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24226"/>
  <mc:AlternateContent xmlns:mc="http://schemas.openxmlformats.org/markup-compatibility/2006">
    <mc:Choice Requires="x15">
      <x15ac:absPath xmlns:x15ac="http://schemas.microsoft.com/office/spreadsheetml/2010/11/ac" url="C:\Users\angel\Desktop\"/>
    </mc:Choice>
  </mc:AlternateContent>
  <xr:revisionPtr revIDLastSave="0" documentId="8_{4CE11546-CDF2-4AAB-A59A-772BB8AE1707}" xr6:coauthVersionLast="47" xr6:coauthVersionMax="47" xr10:uidLastSave="{00000000-0000-0000-0000-000000000000}"/>
  <bookViews>
    <workbookView xWindow="-20610" yWindow="-120" windowWidth="20730" windowHeight="11040" tabRatio="724" xr2:uid="{00000000-000D-0000-FFFF-FFFF00000000}"/>
  </bookViews>
  <sheets>
    <sheet name="1.RESUMEN VF" sheetId="47" r:id="rId1"/>
    <sheet name="ESTIMACIÓN_PRESUPUESTO PNN" sheetId="50" state="hidden" r:id="rId2"/>
    <sheet name="2.TASAS PROMEDIO" sheetId="26" r:id="rId3"/>
    <sheet name="3.VIGENCIA 2026" sheetId="25" r:id="rId4"/>
    <sheet name="4.VIGENCIA 2027" sheetId="43" r:id="rId5"/>
    <sheet name="5.VIGENCIA 2028" sheetId="45" r:id="rId6"/>
    <sheet name="6.VIGENCIA 2029" sheetId="46" r:id="rId7"/>
    <sheet name="7.VRES ASEGURADOS TRDM" sheetId="27" r:id="rId8"/>
    <sheet name="8.VRES ASEGURADOS E&amp;M " sheetId="44" r:id="rId9"/>
    <sheet name="9.CASCO BARCO" sheetId="42" r:id="rId10"/>
    <sheet name="10.PARQUE AUTOMOR 31-08-26 437" sheetId="48" r:id="rId11"/>
    <sheet name="11.DRONES" sheetId="49" r:id="rId12"/>
  </sheets>
  <definedNames>
    <definedName name="\a">#N/A</definedName>
    <definedName name="\b">#REF!</definedName>
    <definedName name="\c">#REF!</definedName>
    <definedName name="\h">#REF!</definedName>
    <definedName name="\m">#REF!</definedName>
    <definedName name="\p">#REF!</definedName>
    <definedName name="\r">#REF!</definedName>
    <definedName name="\s">#REF!</definedName>
    <definedName name="_____DOS1">#REF!</definedName>
    <definedName name="_____RC">#REF!</definedName>
    <definedName name="_____UNO1">#REF!</definedName>
    <definedName name="____DIA1">#REF!</definedName>
    <definedName name="____DIA2">#REF!</definedName>
    <definedName name="____DOS1">#REF!</definedName>
    <definedName name="____EE1">#REF!</definedName>
    <definedName name="____GT1">#REF!</definedName>
    <definedName name="____GTO1">#REF!</definedName>
    <definedName name="____INC1">#REF!</definedName>
    <definedName name="____INI1">#REF!</definedName>
    <definedName name="____MA1">#REF!</definedName>
    <definedName name="____MES1">#REF!</definedName>
    <definedName name="____RC">#REF!</definedName>
    <definedName name="____UNO1">#REF!</definedName>
    <definedName name="___DAT1">#REF!</definedName>
    <definedName name="___DIA1">#REF!</definedName>
    <definedName name="___DIA2">#REF!</definedName>
    <definedName name="___DOS1">#REF!</definedName>
    <definedName name="___EE1">#REF!</definedName>
    <definedName name="___GT1">#REF!</definedName>
    <definedName name="___GTO1">#REF!</definedName>
    <definedName name="___INC1">#REF!</definedName>
    <definedName name="___INI1">#REF!</definedName>
    <definedName name="___MA1">#REF!</definedName>
    <definedName name="___MES1">#REF!</definedName>
    <definedName name="___RC">#REF!</definedName>
    <definedName name="___UNO1">#REF!</definedName>
    <definedName name="___xlnm._FilterDatabase">#REF!</definedName>
    <definedName name="___xlnm._FilterDatabase_2">#REF!</definedName>
    <definedName name="___xlnm.Print_Area">#REF!</definedName>
    <definedName name="___xlnm.Print_Titles">#REF!</definedName>
    <definedName name="__1Excel_BuiltIn_Print_Area_1_1">#REF!</definedName>
    <definedName name="__DAT1">#REF!</definedName>
    <definedName name="__DIA1">#REF!</definedName>
    <definedName name="__DIA2">#REF!</definedName>
    <definedName name="__DOS1">#REF!</definedName>
    <definedName name="__EE1">#REF!</definedName>
    <definedName name="__GT1">#REF!</definedName>
    <definedName name="__GTO1">#REF!</definedName>
    <definedName name="__INC1">#REF!</definedName>
    <definedName name="__INI1">#REF!</definedName>
    <definedName name="__MA1">#REF!</definedName>
    <definedName name="__MES1">#REF!</definedName>
    <definedName name="__RC">#REF!</definedName>
    <definedName name="__TaI7">#REF!</definedName>
    <definedName name="__UNO1">#REF!</definedName>
    <definedName name="__xlnm._FilterDatabase">#REF!</definedName>
    <definedName name="__xlnm._FilterDatabase_2">#REF!</definedName>
    <definedName name="__xlnm.Print_Area">#REF!</definedName>
    <definedName name="__xlnm.Print_Titles">#REF!</definedName>
    <definedName name="_1">#N/A</definedName>
    <definedName name="_1Excel_BuiltIn_Print_Area_1_1">#REF!</definedName>
    <definedName name="_2">#N/A</definedName>
    <definedName name="_2Excel_BuiltIn_Print_Area_1_1">#REF!</definedName>
    <definedName name="_3">#N/A</definedName>
    <definedName name="_4">#N/A</definedName>
    <definedName name="_5">#N/A</definedName>
    <definedName name="_a">#REF!</definedName>
    <definedName name="_AMO_UniqueIdentifier" hidden="1">"'a821d68c-716c-4365-8fbb-efb992435399'"</definedName>
    <definedName name="_AP2006">#REF!</definedName>
    <definedName name="_b">#REF!</definedName>
    <definedName name="_BWW71">#REF!</definedName>
    <definedName name="_DAT1">#REF!</definedName>
    <definedName name="_DAT10">#REF!</definedName>
    <definedName name="_DAT11">#REF!</definedName>
    <definedName name="_DAT2">#REF!</definedName>
    <definedName name="_DAT3">#REF!</definedName>
    <definedName name="_DAT4">#REF!</definedName>
    <definedName name="_DAT5">#REF!</definedName>
    <definedName name="_DAT6">#REF!</definedName>
    <definedName name="_DAT7">#REF!</definedName>
    <definedName name="_DAT8">#REF!</definedName>
    <definedName name="_DAT9">#REF!</definedName>
    <definedName name="_DIA1">#REF!</definedName>
    <definedName name="_DIA2">#REF!</definedName>
    <definedName name="_DIC02">#REF!</definedName>
    <definedName name="_DIC021">#REF!</definedName>
    <definedName name="_DOS1">#REF!</definedName>
    <definedName name="_EE1">#REF!</definedName>
    <definedName name="_ESC1">#REF!</definedName>
    <definedName name="_FEB02">#REF!</definedName>
    <definedName name="_Fill" hidden="1">#REF!</definedName>
    <definedName name="_xlnm._FilterDatabase" localSheetId="10" hidden="1">'10.PARQUE AUTOMOR 31-08-26 437'!$L$1:$Q$440</definedName>
    <definedName name="_xlnm._FilterDatabase" localSheetId="11" hidden="1">'11.DRONES'!$C$5:$K$5</definedName>
    <definedName name="_xlnm._FilterDatabase" localSheetId="9" hidden="1">'9.CASCO BARCO'!$C$4:$K$322</definedName>
    <definedName name="_GT1">#REF!</definedName>
    <definedName name="_GT2">#REF!</definedName>
    <definedName name="_GTO1">#REF!</definedName>
    <definedName name="_GTO11">#REF!</definedName>
    <definedName name="_INC1">#REF!</definedName>
    <definedName name="_INI1">#REF!</definedName>
    <definedName name="_JUN031">#REF!</definedName>
    <definedName name="_Key1" hidden="1">#REF!</definedName>
    <definedName name="_Key2" hidden="1">#REF!</definedName>
    <definedName name="_LOC1">#REF!</definedName>
    <definedName name="_m">#REF!</definedName>
    <definedName name="_MA1">#REF!</definedName>
    <definedName name="_MES1">#REF!</definedName>
    <definedName name="_NOV021">#REF!</definedName>
    <definedName name="_OCT02">#REF!</definedName>
    <definedName name="_OCT021">#REF!</definedName>
    <definedName name="_Order1" hidden="1">255</definedName>
    <definedName name="_Order2" hidden="1">255</definedName>
    <definedName name="_RC">#REF!</definedName>
    <definedName name="_RCE1">#REF!</definedName>
    <definedName name="_RCE2">#REF!</definedName>
    <definedName name="_Sort" hidden="1">#REF!</definedName>
    <definedName name="_TaI7">#REF!</definedName>
    <definedName name="_tmk2002">#REF!</definedName>
    <definedName name="_Toc140149825_1" localSheetId="0">#REF!</definedName>
    <definedName name="_Toc140149825_1">#REF!</definedName>
    <definedName name="_Toc140149825_59">#N/A</definedName>
    <definedName name="_Toc142149825_60">#N/A</definedName>
    <definedName name="_TRV1">#REF!</definedName>
    <definedName name="_TRV2">#REF!</definedName>
    <definedName name="_UNO1">#REF!</definedName>
    <definedName name="_VGE1">#REF!</definedName>
    <definedName name="_VGE2">#REF!</definedName>
    <definedName name="_VTA02">#REF!</definedName>
    <definedName name="_vta021">#REF!</definedName>
    <definedName name="_X">#REF!</definedName>
    <definedName name="_xx1">#REF!</definedName>
    <definedName name="_Y">#REF!</definedName>
    <definedName name="_Z">#REF!</definedName>
    <definedName name="A" localSheetId="11">#REF!</definedName>
    <definedName name="A" localSheetId="9">#REF!</definedName>
    <definedName name="a">#REF!</definedName>
    <definedName name="A_impresión_IM">#REF!</definedName>
    <definedName name="aaa">#REF!</definedName>
    <definedName name="Abril">#REF!</definedName>
    <definedName name="ACABR">#REF!</definedName>
    <definedName name="ACACJUL">#REF!</definedName>
    <definedName name="ACACUMAYO">#REF!</definedName>
    <definedName name="ACACUMJUL">#REF!</definedName>
    <definedName name="ACACUMJUN">#REF!</definedName>
    <definedName name="ACACUMSEP">#REF!</definedName>
    <definedName name="AccessDatabase" hidden="1">"D:\Asistek\Ferrovias\ferroviasInventario a Julio.mdb"</definedName>
    <definedName name="ACDIC02">#REF!</definedName>
    <definedName name="ACDIC021">#REF!</definedName>
    <definedName name="ACJUL">#REF!</definedName>
    <definedName name="ACMZO">#REF!</definedName>
    <definedName name="ACOCT02">#REF!</definedName>
    <definedName name="ACOCT021">#REF!</definedName>
    <definedName name="ACOCTACUM02">#REF!</definedName>
    <definedName name="ACOCTACUM021">#REF!</definedName>
    <definedName name="ACSEPACUM">#REF!</definedName>
    <definedName name="ACSEPTACUM">#REF!</definedName>
    <definedName name="ACTFEB">#REF!</definedName>
    <definedName name="ACTIVOS">#REF!</definedName>
    <definedName name="Actuals_budget">#REF!</definedName>
    <definedName name="ACUJUN">#REF!</definedName>
    <definedName name="ACUMACABR">#REF!</definedName>
    <definedName name="ACUMACDIC">#REF!</definedName>
    <definedName name="ACUMACDIC1">#REF!</definedName>
    <definedName name="acumacjul">#REF!</definedName>
    <definedName name="ACUMACMZO">#REF!</definedName>
    <definedName name="ACUMAGO">#REF!</definedName>
    <definedName name="ACUMAGO02">#REF!</definedName>
    <definedName name="ACUMAGOS02">#REF!</definedName>
    <definedName name="ACUMARZ">#REF!</definedName>
    <definedName name="ACUMAYO">#REF!</definedName>
    <definedName name="ACUMDIC">#REF!</definedName>
    <definedName name="ACUMDIC02">#REF!</definedName>
    <definedName name="ACUMDIC021">#REF!</definedName>
    <definedName name="ACUMFEB02">#REF!</definedName>
    <definedName name="ACUMJUN">#REF!</definedName>
    <definedName name="ACUMSEP">#REF!</definedName>
    <definedName name="ACUMSEPT">#REF!</definedName>
    <definedName name="ACUMZO">#REF!</definedName>
    <definedName name="ACUSEPT">#REF!</definedName>
    <definedName name="advert_budg">#REF!</definedName>
    <definedName name="advert_comp">#REF!</definedName>
    <definedName name="advertising">#REF!</definedName>
    <definedName name="Agosto">#REF!</definedName>
    <definedName name="AGOSTO01">#REF!</definedName>
    <definedName name="AGOSTOACU">#REF!</definedName>
    <definedName name="AGRUPACIÓN">#REF!</definedName>
    <definedName name="Ajcont">#REF!</definedName>
    <definedName name="AJUSTADA">#REF!</definedName>
    <definedName name="AMAZONÍA">#REF!</definedName>
    <definedName name="AMOR" localSheetId="0">#REF!</definedName>
    <definedName name="AMOR">#REF!</definedName>
    <definedName name="AMPARO">#REF!</definedName>
    <definedName name="AN">#REF!</definedName>
    <definedName name="ANAUN">#REF!</definedName>
    <definedName name="ANDESNOR">#REF!</definedName>
    <definedName name="ANDESOCC">#REF!</definedName>
    <definedName name="anos">#REF!</definedName>
    <definedName name="ANPNN">#REF!</definedName>
    <definedName name="ANSFF">#REF!</definedName>
    <definedName name="AÑO">#REF!</definedName>
    <definedName name="AÑO1">#REF!</definedName>
    <definedName name="AÑO2">#REF!</definedName>
    <definedName name="AO">#REF!</definedName>
    <definedName name="AOPNN">#REF!</definedName>
    <definedName name="AOSFF">#REF!</definedName>
    <definedName name="APC">#REF!</definedName>
    <definedName name="APCOLECTIVO">#REF!</definedName>
    <definedName name="APESCOLAR">#REF!</definedName>
    <definedName name="APNN">#REF!</definedName>
    <definedName name="_xlnm.Print_Area" localSheetId="0">'1.RESUMEN VF'!$A$1:$A$126</definedName>
    <definedName name="_xlnm.Print_Area" localSheetId="3">'3.VIGENCIA 2026'!$C$2:$M$24</definedName>
    <definedName name="_xlnm.Print_Area" localSheetId="4">'4.VIGENCIA 2027'!$C$2:$M$23</definedName>
    <definedName name="_xlnm.Print_Area" localSheetId="5">'5.VIGENCIA 2028'!$C$2:$M$23</definedName>
    <definedName name="_xlnm.Print_Area" localSheetId="6">'6.VIGENCIA 2029'!$C$2:$M$23</definedName>
    <definedName name="_xlnm.Print_Area">#REF!</definedName>
    <definedName name="ARNN">#REF!</definedName>
    <definedName name="AS">#REF!</definedName>
    <definedName name="ASDF">#REF!</definedName>
    <definedName name="ASEG">#REF!</definedName>
    <definedName name="ASEGURADORA">#REF!</definedName>
    <definedName name="ASF">#REF!</definedName>
    <definedName name="ASISTENCIA">#REF!</definedName>
    <definedName name="AU">#REF!</definedName>
    <definedName name="AUI" localSheetId="0">#N/A</definedName>
    <definedName name="AUI">#REF!</definedName>
    <definedName name="aut">#REF!</definedName>
    <definedName name="AUTOMOVILES">#REF!</definedName>
    <definedName name="AUTOS">#REF!</definedName>
    <definedName name="AUTOS1">#REF!</definedName>
    <definedName name="AUTOS2">#REF!</definedName>
    <definedName name="autos2000">#REF!</definedName>
    <definedName name="AUTOSCOND">"$perfil.$"</definedName>
    <definedName name="AUTOSCONDICIONES">#REF!</definedName>
    <definedName name="AUTOSFINAL">#REF!</definedName>
    <definedName name="AUTOSREVISADO">"$perfil.$"</definedName>
    <definedName name="b">#REF!</definedName>
    <definedName name="BAJA1">#REF!</definedName>
    <definedName name="BAJE">#REF!</definedName>
    <definedName name="balance">#REF!</definedName>
    <definedName name="Balance_S">#REF!</definedName>
    <definedName name="BANK_LOAN">#REF!</definedName>
    <definedName name="BASE">#REF!</definedName>
    <definedName name="base_datos">#REF!</definedName>
    <definedName name="Base_sep99">#REF!</definedName>
    <definedName name="_xlnm.Database">#REF!</definedName>
    <definedName name="bg">#REF!</definedName>
    <definedName name="BIEN">#REF!</definedName>
    <definedName name="bnb">#REF!</definedName>
    <definedName name="BODEGA">#REF!</definedName>
    <definedName name="BOFNAS">#REF!</definedName>
    <definedName name="BRAZRIP">#REF!</definedName>
    <definedName name="BUDGET_LOSS">#REF!</definedName>
    <definedName name="budget_real">#REF!</definedName>
    <definedName name="BUDGET1999">#REF!</definedName>
    <definedName name="BuiltIn_AutoFilter___1">#REF!</definedName>
    <definedName name="BuiltIn_AutoFilter___1___20">#REF!</definedName>
    <definedName name="BuiltIn_AutoFilter___1___21">#REF!</definedName>
    <definedName name="BuiltIn_AutoFilter___1___22">#REF!</definedName>
    <definedName name="BuiltIn_AutoFilter___1___23">#REF!</definedName>
    <definedName name="BuiltIn_AutoFilter___1___24">#REF!</definedName>
    <definedName name="BuiltIn_AutoFilter___1___25">#REF!</definedName>
    <definedName name="BuiltIn_AutoFilter___1___26">#REF!</definedName>
    <definedName name="BuiltIn_AutoFilter___1___27">#REF!</definedName>
    <definedName name="BuiltIn_AutoFilter___1___28">#REF!</definedName>
    <definedName name="BuiltIn_AutoFilter___1___29">#REF!</definedName>
    <definedName name="BuiltIn_AutoFilter___1___30">#REF!</definedName>
    <definedName name="BuiltIn_AutoFilter___1___31">#REF!</definedName>
    <definedName name="BuiltIn_AutoFilter___1___32">#REF!</definedName>
    <definedName name="BuiltIn_AutoFilter___1___33">#REF!</definedName>
    <definedName name="BuiltIn_AutoFilter___1___34">#REF!</definedName>
    <definedName name="BuiltIn_AutoFilter___1___35">#REF!</definedName>
    <definedName name="BuiltIn_AutoFilter___1___36">#REF!</definedName>
    <definedName name="BuiltIn_AutoFilter___1___37">#REF!</definedName>
    <definedName name="BuiltIn_AutoFilter___1___38">#REF!</definedName>
    <definedName name="BuiltIn_AutoFilter___1___39">#REF!</definedName>
    <definedName name="BuiltIn_AutoFilter___1___40">#REF!</definedName>
    <definedName name="BuiltIn_AutoFilter___1___41">#REF!</definedName>
    <definedName name="BuiltIn_AutoFilter___1___42">#REF!</definedName>
    <definedName name="BuiltIn_AutoFilter___1___43">#REF!</definedName>
    <definedName name="BuiltIn_AutoFilter___1___44">#REF!</definedName>
    <definedName name="BuiltIn_AutoFilter___1___45">#REF!</definedName>
    <definedName name="BuiltIn_AutoFilter___1___46">#REF!</definedName>
    <definedName name="BuiltIn_AutoFilter___1___47">#REF!</definedName>
    <definedName name="BuiltIn_AutoFilter___1___48">#REF!</definedName>
    <definedName name="BuiltIn_AutoFilter___1___49">#REF!</definedName>
    <definedName name="BuiltIn_AutoFilter___1___50">#REF!</definedName>
    <definedName name="BuiltIn_AutoFilter___1___52">#REF!</definedName>
    <definedName name="BuiltIn_AutoFilter___1___53">#REF!</definedName>
    <definedName name="BuiltIn_AutoFilter___1___54">#REF!</definedName>
    <definedName name="BuiltIn_AutoFilter___1___55">#REF!</definedName>
    <definedName name="BuiltIn_AutoFilter___1___56">#REF!</definedName>
    <definedName name="BuiltIn_AutoFilter___1___57">#REF!</definedName>
    <definedName name="BuiltIn_AutoFilter___1___58">#REF!</definedName>
    <definedName name="BuiltIn_AutoFilter___1___59">#REF!</definedName>
    <definedName name="BuiltIn_AutoFilter___1___60">#REF!</definedName>
    <definedName name="BuiltIn_AutoFilter___1_1">#REF!</definedName>
    <definedName name="BuiltIn_AutoFilter___1_1___20">#REF!</definedName>
    <definedName name="BuiltIn_AutoFilter___1_1___21">#REF!</definedName>
    <definedName name="BuiltIn_AutoFilter___1_1___22">#REF!</definedName>
    <definedName name="BuiltIn_AutoFilter___1_1___23">#REF!</definedName>
    <definedName name="BuiltIn_AutoFilter___1_1___24">#REF!</definedName>
    <definedName name="BuiltIn_AutoFilter___1_1___25">#REF!</definedName>
    <definedName name="BuiltIn_AutoFilter___1_1___26">#REF!</definedName>
    <definedName name="BuiltIn_AutoFilter___1_1___27">#REF!</definedName>
    <definedName name="BuiltIn_AutoFilter___1_1___28">#REF!</definedName>
    <definedName name="BuiltIn_AutoFilter___1_1___29">#REF!</definedName>
    <definedName name="BuiltIn_AutoFilter___1_1___30">#REF!</definedName>
    <definedName name="BuiltIn_AutoFilter___1_1___31">#REF!</definedName>
    <definedName name="BuiltIn_AutoFilter___1_1___32">#REF!</definedName>
    <definedName name="BuiltIn_AutoFilter___1_1___33">#REF!</definedName>
    <definedName name="BuiltIn_AutoFilter___1_1___34">#REF!</definedName>
    <definedName name="BuiltIn_AutoFilter___1_1___35">#REF!</definedName>
    <definedName name="BuiltIn_AutoFilter___1_1___36">#REF!</definedName>
    <definedName name="BuiltIn_AutoFilter___1_1___37">#REF!</definedName>
    <definedName name="BuiltIn_AutoFilter___1_1___38">#REF!</definedName>
    <definedName name="BuiltIn_AutoFilter___1_1___39">#REF!</definedName>
    <definedName name="BuiltIn_AutoFilter___1_1___40">#REF!</definedName>
    <definedName name="BuiltIn_AutoFilter___1_1___41">#REF!</definedName>
    <definedName name="BuiltIn_AutoFilter___1_1___42">#REF!</definedName>
    <definedName name="BuiltIn_AutoFilter___1_1___43">#REF!</definedName>
    <definedName name="BuiltIn_AutoFilter___1_1___44">#REF!</definedName>
    <definedName name="BuiltIn_AutoFilter___1_1___45">#REF!</definedName>
    <definedName name="BuiltIn_AutoFilter___1_1___46">#REF!</definedName>
    <definedName name="BuiltIn_AutoFilter___1_1___47">#REF!</definedName>
    <definedName name="BuiltIn_AutoFilter___1_1___48">#REF!</definedName>
    <definedName name="BuiltIn_AutoFilter___1_1___49">#REF!</definedName>
    <definedName name="BuiltIn_AutoFilter___1_1___50">#REF!</definedName>
    <definedName name="BuiltIn_AutoFilter___1_1___52">#REF!</definedName>
    <definedName name="BuiltIn_AutoFilter___1_1___53">#REF!</definedName>
    <definedName name="BuiltIn_AutoFilter___1_1___54">#REF!</definedName>
    <definedName name="BuiltIn_AutoFilter___1_1___55">#REF!</definedName>
    <definedName name="BuiltIn_AutoFilter___1_1___56">#REF!</definedName>
    <definedName name="BuiltIn_AutoFilter___1_1___57">#REF!</definedName>
    <definedName name="BuiltIn_AutoFilter___1_1___58">#REF!</definedName>
    <definedName name="BuiltIn_AutoFilter___1_1___59">#REF!</definedName>
    <definedName name="BuiltIn_AutoFilter___1_1___60">#REF!</definedName>
    <definedName name="BuiltIn_AutoFilter___1_2">#REF!</definedName>
    <definedName name="BuiltIn_AutoFilter___1_2___20">#REF!</definedName>
    <definedName name="BuiltIn_AutoFilter___1_2___21">#REF!</definedName>
    <definedName name="BuiltIn_AutoFilter___1_2___22">#REF!</definedName>
    <definedName name="BuiltIn_AutoFilter___1_2___23">#REF!</definedName>
    <definedName name="BuiltIn_AutoFilter___1_2___24">#REF!</definedName>
    <definedName name="BuiltIn_AutoFilter___1_2___25">#REF!</definedName>
    <definedName name="BuiltIn_AutoFilter___1_2___26">#REF!</definedName>
    <definedName name="BuiltIn_AutoFilter___1_2___27">#REF!</definedName>
    <definedName name="BuiltIn_AutoFilter___1_2___28">#REF!</definedName>
    <definedName name="BuiltIn_AutoFilter___1_2___29">#REF!</definedName>
    <definedName name="BuiltIn_AutoFilter___1_2___30">#REF!</definedName>
    <definedName name="BuiltIn_AutoFilter___1_2___31">#REF!</definedName>
    <definedName name="BuiltIn_AutoFilter___1_2___32">#REF!</definedName>
    <definedName name="BuiltIn_AutoFilter___1_2___33">#REF!</definedName>
    <definedName name="BuiltIn_AutoFilter___1_2___34">#REF!</definedName>
    <definedName name="BuiltIn_AutoFilter___1_2___35">#REF!</definedName>
    <definedName name="BuiltIn_AutoFilter___1_2___36">#REF!</definedName>
    <definedName name="BuiltIn_AutoFilter___1_2___37">#REF!</definedName>
    <definedName name="BuiltIn_AutoFilter___1_2___38">#REF!</definedName>
    <definedName name="BuiltIn_AutoFilter___1_2___39">#REF!</definedName>
    <definedName name="BuiltIn_AutoFilter___1_2___40">#REF!</definedName>
    <definedName name="BuiltIn_AutoFilter___1_2___41">#REF!</definedName>
    <definedName name="BuiltIn_AutoFilter___1_2___42">#REF!</definedName>
    <definedName name="BuiltIn_AutoFilter___1_2___43">#REF!</definedName>
    <definedName name="BuiltIn_AutoFilter___1_2___44">#REF!</definedName>
    <definedName name="BuiltIn_AutoFilter___1_2___45">#REF!</definedName>
    <definedName name="BuiltIn_AutoFilter___1_2___46">#REF!</definedName>
    <definedName name="BuiltIn_AutoFilter___1_2___47">#REF!</definedName>
    <definedName name="BuiltIn_AutoFilter___1_2___48">#REF!</definedName>
    <definedName name="BuiltIn_AutoFilter___1_2___49">#REF!</definedName>
    <definedName name="BuiltIn_AutoFilter___1_2___50">#REF!</definedName>
    <definedName name="BuiltIn_AutoFilter___1_2___52">#REF!</definedName>
    <definedName name="BuiltIn_AutoFilter___1_2___53">#REF!</definedName>
    <definedName name="BuiltIn_AutoFilter___1_2___54">#REF!</definedName>
    <definedName name="BuiltIn_AutoFilter___1_2___55">#REF!</definedName>
    <definedName name="BuiltIn_AutoFilter___1_2___56">#REF!</definedName>
    <definedName name="BuiltIn_AutoFilter___1_2___57">#REF!</definedName>
    <definedName name="BuiltIn_AutoFilter___1_2___58">#REF!</definedName>
    <definedName name="BuiltIn_AutoFilter___1_2___59">#REF!</definedName>
    <definedName name="BuiltIn_AutoFilter___1_2___60">#REF!</definedName>
    <definedName name="BuiltIn_AutoFilter___13">#REF!</definedName>
    <definedName name="BuiltIn_AutoFilter___13___0">#REF!</definedName>
    <definedName name="BuiltIn_AutoFilter___13___20">#REF!</definedName>
    <definedName name="BuiltIn_AutoFilter___13___21">#REF!</definedName>
    <definedName name="BuiltIn_AutoFilter___13___22">#REF!</definedName>
    <definedName name="BuiltIn_AutoFilter___13___23">#REF!</definedName>
    <definedName name="BuiltIn_AutoFilter___13___24">#REF!</definedName>
    <definedName name="BuiltIn_AutoFilter___13___25">#REF!</definedName>
    <definedName name="BuiltIn_AutoFilter___13___26">#REF!</definedName>
    <definedName name="BuiltIn_AutoFilter___13___27">#REF!</definedName>
    <definedName name="BuiltIn_AutoFilter___13___28">#REF!</definedName>
    <definedName name="BuiltIn_AutoFilter___13___29">#REF!</definedName>
    <definedName name="BuiltIn_AutoFilter___13___30">#REF!</definedName>
    <definedName name="BuiltIn_AutoFilter___13___31">#REF!</definedName>
    <definedName name="BuiltIn_AutoFilter___13___32">#REF!</definedName>
    <definedName name="BuiltIn_AutoFilter___13___33">#REF!</definedName>
    <definedName name="BuiltIn_AutoFilter___13___34">#REF!</definedName>
    <definedName name="BuiltIn_AutoFilter___13___35">#REF!</definedName>
    <definedName name="BuiltIn_AutoFilter___13___36">#REF!</definedName>
    <definedName name="BuiltIn_AutoFilter___13___37">#REF!</definedName>
    <definedName name="BuiltIn_AutoFilter___13___38">#REF!</definedName>
    <definedName name="BuiltIn_AutoFilter___13___39">#REF!</definedName>
    <definedName name="BuiltIn_AutoFilter___13___40">#REF!</definedName>
    <definedName name="BuiltIn_AutoFilter___13___41">#REF!</definedName>
    <definedName name="BuiltIn_AutoFilter___13___42">#REF!</definedName>
    <definedName name="BuiltIn_AutoFilter___13___43">#REF!</definedName>
    <definedName name="BuiltIn_AutoFilter___13___44">#REF!</definedName>
    <definedName name="BuiltIn_AutoFilter___13___45">#REF!</definedName>
    <definedName name="BuiltIn_AutoFilter___13___46">#REF!</definedName>
    <definedName name="BuiltIn_AutoFilter___13___47">#REF!</definedName>
    <definedName name="BuiltIn_AutoFilter___13___48">#REF!</definedName>
    <definedName name="BuiltIn_AutoFilter___13___49">#REF!</definedName>
    <definedName name="BuiltIn_AutoFilter___13___50">#REF!</definedName>
    <definedName name="BuiltIn_AutoFilter___13___52">#REF!</definedName>
    <definedName name="BuiltIn_AutoFilter___13___53">#REF!</definedName>
    <definedName name="BuiltIn_AutoFilter___13___54">#REF!</definedName>
    <definedName name="BuiltIn_AutoFilter___13___55">#REF!</definedName>
    <definedName name="BuiltIn_AutoFilter___13___56">#REF!</definedName>
    <definedName name="BuiltIn_AutoFilter___13___57">#REF!</definedName>
    <definedName name="BuiltIn_AutoFilter___13___58">#REF!</definedName>
    <definedName name="BuiltIn_AutoFilter___13___59">#REF!</definedName>
    <definedName name="BuiltIn_AutoFilter___13___60">#REF!</definedName>
    <definedName name="BuiltIn_AutoFilter___14">#REF!</definedName>
    <definedName name="BuiltIn_AutoFilter___14___0">#REF!</definedName>
    <definedName name="BuiltIn_AutoFilter___14___20">#REF!</definedName>
    <definedName name="BuiltIn_AutoFilter___14___21">#REF!</definedName>
    <definedName name="BuiltIn_AutoFilter___14___22">#REF!</definedName>
    <definedName name="BuiltIn_AutoFilter___14___23">#REF!</definedName>
    <definedName name="BuiltIn_AutoFilter___14___24">#REF!</definedName>
    <definedName name="BuiltIn_AutoFilter___14___25">#REF!</definedName>
    <definedName name="BuiltIn_AutoFilter___14___26">#REF!</definedName>
    <definedName name="BuiltIn_AutoFilter___14___27">#REF!</definedName>
    <definedName name="BuiltIn_AutoFilter___14___28">#REF!</definedName>
    <definedName name="BuiltIn_AutoFilter___14___29">#REF!</definedName>
    <definedName name="BuiltIn_AutoFilter___14___30">#REF!</definedName>
    <definedName name="BuiltIn_AutoFilter___14___31">#REF!</definedName>
    <definedName name="BuiltIn_AutoFilter___14___32">#REF!</definedName>
    <definedName name="BuiltIn_AutoFilter___14___33">#REF!</definedName>
    <definedName name="BuiltIn_AutoFilter___14___34">#REF!</definedName>
    <definedName name="BuiltIn_AutoFilter___14___35">#REF!</definedName>
    <definedName name="BuiltIn_AutoFilter___14___36">#REF!</definedName>
    <definedName name="BuiltIn_AutoFilter___14___37">#REF!</definedName>
    <definedName name="BuiltIn_AutoFilter___14___38">#REF!</definedName>
    <definedName name="BuiltIn_AutoFilter___14___39">#REF!</definedName>
    <definedName name="BuiltIn_AutoFilter___14___40">#REF!</definedName>
    <definedName name="BuiltIn_AutoFilter___14___41">#REF!</definedName>
    <definedName name="BuiltIn_AutoFilter___14___42">#REF!</definedName>
    <definedName name="BuiltIn_AutoFilter___14___43">#REF!</definedName>
    <definedName name="BuiltIn_AutoFilter___14___44">#REF!</definedName>
    <definedName name="BuiltIn_AutoFilter___14___45">#REF!</definedName>
    <definedName name="BuiltIn_AutoFilter___14___46">#REF!</definedName>
    <definedName name="BuiltIn_AutoFilter___14___47">#REF!</definedName>
    <definedName name="BuiltIn_AutoFilter___14___48">#REF!</definedName>
    <definedName name="BuiltIn_AutoFilter___14___49">#REF!</definedName>
    <definedName name="BuiltIn_AutoFilter___14___50">#REF!</definedName>
    <definedName name="BuiltIn_AutoFilter___14___52">#REF!</definedName>
    <definedName name="BuiltIn_AutoFilter___14___53">#REF!</definedName>
    <definedName name="BuiltIn_AutoFilter___14___54">#REF!</definedName>
    <definedName name="BuiltIn_AutoFilter___14___55">#REF!</definedName>
    <definedName name="BuiltIn_AutoFilter___14___56">#REF!</definedName>
    <definedName name="BuiltIn_AutoFilter___14___57">#REF!</definedName>
    <definedName name="BuiltIn_AutoFilter___14___58">#REF!</definedName>
    <definedName name="BuiltIn_AutoFilter___14___59">#REF!</definedName>
    <definedName name="BuiltIn_AutoFilter___14___60">#REF!</definedName>
    <definedName name="BuiltIn_AutoFilter___14_1">#REF!</definedName>
    <definedName name="BuiltIn_AutoFilter___14_1___0">#REF!</definedName>
    <definedName name="BuiltIn_AutoFilter___14_1___20">#REF!</definedName>
    <definedName name="BuiltIn_AutoFilter___14_1___21">#REF!</definedName>
    <definedName name="BuiltIn_AutoFilter___14_1___22">#REF!</definedName>
    <definedName name="BuiltIn_AutoFilter___14_1___23">#REF!</definedName>
    <definedName name="BuiltIn_AutoFilter___14_1___24">#REF!</definedName>
    <definedName name="BuiltIn_AutoFilter___14_1___25">#REF!</definedName>
    <definedName name="BuiltIn_AutoFilter___14_1___26">#REF!</definedName>
    <definedName name="BuiltIn_AutoFilter___14_1___27">#REF!</definedName>
    <definedName name="BuiltIn_AutoFilter___14_1___28">#REF!</definedName>
    <definedName name="BuiltIn_AutoFilter___14_1___29">#REF!</definedName>
    <definedName name="BuiltIn_AutoFilter___14_1___30">#REF!</definedName>
    <definedName name="BuiltIn_AutoFilter___14_1___31">#REF!</definedName>
    <definedName name="BuiltIn_AutoFilter___14_1___32">#REF!</definedName>
    <definedName name="BuiltIn_AutoFilter___14_1___33">#REF!</definedName>
    <definedName name="BuiltIn_AutoFilter___14_1___34">#REF!</definedName>
    <definedName name="BuiltIn_AutoFilter___14_1___35">#REF!</definedName>
    <definedName name="BuiltIn_AutoFilter___14_1___36">#REF!</definedName>
    <definedName name="BuiltIn_AutoFilter___14_1___37">#REF!</definedName>
    <definedName name="BuiltIn_AutoFilter___14_1___38">#REF!</definedName>
    <definedName name="BuiltIn_AutoFilter___14_1___39">#REF!</definedName>
    <definedName name="BuiltIn_AutoFilter___14_1___40">#REF!</definedName>
    <definedName name="BuiltIn_AutoFilter___14_1___41">#REF!</definedName>
    <definedName name="BuiltIn_AutoFilter___14_1___42">#REF!</definedName>
    <definedName name="BuiltIn_AutoFilter___14_1___43">#REF!</definedName>
    <definedName name="BuiltIn_AutoFilter___14_1___44">#REF!</definedName>
    <definedName name="BuiltIn_AutoFilter___14_1___45">#REF!</definedName>
    <definedName name="BuiltIn_AutoFilter___14_1___46">#REF!</definedName>
    <definedName name="BuiltIn_AutoFilter___14_1___47">#REF!</definedName>
    <definedName name="BuiltIn_AutoFilter___14_1___48">#REF!</definedName>
    <definedName name="BuiltIn_AutoFilter___14_1___49">#REF!</definedName>
    <definedName name="BuiltIn_AutoFilter___14_1___50">#REF!</definedName>
    <definedName name="BuiltIn_AutoFilter___14_1___52">#REF!</definedName>
    <definedName name="BuiltIn_AutoFilter___14_1___53">#REF!</definedName>
    <definedName name="BuiltIn_AutoFilter___14_1___54">#REF!</definedName>
    <definedName name="BuiltIn_AutoFilter___14_1___55">#REF!</definedName>
    <definedName name="BuiltIn_AutoFilter___14_1___56">#REF!</definedName>
    <definedName name="BuiltIn_AutoFilter___14_1___57">#REF!</definedName>
    <definedName name="BuiltIn_AutoFilter___14_1___58">#REF!</definedName>
    <definedName name="BuiltIn_AutoFilter___14_1___59">#REF!</definedName>
    <definedName name="BuiltIn_AutoFilter___14_1___60">#REF!</definedName>
    <definedName name="BuiltIn_AutoFilter___14_2">#REF!</definedName>
    <definedName name="BuiltIn_AutoFilter___14_2___0">#REF!</definedName>
    <definedName name="BuiltIn_AutoFilter___14_2___20">#REF!</definedName>
    <definedName name="BuiltIn_AutoFilter___14_2___21">#REF!</definedName>
    <definedName name="BuiltIn_AutoFilter___14_2___22">#REF!</definedName>
    <definedName name="BuiltIn_AutoFilter___14_2___23">#REF!</definedName>
    <definedName name="BuiltIn_AutoFilter___14_2___24">#REF!</definedName>
    <definedName name="BuiltIn_AutoFilter___14_2___25">#REF!</definedName>
    <definedName name="BuiltIn_AutoFilter___14_2___26">#REF!</definedName>
    <definedName name="BuiltIn_AutoFilter___14_2___27">#REF!</definedName>
    <definedName name="BuiltIn_AutoFilter___14_2___28">#REF!</definedName>
    <definedName name="BuiltIn_AutoFilter___14_2___29">#REF!</definedName>
    <definedName name="BuiltIn_AutoFilter___14_2___30">#REF!</definedName>
    <definedName name="BuiltIn_AutoFilter___14_2___31">#REF!</definedName>
    <definedName name="BuiltIn_AutoFilter___14_2___32">#REF!</definedName>
    <definedName name="BuiltIn_AutoFilter___14_2___33">#REF!</definedName>
    <definedName name="BuiltIn_AutoFilter___14_2___34">#REF!</definedName>
    <definedName name="BuiltIn_AutoFilter___14_2___35">#REF!</definedName>
    <definedName name="BuiltIn_AutoFilter___14_2___36">#REF!</definedName>
    <definedName name="BuiltIn_AutoFilter___14_2___37">#REF!</definedName>
    <definedName name="BuiltIn_AutoFilter___14_2___38">#REF!</definedName>
    <definedName name="BuiltIn_AutoFilter___14_2___39">#REF!</definedName>
    <definedName name="BuiltIn_AutoFilter___14_2___40">#REF!</definedName>
    <definedName name="BuiltIn_AutoFilter___14_2___41">#REF!</definedName>
    <definedName name="BuiltIn_AutoFilter___14_2___42">#REF!</definedName>
    <definedName name="BuiltIn_AutoFilter___14_2___43">#REF!</definedName>
    <definedName name="BuiltIn_AutoFilter___14_2___44">#REF!</definedName>
    <definedName name="BuiltIn_AutoFilter___14_2___45">#REF!</definedName>
    <definedName name="BuiltIn_AutoFilter___14_2___46">#REF!</definedName>
    <definedName name="BuiltIn_AutoFilter___14_2___47">#REF!</definedName>
    <definedName name="BuiltIn_AutoFilter___14_2___48">#REF!</definedName>
    <definedName name="BuiltIn_AutoFilter___14_2___49">#REF!</definedName>
    <definedName name="BuiltIn_AutoFilter___14_2___50">#REF!</definedName>
    <definedName name="BuiltIn_AutoFilter___14_2___52">#REF!</definedName>
    <definedName name="BuiltIn_AutoFilter___14_2___53">#REF!</definedName>
    <definedName name="BuiltIn_AutoFilter___14_2___54">#REF!</definedName>
    <definedName name="BuiltIn_AutoFilter___14_2___55">#REF!</definedName>
    <definedName name="BuiltIn_AutoFilter___14_2___56">#REF!</definedName>
    <definedName name="BuiltIn_AutoFilter___14_2___57">#REF!</definedName>
    <definedName name="BuiltIn_AutoFilter___14_2___58">#REF!</definedName>
    <definedName name="BuiltIn_AutoFilter___14_2___59">#REF!</definedName>
    <definedName name="BuiltIn_AutoFilter___14_2___60">#REF!</definedName>
    <definedName name="BuiltIn_AutoFilter___14_3">#REF!</definedName>
    <definedName name="BuiltIn_AutoFilter___14_3___0">#REF!</definedName>
    <definedName name="BuiltIn_AutoFilter___14_3___20">#REF!</definedName>
    <definedName name="BuiltIn_AutoFilter___14_3___21">#REF!</definedName>
    <definedName name="BuiltIn_AutoFilter___14_3___22">#REF!</definedName>
    <definedName name="BuiltIn_AutoFilter___14_3___23">#REF!</definedName>
    <definedName name="BuiltIn_AutoFilter___14_3___24">#REF!</definedName>
    <definedName name="BuiltIn_AutoFilter___14_3___25">#REF!</definedName>
    <definedName name="BuiltIn_AutoFilter___14_3___26">#REF!</definedName>
    <definedName name="BuiltIn_AutoFilter___14_3___27">#REF!</definedName>
    <definedName name="BuiltIn_AutoFilter___14_3___28">#REF!</definedName>
    <definedName name="BuiltIn_AutoFilter___14_3___29">#REF!</definedName>
    <definedName name="BuiltIn_AutoFilter___14_3___30">#REF!</definedName>
    <definedName name="BuiltIn_AutoFilter___14_3___31">#REF!</definedName>
    <definedName name="BuiltIn_AutoFilter___14_3___32">#REF!</definedName>
    <definedName name="BuiltIn_AutoFilter___14_3___33">#REF!</definedName>
    <definedName name="BuiltIn_AutoFilter___14_3___34">#REF!</definedName>
    <definedName name="BuiltIn_AutoFilter___14_3___35">#REF!</definedName>
    <definedName name="BuiltIn_AutoFilter___14_3___36">#REF!</definedName>
    <definedName name="BuiltIn_AutoFilter___14_3___37">#REF!</definedName>
    <definedName name="BuiltIn_AutoFilter___14_3___38">#REF!</definedName>
    <definedName name="BuiltIn_AutoFilter___14_3___39">#REF!</definedName>
    <definedName name="BuiltIn_AutoFilter___14_3___40">#REF!</definedName>
    <definedName name="BuiltIn_AutoFilter___14_3___41">#REF!</definedName>
    <definedName name="BuiltIn_AutoFilter___14_3___42">#REF!</definedName>
    <definedName name="BuiltIn_AutoFilter___14_3___43">#REF!</definedName>
    <definedName name="BuiltIn_AutoFilter___14_3___44">#REF!</definedName>
    <definedName name="BuiltIn_AutoFilter___14_3___45">#REF!</definedName>
    <definedName name="BuiltIn_AutoFilter___14_3___46">#REF!</definedName>
    <definedName name="BuiltIn_AutoFilter___14_3___47">#REF!</definedName>
    <definedName name="BuiltIn_AutoFilter___14_3___48">#REF!</definedName>
    <definedName name="BuiltIn_AutoFilter___14_3___49">#REF!</definedName>
    <definedName name="BuiltIn_AutoFilter___14_3___50">#REF!</definedName>
    <definedName name="BuiltIn_AutoFilter___14_3___52">#REF!</definedName>
    <definedName name="BuiltIn_AutoFilter___14_3___53">#REF!</definedName>
    <definedName name="BuiltIn_AutoFilter___14_3___54">#REF!</definedName>
    <definedName name="BuiltIn_AutoFilter___14_3___55">#REF!</definedName>
    <definedName name="BuiltIn_AutoFilter___14_3___56">#REF!</definedName>
    <definedName name="BuiltIn_AutoFilter___14_3___57">#REF!</definedName>
    <definedName name="BuiltIn_AutoFilter___14_3___58">#REF!</definedName>
    <definedName name="BuiltIn_AutoFilter___14_3___59">#REF!</definedName>
    <definedName name="BuiltIn_AutoFilter___14_3___60">#REF!</definedName>
    <definedName name="BuiltIn_AutoFilter___14_4">#REF!</definedName>
    <definedName name="BuiltIn_AutoFilter___14_4___0">#REF!</definedName>
    <definedName name="BuiltIn_AutoFilter___14_4___20">#REF!</definedName>
    <definedName name="BuiltIn_AutoFilter___14_4___21">#REF!</definedName>
    <definedName name="BuiltIn_AutoFilter___14_4___22">#REF!</definedName>
    <definedName name="BuiltIn_AutoFilter___14_4___23">#REF!</definedName>
    <definedName name="BuiltIn_AutoFilter___14_4___24">#REF!</definedName>
    <definedName name="BuiltIn_AutoFilter___14_4___25">#REF!</definedName>
    <definedName name="BuiltIn_AutoFilter___14_4___26">#REF!</definedName>
    <definedName name="BuiltIn_AutoFilter___14_4___27">#REF!</definedName>
    <definedName name="BuiltIn_AutoFilter___14_4___28">#REF!</definedName>
    <definedName name="BuiltIn_AutoFilter___14_4___29">#REF!</definedName>
    <definedName name="BuiltIn_AutoFilter___14_4___30">#REF!</definedName>
    <definedName name="BuiltIn_AutoFilter___14_4___31">#REF!</definedName>
    <definedName name="BuiltIn_AutoFilter___14_4___32">#REF!</definedName>
    <definedName name="BuiltIn_AutoFilter___14_4___33">#REF!</definedName>
    <definedName name="BuiltIn_AutoFilter___14_4___34">#REF!</definedName>
    <definedName name="BuiltIn_AutoFilter___14_4___35">#REF!</definedName>
    <definedName name="BuiltIn_AutoFilter___14_4___36">#REF!</definedName>
    <definedName name="BuiltIn_AutoFilter___14_4___37">#REF!</definedName>
    <definedName name="BuiltIn_AutoFilter___14_4___38">#REF!</definedName>
    <definedName name="BuiltIn_AutoFilter___14_4___39">#REF!</definedName>
    <definedName name="BuiltIn_AutoFilter___14_4___40">#REF!</definedName>
    <definedName name="BuiltIn_AutoFilter___14_4___41">#REF!</definedName>
    <definedName name="BuiltIn_AutoFilter___14_4___42">#REF!</definedName>
    <definedName name="BuiltIn_AutoFilter___14_4___43">#REF!</definedName>
    <definedName name="BuiltIn_AutoFilter___14_4___44">#REF!</definedName>
    <definedName name="BuiltIn_AutoFilter___14_4___45">#REF!</definedName>
    <definedName name="BuiltIn_AutoFilter___14_4___46">#REF!</definedName>
    <definedName name="BuiltIn_AutoFilter___14_4___47">#REF!</definedName>
    <definedName name="BuiltIn_AutoFilter___14_4___48">#REF!</definedName>
    <definedName name="BuiltIn_AutoFilter___14_4___49">#REF!</definedName>
    <definedName name="BuiltIn_AutoFilter___14_4___50">#REF!</definedName>
    <definedName name="BuiltIn_AutoFilter___14_4___52">#REF!</definedName>
    <definedName name="BuiltIn_AutoFilter___14_4___53">#REF!</definedName>
    <definedName name="BuiltIn_AutoFilter___14_4___54">#REF!</definedName>
    <definedName name="BuiltIn_AutoFilter___14_4___55">#REF!</definedName>
    <definedName name="BuiltIn_AutoFilter___14_4___56">#REF!</definedName>
    <definedName name="BuiltIn_AutoFilter___14_4___57">#REF!</definedName>
    <definedName name="BuiltIn_AutoFilter___14_4___58">#REF!</definedName>
    <definedName name="BuiltIn_AutoFilter___14_4___59">#REF!</definedName>
    <definedName name="BuiltIn_AutoFilter___14_4___60">#REF!</definedName>
    <definedName name="BuiltIn_AutoFilter___14_5">#REF!</definedName>
    <definedName name="BuiltIn_AutoFilter___14_5___0">#REF!</definedName>
    <definedName name="BuiltIn_AutoFilter___14_5___20">#REF!</definedName>
    <definedName name="BuiltIn_AutoFilter___14_5___21">#REF!</definedName>
    <definedName name="BuiltIn_AutoFilter___14_5___22">#REF!</definedName>
    <definedName name="BuiltIn_AutoFilter___14_5___23">#REF!</definedName>
    <definedName name="BuiltIn_AutoFilter___14_5___24">#REF!</definedName>
    <definedName name="BuiltIn_AutoFilter___14_5___25">#REF!</definedName>
    <definedName name="BuiltIn_AutoFilter___14_5___26">#REF!</definedName>
    <definedName name="BuiltIn_AutoFilter___14_5___27">#REF!</definedName>
    <definedName name="BuiltIn_AutoFilter___14_5___28">#REF!</definedName>
    <definedName name="BuiltIn_AutoFilter___14_5___29">#REF!</definedName>
    <definedName name="BuiltIn_AutoFilter___14_5___30">#REF!</definedName>
    <definedName name="BuiltIn_AutoFilter___14_5___31">#REF!</definedName>
    <definedName name="BuiltIn_AutoFilter___14_5___32">#REF!</definedName>
    <definedName name="BuiltIn_AutoFilter___14_5___33">#REF!</definedName>
    <definedName name="BuiltIn_AutoFilter___14_5___34">#REF!</definedName>
    <definedName name="BuiltIn_AutoFilter___14_5___35">#REF!</definedName>
    <definedName name="BuiltIn_AutoFilter___14_5___36">#REF!</definedName>
    <definedName name="BuiltIn_AutoFilter___14_5___37">#REF!</definedName>
    <definedName name="BuiltIn_AutoFilter___14_5___38">#REF!</definedName>
    <definedName name="BuiltIn_AutoFilter___14_5___39">#REF!</definedName>
    <definedName name="BuiltIn_AutoFilter___14_5___40">#REF!</definedName>
    <definedName name="BuiltIn_AutoFilter___14_5___41">#REF!</definedName>
    <definedName name="BuiltIn_AutoFilter___14_5___42">#REF!</definedName>
    <definedName name="BuiltIn_AutoFilter___14_5___43">#REF!</definedName>
    <definedName name="BuiltIn_AutoFilter___14_5___44">#REF!</definedName>
    <definedName name="BuiltIn_AutoFilter___14_5___45">#REF!</definedName>
    <definedName name="BuiltIn_AutoFilter___14_5___46">#REF!</definedName>
    <definedName name="BuiltIn_AutoFilter___14_5___47">#REF!</definedName>
    <definedName name="BuiltIn_AutoFilter___14_5___48">#REF!</definedName>
    <definedName name="BuiltIn_AutoFilter___14_5___49">#REF!</definedName>
    <definedName name="BuiltIn_AutoFilter___14_5___50">#REF!</definedName>
    <definedName name="BuiltIn_AutoFilter___14_5___52">#REF!</definedName>
    <definedName name="BuiltIn_AutoFilter___14_5___53">#REF!</definedName>
    <definedName name="BuiltIn_AutoFilter___14_5___54">#REF!</definedName>
    <definedName name="BuiltIn_AutoFilter___14_5___55">#REF!</definedName>
    <definedName name="BuiltIn_AutoFilter___14_5___56">#REF!</definedName>
    <definedName name="BuiltIn_AutoFilter___14_5___57">#REF!</definedName>
    <definedName name="BuiltIn_AutoFilter___14_5___58">#REF!</definedName>
    <definedName name="BuiltIn_AutoFilter___14_5___59">#REF!</definedName>
    <definedName name="BuiltIn_AutoFilter___14_5___60">#REF!</definedName>
    <definedName name="BuiltIn_AutoFilter___14_6">#REF!</definedName>
    <definedName name="BuiltIn_AutoFilter___14_6___0">#REF!</definedName>
    <definedName name="BuiltIn_AutoFilter___14_6___20">#REF!</definedName>
    <definedName name="BuiltIn_AutoFilter___14_6___21">#REF!</definedName>
    <definedName name="BuiltIn_AutoFilter___14_6___22">#REF!</definedName>
    <definedName name="BuiltIn_AutoFilter___14_6___23">#REF!</definedName>
    <definedName name="BuiltIn_AutoFilter___14_6___24">#REF!</definedName>
    <definedName name="BuiltIn_AutoFilter___14_6___25">#REF!</definedName>
    <definedName name="BuiltIn_AutoFilter___14_6___26">#REF!</definedName>
    <definedName name="BuiltIn_AutoFilter___14_6___27">#REF!</definedName>
    <definedName name="BuiltIn_AutoFilter___14_6___28">#REF!</definedName>
    <definedName name="BuiltIn_AutoFilter___14_6___29">#REF!</definedName>
    <definedName name="BuiltIn_AutoFilter___14_6___30">#REF!</definedName>
    <definedName name="BuiltIn_AutoFilter___14_6___31">#REF!</definedName>
    <definedName name="BuiltIn_AutoFilter___14_6___32">#REF!</definedName>
    <definedName name="BuiltIn_AutoFilter___14_6___33">#REF!</definedName>
    <definedName name="BuiltIn_AutoFilter___14_6___34">#REF!</definedName>
    <definedName name="BuiltIn_AutoFilter___14_6___35">#REF!</definedName>
    <definedName name="BuiltIn_AutoFilter___14_6___36">#REF!</definedName>
    <definedName name="BuiltIn_AutoFilter___14_6___37">#REF!</definedName>
    <definedName name="BuiltIn_AutoFilter___14_6___38">#REF!</definedName>
    <definedName name="BuiltIn_AutoFilter___14_6___39">#REF!</definedName>
    <definedName name="BuiltIn_AutoFilter___14_6___40">#REF!</definedName>
    <definedName name="BuiltIn_AutoFilter___14_6___41">#REF!</definedName>
    <definedName name="BuiltIn_AutoFilter___14_6___42">#REF!</definedName>
    <definedName name="BuiltIn_AutoFilter___14_6___43">#REF!</definedName>
    <definedName name="BuiltIn_AutoFilter___14_6___44">#REF!</definedName>
    <definedName name="BuiltIn_AutoFilter___14_6___45">#REF!</definedName>
    <definedName name="BuiltIn_AutoFilter___14_6___46">#REF!</definedName>
    <definedName name="BuiltIn_AutoFilter___14_6___47">#REF!</definedName>
    <definedName name="BuiltIn_AutoFilter___14_6___48">#REF!</definedName>
    <definedName name="BuiltIn_AutoFilter___14_6___49">#REF!</definedName>
    <definedName name="BuiltIn_AutoFilter___14_6___50">#REF!</definedName>
    <definedName name="BuiltIn_AutoFilter___14_6___52">#REF!</definedName>
    <definedName name="BuiltIn_AutoFilter___14_6___53">#REF!</definedName>
    <definedName name="BuiltIn_AutoFilter___14_6___54">#REF!</definedName>
    <definedName name="BuiltIn_AutoFilter___14_6___55">#REF!</definedName>
    <definedName name="BuiltIn_AutoFilter___14_6___56">#REF!</definedName>
    <definedName name="BuiltIn_AutoFilter___14_6___57">#REF!</definedName>
    <definedName name="BuiltIn_AutoFilter___14_6___58">#REF!</definedName>
    <definedName name="BuiltIn_AutoFilter___14_6___59">#REF!</definedName>
    <definedName name="BuiltIn_AutoFilter___14_6___60">#REF!</definedName>
    <definedName name="BuiltIn_AutoFilter___15">#REF!</definedName>
    <definedName name="BuiltIn_AutoFilter___15___0">#REF!</definedName>
    <definedName name="BuiltIn_AutoFilter___15___20">#REF!</definedName>
    <definedName name="BuiltIn_AutoFilter___15___21">#REF!</definedName>
    <definedName name="BuiltIn_AutoFilter___15___22">#REF!</definedName>
    <definedName name="BuiltIn_AutoFilter___15___23">#REF!</definedName>
    <definedName name="BuiltIn_AutoFilter___15___24">#REF!</definedName>
    <definedName name="BuiltIn_AutoFilter___15___25">#REF!</definedName>
    <definedName name="BuiltIn_AutoFilter___15___26">#REF!</definedName>
    <definedName name="BuiltIn_AutoFilter___15___27">#REF!</definedName>
    <definedName name="BuiltIn_AutoFilter___15___28">#REF!</definedName>
    <definedName name="BuiltIn_AutoFilter___15___29">#REF!</definedName>
    <definedName name="BuiltIn_AutoFilter___15___30">#REF!</definedName>
    <definedName name="BuiltIn_AutoFilter___15___31">#REF!</definedName>
    <definedName name="BuiltIn_AutoFilter___15___32">#REF!</definedName>
    <definedName name="BuiltIn_AutoFilter___15___33">#REF!</definedName>
    <definedName name="BuiltIn_AutoFilter___15___34">#REF!</definedName>
    <definedName name="BuiltIn_AutoFilter___15___35">#REF!</definedName>
    <definedName name="BuiltIn_AutoFilter___15___36">#REF!</definedName>
    <definedName name="BuiltIn_AutoFilter___15___37">#REF!</definedName>
    <definedName name="BuiltIn_AutoFilter___15___38">#REF!</definedName>
    <definedName name="BuiltIn_AutoFilter___15___39">#REF!</definedName>
    <definedName name="BuiltIn_AutoFilter___15___40">#REF!</definedName>
    <definedName name="BuiltIn_AutoFilter___15___41">#REF!</definedName>
    <definedName name="BuiltIn_AutoFilter___15___42">#REF!</definedName>
    <definedName name="BuiltIn_AutoFilter___15___43">#REF!</definedName>
    <definedName name="BuiltIn_AutoFilter___15___44">#REF!</definedName>
    <definedName name="BuiltIn_AutoFilter___15___45">#REF!</definedName>
    <definedName name="BuiltIn_AutoFilter___15___46">#REF!</definedName>
    <definedName name="BuiltIn_AutoFilter___15___47">#REF!</definedName>
    <definedName name="BuiltIn_AutoFilter___15___48">#REF!</definedName>
    <definedName name="BuiltIn_AutoFilter___15___49">#REF!</definedName>
    <definedName name="BuiltIn_AutoFilter___15___50">#REF!</definedName>
    <definedName name="BuiltIn_AutoFilter___15___52">#REF!</definedName>
    <definedName name="BuiltIn_AutoFilter___15___53">#REF!</definedName>
    <definedName name="BuiltIn_AutoFilter___15___54">#REF!</definedName>
    <definedName name="BuiltIn_AutoFilter___15___55">#REF!</definedName>
    <definedName name="BuiltIn_AutoFilter___15___56">#REF!</definedName>
    <definedName name="BuiltIn_AutoFilter___15___57">#REF!</definedName>
    <definedName name="BuiltIn_AutoFilter___15___58">#REF!</definedName>
    <definedName name="BuiltIn_AutoFilter___15___59">#REF!</definedName>
    <definedName name="BuiltIn_AutoFilter___15___60">#REF!</definedName>
    <definedName name="BuiltIn_AutoFilter___15_1">#REF!</definedName>
    <definedName name="BuiltIn_AutoFilter___15_1___0">#REF!</definedName>
    <definedName name="BuiltIn_AutoFilter___15_1___20">#REF!</definedName>
    <definedName name="BuiltIn_AutoFilter___15_1___21">#REF!</definedName>
    <definedName name="BuiltIn_AutoFilter___15_1___22">#REF!</definedName>
    <definedName name="BuiltIn_AutoFilter___15_1___23">#REF!</definedName>
    <definedName name="BuiltIn_AutoFilter___15_1___24">#REF!</definedName>
    <definedName name="BuiltIn_AutoFilter___15_1___25">#REF!</definedName>
    <definedName name="BuiltIn_AutoFilter___15_1___26">#REF!</definedName>
    <definedName name="BuiltIn_AutoFilter___15_1___27">#REF!</definedName>
    <definedName name="BuiltIn_AutoFilter___15_1___28">#REF!</definedName>
    <definedName name="BuiltIn_AutoFilter___15_1___29">#REF!</definedName>
    <definedName name="BuiltIn_AutoFilter___15_1___30">#REF!</definedName>
    <definedName name="BuiltIn_AutoFilter___15_1___31">#REF!</definedName>
    <definedName name="BuiltIn_AutoFilter___15_1___32">#REF!</definedName>
    <definedName name="BuiltIn_AutoFilter___15_1___33">#REF!</definedName>
    <definedName name="BuiltIn_AutoFilter___15_1___34">#REF!</definedName>
    <definedName name="BuiltIn_AutoFilter___15_1___35">#REF!</definedName>
    <definedName name="BuiltIn_AutoFilter___15_1___36">#REF!</definedName>
    <definedName name="BuiltIn_AutoFilter___15_1___37">#REF!</definedName>
    <definedName name="BuiltIn_AutoFilter___15_1___38">#REF!</definedName>
    <definedName name="BuiltIn_AutoFilter___15_1___39">#REF!</definedName>
    <definedName name="BuiltIn_AutoFilter___15_1___40">#REF!</definedName>
    <definedName name="BuiltIn_AutoFilter___15_1___41">#REF!</definedName>
    <definedName name="BuiltIn_AutoFilter___15_1___42">#REF!</definedName>
    <definedName name="BuiltIn_AutoFilter___15_1___43">#REF!</definedName>
    <definedName name="BuiltIn_AutoFilter___15_1___44">#REF!</definedName>
    <definedName name="BuiltIn_AutoFilter___15_1___45">#REF!</definedName>
    <definedName name="BuiltIn_AutoFilter___15_1___46">#REF!</definedName>
    <definedName name="BuiltIn_AutoFilter___15_1___47">#REF!</definedName>
    <definedName name="BuiltIn_AutoFilter___15_1___48">#REF!</definedName>
    <definedName name="BuiltIn_AutoFilter___15_1___49">#REF!</definedName>
    <definedName name="BuiltIn_AutoFilter___15_1___50">#REF!</definedName>
    <definedName name="BuiltIn_AutoFilter___15_1___52">#REF!</definedName>
    <definedName name="BuiltIn_AutoFilter___15_1___53">#REF!</definedName>
    <definedName name="BuiltIn_AutoFilter___15_1___54">#REF!</definedName>
    <definedName name="BuiltIn_AutoFilter___15_1___55">#REF!</definedName>
    <definedName name="BuiltIn_AutoFilter___15_1___56">#REF!</definedName>
    <definedName name="BuiltIn_AutoFilter___15_1___57">#REF!</definedName>
    <definedName name="BuiltIn_AutoFilter___15_1___58">#REF!</definedName>
    <definedName name="BuiltIn_AutoFilter___15_1___59">#REF!</definedName>
    <definedName name="BuiltIn_AutoFilter___15_1___60">#REF!</definedName>
    <definedName name="BuiltIn_AutoFilter___15_2">#REF!</definedName>
    <definedName name="BuiltIn_AutoFilter___15_2___0">#REF!</definedName>
    <definedName name="BuiltIn_AutoFilter___15_2___20">#REF!</definedName>
    <definedName name="BuiltIn_AutoFilter___15_2___21">#REF!</definedName>
    <definedName name="BuiltIn_AutoFilter___15_2___22">#REF!</definedName>
    <definedName name="BuiltIn_AutoFilter___15_2___23">#REF!</definedName>
    <definedName name="BuiltIn_AutoFilter___15_2___24">#REF!</definedName>
    <definedName name="BuiltIn_AutoFilter___15_2___25">#REF!</definedName>
    <definedName name="BuiltIn_AutoFilter___15_2___26">#REF!</definedName>
    <definedName name="BuiltIn_AutoFilter___15_2___27">#REF!</definedName>
    <definedName name="BuiltIn_AutoFilter___15_2___28">#REF!</definedName>
    <definedName name="BuiltIn_AutoFilter___15_2___29">#REF!</definedName>
    <definedName name="BuiltIn_AutoFilter___15_2___30">#REF!</definedName>
    <definedName name="BuiltIn_AutoFilter___15_2___31">#REF!</definedName>
    <definedName name="BuiltIn_AutoFilter___15_2___32">#REF!</definedName>
    <definedName name="BuiltIn_AutoFilter___15_2___33">#REF!</definedName>
    <definedName name="BuiltIn_AutoFilter___15_2___34">#REF!</definedName>
    <definedName name="BuiltIn_AutoFilter___15_2___35">#REF!</definedName>
    <definedName name="BuiltIn_AutoFilter___15_2___36">#REF!</definedName>
    <definedName name="BuiltIn_AutoFilter___15_2___37">#REF!</definedName>
    <definedName name="BuiltIn_AutoFilter___15_2___38">#REF!</definedName>
    <definedName name="BuiltIn_AutoFilter___15_2___39">#REF!</definedName>
    <definedName name="BuiltIn_AutoFilter___15_2___40">#REF!</definedName>
    <definedName name="BuiltIn_AutoFilter___15_2___41">#REF!</definedName>
    <definedName name="BuiltIn_AutoFilter___15_2___42">#REF!</definedName>
    <definedName name="BuiltIn_AutoFilter___15_2___43">#REF!</definedName>
    <definedName name="BuiltIn_AutoFilter___15_2___44">#REF!</definedName>
    <definedName name="BuiltIn_AutoFilter___15_2___45">#REF!</definedName>
    <definedName name="BuiltIn_AutoFilter___15_2___46">#REF!</definedName>
    <definedName name="BuiltIn_AutoFilter___15_2___47">#REF!</definedName>
    <definedName name="BuiltIn_AutoFilter___15_2___48">#REF!</definedName>
    <definedName name="BuiltIn_AutoFilter___15_2___49">#REF!</definedName>
    <definedName name="BuiltIn_AutoFilter___15_2___50">#REF!</definedName>
    <definedName name="BuiltIn_AutoFilter___15_2___52">#REF!</definedName>
    <definedName name="BuiltIn_AutoFilter___15_2___53">#REF!</definedName>
    <definedName name="BuiltIn_AutoFilter___15_2___54">#REF!</definedName>
    <definedName name="BuiltIn_AutoFilter___15_2___55">#REF!</definedName>
    <definedName name="BuiltIn_AutoFilter___15_2___56">#REF!</definedName>
    <definedName name="BuiltIn_AutoFilter___15_2___57">#REF!</definedName>
    <definedName name="BuiltIn_AutoFilter___15_2___58">#REF!</definedName>
    <definedName name="BuiltIn_AutoFilter___15_2___59">#REF!</definedName>
    <definedName name="BuiltIn_AutoFilter___15_2___60">#REF!</definedName>
    <definedName name="BuiltIn_AutoFilter___15_3">#REF!</definedName>
    <definedName name="BuiltIn_AutoFilter___15_3___0">#REF!</definedName>
    <definedName name="BuiltIn_AutoFilter___15_3___20">#REF!</definedName>
    <definedName name="BuiltIn_AutoFilter___15_3___21">#REF!</definedName>
    <definedName name="BuiltIn_AutoFilter___15_3___22">#REF!</definedName>
    <definedName name="BuiltIn_AutoFilter___15_3___23">#REF!</definedName>
    <definedName name="BuiltIn_AutoFilter___15_3___24">#REF!</definedName>
    <definedName name="BuiltIn_AutoFilter___15_3___25">#REF!</definedName>
    <definedName name="BuiltIn_AutoFilter___15_3___26">#REF!</definedName>
    <definedName name="BuiltIn_AutoFilter___15_3___27">#REF!</definedName>
    <definedName name="BuiltIn_AutoFilter___15_3___28">#REF!</definedName>
    <definedName name="BuiltIn_AutoFilter___15_3___29">#REF!</definedName>
    <definedName name="BuiltIn_AutoFilter___15_3___30">#REF!</definedName>
    <definedName name="BuiltIn_AutoFilter___15_3___31">#REF!</definedName>
    <definedName name="BuiltIn_AutoFilter___15_3___32">#REF!</definedName>
    <definedName name="BuiltIn_AutoFilter___15_3___33">#REF!</definedName>
    <definedName name="BuiltIn_AutoFilter___15_3___34">#REF!</definedName>
    <definedName name="BuiltIn_AutoFilter___15_3___35">#REF!</definedName>
    <definedName name="BuiltIn_AutoFilter___15_3___36">#REF!</definedName>
    <definedName name="BuiltIn_AutoFilter___15_3___37">#REF!</definedName>
    <definedName name="BuiltIn_AutoFilter___15_3___38">#REF!</definedName>
    <definedName name="BuiltIn_AutoFilter___15_3___39">#REF!</definedName>
    <definedName name="BuiltIn_AutoFilter___15_3___40">#REF!</definedName>
    <definedName name="BuiltIn_AutoFilter___15_3___41">#REF!</definedName>
    <definedName name="BuiltIn_AutoFilter___15_3___42">#REF!</definedName>
    <definedName name="BuiltIn_AutoFilter___15_3___43">#REF!</definedName>
    <definedName name="BuiltIn_AutoFilter___15_3___44">#REF!</definedName>
    <definedName name="BuiltIn_AutoFilter___15_3___45">#REF!</definedName>
    <definedName name="BuiltIn_AutoFilter___15_3___46">#REF!</definedName>
    <definedName name="BuiltIn_AutoFilter___15_3___47">#REF!</definedName>
    <definedName name="BuiltIn_AutoFilter___15_3___48">#REF!</definedName>
    <definedName name="BuiltIn_AutoFilter___15_3___49">#REF!</definedName>
    <definedName name="BuiltIn_AutoFilter___15_3___50">#REF!</definedName>
    <definedName name="BuiltIn_AutoFilter___15_3___52">#REF!</definedName>
    <definedName name="BuiltIn_AutoFilter___15_3___53">#REF!</definedName>
    <definedName name="BuiltIn_AutoFilter___15_3___54">#REF!</definedName>
    <definedName name="BuiltIn_AutoFilter___15_3___55">#REF!</definedName>
    <definedName name="BuiltIn_AutoFilter___15_3___56">#REF!</definedName>
    <definedName name="BuiltIn_AutoFilter___15_3___57">#REF!</definedName>
    <definedName name="BuiltIn_AutoFilter___15_3___58">#REF!</definedName>
    <definedName name="BuiltIn_AutoFilter___15_3___59">#REF!</definedName>
    <definedName name="BuiltIn_AutoFilter___15_3___60">#REF!</definedName>
    <definedName name="BuiltIn_AutoFilter___15_4">#REF!</definedName>
    <definedName name="BuiltIn_AutoFilter___15_4___0">#REF!</definedName>
    <definedName name="BuiltIn_AutoFilter___15_4___20">#REF!</definedName>
    <definedName name="BuiltIn_AutoFilter___15_4___21">#REF!</definedName>
    <definedName name="BuiltIn_AutoFilter___15_4___22">#REF!</definedName>
    <definedName name="BuiltIn_AutoFilter___15_4___23">#REF!</definedName>
    <definedName name="BuiltIn_AutoFilter___15_4___24">#REF!</definedName>
    <definedName name="BuiltIn_AutoFilter___15_4___25">#REF!</definedName>
    <definedName name="BuiltIn_AutoFilter___15_4___26">#REF!</definedName>
    <definedName name="BuiltIn_AutoFilter___15_4___27">#REF!</definedName>
    <definedName name="BuiltIn_AutoFilter___15_4___28">#REF!</definedName>
    <definedName name="BuiltIn_AutoFilter___15_4___29">#REF!</definedName>
    <definedName name="BuiltIn_AutoFilter___15_4___30">#REF!</definedName>
    <definedName name="BuiltIn_AutoFilter___15_4___31">#REF!</definedName>
    <definedName name="BuiltIn_AutoFilter___15_4___32">#REF!</definedName>
    <definedName name="BuiltIn_AutoFilter___15_4___33">#REF!</definedName>
    <definedName name="BuiltIn_AutoFilter___15_4___34">#REF!</definedName>
    <definedName name="BuiltIn_AutoFilter___15_4___35">#REF!</definedName>
    <definedName name="BuiltIn_AutoFilter___15_4___36">#REF!</definedName>
    <definedName name="BuiltIn_AutoFilter___15_4___37">#REF!</definedName>
    <definedName name="BuiltIn_AutoFilter___15_4___38">#REF!</definedName>
    <definedName name="BuiltIn_AutoFilter___15_4___39">#REF!</definedName>
    <definedName name="BuiltIn_AutoFilter___15_4___40">#REF!</definedName>
    <definedName name="BuiltIn_AutoFilter___15_4___41">#REF!</definedName>
    <definedName name="BuiltIn_AutoFilter___15_4___42">#REF!</definedName>
    <definedName name="BuiltIn_AutoFilter___15_4___43">#REF!</definedName>
    <definedName name="BuiltIn_AutoFilter___15_4___44">#REF!</definedName>
    <definedName name="BuiltIn_AutoFilter___15_4___45">#REF!</definedName>
    <definedName name="BuiltIn_AutoFilter___15_4___46">#REF!</definedName>
    <definedName name="BuiltIn_AutoFilter___15_4___47">#REF!</definedName>
    <definedName name="BuiltIn_AutoFilter___15_4___48">#REF!</definedName>
    <definedName name="BuiltIn_AutoFilter___15_4___49">#REF!</definedName>
    <definedName name="BuiltIn_AutoFilter___15_4___50">#REF!</definedName>
    <definedName name="BuiltIn_AutoFilter___15_4___52">#REF!</definedName>
    <definedName name="BuiltIn_AutoFilter___15_4___53">#REF!</definedName>
    <definedName name="BuiltIn_AutoFilter___15_4___54">#REF!</definedName>
    <definedName name="BuiltIn_AutoFilter___15_4___55">#REF!</definedName>
    <definedName name="BuiltIn_AutoFilter___15_4___56">#REF!</definedName>
    <definedName name="BuiltIn_AutoFilter___15_4___57">#REF!</definedName>
    <definedName name="BuiltIn_AutoFilter___15_4___58">#REF!</definedName>
    <definedName name="BuiltIn_AutoFilter___15_4___59">#REF!</definedName>
    <definedName name="BuiltIn_AutoFilter___15_4___60">#REF!</definedName>
    <definedName name="BuiltIn_AutoFilter___15_5">#REF!</definedName>
    <definedName name="BuiltIn_AutoFilter___15_5___0">#REF!</definedName>
    <definedName name="BuiltIn_AutoFilter___15_5___20">#REF!</definedName>
    <definedName name="BuiltIn_AutoFilter___15_5___21">#REF!</definedName>
    <definedName name="BuiltIn_AutoFilter___15_5___22">#REF!</definedName>
    <definedName name="BuiltIn_AutoFilter___15_5___23">#REF!</definedName>
    <definedName name="BuiltIn_AutoFilter___15_5___24">#REF!</definedName>
    <definedName name="BuiltIn_AutoFilter___15_5___25">#REF!</definedName>
    <definedName name="BuiltIn_AutoFilter___15_5___26">#REF!</definedName>
    <definedName name="BuiltIn_AutoFilter___15_5___27">#REF!</definedName>
    <definedName name="BuiltIn_AutoFilter___15_5___28">#REF!</definedName>
    <definedName name="BuiltIn_AutoFilter___15_5___29">#REF!</definedName>
    <definedName name="BuiltIn_AutoFilter___15_5___30">#REF!</definedName>
    <definedName name="BuiltIn_AutoFilter___15_5___31">#REF!</definedName>
    <definedName name="BuiltIn_AutoFilter___15_5___32">#REF!</definedName>
    <definedName name="BuiltIn_AutoFilter___15_5___33">#REF!</definedName>
    <definedName name="BuiltIn_AutoFilter___15_5___34">#REF!</definedName>
    <definedName name="BuiltIn_AutoFilter___15_5___35">#REF!</definedName>
    <definedName name="BuiltIn_AutoFilter___15_5___36">#REF!</definedName>
    <definedName name="BuiltIn_AutoFilter___15_5___37">#REF!</definedName>
    <definedName name="BuiltIn_AutoFilter___15_5___38">#REF!</definedName>
    <definedName name="BuiltIn_AutoFilter___15_5___39">#REF!</definedName>
    <definedName name="BuiltIn_AutoFilter___15_5___40">#REF!</definedName>
    <definedName name="BuiltIn_AutoFilter___15_5___41">#REF!</definedName>
    <definedName name="BuiltIn_AutoFilter___15_5___42">#REF!</definedName>
    <definedName name="BuiltIn_AutoFilter___15_5___43">#REF!</definedName>
    <definedName name="BuiltIn_AutoFilter___15_5___44">#REF!</definedName>
    <definedName name="BuiltIn_AutoFilter___15_5___45">#REF!</definedName>
    <definedName name="BuiltIn_AutoFilter___15_5___46">#REF!</definedName>
    <definedName name="BuiltIn_AutoFilter___15_5___47">#REF!</definedName>
    <definedName name="BuiltIn_AutoFilter___15_5___48">#REF!</definedName>
    <definedName name="BuiltIn_AutoFilter___15_5___49">#REF!</definedName>
    <definedName name="BuiltIn_AutoFilter___15_5___50">#REF!</definedName>
    <definedName name="BuiltIn_AutoFilter___15_5___52">#REF!</definedName>
    <definedName name="BuiltIn_AutoFilter___15_5___53">#REF!</definedName>
    <definedName name="BuiltIn_AutoFilter___15_5___54">#REF!</definedName>
    <definedName name="BuiltIn_AutoFilter___15_5___55">#REF!</definedName>
    <definedName name="BuiltIn_AutoFilter___15_5___56">#REF!</definedName>
    <definedName name="BuiltIn_AutoFilter___15_5___57">#REF!</definedName>
    <definedName name="BuiltIn_AutoFilter___15_5___58">#REF!</definedName>
    <definedName name="BuiltIn_AutoFilter___15_5___59">#REF!</definedName>
    <definedName name="BuiltIn_AutoFilter___15_5___60">#REF!</definedName>
    <definedName name="BuiltIn_AutoFilter___15_6">#REF!</definedName>
    <definedName name="BuiltIn_AutoFilter___15_6___0">#REF!</definedName>
    <definedName name="BuiltIn_AutoFilter___15_6___20">#REF!</definedName>
    <definedName name="BuiltIn_AutoFilter___15_6___21">#REF!</definedName>
    <definedName name="BuiltIn_AutoFilter___15_6___22">#REF!</definedName>
    <definedName name="BuiltIn_AutoFilter___15_6___23">#REF!</definedName>
    <definedName name="BuiltIn_AutoFilter___15_6___24">#REF!</definedName>
    <definedName name="BuiltIn_AutoFilter___15_6___25">#REF!</definedName>
    <definedName name="BuiltIn_AutoFilter___15_6___26">#REF!</definedName>
    <definedName name="BuiltIn_AutoFilter___15_6___27">#REF!</definedName>
    <definedName name="BuiltIn_AutoFilter___15_6___28">#REF!</definedName>
    <definedName name="BuiltIn_AutoFilter___15_6___29">#REF!</definedName>
    <definedName name="BuiltIn_AutoFilter___15_6___30">#REF!</definedName>
    <definedName name="BuiltIn_AutoFilter___15_6___31">#REF!</definedName>
    <definedName name="BuiltIn_AutoFilter___15_6___32">#REF!</definedName>
    <definedName name="BuiltIn_AutoFilter___15_6___33">#REF!</definedName>
    <definedName name="BuiltIn_AutoFilter___15_6___34">#REF!</definedName>
    <definedName name="BuiltIn_AutoFilter___15_6___35">#REF!</definedName>
    <definedName name="BuiltIn_AutoFilter___15_6___36">#REF!</definedName>
    <definedName name="BuiltIn_AutoFilter___15_6___37">#REF!</definedName>
    <definedName name="BuiltIn_AutoFilter___15_6___38">#REF!</definedName>
    <definedName name="BuiltIn_AutoFilter___15_6___39">#REF!</definedName>
    <definedName name="BuiltIn_AutoFilter___15_6___40">#REF!</definedName>
    <definedName name="BuiltIn_AutoFilter___15_6___41">#REF!</definedName>
    <definedName name="BuiltIn_AutoFilter___15_6___42">#REF!</definedName>
    <definedName name="BuiltIn_AutoFilter___15_6___43">#REF!</definedName>
    <definedName name="BuiltIn_AutoFilter___15_6___44">#REF!</definedName>
    <definedName name="BuiltIn_AutoFilter___15_6___45">#REF!</definedName>
    <definedName name="BuiltIn_AutoFilter___15_6___46">#REF!</definedName>
    <definedName name="BuiltIn_AutoFilter___15_6___47">#REF!</definedName>
    <definedName name="BuiltIn_AutoFilter___15_6___48">#REF!</definedName>
    <definedName name="BuiltIn_AutoFilter___15_6___49">#REF!</definedName>
    <definedName name="BuiltIn_AutoFilter___15_6___50">#REF!</definedName>
    <definedName name="BuiltIn_AutoFilter___15_6___52">#REF!</definedName>
    <definedName name="BuiltIn_AutoFilter___15_6___53">#REF!</definedName>
    <definedName name="BuiltIn_AutoFilter___15_6___54">#REF!</definedName>
    <definedName name="BuiltIn_AutoFilter___15_6___55">#REF!</definedName>
    <definedName name="BuiltIn_AutoFilter___15_6___56">#REF!</definedName>
    <definedName name="BuiltIn_AutoFilter___15_6___57">#REF!</definedName>
    <definedName name="BuiltIn_AutoFilter___15_6___58">#REF!</definedName>
    <definedName name="BuiltIn_AutoFilter___15_6___59">#REF!</definedName>
    <definedName name="BuiltIn_AutoFilter___15_6___60">#REF!</definedName>
    <definedName name="BuiltIn_AutoFilter___16">#REF!</definedName>
    <definedName name="BuiltIn_AutoFilter___2">#REF!</definedName>
    <definedName name="BuiltIn_AutoFilter___2_1">#REF!</definedName>
    <definedName name="BuiltIn_AutoFilter___2_2">#REF!</definedName>
    <definedName name="BuiltIn_AutoFilter___25">#REF!</definedName>
    <definedName name="BuiltIn_AutoFilter___30">#REF!</definedName>
    <definedName name="BuiltIn_AutoFilter___31">#REF!</definedName>
    <definedName name="BuiltIn_AutoFilter___39">#REF!</definedName>
    <definedName name="BuiltIn_AutoFilter___39___0">#REF!</definedName>
    <definedName name="BuiltIn_AutoFilter___39___20">#REF!</definedName>
    <definedName name="BuiltIn_AutoFilter___39___21">#REF!</definedName>
    <definedName name="BuiltIn_AutoFilter___39___22">#REF!</definedName>
    <definedName name="BuiltIn_AutoFilter___39___23">#REF!</definedName>
    <definedName name="BuiltIn_AutoFilter___39___24">#REF!</definedName>
    <definedName name="BuiltIn_AutoFilter___39___25">#REF!</definedName>
    <definedName name="BuiltIn_AutoFilter___39___26">#REF!</definedName>
    <definedName name="BuiltIn_AutoFilter___39___27">#REF!</definedName>
    <definedName name="BuiltIn_AutoFilter___39___28">#REF!</definedName>
    <definedName name="BuiltIn_AutoFilter___39___29">#REF!</definedName>
    <definedName name="BuiltIn_AutoFilter___39___30">#REF!</definedName>
    <definedName name="BuiltIn_AutoFilter___39___31">#REF!</definedName>
    <definedName name="BuiltIn_AutoFilter___39___32">#REF!</definedName>
    <definedName name="BuiltIn_AutoFilter___39___33">#REF!</definedName>
    <definedName name="BuiltIn_AutoFilter___39___34">#REF!</definedName>
    <definedName name="BuiltIn_AutoFilter___39___35">#REF!</definedName>
    <definedName name="BuiltIn_AutoFilter___39___36">#REF!</definedName>
    <definedName name="BuiltIn_AutoFilter___39___37">#REF!</definedName>
    <definedName name="BuiltIn_AutoFilter___39___38">#REF!</definedName>
    <definedName name="BuiltIn_AutoFilter___39___39">#REF!</definedName>
    <definedName name="BuiltIn_AutoFilter___39___40">#REF!</definedName>
    <definedName name="BuiltIn_AutoFilter___39___41">#REF!</definedName>
    <definedName name="BuiltIn_AutoFilter___39___42">#REF!</definedName>
    <definedName name="BuiltIn_AutoFilter___39___43">#REF!</definedName>
    <definedName name="BuiltIn_AutoFilter___39___44">#REF!</definedName>
    <definedName name="BuiltIn_AutoFilter___39___45">#REF!</definedName>
    <definedName name="BuiltIn_AutoFilter___39___46">#REF!</definedName>
    <definedName name="BuiltIn_AutoFilter___39___47">#REF!</definedName>
    <definedName name="BuiltIn_AutoFilter___39___48">#REF!</definedName>
    <definedName name="BuiltIn_AutoFilter___39___49">#REF!</definedName>
    <definedName name="BuiltIn_AutoFilter___39___50">#REF!</definedName>
    <definedName name="BuiltIn_AutoFilter___39___52">#REF!</definedName>
    <definedName name="BuiltIn_AutoFilter___39___53">#REF!</definedName>
    <definedName name="BuiltIn_AutoFilter___39___54">#REF!</definedName>
    <definedName name="BuiltIn_AutoFilter___39___55">#REF!</definedName>
    <definedName name="BuiltIn_AutoFilter___39___56">#REF!</definedName>
    <definedName name="BuiltIn_AutoFilter___39___57">#REF!</definedName>
    <definedName name="BuiltIn_AutoFilter___39___58">#REF!</definedName>
    <definedName name="BuiltIn_AutoFilter___39___59">#REF!</definedName>
    <definedName name="BuiltIn_AutoFilter___39___60">#REF!</definedName>
    <definedName name="BuiltIn_AutoFilter___7">#REF!</definedName>
    <definedName name="BuiltIn_AutoFilter___7___0">#REF!</definedName>
    <definedName name="BuiltIn_AutoFilter___7___20">#REF!</definedName>
    <definedName name="BuiltIn_AutoFilter___7___21">#REF!</definedName>
    <definedName name="BuiltIn_AutoFilter___7___22">#REF!</definedName>
    <definedName name="BuiltIn_AutoFilter___7___23">#REF!</definedName>
    <definedName name="BuiltIn_AutoFilter___7___24">#REF!</definedName>
    <definedName name="BuiltIn_AutoFilter___7___25">#REF!</definedName>
    <definedName name="BuiltIn_AutoFilter___7___26">#REF!</definedName>
    <definedName name="BuiltIn_AutoFilter___7___27">#REF!</definedName>
    <definedName name="BuiltIn_AutoFilter___7___28">#REF!</definedName>
    <definedName name="BuiltIn_AutoFilter___7___29">#REF!</definedName>
    <definedName name="BuiltIn_AutoFilter___7___30">#REF!</definedName>
    <definedName name="BuiltIn_AutoFilter___7___31">#REF!</definedName>
    <definedName name="BuiltIn_AutoFilter___7___32">#REF!</definedName>
    <definedName name="BuiltIn_AutoFilter___7___33">#REF!</definedName>
    <definedName name="BuiltIn_AutoFilter___7___34">#REF!</definedName>
    <definedName name="BuiltIn_AutoFilter___7___35">#REF!</definedName>
    <definedName name="BuiltIn_AutoFilter___7___36">#REF!</definedName>
    <definedName name="BuiltIn_AutoFilter___7___37">#REF!</definedName>
    <definedName name="BuiltIn_AutoFilter___7___38">#REF!</definedName>
    <definedName name="BuiltIn_AutoFilter___7___39">#REF!</definedName>
    <definedName name="BuiltIn_AutoFilter___7___40">#REF!</definedName>
    <definedName name="BuiltIn_AutoFilter___7___41">#REF!</definedName>
    <definedName name="BuiltIn_AutoFilter___7___42">#REF!</definedName>
    <definedName name="BuiltIn_AutoFilter___7___43">#REF!</definedName>
    <definedName name="BuiltIn_AutoFilter___7___44">#REF!</definedName>
    <definedName name="BuiltIn_AutoFilter___7___45">#REF!</definedName>
    <definedName name="BuiltIn_AutoFilter___7___46">#REF!</definedName>
    <definedName name="BuiltIn_AutoFilter___7___47">#REF!</definedName>
    <definedName name="BuiltIn_AutoFilter___7___48">#REF!</definedName>
    <definedName name="BuiltIn_AutoFilter___7___49">#REF!</definedName>
    <definedName name="BuiltIn_AutoFilter___7___50">#REF!</definedName>
    <definedName name="BuiltIn_AutoFilter___7___52">#REF!</definedName>
    <definedName name="BuiltIn_AutoFilter___7___53">#REF!</definedName>
    <definedName name="BuiltIn_AutoFilter___7___54">#REF!</definedName>
    <definedName name="BuiltIn_AutoFilter___7___55">#REF!</definedName>
    <definedName name="BuiltIn_AutoFilter___7___56">#REF!</definedName>
    <definedName name="BuiltIn_AutoFilter___7___57">#REF!</definedName>
    <definedName name="BuiltIn_AutoFilter___7___58">#REF!</definedName>
    <definedName name="BuiltIn_AutoFilter___7___59">#REF!</definedName>
    <definedName name="BuiltIn_AutoFilter___7___60">#REF!</definedName>
    <definedName name="BuiltIn_AutoFilter___7_1">#REF!</definedName>
    <definedName name="BuiltIn_AutoFilter___7_1___0">#REF!</definedName>
    <definedName name="BuiltIn_AutoFilter___7_1___20">#REF!</definedName>
    <definedName name="BuiltIn_AutoFilter___7_1___21">#REF!</definedName>
    <definedName name="BuiltIn_AutoFilter___7_1___22">#REF!</definedName>
    <definedName name="BuiltIn_AutoFilter___7_1___23">#REF!</definedName>
    <definedName name="BuiltIn_AutoFilter___7_1___24">#REF!</definedName>
    <definedName name="BuiltIn_AutoFilter___7_1___25">#REF!</definedName>
    <definedName name="BuiltIn_AutoFilter___7_1___26">#REF!</definedName>
    <definedName name="BuiltIn_AutoFilter___7_1___27">#REF!</definedName>
    <definedName name="BuiltIn_AutoFilter___7_1___28">#REF!</definedName>
    <definedName name="BuiltIn_AutoFilter___7_1___29">#REF!</definedName>
    <definedName name="BuiltIn_AutoFilter___7_1___30">#REF!</definedName>
    <definedName name="BuiltIn_AutoFilter___7_1___31">#REF!</definedName>
    <definedName name="BuiltIn_AutoFilter___7_1___32">#REF!</definedName>
    <definedName name="BuiltIn_AutoFilter___7_1___33">#REF!</definedName>
    <definedName name="BuiltIn_AutoFilter___7_1___34">#REF!</definedName>
    <definedName name="BuiltIn_AutoFilter___7_1___35">#REF!</definedName>
    <definedName name="BuiltIn_AutoFilter___7_1___36">#REF!</definedName>
    <definedName name="BuiltIn_AutoFilter___7_1___37">#REF!</definedName>
    <definedName name="BuiltIn_AutoFilter___7_1___38">#REF!</definedName>
    <definedName name="BuiltIn_AutoFilter___7_1___39">#REF!</definedName>
    <definedName name="BuiltIn_AutoFilter___7_1___40">#REF!</definedName>
    <definedName name="BuiltIn_AutoFilter___7_1___41">#REF!</definedName>
    <definedName name="BuiltIn_AutoFilter___7_1___42">#REF!</definedName>
    <definedName name="BuiltIn_AutoFilter___7_1___43">#REF!</definedName>
    <definedName name="BuiltIn_AutoFilter___7_1___44">#REF!</definedName>
    <definedName name="BuiltIn_AutoFilter___7_1___45">#REF!</definedName>
    <definedName name="BuiltIn_AutoFilter___7_1___46">#REF!</definedName>
    <definedName name="BuiltIn_AutoFilter___7_1___47">#REF!</definedName>
    <definedName name="BuiltIn_AutoFilter___7_1___48">#REF!</definedName>
    <definedName name="BuiltIn_AutoFilter___7_1___49">#REF!</definedName>
    <definedName name="BuiltIn_AutoFilter___7_1___50">#REF!</definedName>
    <definedName name="BuiltIn_AutoFilter___7_1___52">#REF!</definedName>
    <definedName name="BuiltIn_AutoFilter___7_1___53">#REF!</definedName>
    <definedName name="BuiltIn_AutoFilter___7_1___54">#REF!</definedName>
    <definedName name="BuiltIn_AutoFilter___7_1___55">#REF!</definedName>
    <definedName name="BuiltIn_AutoFilter___7_1___56">#REF!</definedName>
    <definedName name="BuiltIn_AutoFilter___7_1___57">#REF!</definedName>
    <definedName name="BuiltIn_AutoFilter___7_1___58">#REF!</definedName>
    <definedName name="BuiltIn_AutoFilter___7_1___59">#REF!</definedName>
    <definedName name="BuiltIn_AutoFilter___7_1___60">#REF!</definedName>
    <definedName name="BuiltIn_AutoFilter___8">#REF!</definedName>
    <definedName name="BuiltIn_AutoFilter___8___0">#REF!</definedName>
    <definedName name="BuiltIn_AutoFilter___8___20">#REF!</definedName>
    <definedName name="BuiltIn_AutoFilter___8___21">#REF!</definedName>
    <definedName name="BuiltIn_AutoFilter___8___22">#REF!</definedName>
    <definedName name="BuiltIn_AutoFilter___8___23">#REF!</definedName>
    <definedName name="BuiltIn_AutoFilter___8___24">#REF!</definedName>
    <definedName name="BuiltIn_AutoFilter___8___25">#REF!</definedName>
    <definedName name="BuiltIn_AutoFilter___8___26">#REF!</definedName>
    <definedName name="BuiltIn_AutoFilter___8___27">#REF!</definedName>
    <definedName name="BuiltIn_AutoFilter___8___28">#REF!</definedName>
    <definedName name="BuiltIn_AutoFilter___8___29">#REF!</definedName>
    <definedName name="BuiltIn_AutoFilter___8___30">#REF!</definedName>
    <definedName name="BuiltIn_AutoFilter___8___31">#REF!</definedName>
    <definedName name="BuiltIn_AutoFilter___8___32">#REF!</definedName>
    <definedName name="BuiltIn_AutoFilter___8___33">#REF!</definedName>
    <definedName name="BuiltIn_AutoFilter___8___34">#REF!</definedName>
    <definedName name="BuiltIn_AutoFilter___8___35">#REF!</definedName>
    <definedName name="BuiltIn_AutoFilter___8___36">#REF!</definedName>
    <definedName name="BuiltIn_AutoFilter___8___37">#REF!</definedName>
    <definedName name="BuiltIn_AutoFilter___8___38">#REF!</definedName>
    <definedName name="BuiltIn_AutoFilter___8___39">#REF!</definedName>
    <definedName name="BuiltIn_AutoFilter___8___40">#REF!</definedName>
    <definedName name="BuiltIn_AutoFilter___8___41">#REF!</definedName>
    <definedName name="BuiltIn_AutoFilter___8___42">#REF!</definedName>
    <definedName name="BuiltIn_AutoFilter___8___43">#REF!</definedName>
    <definedName name="BuiltIn_AutoFilter___8___44">#REF!</definedName>
    <definedName name="BuiltIn_AutoFilter___8___45">#REF!</definedName>
    <definedName name="BuiltIn_AutoFilter___8___46">#REF!</definedName>
    <definedName name="BuiltIn_AutoFilter___8___47">#REF!</definedName>
    <definedName name="BuiltIn_AutoFilter___8___48">#REF!</definedName>
    <definedName name="BuiltIn_AutoFilter___8___49">#REF!</definedName>
    <definedName name="BuiltIn_AutoFilter___8___50">#REF!</definedName>
    <definedName name="BuiltIn_AutoFilter___8___52">#REF!</definedName>
    <definedName name="BuiltIn_AutoFilter___8___53">#REF!</definedName>
    <definedName name="BuiltIn_AutoFilter___8___54">#REF!</definedName>
    <definedName name="BuiltIn_AutoFilter___8___55">#REF!</definedName>
    <definedName name="BuiltIn_AutoFilter___8___56">#REF!</definedName>
    <definedName name="BuiltIn_AutoFilter___8___57">#REF!</definedName>
    <definedName name="BuiltIn_AutoFilter___8___58">#REF!</definedName>
    <definedName name="BuiltIn_AutoFilter___8___59">#REF!</definedName>
    <definedName name="BuiltIn_AutoFilter___8___60">#REF!</definedName>
    <definedName name="BuiltIn_AutoFilter___8_1">#REF!</definedName>
    <definedName name="BuiltIn_AutoFilter___8_1___0">#REF!</definedName>
    <definedName name="BuiltIn_AutoFilter___8_1___20">#REF!</definedName>
    <definedName name="BuiltIn_AutoFilter___8_1___21">#REF!</definedName>
    <definedName name="BuiltIn_AutoFilter___8_1___22">#REF!</definedName>
    <definedName name="BuiltIn_AutoFilter___8_1___23">#REF!</definedName>
    <definedName name="BuiltIn_AutoFilter___8_1___24">#REF!</definedName>
    <definedName name="BuiltIn_AutoFilter___8_1___25">#REF!</definedName>
    <definedName name="BuiltIn_AutoFilter___8_1___26">#REF!</definedName>
    <definedName name="BuiltIn_AutoFilter___8_1___27">#REF!</definedName>
    <definedName name="BuiltIn_AutoFilter___8_1___28">#REF!</definedName>
    <definedName name="BuiltIn_AutoFilter___8_1___29">#REF!</definedName>
    <definedName name="BuiltIn_AutoFilter___8_1___30">#REF!</definedName>
    <definedName name="BuiltIn_AutoFilter___8_1___31">#REF!</definedName>
    <definedName name="BuiltIn_AutoFilter___8_1___32">#REF!</definedName>
    <definedName name="BuiltIn_AutoFilter___8_1___33">#REF!</definedName>
    <definedName name="BuiltIn_AutoFilter___8_1___34">#REF!</definedName>
    <definedName name="BuiltIn_AutoFilter___8_1___35">#REF!</definedName>
    <definedName name="BuiltIn_AutoFilter___8_1___36">#REF!</definedName>
    <definedName name="BuiltIn_AutoFilter___8_1___37">#REF!</definedName>
    <definedName name="BuiltIn_AutoFilter___8_1___38">#REF!</definedName>
    <definedName name="BuiltIn_AutoFilter___8_1___39">#REF!</definedName>
    <definedName name="BuiltIn_AutoFilter___8_1___40">#REF!</definedName>
    <definedName name="BuiltIn_AutoFilter___8_1___41">#REF!</definedName>
    <definedName name="BuiltIn_AutoFilter___8_1___42">#REF!</definedName>
    <definedName name="BuiltIn_AutoFilter___8_1___43">#REF!</definedName>
    <definedName name="BuiltIn_AutoFilter___8_1___44">#REF!</definedName>
    <definedName name="BuiltIn_AutoFilter___8_1___45">#REF!</definedName>
    <definedName name="BuiltIn_AutoFilter___8_1___46">#REF!</definedName>
    <definedName name="BuiltIn_AutoFilter___8_1___47">#REF!</definedName>
    <definedName name="BuiltIn_AutoFilter___8_1___48">#REF!</definedName>
    <definedName name="BuiltIn_AutoFilter___8_1___49">#REF!</definedName>
    <definedName name="BuiltIn_AutoFilter___8_1___50">#REF!</definedName>
    <definedName name="BuiltIn_AutoFilter___8_1___52">#REF!</definedName>
    <definedName name="BuiltIn_AutoFilter___8_1___53">#REF!</definedName>
    <definedName name="BuiltIn_AutoFilter___8_1___54">#REF!</definedName>
    <definedName name="BuiltIn_AutoFilter___8_1___55">#REF!</definedName>
    <definedName name="BuiltIn_AutoFilter___8_1___56">#REF!</definedName>
    <definedName name="BuiltIn_AutoFilter___8_1___57">#REF!</definedName>
    <definedName name="BuiltIn_AutoFilter___8_1___58">#REF!</definedName>
    <definedName name="BuiltIn_AutoFilter___8_1___59">#REF!</definedName>
    <definedName name="BuiltIn_AutoFilter___8_1___60">#REF!</definedName>
    <definedName name="BuiltIn_AutoFilter___8_10">#REF!</definedName>
    <definedName name="BuiltIn_AutoFilter___8_10___0">#REF!</definedName>
    <definedName name="BuiltIn_AutoFilter___8_10___20">#REF!</definedName>
    <definedName name="BuiltIn_AutoFilter___8_10___21">#REF!</definedName>
    <definedName name="BuiltIn_AutoFilter___8_10___22">#REF!</definedName>
    <definedName name="BuiltIn_AutoFilter___8_10___23">#REF!</definedName>
    <definedName name="BuiltIn_AutoFilter___8_10___24">#REF!</definedName>
    <definedName name="BuiltIn_AutoFilter___8_10___25">#REF!</definedName>
    <definedName name="BuiltIn_AutoFilter___8_10___26">#REF!</definedName>
    <definedName name="BuiltIn_AutoFilter___8_10___27">#REF!</definedName>
    <definedName name="BuiltIn_AutoFilter___8_10___28">#REF!</definedName>
    <definedName name="BuiltIn_AutoFilter___8_10___29">#REF!</definedName>
    <definedName name="BuiltIn_AutoFilter___8_10___30">#REF!</definedName>
    <definedName name="BuiltIn_AutoFilter___8_10___31">#REF!</definedName>
    <definedName name="BuiltIn_AutoFilter___8_10___32">#REF!</definedName>
    <definedName name="BuiltIn_AutoFilter___8_10___33">#REF!</definedName>
    <definedName name="BuiltIn_AutoFilter___8_10___34">#REF!</definedName>
    <definedName name="BuiltIn_AutoFilter___8_10___35">#REF!</definedName>
    <definedName name="BuiltIn_AutoFilter___8_10___36">#REF!</definedName>
    <definedName name="BuiltIn_AutoFilter___8_10___37">#REF!</definedName>
    <definedName name="BuiltIn_AutoFilter___8_10___38">#REF!</definedName>
    <definedName name="BuiltIn_AutoFilter___8_10___39">#REF!</definedName>
    <definedName name="BuiltIn_AutoFilter___8_10___40">#REF!</definedName>
    <definedName name="BuiltIn_AutoFilter___8_10___41">#REF!</definedName>
    <definedName name="BuiltIn_AutoFilter___8_10___42">#REF!</definedName>
    <definedName name="BuiltIn_AutoFilter___8_10___43">#REF!</definedName>
    <definedName name="BuiltIn_AutoFilter___8_10___44">#REF!</definedName>
    <definedName name="BuiltIn_AutoFilter___8_10___45">#REF!</definedName>
    <definedName name="BuiltIn_AutoFilter___8_10___46">#REF!</definedName>
    <definedName name="BuiltIn_AutoFilter___8_10___47">#REF!</definedName>
    <definedName name="BuiltIn_AutoFilter___8_10___48">#REF!</definedName>
    <definedName name="BuiltIn_AutoFilter___8_10___49">#REF!</definedName>
    <definedName name="BuiltIn_AutoFilter___8_10___50">#REF!</definedName>
    <definedName name="BuiltIn_AutoFilter___8_10___52">#REF!</definedName>
    <definedName name="BuiltIn_AutoFilter___8_10___53">#REF!</definedName>
    <definedName name="BuiltIn_AutoFilter___8_10___54">#REF!</definedName>
    <definedName name="BuiltIn_AutoFilter___8_10___55">#REF!</definedName>
    <definedName name="BuiltIn_AutoFilter___8_10___56">#REF!</definedName>
    <definedName name="BuiltIn_AutoFilter___8_10___57">#REF!</definedName>
    <definedName name="BuiltIn_AutoFilter___8_10___58">#REF!</definedName>
    <definedName name="BuiltIn_AutoFilter___8_10___59">#REF!</definedName>
    <definedName name="BuiltIn_AutoFilter___8_10___60">#REF!</definedName>
    <definedName name="BuiltIn_AutoFilter___8_11">#REF!</definedName>
    <definedName name="BuiltIn_AutoFilter___8_11___0">#REF!</definedName>
    <definedName name="BuiltIn_AutoFilter___8_11___20">#REF!</definedName>
    <definedName name="BuiltIn_AutoFilter___8_11___21">#REF!</definedName>
    <definedName name="BuiltIn_AutoFilter___8_11___22">#REF!</definedName>
    <definedName name="BuiltIn_AutoFilter___8_11___23">#REF!</definedName>
    <definedName name="BuiltIn_AutoFilter___8_11___24">#REF!</definedName>
    <definedName name="BuiltIn_AutoFilter___8_11___25">#REF!</definedName>
    <definedName name="BuiltIn_AutoFilter___8_11___26">#REF!</definedName>
    <definedName name="BuiltIn_AutoFilter___8_11___27">#REF!</definedName>
    <definedName name="BuiltIn_AutoFilter___8_11___28">#REF!</definedName>
    <definedName name="BuiltIn_AutoFilter___8_11___29">#REF!</definedName>
    <definedName name="BuiltIn_AutoFilter___8_11___30">#REF!</definedName>
    <definedName name="BuiltIn_AutoFilter___8_11___31">#REF!</definedName>
    <definedName name="BuiltIn_AutoFilter___8_11___32">#REF!</definedName>
    <definedName name="BuiltIn_AutoFilter___8_11___33">#REF!</definedName>
    <definedName name="BuiltIn_AutoFilter___8_11___34">#REF!</definedName>
    <definedName name="BuiltIn_AutoFilter___8_11___35">#REF!</definedName>
    <definedName name="BuiltIn_AutoFilter___8_11___36">#REF!</definedName>
    <definedName name="BuiltIn_AutoFilter___8_11___37">#REF!</definedName>
    <definedName name="BuiltIn_AutoFilter___8_11___38">#REF!</definedName>
    <definedName name="BuiltIn_AutoFilter___8_11___39">#REF!</definedName>
    <definedName name="BuiltIn_AutoFilter___8_11___40">#REF!</definedName>
    <definedName name="BuiltIn_AutoFilter___8_11___41">#REF!</definedName>
    <definedName name="BuiltIn_AutoFilter___8_11___42">#REF!</definedName>
    <definedName name="BuiltIn_AutoFilter___8_11___43">#REF!</definedName>
    <definedName name="BuiltIn_AutoFilter___8_11___44">#REF!</definedName>
    <definedName name="BuiltIn_AutoFilter___8_11___45">#REF!</definedName>
    <definedName name="BuiltIn_AutoFilter___8_11___46">#REF!</definedName>
    <definedName name="BuiltIn_AutoFilter___8_11___47">#REF!</definedName>
    <definedName name="BuiltIn_AutoFilter___8_11___48">#REF!</definedName>
    <definedName name="BuiltIn_AutoFilter___8_11___49">#REF!</definedName>
    <definedName name="BuiltIn_AutoFilter___8_11___50">#REF!</definedName>
    <definedName name="BuiltIn_AutoFilter___8_11___52">#REF!</definedName>
    <definedName name="BuiltIn_AutoFilter___8_11___53">#REF!</definedName>
    <definedName name="BuiltIn_AutoFilter___8_11___54">#REF!</definedName>
    <definedName name="BuiltIn_AutoFilter___8_11___55">#REF!</definedName>
    <definedName name="BuiltIn_AutoFilter___8_11___56">#REF!</definedName>
    <definedName name="BuiltIn_AutoFilter___8_11___57">#REF!</definedName>
    <definedName name="BuiltIn_AutoFilter___8_11___58">#REF!</definedName>
    <definedName name="BuiltIn_AutoFilter___8_11___59">#REF!</definedName>
    <definedName name="BuiltIn_AutoFilter___8_11___60">#REF!</definedName>
    <definedName name="BuiltIn_AutoFilter___8_12">#REF!</definedName>
    <definedName name="BuiltIn_AutoFilter___8_12___0">#REF!</definedName>
    <definedName name="BuiltIn_AutoFilter___8_12___20">#REF!</definedName>
    <definedName name="BuiltIn_AutoFilter___8_12___21">#REF!</definedName>
    <definedName name="BuiltIn_AutoFilter___8_12___22">#REF!</definedName>
    <definedName name="BuiltIn_AutoFilter___8_12___23">#REF!</definedName>
    <definedName name="BuiltIn_AutoFilter___8_12___24">#REF!</definedName>
    <definedName name="BuiltIn_AutoFilter___8_12___25">#REF!</definedName>
    <definedName name="BuiltIn_AutoFilter___8_12___26">#REF!</definedName>
    <definedName name="BuiltIn_AutoFilter___8_12___27">#REF!</definedName>
    <definedName name="BuiltIn_AutoFilter___8_12___28">#REF!</definedName>
    <definedName name="BuiltIn_AutoFilter___8_12___29">#REF!</definedName>
    <definedName name="BuiltIn_AutoFilter___8_12___30">#REF!</definedName>
    <definedName name="BuiltIn_AutoFilter___8_12___31">#REF!</definedName>
    <definedName name="BuiltIn_AutoFilter___8_12___32">#REF!</definedName>
    <definedName name="BuiltIn_AutoFilter___8_12___33">#REF!</definedName>
    <definedName name="BuiltIn_AutoFilter___8_12___34">#REF!</definedName>
    <definedName name="BuiltIn_AutoFilter___8_12___35">#REF!</definedName>
    <definedName name="BuiltIn_AutoFilter___8_12___36">#REF!</definedName>
    <definedName name="BuiltIn_AutoFilter___8_12___37">#REF!</definedName>
    <definedName name="BuiltIn_AutoFilter___8_12___38">#REF!</definedName>
    <definedName name="BuiltIn_AutoFilter___8_12___39">#REF!</definedName>
    <definedName name="BuiltIn_AutoFilter___8_12___40">#REF!</definedName>
    <definedName name="BuiltIn_AutoFilter___8_12___41">#REF!</definedName>
    <definedName name="BuiltIn_AutoFilter___8_12___42">#REF!</definedName>
    <definedName name="BuiltIn_AutoFilter___8_12___43">#REF!</definedName>
    <definedName name="BuiltIn_AutoFilter___8_12___44">#REF!</definedName>
    <definedName name="BuiltIn_AutoFilter___8_12___45">#REF!</definedName>
    <definedName name="BuiltIn_AutoFilter___8_12___46">#REF!</definedName>
    <definedName name="BuiltIn_AutoFilter___8_12___47">#REF!</definedName>
    <definedName name="BuiltIn_AutoFilter___8_12___48">#REF!</definedName>
    <definedName name="BuiltIn_AutoFilter___8_12___49">#REF!</definedName>
    <definedName name="BuiltIn_AutoFilter___8_12___50">#REF!</definedName>
    <definedName name="BuiltIn_AutoFilter___8_12___52">#REF!</definedName>
    <definedName name="BuiltIn_AutoFilter___8_12___53">#REF!</definedName>
    <definedName name="BuiltIn_AutoFilter___8_12___54">#REF!</definedName>
    <definedName name="BuiltIn_AutoFilter___8_12___55">#REF!</definedName>
    <definedName name="BuiltIn_AutoFilter___8_12___56">#REF!</definedName>
    <definedName name="BuiltIn_AutoFilter___8_12___57">#REF!</definedName>
    <definedName name="BuiltIn_AutoFilter___8_12___58">#REF!</definedName>
    <definedName name="BuiltIn_AutoFilter___8_12___59">#REF!</definedName>
    <definedName name="BuiltIn_AutoFilter___8_12___60">#REF!</definedName>
    <definedName name="BuiltIn_AutoFilter___8_13">#REF!</definedName>
    <definedName name="BuiltIn_AutoFilter___8_13___0">#REF!</definedName>
    <definedName name="BuiltIn_AutoFilter___8_13___20">#REF!</definedName>
    <definedName name="BuiltIn_AutoFilter___8_13___21">#REF!</definedName>
    <definedName name="BuiltIn_AutoFilter___8_13___22">#REF!</definedName>
    <definedName name="BuiltIn_AutoFilter___8_13___23">#REF!</definedName>
    <definedName name="BuiltIn_AutoFilter___8_13___24">#REF!</definedName>
    <definedName name="BuiltIn_AutoFilter___8_13___25">#REF!</definedName>
    <definedName name="BuiltIn_AutoFilter___8_13___26">#REF!</definedName>
    <definedName name="BuiltIn_AutoFilter___8_13___27">#REF!</definedName>
    <definedName name="BuiltIn_AutoFilter___8_13___28">#REF!</definedName>
    <definedName name="BuiltIn_AutoFilter___8_13___29">#REF!</definedName>
    <definedName name="BuiltIn_AutoFilter___8_13___30">#REF!</definedName>
    <definedName name="BuiltIn_AutoFilter___8_13___31">#REF!</definedName>
    <definedName name="BuiltIn_AutoFilter___8_13___32">#REF!</definedName>
    <definedName name="BuiltIn_AutoFilter___8_13___33">#REF!</definedName>
    <definedName name="BuiltIn_AutoFilter___8_13___34">#REF!</definedName>
    <definedName name="BuiltIn_AutoFilter___8_13___35">#REF!</definedName>
    <definedName name="BuiltIn_AutoFilter___8_13___36">#REF!</definedName>
    <definedName name="BuiltIn_AutoFilter___8_13___37">#REF!</definedName>
    <definedName name="BuiltIn_AutoFilter___8_13___38">#REF!</definedName>
    <definedName name="BuiltIn_AutoFilter___8_13___39">#REF!</definedName>
    <definedName name="BuiltIn_AutoFilter___8_13___40">#REF!</definedName>
    <definedName name="BuiltIn_AutoFilter___8_13___41">#REF!</definedName>
    <definedName name="BuiltIn_AutoFilter___8_13___42">#REF!</definedName>
    <definedName name="BuiltIn_AutoFilter___8_13___43">#REF!</definedName>
    <definedName name="BuiltIn_AutoFilter___8_13___44">#REF!</definedName>
    <definedName name="BuiltIn_AutoFilter___8_13___45">#REF!</definedName>
    <definedName name="BuiltIn_AutoFilter___8_13___46">#REF!</definedName>
    <definedName name="BuiltIn_AutoFilter___8_13___47">#REF!</definedName>
    <definedName name="BuiltIn_AutoFilter___8_13___48">#REF!</definedName>
    <definedName name="BuiltIn_AutoFilter___8_13___49">#REF!</definedName>
    <definedName name="BuiltIn_AutoFilter___8_13___50">#REF!</definedName>
    <definedName name="BuiltIn_AutoFilter___8_13___52">#REF!</definedName>
    <definedName name="BuiltIn_AutoFilter___8_13___53">#REF!</definedName>
    <definedName name="BuiltIn_AutoFilter___8_13___54">#REF!</definedName>
    <definedName name="BuiltIn_AutoFilter___8_13___55">#REF!</definedName>
    <definedName name="BuiltIn_AutoFilter___8_13___56">#REF!</definedName>
    <definedName name="BuiltIn_AutoFilter___8_13___57">#REF!</definedName>
    <definedName name="BuiltIn_AutoFilter___8_13___58">#REF!</definedName>
    <definedName name="BuiltIn_AutoFilter___8_13___59">#REF!</definedName>
    <definedName name="BuiltIn_AutoFilter___8_13___60">#REF!</definedName>
    <definedName name="BuiltIn_AutoFilter___8_14">#REF!</definedName>
    <definedName name="BuiltIn_AutoFilter___8_14___0">#REF!</definedName>
    <definedName name="BuiltIn_AutoFilter___8_14___20">#REF!</definedName>
    <definedName name="BuiltIn_AutoFilter___8_14___21">#REF!</definedName>
    <definedName name="BuiltIn_AutoFilter___8_14___22">#REF!</definedName>
    <definedName name="BuiltIn_AutoFilter___8_14___23">#REF!</definedName>
    <definedName name="BuiltIn_AutoFilter___8_14___24">#REF!</definedName>
    <definedName name="BuiltIn_AutoFilter___8_14___25">#REF!</definedName>
    <definedName name="BuiltIn_AutoFilter___8_14___26">#REF!</definedName>
    <definedName name="BuiltIn_AutoFilter___8_14___27">#REF!</definedName>
    <definedName name="BuiltIn_AutoFilter___8_14___28">#REF!</definedName>
    <definedName name="BuiltIn_AutoFilter___8_14___29">#REF!</definedName>
    <definedName name="BuiltIn_AutoFilter___8_14___30">#REF!</definedName>
    <definedName name="BuiltIn_AutoFilter___8_14___31">#REF!</definedName>
    <definedName name="BuiltIn_AutoFilter___8_14___32">#REF!</definedName>
    <definedName name="BuiltIn_AutoFilter___8_14___33">#REF!</definedName>
    <definedName name="BuiltIn_AutoFilter___8_14___34">#REF!</definedName>
    <definedName name="BuiltIn_AutoFilter___8_14___35">#REF!</definedName>
    <definedName name="BuiltIn_AutoFilter___8_14___36">#REF!</definedName>
    <definedName name="BuiltIn_AutoFilter___8_14___37">#REF!</definedName>
    <definedName name="BuiltIn_AutoFilter___8_14___38">#REF!</definedName>
    <definedName name="BuiltIn_AutoFilter___8_14___39">#REF!</definedName>
    <definedName name="BuiltIn_AutoFilter___8_14___40">#REF!</definedName>
    <definedName name="BuiltIn_AutoFilter___8_14___41">#REF!</definedName>
    <definedName name="BuiltIn_AutoFilter___8_14___42">#REF!</definedName>
    <definedName name="BuiltIn_AutoFilter___8_14___43">#REF!</definedName>
    <definedName name="BuiltIn_AutoFilter___8_14___44">#REF!</definedName>
    <definedName name="BuiltIn_AutoFilter___8_14___45">#REF!</definedName>
    <definedName name="BuiltIn_AutoFilter___8_14___46">#REF!</definedName>
    <definedName name="BuiltIn_AutoFilter___8_14___47">#REF!</definedName>
    <definedName name="BuiltIn_AutoFilter___8_14___48">#REF!</definedName>
    <definedName name="BuiltIn_AutoFilter___8_14___49">#REF!</definedName>
    <definedName name="BuiltIn_AutoFilter___8_14___50">#REF!</definedName>
    <definedName name="BuiltIn_AutoFilter___8_14___52">#REF!</definedName>
    <definedName name="BuiltIn_AutoFilter___8_14___53">#REF!</definedName>
    <definedName name="BuiltIn_AutoFilter___8_14___54">#REF!</definedName>
    <definedName name="BuiltIn_AutoFilter___8_14___55">#REF!</definedName>
    <definedName name="BuiltIn_AutoFilter___8_14___56">#REF!</definedName>
    <definedName name="BuiltIn_AutoFilter___8_14___57">#REF!</definedName>
    <definedName name="BuiltIn_AutoFilter___8_14___58">#REF!</definedName>
    <definedName name="BuiltIn_AutoFilter___8_14___59">#REF!</definedName>
    <definedName name="BuiltIn_AutoFilter___8_14___60">#REF!</definedName>
    <definedName name="BuiltIn_AutoFilter___8_15">#REF!</definedName>
    <definedName name="BuiltIn_AutoFilter___8_15___0">#REF!</definedName>
    <definedName name="BuiltIn_AutoFilter___8_15___20">#REF!</definedName>
    <definedName name="BuiltIn_AutoFilter___8_15___21">#REF!</definedName>
    <definedName name="BuiltIn_AutoFilter___8_15___22">#REF!</definedName>
    <definedName name="BuiltIn_AutoFilter___8_15___23">#REF!</definedName>
    <definedName name="BuiltIn_AutoFilter___8_15___24">#REF!</definedName>
    <definedName name="BuiltIn_AutoFilter___8_15___25">#REF!</definedName>
    <definedName name="BuiltIn_AutoFilter___8_15___26">#REF!</definedName>
    <definedName name="BuiltIn_AutoFilter___8_15___27">#REF!</definedName>
    <definedName name="BuiltIn_AutoFilter___8_15___28">#REF!</definedName>
    <definedName name="BuiltIn_AutoFilter___8_15___29">#REF!</definedName>
    <definedName name="BuiltIn_AutoFilter___8_15___30">#REF!</definedName>
    <definedName name="BuiltIn_AutoFilter___8_15___31">#REF!</definedName>
    <definedName name="BuiltIn_AutoFilter___8_15___32">#REF!</definedName>
    <definedName name="BuiltIn_AutoFilter___8_15___33">#REF!</definedName>
    <definedName name="BuiltIn_AutoFilter___8_15___34">#REF!</definedName>
    <definedName name="BuiltIn_AutoFilter___8_15___35">#REF!</definedName>
    <definedName name="BuiltIn_AutoFilter___8_15___36">#REF!</definedName>
    <definedName name="BuiltIn_AutoFilter___8_15___37">#REF!</definedName>
    <definedName name="BuiltIn_AutoFilter___8_15___38">#REF!</definedName>
    <definedName name="BuiltIn_AutoFilter___8_15___39">#REF!</definedName>
    <definedName name="BuiltIn_AutoFilter___8_15___40">#REF!</definedName>
    <definedName name="BuiltIn_AutoFilter___8_15___41">#REF!</definedName>
    <definedName name="BuiltIn_AutoFilter___8_15___42">#REF!</definedName>
    <definedName name="BuiltIn_AutoFilter___8_15___43">#REF!</definedName>
    <definedName name="BuiltIn_AutoFilter___8_15___44">#REF!</definedName>
    <definedName name="BuiltIn_AutoFilter___8_15___45">#REF!</definedName>
    <definedName name="BuiltIn_AutoFilter___8_15___46">#REF!</definedName>
    <definedName name="BuiltIn_AutoFilter___8_15___47">#REF!</definedName>
    <definedName name="BuiltIn_AutoFilter___8_15___48">#REF!</definedName>
    <definedName name="BuiltIn_AutoFilter___8_15___49">#REF!</definedName>
    <definedName name="BuiltIn_AutoFilter___8_15___50">#REF!</definedName>
    <definedName name="BuiltIn_AutoFilter___8_15___52">#REF!</definedName>
    <definedName name="BuiltIn_AutoFilter___8_15___53">#REF!</definedName>
    <definedName name="BuiltIn_AutoFilter___8_15___54">#REF!</definedName>
    <definedName name="BuiltIn_AutoFilter___8_15___55">#REF!</definedName>
    <definedName name="BuiltIn_AutoFilter___8_15___56">#REF!</definedName>
    <definedName name="BuiltIn_AutoFilter___8_15___57">#REF!</definedName>
    <definedName name="BuiltIn_AutoFilter___8_15___58">#REF!</definedName>
    <definedName name="BuiltIn_AutoFilter___8_15___59">#REF!</definedName>
    <definedName name="BuiltIn_AutoFilter___8_15___60">#REF!</definedName>
    <definedName name="BuiltIn_AutoFilter___8_16">#REF!</definedName>
    <definedName name="BuiltIn_AutoFilter___8_16___0">#REF!</definedName>
    <definedName name="BuiltIn_AutoFilter___8_16___20">#REF!</definedName>
    <definedName name="BuiltIn_AutoFilter___8_16___21">#REF!</definedName>
    <definedName name="BuiltIn_AutoFilter___8_16___22">#REF!</definedName>
    <definedName name="BuiltIn_AutoFilter___8_16___23">#REF!</definedName>
    <definedName name="BuiltIn_AutoFilter___8_16___24">#REF!</definedName>
    <definedName name="BuiltIn_AutoFilter___8_16___25">#REF!</definedName>
    <definedName name="BuiltIn_AutoFilter___8_16___26">#REF!</definedName>
    <definedName name="BuiltIn_AutoFilter___8_16___27">#REF!</definedName>
    <definedName name="BuiltIn_AutoFilter___8_16___28">#REF!</definedName>
    <definedName name="BuiltIn_AutoFilter___8_16___29">#REF!</definedName>
    <definedName name="BuiltIn_AutoFilter___8_16___30">#REF!</definedName>
    <definedName name="BuiltIn_AutoFilter___8_16___31">#REF!</definedName>
    <definedName name="BuiltIn_AutoFilter___8_16___32">#REF!</definedName>
    <definedName name="BuiltIn_AutoFilter___8_16___33">#REF!</definedName>
    <definedName name="BuiltIn_AutoFilter___8_16___34">#REF!</definedName>
    <definedName name="BuiltIn_AutoFilter___8_16___35">#REF!</definedName>
    <definedName name="BuiltIn_AutoFilter___8_16___36">#REF!</definedName>
    <definedName name="BuiltIn_AutoFilter___8_16___37">#REF!</definedName>
    <definedName name="BuiltIn_AutoFilter___8_16___38">#REF!</definedName>
    <definedName name="BuiltIn_AutoFilter___8_16___39">#REF!</definedName>
    <definedName name="BuiltIn_AutoFilter___8_16___40">#REF!</definedName>
    <definedName name="BuiltIn_AutoFilter___8_16___41">#REF!</definedName>
    <definedName name="BuiltIn_AutoFilter___8_16___42">#REF!</definedName>
    <definedName name="BuiltIn_AutoFilter___8_16___43">#REF!</definedName>
    <definedName name="BuiltIn_AutoFilter___8_16___44">#REF!</definedName>
    <definedName name="BuiltIn_AutoFilter___8_16___45">#REF!</definedName>
    <definedName name="BuiltIn_AutoFilter___8_16___46">#REF!</definedName>
    <definedName name="BuiltIn_AutoFilter___8_16___47">#REF!</definedName>
    <definedName name="BuiltIn_AutoFilter___8_16___48">#REF!</definedName>
    <definedName name="BuiltIn_AutoFilter___8_16___49">#REF!</definedName>
    <definedName name="BuiltIn_AutoFilter___8_16___50">#REF!</definedName>
    <definedName name="BuiltIn_AutoFilter___8_16___52">#REF!</definedName>
    <definedName name="BuiltIn_AutoFilter___8_16___53">#REF!</definedName>
    <definedName name="BuiltIn_AutoFilter___8_16___54">#REF!</definedName>
    <definedName name="BuiltIn_AutoFilter___8_16___55">#REF!</definedName>
    <definedName name="BuiltIn_AutoFilter___8_16___56">#REF!</definedName>
    <definedName name="BuiltIn_AutoFilter___8_16___57">#REF!</definedName>
    <definedName name="BuiltIn_AutoFilter___8_16___58">#REF!</definedName>
    <definedName name="BuiltIn_AutoFilter___8_16___59">#REF!</definedName>
    <definedName name="BuiltIn_AutoFilter___8_16___60">#REF!</definedName>
    <definedName name="BuiltIn_AutoFilter___8_17">#REF!</definedName>
    <definedName name="BuiltIn_AutoFilter___8_17___0">#REF!</definedName>
    <definedName name="BuiltIn_AutoFilter___8_17___20">#REF!</definedName>
    <definedName name="BuiltIn_AutoFilter___8_17___21">#REF!</definedName>
    <definedName name="BuiltIn_AutoFilter___8_17___22">#REF!</definedName>
    <definedName name="BuiltIn_AutoFilter___8_17___23">#REF!</definedName>
    <definedName name="BuiltIn_AutoFilter___8_17___24">#REF!</definedName>
    <definedName name="BuiltIn_AutoFilter___8_17___25">#REF!</definedName>
    <definedName name="BuiltIn_AutoFilter___8_17___26">#REF!</definedName>
    <definedName name="BuiltIn_AutoFilter___8_17___27">#REF!</definedName>
    <definedName name="BuiltIn_AutoFilter___8_17___28">#REF!</definedName>
    <definedName name="BuiltIn_AutoFilter___8_17___29">#REF!</definedName>
    <definedName name="BuiltIn_AutoFilter___8_17___30">#REF!</definedName>
    <definedName name="BuiltIn_AutoFilter___8_17___31">#REF!</definedName>
    <definedName name="BuiltIn_AutoFilter___8_17___32">#REF!</definedName>
    <definedName name="BuiltIn_AutoFilter___8_17___33">#REF!</definedName>
    <definedName name="BuiltIn_AutoFilter___8_17___34">#REF!</definedName>
    <definedName name="BuiltIn_AutoFilter___8_17___35">#REF!</definedName>
    <definedName name="BuiltIn_AutoFilter___8_17___36">#REF!</definedName>
    <definedName name="BuiltIn_AutoFilter___8_17___37">#REF!</definedName>
    <definedName name="BuiltIn_AutoFilter___8_17___38">#REF!</definedName>
    <definedName name="BuiltIn_AutoFilter___8_17___39">#REF!</definedName>
    <definedName name="BuiltIn_AutoFilter___8_17___40">#REF!</definedName>
    <definedName name="BuiltIn_AutoFilter___8_17___41">#REF!</definedName>
    <definedName name="BuiltIn_AutoFilter___8_17___42">#REF!</definedName>
    <definedName name="BuiltIn_AutoFilter___8_17___43">#REF!</definedName>
    <definedName name="BuiltIn_AutoFilter___8_17___44">#REF!</definedName>
    <definedName name="BuiltIn_AutoFilter___8_17___45">#REF!</definedName>
    <definedName name="BuiltIn_AutoFilter___8_17___46">#REF!</definedName>
    <definedName name="BuiltIn_AutoFilter___8_17___47">#REF!</definedName>
    <definedName name="BuiltIn_AutoFilter___8_17___48">#REF!</definedName>
    <definedName name="BuiltIn_AutoFilter___8_17___49">#REF!</definedName>
    <definedName name="BuiltIn_AutoFilter___8_17___50">#REF!</definedName>
    <definedName name="BuiltIn_AutoFilter___8_17___52">#REF!</definedName>
    <definedName name="BuiltIn_AutoFilter___8_17___53">#REF!</definedName>
    <definedName name="BuiltIn_AutoFilter___8_17___54">#REF!</definedName>
    <definedName name="BuiltIn_AutoFilter___8_17___55">#REF!</definedName>
    <definedName name="BuiltIn_AutoFilter___8_17___56">#REF!</definedName>
    <definedName name="BuiltIn_AutoFilter___8_17___57">#REF!</definedName>
    <definedName name="BuiltIn_AutoFilter___8_17___58">#REF!</definedName>
    <definedName name="BuiltIn_AutoFilter___8_17___59">#REF!</definedName>
    <definedName name="BuiltIn_AutoFilter___8_17___60">#REF!</definedName>
    <definedName name="BuiltIn_AutoFilter___8_18">#REF!</definedName>
    <definedName name="BuiltIn_AutoFilter___8_18___0">#REF!</definedName>
    <definedName name="BuiltIn_AutoFilter___8_18___20">#REF!</definedName>
    <definedName name="BuiltIn_AutoFilter___8_18___21">#REF!</definedName>
    <definedName name="BuiltIn_AutoFilter___8_18___22">#REF!</definedName>
    <definedName name="BuiltIn_AutoFilter___8_18___23">#REF!</definedName>
    <definedName name="BuiltIn_AutoFilter___8_18___24">#REF!</definedName>
    <definedName name="BuiltIn_AutoFilter___8_18___25">#REF!</definedName>
    <definedName name="BuiltIn_AutoFilter___8_18___26">#REF!</definedName>
    <definedName name="BuiltIn_AutoFilter___8_18___27">#REF!</definedName>
    <definedName name="BuiltIn_AutoFilter___8_18___28">#REF!</definedName>
    <definedName name="BuiltIn_AutoFilter___8_18___29">#REF!</definedName>
    <definedName name="BuiltIn_AutoFilter___8_18___30">#REF!</definedName>
    <definedName name="BuiltIn_AutoFilter___8_18___31">#REF!</definedName>
    <definedName name="BuiltIn_AutoFilter___8_18___32">#REF!</definedName>
    <definedName name="BuiltIn_AutoFilter___8_18___33">#REF!</definedName>
    <definedName name="BuiltIn_AutoFilter___8_18___34">#REF!</definedName>
    <definedName name="BuiltIn_AutoFilter___8_18___35">#REF!</definedName>
    <definedName name="BuiltIn_AutoFilter___8_18___36">#REF!</definedName>
    <definedName name="BuiltIn_AutoFilter___8_18___37">#REF!</definedName>
    <definedName name="BuiltIn_AutoFilter___8_18___38">#REF!</definedName>
    <definedName name="BuiltIn_AutoFilter___8_18___39">#REF!</definedName>
    <definedName name="BuiltIn_AutoFilter___8_18___40">#REF!</definedName>
    <definedName name="BuiltIn_AutoFilter___8_18___41">#REF!</definedName>
    <definedName name="BuiltIn_AutoFilter___8_18___42">#REF!</definedName>
    <definedName name="BuiltIn_AutoFilter___8_18___43">#REF!</definedName>
    <definedName name="BuiltIn_AutoFilter___8_18___44">#REF!</definedName>
    <definedName name="BuiltIn_AutoFilter___8_18___45">#REF!</definedName>
    <definedName name="BuiltIn_AutoFilter___8_18___46">#REF!</definedName>
    <definedName name="BuiltIn_AutoFilter___8_18___47">#REF!</definedName>
    <definedName name="BuiltIn_AutoFilter___8_18___48">#REF!</definedName>
    <definedName name="BuiltIn_AutoFilter___8_18___49">#REF!</definedName>
    <definedName name="BuiltIn_AutoFilter___8_18___50">#REF!</definedName>
    <definedName name="BuiltIn_AutoFilter___8_18___52">#REF!</definedName>
    <definedName name="BuiltIn_AutoFilter___8_18___53">#REF!</definedName>
    <definedName name="BuiltIn_AutoFilter___8_18___54">#REF!</definedName>
    <definedName name="BuiltIn_AutoFilter___8_18___55">#REF!</definedName>
    <definedName name="BuiltIn_AutoFilter___8_18___56">#REF!</definedName>
    <definedName name="BuiltIn_AutoFilter___8_18___57">#REF!</definedName>
    <definedName name="BuiltIn_AutoFilter___8_18___58">#REF!</definedName>
    <definedName name="BuiltIn_AutoFilter___8_18___59">#REF!</definedName>
    <definedName name="BuiltIn_AutoFilter___8_18___60">#REF!</definedName>
    <definedName name="BuiltIn_AutoFilter___8_19">#REF!</definedName>
    <definedName name="BuiltIn_AutoFilter___8_19___0">#REF!</definedName>
    <definedName name="BuiltIn_AutoFilter___8_19___20">#REF!</definedName>
    <definedName name="BuiltIn_AutoFilter___8_19___21">#REF!</definedName>
    <definedName name="BuiltIn_AutoFilter___8_19___22">#REF!</definedName>
    <definedName name="BuiltIn_AutoFilter___8_19___23">#REF!</definedName>
    <definedName name="BuiltIn_AutoFilter___8_19___24">#REF!</definedName>
    <definedName name="BuiltIn_AutoFilter___8_19___25">#REF!</definedName>
    <definedName name="BuiltIn_AutoFilter___8_19___26">#REF!</definedName>
    <definedName name="BuiltIn_AutoFilter___8_19___27">#REF!</definedName>
    <definedName name="BuiltIn_AutoFilter___8_19___28">#REF!</definedName>
    <definedName name="BuiltIn_AutoFilter___8_19___29">#REF!</definedName>
    <definedName name="BuiltIn_AutoFilter___8_19___30">#REF!</definedName>
    <definedName name="BuiltIn_AutoFilter___8_19___31">#REF!</definedName>
    <definedName name="BuiltIn_AutoFilter___8_19___32">#REF!</definedName>
    <definedName name="BuiltIn_AutoFilter___8_19___33">#REF!</definedName>
    <definedName name="BuiltIn_AutoFilter___8_19___34">#REF!</definedName>
    <definedName name="BuiltIn_AutoFilter___8_19___35">#REF!</definedName>
    <definedName name="BuiltIn_AutoFilter___8_19___36">#REF!</definedName>
    <definedName name="BuiltIn_AutoFilter___8_19___37">#REF!</definedName>
    <definedName name="BuiltIn_AutoFilter___8_19___38">#REF!</definedName>
    <definedName name="BuiltIn_AutoFilter___8_19___39">#REF!</definedName>
    <definedName name="BuiltIn_AutoFilter___8_19___40">#REF!</definedName>
    <definedName name="BuiltIn_AutoFilter___8_19___41">#REF!</definedName>
    <definedName name="BuiltIn_AutoFilter___8_19___42">#REF!</definedName>
    <definedName name="BuiltIn_AutoFilter___8_19___43">#REF!</definedName>
    <definedName name="BuiltIn_AutoFilter___8_19___44">#REF!</definedName>
    <definedName name="BuiltIn_AutoFilter___8_19___45">#REF!</definedName>
    <definedName name="BuiltIn_AutoFilter___8_19___46">#REF!</definedName>
    <definedName name="BuiltIn_AutoFilter___8_19___47">#REF!</definedName>
    <definedName name="BuiltIn_AutoFilter___8_19___48">#REF!</definedName>
    <definedName name="BuiltIn_AutoFilter___8_19___49">#REF!</definedName>
    <definedName name="BuiltIn_AutoFilter___8_19___50">#REF!</definedName>
    <definedName name="BuiltIn_AutoFilter___8_19___52">#REF!</definedName>
    <definedName name="BuiltIn_AutoFilter___8_19___53">#REF!</definedName>
    <definedName name="BuiltIn_AutoFilter___8_19___54">#REF!</definedName>
    <definedName name="BuiltIn_AutoFilter___8_19___55">#REF!</definedName>
    <definedName name="BuiltIn_AutoFilter___8_19___56">#REF!</definedName>
    <definedName name="BuiltIn_AutoFilter___8_19___57">#REF!</definedName>
    <definedName name="BuiltIn_AutoFilter___8_19___58">#REF!</definedName>
    <definedName name="BuiltIn_AutoFilter___8_19___59">#REF!</definedName>
    <definedName name="BuiltIn_AutoFilter___8_19___60">#REF!</definedName>
    <definedName name="BuiltIn_AutoFilter___8_2">#REF!</definedName>
    <definedName name="BuiltIn_AutoFilter___8_2___0">#REF!</definedName>
    <definedName name="BuiltIn_AutoFilter___8_2___20">#REF!</definedName>
    <definedName name="BuiltIn_AutoFilter___8_2___21">#REF!</definedName>
    <definedName name="BuiltIn_AutoFilter___8_2___22">#REF!</definedName>
    <definedName name="BuiltIn_AutoFilter___8_2___23">#REF!</definedName>
    <definedName name="BuiltIn_AutoFilter___8_2___24">#REF!</definedName>
    <definedName name="BuiltIn_AutoFilter___8_2___25">#REF!</definedName>
    <definedName name="BuiltIn_AutoFilter___8_2___26">#REF!</definedName>
    <definedName name="BuiltIn_AutoFilter___8_2___27">#REF!</definedName>
    <definedName name="BuiltIn_AutoFilter___8_2___28">#REF!</definedName>
    <definedName name="BuiltIn_AutoFilter___8_2___29">#REF!</definedName>
    <definedName name="BuiltIn_AutoFilter___8_2___30">#REF!</definedName>
    <definedName name="BuiltIn_AutoFilter___8_2___31">#REF!</definedName>
    <definedName name="BuiltIn_AutoFilter___8_2___32">#REF!</definedName>
    <definedName name="BuiltIn_AutoFilter___8_2___33">#REF!</definedName>
    <definedName name="BuiltIn_AutoFilter___8_2___34">#REF!</definedName>
    <definedName name="BuiltIn_AutoFilter___8_2___35">#REF!</definedName>
    <definedName name="BuiltIn_AutoFilter___8_2___36">#REF!</definedName>
    <definedName name="BuiltIn_AutoFilter___8_2___37">#REF!</definedName>
    <definedName name="BuiltIn_AutoFilter___8_2___38">#REF!</definedName>
    <definedName name="BuiltIn_AutoFilter___8_2___39">#REF!</definedName>
    <definedName name="BuiltIn_AutoFilter___8_2___40">#REF!</definedName>
    <definedName name="BuiltIn_AutoFilter___8_2___41">#REF!</definedName>
    <definedName name="BuiltIn_AutoFilter___8_2___42">#REF!</definedName>
    <definedName name="BuiltIn_AutoFilter___8_2___43">#REF!</definedName>
    <definedName name="BuiltIn_AutoFilter___8_2___44">#REF!</definedName>
    <definedName name="BuiltIn_AutoFilter___8_2___45">#REF!</definedName>
    <definedName name="BuiltIn_AutoFilter___8_2___46">#REF!</definedName>
    <definedName name="BuiltIn_AutoFilter___8_2___47">#REF!</definedName>
    <definedName name="BuiltIn_AutoFilter___8_2___48">#REF!</definedName>
    <definedName name="BuiltIn_AutoFilter___8_2___49">#REF!</definedName>
    <definedName name="BuiltIn_AutoFilter___8_2___50">#REF!</definedName>
    <definedName name="BuiltIn_AutoFilter___8_2___52">#REF!</definedName>
    <definedName name="BuiltIn_AutoFilter___8_2___53">#REF!</definedName>
    <definedName name="BuiltIn_AutoFilter___8_2___54">#REF!</definedName>
    <definedName name="BuiltIn_AutoFilter___8_2___55">#REF!</definedName>
    <definedName name="BuiltIn_AutoFilter___8_2___56">#REF!</definedName>
    <definedName name="BuiltIn_AutoFilter___8_2___57">#REF!</definedName>
    <definedName name="BuiltIn_AutoFilter___8_2___58">#REF!</definedName>
    <definedName name="BuiltIn_AutoFilter___8_2___59">#REF!</definedName>
    <definedName name="BuiltIn_AutoFilter___8_2___60">#REF!</definedName>
    <definedName name="BuiltIn_AutoFilter___8_20">#REF!</definedName>
    <definedName name="BuiltIn_AutoFilter___8_20___0">#REF!</definedName>
    <definedName name="BuiltIn_AutoFilter___8_20___20">#REF!</definedName>
    <definedName name="BuiltIn_AutoFilter___8_20___21">#REF!</definedName>
    <definedName name="BuiltIn_AutoFilter___8_20___22">#REF!</definedName>
    <definedName name="BuiltIn_AutoFilter___8_20___23">#REF!</definedName>
    <definedName name="BuiltIn_AutoFilter___8_20___24">#REF!</definedName>
    <definedName name="BuiltIn_AutoFilter___8_20___25">#REF!</definedName>
    <definedName name="BuiltIn_AutoFilter___8_20___26">#REF!</definedName>
    <definedName name="BuiltIn_AutoFilter___8_20___27">#REF!</definedName>
    <definedName name="BuiltIn_AutoFilter___8_20___28">#REF!</definedName>
    <definedName name="BuiltIn_AutoFilter___8_20___29">#REF!</definedName>
    <definedName name="BuiltIn_AutoFilter___8_20___30">#REF!</definedName>
    <definedName name="BuiltIn_AutoFilter___8_20___31">#REF!</definedName>
    <definedName name="BuiltIn_AutoFilter___8_20___32">#REF!</definedName>
    <definedName name="BuiltIn_AutoFilter___8_20___33">#REF!</definedName>
    <definedName name="BuiltIn_AutoFilter___8_20___34">#REF!</definedName>
    <definedName name="BuiltIn_AutoFilter___8_20___35">#REF!</definedName>
    <definedName name="BuiltIn_AutoFilter___8_20___36">#REF!</definedName>
    <definedName name="BuiltIn_AutoFilter___8_20___37">#REF!</definedName>
    <definedName name="BuiltIn_AutoFilter___8_20___38">#REF!</definedName>
    <definedName name="BuiltIn_AutoFilter___8_20___39">#REF!</definedName>
    <definedName name="BuiltIn_AutoFilter___8_20___40">#REF!</definedName>
    <definedName name="BuiltIn_AutoFilter___8_20___41">#REF!</definedName>
    <definedName name="BuiltIn_AutoFilter___8_20___42">#REF!</definedName>
    <definedName name="BuiltIn_AutoFilter___8_20___43">#REF!</definedName>
    <definedName name="BuiltIn_AutoFilter___8_20___44">#REF!</definedName>
    <definedName name="BuiltIn_AutoFilter___8_20___45">#REF!</definedName>
    <definedName name="BuiltIn_AutoFilter___8_20___46">#REF!</definedName>
    <definedName name="BuiltIn_AutoFilter___8_20___47">#REF!</definedName>
    <definedName name="BuiltIn_AutoFilter___8_20___48">#REF!</definedName>
    <definedName name="BuiltIn_AutoFilter___8_20___49">#REF!</definedName>
    <definedName name="BuiltIn_AutoFilter___8_20___50">#REF!</definedName>
    <definedName name="BuiltIn_AutoFilter___8_20___52">#REF!</definedName>
    <definedName name="BuiltIn_AutoFilter___8_20___53">#REF!</definedName>
    <definedName name="BuiltIn_AutoFilter___8_20___54">#REF!</definedName>
    <definedName name="BuiltIn_AutoFilter___8_20___55">#REF!</definedName>
    <definedName name="BuiltIn_AutoFilter___8_20___56">#REF!</definedName>
    <definedName name="BuiltIn_AutoFilter___8_20___57">#REF!</definedName>
    <definedName name="BuiltIn_AutoFilter___8_20___58">#REF!</definedName>
    <definedName name="BuiltIn_AutoFilter___8_20___59">#REF!</definedName>
    <definedName name="BuiltIn_AutoFilter___8_20___60">#REF!</definedName>
    <definedName name="BuiltIn_AutoFilter___8_21">#REF!</definedName>
    <definedName name="BuiltIn_AutoFilter___8_21___0">#REF!</definedName>
    <definedName name="BuiltIn_AutoFilter___8_21___20">#REF!</definedName>
    <definedName name="BuiltIn_AutoFilter___8_21___21">#REF!</definedName>
    <definedName name="BuiltIn_AutoFilter___8_21___22">#REF!</definedName>
    <definedName name="BuiltIn_AutoFilter___8_21___23">#REF!</definedName>
    <definedName name="BuiltIn_AutoFilter___8_21___24">#REF!</definedName>
    <definedName name="BuiltIn_AutoFilter___8_21___25">#REF!</definedName>
    <definedName name="BuiltIn_AutoFilter___8_21___26">#REF!</definedName>
    <definedName name="BuiltIn_AutoFilter___8_21___27">#REF!</definedName>
    <definedName name="BuiltIn_AutoFilter___8_21___28">#REF!</definedName>
    <definedName name="BuiltIn_AutoFilter___8_21___29">#REF!</definedName>
    <definedName name="BuiltIn_AutoFilter___8_21___30">#REF!</definedName>
    <definedName name="BuiltIn_AutoFilter___8_21___31">#REF!</definedName>
    <definedName name="BuiltIn_AutoFilter___8_21___32">#REF!</definedName>
    <definedName name="BuiltIn_AutoFilter___8_21___33">#REF!</definedName>
    <definedName name="BuiltIn_AutoFilter___8_21___34">#REF!</definedName>
    <definedName name="BuiltIn_AutoFilter___8_21___35">#REF!</definedName>
    <definedName name="BuiltIn_AutoFilter___8_21___36">#REF!</definedName>
    <definedName name="BuiltIn_AutoFilter___8_21___37">#REF!</definedName>
    <definedName name="BuiltIn_AutoFilter___8_21___38">#REF!</definedName>
    <definedName name="BuiltIn_AutoFilter___8_21___39">#REF!</definedName>
    <definedName name="BuiltIn_AutoFilter___8_21___40">#REF!</definedName>
    <definedName name="BuiltIn_AutoFilter___8_21___41">#REF!</definedName>
    <definedName name="BuiltIn_AutoFilter___8_21___42">#REF!</definedName>
    <definedName name="BuiltIn_AutoFilter___8_21___43">#REF!</definedName>
    <definedName name="BuiltIn_AutoFilter___8_21___44">#REF!</definedName>
    <definedName name="BuiltIn_AutoFilter___8_21___45">#REF!</definedName>
    <definedName name="BuiltIn_AutoFilter___8_21___46">#REF!</definedName>
    <definedName name="BuiltIn_AutoFilter___8_21___47">#REF!</definedName>
    <definedName name="BuiltIn_AutoFilter___8_21___48">#REF!</definedName>
    <definedName name="BuiltIn_AutoFilter___8_21___49">#REF!</definedName>
    <definedName name="BuiltIn_AutoFilter___8_21___50">#REF!</definedName>
    <definedName name="BuiltIn_AutoFilter___8_21___52">#REF!</definedName>
    <definedName name="BuiltIn_AutoFilter___8_21___53">#REF!</definedName>
    <definedName name="BuiltIn_AutoFilter___8_21___54">#REF!</definedName>
    <definedName name="BuiltIn_AutoFilter___8_21___55">#REF!</definedName>
    <definedName name="BuiltIn_AutoFilter___8_21___56">#REF!</definedName>
    <definedName name="BuiltIn_AutoFilter___8_21___57">#REF!</definedName>
    <definedName name="BuiltIn_AutoFilter___8_21___58">#REF!</definedName>
    <definedName name="BuiltIn_AutoFilter___8_21___59">#REF!</definedName>
    <definedName name="BuiltIn_AutoFilter___8_21___60">#REF!</definedName>
    <definedName name="BuiltIn_AutoFilter___8_22">#REF!</definedName>
    <definedName name="BuiltIn_AutoFilter___8_22___0">#REF!</definedName>
    <definedName name="BuiltIn_AutoFilter___8_22___20">#REF!</definedName>
    <definedName name="BuiltIn_AutoFilter___8_22___21">#REF!</definedName>
    <definedName name="BuiltIn_AutoFilter___8_22___22">#REF!</definedName>
    <definedName name="BuiltIn_AutoFilter___8_22___23">#REF!</definedName>
    <definedName name="BuiltIn_AutoFilter___8_22___24">#REF!</definedName>
    <definedName name="BuiltIn_AutoFilter___8_22___25">#REF!</definedName>
    <definedName name="BuiltIn_AutoFilter___8_22___26">#REF!</definedName>
    <definedName name="BuiltIn_AutoFilter___8_22___27">#REF!</definedName>
    <definedName name="BuiltIn_AutoFilter___8_22___28">#REF!</definedName>
    <definedName name="BuiltIn_AutoFilter___8_22___29">#REF!</definedName>
    <definedName name="BuiltIn_AutoFilter___8_22___30">#REF!</definedName>
    <definedName name="BuiltIn_AutoFilter___8_22___31">#REF!</definedName>
    <definedName name="BuiltIn_AutoFilter___8_22___32">#REF!</definedName>
    <definedName name="BuiltIn_AutoFilter___8_22___33">#REF!</definedName>
    <definedName name="BuiltIn_AutoFilter___8_22___34">#REF!</definedName>
    <definedName name="BuiltIn_AutoFilter___8_22___35">#REF!</definedName>
    <definedName name="BuiltIn_AutoFilter___8_22___36">#REF!</definedName>
    <definedName name="BuiltIn_AutoFilter___8_22___37">#REF!</definedName>
    <definedName name="BuiltIn_AutoFilter___8_22___38">#REF!</definedName>
    <definedName name="BuiltIn_AutoFilter___8_22___39">#REF!</definedName>
    <definedName name="BuiltIn_AutoFilter___8_22___40">#REF!</definedName>
    <definedName name="BuiltIn_AutoFilter___8_22___41">#REF!</definedName>
    <definedName name="BuiltIn_AutoFilter___8_22___42">#REF!</definedName>
    <definedName name="BuiltIn_AutoFilter___8_22___43">#REF!</definedName>
    <definedName name="BuiltIn_AutoFilter___8_22___44">#REF!</definedName>
    <definedName name="BuiltIn_AutoFilter___8_22___45">#REF!</definedName>
    <definedName name="BuiltIn_AutoFilter___8_22___46">#REF!</definedName>
    <definedName name="BuiltIn_AutoFilter___8_22___47">#REF!</definedName>
    <definedName name="BuiltIn_AutoFilter___8_22___48">#REF!</definedName>
    <definedName name="BuiltIn_AutoFilter___8_22___49">#REF!</definedName>
    <definedName name="BuiltIn_AutoFilter___8_22___50">#REF!</definedName>
    <definedName name="BuiltIn_AutoFilter___8_22___52">#REF!</definedName>
    <definedName name="BuiltIn_AutoFilter___8_22___53">#REF!</definedName>
    <definedName name="BuiltIn_AutoFilter___8_22___54">#REF!</definedName>
    <definedName name="BuiltIn_AutoFilter___8_22___55">#REF!</definedName>
    <definedName name="BuiltIn_AutoFilter___8_22___56">#REF!</definedName>
    <definedName name="BuiltIn_AutoFilter___8_22___57">#REF!</definedName>
    <definedName name="BuiltIn_AutoFilter___8_22___58">#REF!</definedName>
    <definedName name="BuiltIn_AutoFilter___8_22___59">#REF!</definedName>
    <definedName name="BuiltIn_AutoFilter___8_22___60">#REF!</definedName>
    <definedName name="BuiltIn_AutoFilter___8_23">#REF!</definedName>
    <definedName name="BuiltIn_AutoFilter___8_23___0">#REF!</definedName>
    <definedName name="BuiltIn_AutoFilter___8_23___20">#REF!</definedName>
    <definedName name="BuiltIn_AutoFilter___8_23___21">#REF!</definedName>
    <definedName name="BuiltIn_AutoFilter___8_23___22">#REF!</definedName>
    <definedName name="BuiltIn_AutoFilter___8_23___23">#REF!</definedName>
    <definedName name="BuiltIn_AutoFilter___8_23___24">#REF!</definedName>
    <definedName name="BuiltIn_AutoFilter___8_23___25">#REF!</definedName>
    <definedName name="BuiltIn_AutoFilter___8_23___26">#REF!</definedName>
    <definedName name="BuiltIn_AutoFilter___8_23___27">#REF!</definedName>
    <definedName name="BuiltIn_AutoFilter___8_23___28">#REF!</definedName>
    <definedName name="BuiltIn_AutoFilter___8_23___29">#REF!</definedName>
    <definedName name="BuiltIn_AutoFilter___8_23___30">#REF!</definedName>
    <definedName name="BuiltIn_AutoFilter___8_23___31">#REF!</definedName>
    <definedName name="BuiltIn_AutoFilter___8_23___32">#REF!</definedName>
    <definedName name="BuiltIn_AutoFilter___8_23___33">#REF!</definedName>
    <definedName name="BuiltIn_AutoFilter___8_23___34">#REF!</definedName>
    <definedName name="BuiltIn_AutoFilter___8_23___35">#REF!</definedName>
    <definedName name="BuiltIn_AutoFilter___8_23___36">#REF!</definedName>
    <definedName name="BuiltIn_AutoFilter___8_23___37">#REF!</definedName>
    <definedName name="BuiltIn_AutoFilter___8_23___38">#REF!</definedName>
    <definedName name="BuiltIn_AutoFilter___8_23___39">#REF!</definedName>
    <definedName name="BuiltIn_AutoFilter___8_23___40">#REF!</definedName>
    <definedName name="BuiltIn_AutoFilter___8_23___41">#REF!</definedName>
    <definedName name="BuiltIn_AutoFilter___8_23___42">#REF!</definedName>
    <definedName name="BuiltIn_AutoFilter___8_23___43">#REF!</definedName>
    <definedName name="BuiltIn_AutoFilter___8_23___44">#REF!</definedName>
    <definedName name="BuiltIn_AutoFilter___8_23___45">#REF!</definedName>
    <definedName name="BuiltIn_AutoFilter___8_23___46">#REF!</definedName>
    <definedName name="BuiltIn_AutoFilter___8_23___47">#REF!</definedName>
    <definedName name="BuiltIn_AutoFilter___8_23___48">#REF!</definedName>
    <definedName name="BuiltIn_AutoFilter___8_23___49">#REF!</definedName>
    <definedName name="BuiltIn_AutoFilter___8_23___50">#REF!</definedName>
    <definedName name="BuiltIn_AutoFilter___8_23___52">#REF!</definedName>
    <definedName name="BuiltIn_AutoFilter___8_23___53">#REF!</definedName>
    <definedName name="BuiltIn_AutoFilter___8_23___54">#REF!</definedName>
    <definedName name="BuiltIn_AutoFilter___8_23___55">#REF!</definedName>
    <definedName name="BuiltIn_AutoFilter___8_23___56">#REF!</definedName>
    <definedName name="BuiltIn_AutoFilter___8_23___57">#REF!</definedName>
    <definedName name="BuiltIn_AutoFilter___8_23___58">#REF!</definedName>
    <definedName name="BuiltIn_AutoFilter___8_23___59">#REF!</definedName>
    <definedName name="BuiltIn_AutoFilter___8_23___60">#REF!</definedName>
    <definedName name="BuiltIn_AutoFilter___8_24">#REF!</definedName>
    <definedName name="BuiltIn_AutoFilter___8_24___0">#REF!</definedName>
    <definedName name="BuiltIn_AutoFilter___8_24___20">#REF!</definedName>
    <definedName name="BuiltIn_AutoFilter___8_24___21">#REF!</definedName>
    <definedName name="BuiltIn_AutoFilter___8_24___22">#REF!</definedName>
    <definedName name="BuiltIn_AutoFilter___8_24___23">#REF!</definedName>
    <definedName name="BuiltIn_AutoFilter___8_24___24">#REF!</definedName>
    <definedName name="BuiltIn_AutoFilter___8_24___25">#REF!</definedName>
    <definedName name="BuiltIn_AutoFilter___8_24___26">#REF!</definedName>
    <definedName name="BuiltIn_AutoFilter___8_24___27">#REF!</definedName>
    <definedName name="BuiltIn_AutoFilter___8_24___28">#REF!</definedName>
    <definedName name="BuiltIn_AutoFilter___8_24___29">#REF!</definedName>
    <definedName name="BuiltIn_AutoFilter___8_24___30">#REF!</definedName>
    <definedName name="BuiltIn_AutoFilter___8_24___31">#REF!</definedName>
    <definedName name="BuiltIn_AutoFilter___8_24___32">#REF!</definedName>
    <definedName name="BuiltIn_AutoFilter___8_24___33">#REF!</definedName>
    <definedName name="BuiltIn_AutoFilter___8_24___34">#REF!</definedName>
    <definedName name="BuiltIn_AutoFilter___8_24___35">#REF!</definedName>
    <definedName name="BuiltIn_AutoFilter___8_24___36">#REF!</definedName>
    <definedName name="BuiltIn_AutoFilter___8_24___37">#REF!</definedName>
    <definedName name="BuiltIn_AutoFilter___8_24___38">#REF!</definedName>
    <definedName name="BuiltIn_AutoFilter___8_24___39">#REF!</definedName>
    <definedName name="BuiltIn_AutoFilter___8_24___40">#REF!</definedName>
    <definedName name="BuiltIn_AutoFilter___8_24___41">#REF!</definedName>
    <definedName name="BuiltIn_AutoFilter___8_24___42">#REF!</definedName>
    <definedName name="BuiltIn_AutoFilter___8_24___43">#REF!</definedName>
    <definedName name="BuiltIn_AutoFilter___8_24___44">#REF!</definedName>
    <definedName name="BuiltIn_AutoFilter___8_24___45">#REF!</definedName>
    <definedName name="BuiltIn_AutoFilter___8_24___46">#REF!</definedName>
    <definedName name="BuiltIn_AutoFilter___8_24___47">#REF!</definedName>
    <definedName name="BuiltIn_AutoFilter___8_24___48">#REF!</definedName>
    <definedName name="BuiltIn_AutoFilter___8_24___49">#REF!</definedName>
    <definedName name="BuiltIn_AutoFilter___8_24___50">#REF!</definedName>
    <definedName name="BuiltIn_AutoFilter___8_24___52">#REF!</definedName>
    <definedName name="BuiltIn_AutoFilter___8_24___53">#REF!</definedName>
    <definedName name="BuiltIn_AutoFilter___8_24___54">#REF!</definedName>
    <definedName name="BuiltIn_AutoFilter___8_24___55">#REF!</definedName>
    <definedName name="BuiltIn_AutoFilter___8_24___56">#REF!</definedName>
    <definedName name="BuiltIn_AutoFilter___8_24___57">#REF!</definedName>
    <definedName name="BuiltIn_AutoFilter___8_24___58">#REF!</definedName>
    <definedName name="BuiltIn_AutoFilter___8_24___59">#REF!</definedName>
    <definedName name="BuiltIn_AutoFilter___8_24___60">#REF!</definedName>
    <definedName name="BuiltIn_AutoFilter___8_25">#REF!</definedName>
    <definedName name="BuiltIn_AutoFilter___8_25___0">#REF!</definedName>
    <definedName name="BuiltIn_AutoFilter___8_25___20">#REF!</definedName>
    <definedName name="BuiltIn_AutoFilter___8_25___21">#REF!</definedName>
    <definedName name="BuiltIn_AutoFilter___8_25___22">#REF!</definedName>
    <definedName name="BuiltIn_AutoFilter___8_25___23">#REF!</definedName>
    <definedName name="BuiltIn_AutoFilter___8_25___24">#REF!</definedName>
    <definedName name="BuiltIn_AutoFilter___8_25___25">#REF!</definedName>
    <definedName name="BuiltIn_AutoFilter___8_25___26">#REF!</definedName>
    <definedName name="BuiltIn_AutoFilter___8_25___27">#REF!</definedName>
    <definedName name="BuiltIn_AutoFilter___8_25___28">#REF!</definedName>
    <definedName name="BuiltIn_AutoFilter___8_25___29">#REF!</definedName>
    <definedName name="BuiltIn_AutoFilter___8_25___30">#REF!</definedName>
    <definedName name="BuiltIn_AutoFilter___8_25___31">#REF!</definedName>
    <definedName name="BuiltIn_AutoFilter___8_25___32">#REF!</definedName>
    <definedName name="BuiltIn_AutoFilter___8_25___33">#REF!</definedName>
    <definedName name="BuiltIn_AutoFilter___8_25___34">#REF!</definedName>
    <definedName name="BuiltIn_AutoFilter___8_25___35">#REF!</definedName>
    <definedName name="BuiltIn_AutoFilter___8_25___36">#REF!</definedName>
    <definedName name="BuiltIn_AutoFilter___8_25___37">#REF!</definedName>
    <definedName name="BuiltIn_AutoFilter___8_25___38">#REF!</definedName>
    <definedName name="BuiltIn_AutoFilter___8_25___39">#REF!</definedName>
    <definedName name="BuiltIn_AutoFilter___8_25___40">#REF!</definedName>
    <definedName name="BuiltIn_AutoFilter___8_25___41">#REF!</definedName>
    <definedName name="BuiltIn_AutoFilter___8_25___42">#REF!</definedName>
    <definedName name="BuiltIn_AutoFilter___8_25___43">#REF!</definedName>
    <definedName name="BuiltIn_AutoFilter___8_25___44">#REF!</definedName>
    <definedName name="BuiltIn_AutoFilter___8_25___45">#REF!</definedName>
    <definedName name="BuiltIn_AutoFilter___8_25___46">#REF!</definedName>
    <definedName name="BuiltIn_AutoFilter___8_25___47">#REF!</definedName>
    <definedName name="BuiltIn_AutoFilter___8_25___48">#REF!</definedName>
    <definedName name="BuiltIn_AutoFilter___8_25___49">#REF!</definedName>
    <definedName name="BuiltIn_AutoFilter___8_25___50">#REF!</definedName>
    <definedName name="BuiltIn_AutoFilter___8_25___52">#REF!</definedName>
    <definedName name="BuiltIn_AutoFilter___8_25___53">#REF!</definedName>
    <definedName name="BuiltIn_AutoFilter___8_25___54">#REF!</definedName>
    <definedName name="BuiltIn_AutoFilter___8_25___55">#REF!</definedName>
    <definedName name="BuiltIn_AutoFilter___8_25___56">#REF!</definedName>
    <definedName name="BuiltIn_AutoFilter___8_25___57">#REF!</definedName>
    <definedName name="BuiltIn_AutoFilter___8_25___58">#REF!</definedName>
    <definedName name="BuiltIn_AutoFilter___8_25___59">#REF!</definedName>
    <definedName name="BuiltIn_AutoFilter___8_25___60">#REF!</definedName>
    <definedName name="BuiltIn_AutoFilter___8_26">#REF!</definedName>
    <definedName name="BuiltIn_AutoFilter___8_26___0">#REF!</definedName>
    <definedName name="BuiltIn_AutoFilter___8_26___20">#REF!</definedName>
    <definedName name="BuiltIn_AutoFilter___8_26___21">#REF!</definedName>
    <definedName name="BuiltIn_AutoFilter___8_26___22">#REF!</definedName>
    <definedName name="BuiltIn_AutoFilter___8_26___23">#REF!</definedName>
    <definedName name="BuiltIn_AutoFilter___8_26___24">#REF!</definedName>
    <definedName name="BuiltIn_AutoFilter___8_26___25">#REF!</definedName>
    <definedName name="BuiltIn_AutoFilter___8_26___26">#REF!</definedName>
    <definedName name="BuiltIn_AutoFilter___8_26___27">#REF!</definedName>
    <definedName name="BuiltIn_AutoFilter___8_26___28">#REF!</definedName>
    <definedName name="BuiltIn_AutoFilter___8_26___29">#REF!</definedName>
    <definedName name="BuiltIn_AutoFilter___8_26___30">#REF!</definedName>
    <definedName name="BuiltIn_AutoFilter___8_26___31">#REF!</definedName>
    <definedName name="BuiltIn_AutoFilter___8_26___32">#REF!</definedName>
    <definedName name="BuiltIn_AutoFilter___8_26___33">#REF!</definedName>
    <definedName name="BuiltIn_AutoFilter___8_26___34">#REF!</definedName>
    <definedName name="BuiltIn_AutoFilter___8_26___35">#REF!</definedName>
    <definedName name="BuiltIn_AutoFilter___8_26___36">#REF!</definedName>
    <definedName name="BuiltIn_AutoFilter___8_26___37">#REF!</definedName>
    <definedName name="BuiltIn_AutoFilter___8_26___38">#REF!</definedName>
    <definedName name="BuiltIn_AutoFilter___8_26___39">#REF!</definedName>
    <definedName name="BuiltIn_AutoFilter___8_26___40">#REF!</definedName>
    <definedName name="BuiltIn_AutoFilter___8_26___41">#REF!</definedName>
    <definedName name="BuiltIn_AutoFilter___8_26___42">#REF!</definedName>
    <definedName name="BuiltIn_AutoFilter___8_26___43">#REF!</definedName>
    <definedName name="BuiltIn_AutoFilter___8_26___44">#REF!</definedName>
    <definedName name="BuiltIn_AutoFilter___8_26___45">#REF!</definedName>
    <definedName name="BuiltIn_AutoFilter___8_26___46">#REF!</definedName>
    <definedName name="BuiltIn_AutoFilter___8_26___47">#REF!</definedName>
    <definedName name="BuiltIn_AutoFilter___8_26___48">#REF!</definedName>
    <definedName name="BuiltIn_AutoFilter___8_26___49">#REF!</definedName>
    <definedName name="BuiltIn_AutoFilter___8_26___50">#REF!</definedName>
    <definedName name="BuiltIn_AutoFilter___8_26___52">#REF!</definedName>
    <definedName name="BuiltIn_AutoFilter___8_26___53">#REF!</definedName>
    <definedName name="BuiltIn_AutoFilter___8_26___54">#REF!</definedName>
    <definedName name="BuiltIn_AutoFilter___8_26___55">#REF!</definedName>
    <definedName name="BuiltIn_AutoFilter___8_26___56">#REF!</definedName>
    <definedName name="BuiltIn_AutoFilter___8_26___57">#REF!</definedName>
    <definedName name="BuiltIn_AutoFilter___8_26___58">#REF!</definedName>
    <definedName name="BuiltIn_AutoFilter___8_26___59">#REF!</definedName>
    <definedName name="BuiltIn_AutoFilter___8_26___60">#REF!</definedName>
    <definedName name="BuiltIn_AutoFilter___8_27">#REF!</definedName>
    <definedName name="BuiltIn_AutoFilter___8_27___0">#REF!</definedName>
    <definedName name="BuiltIn_AutoFilter___8_27___20">#REF!</definedName>
    <definedName name="BuiltIn_AutoFilter___8_27___21">#REF!</definedName>
    <definedName name="BuiltIn_AutoFilter___8_27___22">#REF!</definedName>
    <definedName name="BuiltIn_AutoFilter___8_27___23">#REF!</definedName>
    <definedName name="BuiltIn_AutoFilter___8_27___24">#REF!</definedName>
    <definedName name="BuiltIn_AutoFilter___8_27___25">#REF!</definedName>
    <definedName name="BuiltIn_AutoFilter___8_27___26">#REF!</definedName>
    <definedName name="BuiltIn_AutoFilter___8_27___27">#REF!</definedName>
    <definedName name="BuiltIn_AutoFilter___8_27___28">#REF!</definedName>
    <definedName name="BuiltIn_AutoFilter___8_27___29">#REF!</definedName>
    <definedName name="BuiltIn_AutoFilter___8_27___30">#REF!</definedName>
    <definedName name="BuiltIn_AutoFilter___8_27___31">#REF!</definedName>
    <definedName name="BuiltIn_AutoFilter___8_27___32">#REF!</definedName>
    <definedName name="BuiltIn_AutoFilter___8_27___33">#REF!</definedName>
    <definedName name="BuiltIn_AutoFilter___8_27___34">#REF!</definedName>
    <definedName name="BuiltIn_AutoFilter___8_27___35">#REF!</definedName>
    <definedName name="BuiltIn_AutoFilter___8_27___36">#REF!</definedName>
    <definedName name="BuiltIn_AutoFilter___8_27___37">#REF!</definedName>
    <definedName name="BuiltIn_AutoFilter___8_27___38">#REF!</definedName>
    <definedName name="BuiltIn_AutoFilter___8_27___39">#REF!</definedName>
    <definedName name="BuiltIn_AutoFilter___8_27___40">#REF!</definedName>
    <definedName name="BuiltIn_AutoFilter___8_27___41">#REF!</definedName>
    <definedName name="BuiltIn_AutoFilter___8_27___42">#REF!</definedName>
    <definedName name="BuiltIn_AutoFilter___8_27___43">#REF!</definedName>
    <definedName name="BuiltIn_AutoFilter___8_27___44">#REF!</definedName>
    <definedName name="BuiltIn_AutoFilter___8_27___45">#REF!</definedName>
    <definedName name="BuiltIn_AutoFilter___8_27___46">#REF!</definedName>
    <definedName name="BuiltIn_AutoFilter___8_27___47">#REF!</definedName>
    <definedName name="BuiltIn_AutoFilter___8_27___48">#REF!</definedName>
    <definedName name="BuiltIn_AutoFilter___8_27___49">#REF!</definedName>
    <definedName name="BuiltIn_AutoFilter___8_27___50">#REF!</definedName>
    <definedName name="BuiltIn_AutoFilter___8_27___52">#REF!</definedName>
    <definedName name="BuiltIn_AutoFilter___8_27___53">#REF!</definedName>
    <definedName name="BuiltIn_AutoFilter___8_27___54">#REF!</definedName>
    <definedName name="BuiltIn_AutoFilter___8_27___55">#REF!</definedName>
    <definedName name="BuiltIn_AutoFilter___8_27___56">#REF!</definedName>
    <definedName name="BuiltIn_AutoFilter___8_27___57">#REF!</definedName>
    <definedName name="BuiltIn_AutoFilter___8_27___58">#REF!</definedName>
    <definedName name="BuiltIn_AutoFilter___8_27___59">#REF!</definedName>
    <definedName name="BuiltIn_AutoFilter___8_27___60">#REF!</definedName>
    <definedName name="BuiltIn_AutoFilter___8_28">#REF!</definedName>
    <definedName name="BuiltIn_AutoFilter___8_28___0">#REF!</definedName>
    <definedName name="BuiltIn_AutoFilter___8_28___20">#REF!</definedName>
    <definedName name="BuiltIn_AutoFilter___8_28___21">#REF!</definedName>
    <definedName name="BuiltIn_AutoFilter___8_28___22">#REF!</definedName>
    <definedName name="BuiltIn_AutoFilter___8_28___23">#REF!</definedName>
    <definedName name="BuiltIn_AutoFilter___8_28___24">#REF!</definedName>
    <definedName name="BuiltIn_AutoFilter___8_28___25">#REF!</definedName>
    <definedName name="BuiltIn_AutoFilter___8_28___26">#REF!</definedName>
    <definedName name="BuiltIn_AutoFilter___8_28___27">#REF!</definedName>
    <definedName name="BuiltIn_AutoFilter___8_28___28">#REF!</definedName>
    <definedName name="BuiltIn_AutoFilter___8_28___29">#REF!</definedName>
    <definedName name="BuiltIn_AutoFilter___8_28___30">#REF!</definedName>
    <definedName name="BuiltIn_AutoFilter___8_28___31">#REF!</definedName>
    <definedName name="BuiltIn_AutoFilter___8_28___32">#REF!</definedName>
    <definedName name="BuiltIn_AutoFilter___8_28___33">#REF!</definedName>
    <definedName name="BuiltIn_AutoFilter___8_28___34">#REF!</definedName>
    <definedName name="BuiltIn_AutoFilter___8_28___35">#REF!</definedName>
    <definedName name="BuiltIn_AutoFilter___8_28___36">#REF!</definedName>
    <definedName name="BuiltIn_AutoFilter___8_28___37">#REF!</definedName>
    <definedName name="BuiltIn_AutoFilter___8_28___38">#REF!</definedName>
    <definedName name="BuiltIn_AutoFilter___8_28___39">#REF!</definedName>
    <definedName name="BuiltIn_AutoFilter___8_28___40">#REF!</definedName>
    <definedName name="BuiltIn_AutoFilter___8_28___41">#REF!</definedName>
    <definedName name="BuiltIn_AutoFilter___8_28___42">#REF!</definedName>
    <definedName name="BuiltIn_AutoFilter___8_28___43">#REF!</definedName>
    <definedName name="BuiltIn_AutoFilter___8_28___44">#REF!</definedName>
    <definedName name="BuiltIn_AutoFilter___8_28___45">#REF!</definedName>
    <definedName name="BuiltIn_AutoFilter___8_28___46">#REF!</definedName>
    <definedName name="BuiltIn_AutoFilter___8_28___47">#REF!</definedName>
    <definedName name="BuiltIn_AutoFilter___8_28___48">#REF!</definedName>
    <definedName name="BuiltIn_AutoFilter___8_28___49">#REF!</definedName>
    <definedName name="BuiltIn_AutoFilter___8_28___50">#REF!</definedName>
    <definedName name="BuiltIn_AutoFilter___8_28___52">#REF!</definedName>
    <definedName name="BuiltIn_AutoFilter___8_28___53">#REF!</definedName>
    <definedName name="BuiltIn_AutoFilter___8_28___54">#REF!</definedName>
    <definedName name="BuiltIn_AutoFilter___8_28___55">#REF!</definedName>
    <definedName name="BuiltIn_AutoFilter___8_28___56">#REF!</definedName>
    <definedName name="BuiltIn_AutoFilter___8_28___57">#REF!</definedName>
    <definedName name="BuiltIn_AutoFilter___8_28___58">#REF!</definedName>
    <definedName name="BuiltIn_AutoFilter___8_28___59">#REF!</definedName>
    <definedName name="BuiltIn_AutoFilter___8_28___60">#REF!</definedName>
    <definedName name="BuiltIn_AutoFilter___8_29">#REF!</definedName>
    <definedName name="BuiltIn_AutoFilter___8_29___0">#REF!</definedName>
    <definedName name="BuiltIn_AutoFilter___8_29___20">#REF!</definedName>
    <definedName name="BuiltIn_AutoFilter___8_29___21">#REF!</definedName>
    <definedName name="BuiltIn_AutoFilter___8_29___22">#REF!</definedName>
    <definedName name="BuiltIn_AutoFilter___8_29___23">#REF!</definedName>
    <definedName name="BuiltIn_AutoFilter___8_29___24">#REF!</definedName>
    <definedName name="BuiltIn_AutoFilter___8_29___25">#REF!</definedName>
    <definedName name="BuiltIn_AutoFilter___8_29___26">#REF!</definedName>
    <definedName name="BuiltIn_AutoFilter___8_29___27">#REF!</definedName>
    <definedName name="BuiltIn_AutoFilter___8_29___28">#REF!</definedName>
    <definedName name="BuiltIn_AutoFilter___8_29___29">#REF!</definedName>
    <definedName name="BuiltIn_AutoFilter___8_29___30">#REF!</definedName>
    <definedName name="BuiltIn_AutoFilter___8_29___31">#REF!</definedName>
    <definedName name="BuiltIn_AutoFilter___8_29___32">#REF!</definedName>
    <definedName name="BuiltIn_AutoFilter___8_29___33">#REF!</definedName>
    <definedName name="BuiltIn_AutoFilter___8_29___34">#REF!</definedName>
    <definedName name="BuiltIn_AutoFilter___8_29___35">#REF!</definedName>
    <definedName name="BuiltIn_AutoFilter___8_29___36">#REF!</definedName>
    <definedName name="BuiltIn_AutoFilter___8_29___37">#REF!</definedName>
    <definedName name="BuiltIn_AutoFilter___8_29___38">#REF!</definedName>
    <definedName name="BuiltIn_AutoFilter___8_29___39">#REF!</definedName>
    <definedName name="BuiltIn_AutoFilter___8_29___40">#REF!</definedName>
    <definedName name="BuiltIn_AutoFilter___8_29___41">#REF!</definedName>
    <definedName name="BuiltIn_AutoFilter___8_29___42">#REF!</definedName>
    <definedName name="BuiltIn_AutoFilter___8_29___43">#REF!</definedName>
    <definedName name="BuiltIn_AutoFilter___8_29___44">#REF!</definedName>
    <definedName name="BuiltIn_AutoFilter___8_29___45">#REF!</definedName>
    <definedName name="BuiltIn_AutoFilter___8_29___46">#REF!</definedName>
    <definedName name="BuiltIn_AutoFilter___8_29___47">#REF!</definedName>
    <definedName name="BuiltIn_AutoFilter___8_29___48">#REF!</definedName>
    <definedName name="BuiltIn_AutoFilter___8_29___49">#REF!</definedName>
    <definedName name="BuiltIn_AutoFilter___8_29___50">#REF!</definedName>
    <definedName name="BuiltIn_AutoFilter___8_29___52">#REF!</definedName>
    <definedName name="BuiltIn_AutoFilter___8_29___53">#REF!</definedName>
    <definedName name="BuiltIn_AutoFilter___8_29___54">#REF!</definedName>
    <definedName name="BuiltIn_AutoFilter___8_29___55">#REF!</definedName>
    <definedName name="BuiltIn_AutoFilter___8_29___56">#REF!</definedName>
    <definedName name="BuiltIn_AutoFilter___8_29___57">#REF!</definedName>
    <definedName name="BuiltIn_AutoFilter___8_29___58">#REF!</definedName>
    <definedName name="BuiltIn_AutoFilter___8_29___59">#REF!</definedName>
    <definedName name="BuiltIn_AutoFilter___8_29___60">#REF!</definedName>
    <definedName name="BuiltIn_AutoFilter___8_3">#REF!</definedName>
    <definedName name="BuiltIn_AutoFilter___8_3___0">#REF!</definedName>
    <definedName name="BuiltIn_AutoFilter___8_3___20">#REF!</definedName>
    <definedName name="BuiltIn_AutoFilter___8_3___21">#REF!</definedName>
    <definedName name="BuiltIn_AutoFilter___8_3___22">#REF!</definedName>
    <definedName name="BuiltIn_AutoFilter___8_3___23">#REF!</definedName>
    <definedName name="BuiltIn_AutoFilter___8_3___24">#REF!</definedName>
    <definedName name="BuiltIn_AutoFilter___8_3___25">#REF!</definedName>
    <definedName name="BuiltIn_AutoFilter___8_3___26">#REF!</definedName>
    <definedName name="BuiltIn_AutoFilter___8_3___27">#REF!</definedName>
    <definedName name="BuiltIn_AutoFilter___8_3___28">#REF!</definedName>
    <definedName name="BuiltIn_AutoFilter___8_3___29">#REF!</definedName>
    <definedName name="BuiltIn_AutoFilter___8_3___30">#REF!</definedName>
    <definedName name="BuiltIn_AutoFilter___8_3___31">#REF!</definedName>
    <definedName name="BuiltIn_AutoFilter___8_3___32">#REF!</definedName>
    <definedName name="BuiltIn_AutoFilter___8_3___33">#REF!</definedName>
    <definedName name="BuiltIn_AutoFilter___8_3___34">#REF!</definedName>
    <definedName name="BuiltIn_AutoFilter___8_3___35">#REF!</definedName>
    <definedName name="BuiltIn_AutoFilter___8_3___36">#REF!</definedName>
    <definedName name="BuiltIn_AutoFilter___8_3___37">#REF!</definedName>
    <definedName name="BuiltIn_AutoFilter___8_3___38">#REF!</definedName>
    <definedName name="BuiltIn_AutoFilter___8_3___39">#REF!</definedName>
    <definedName name="BuiltIn_AutoFilter___8_3___40">#REF!</definedName>
    <definedName name="BuiltIn_AutoFilter___8_3___41">#REF!</definedName>
    <definedName name="BuiltIn_AutoFilter___8_3___42">#REF!</definedName>
    <definedName name="BuiltIn_AutoFilter___8_3___43">#REF!</definedName>
    <definedName name="BuiltIn_AutoFilter___8_3___44">#REF!</definedName>
    <definedName name="BuiltIn_AutoFilter___8_3___45">#REF!</definedName>
    <definedName name="BuiltIn_AutoFilter___8_3___46">#REF!</definedName>
    <definedName name="BuiltIn_AutoFilter___8_3___47">#REF!</definedName>
    <definedName name="BuiltIn_AutoFilter___8_3___48">#REF!</definedName>
    <definedName name="BuiltIn_AutoFilter___8_3___49">#REF!</definedName>
    <definedName name="BuiltIn_AutoFilter___8_3___50">#REF!</definedName>
    <definedName name="BuiltIn_AutoFilter___8_3___52">#REF!</definedName>
    <definedName name="BuiltIn_AutoFilter___8_3___53">#REF!</definedName>
    <definedName name="BuiltIn_AutoFilter___8_3___54">#REF!</definedName>
    <definedName name="BuiltIn_AutoFilter___8_3___55">#REF!</definedName>
    <definedName name="BuiltIn_AutoFilter___8_3___56">#REF!</definedName>
    <definedName name="BuiltIn_AutoFilter___8_3___57">#REF!</definedName>
    <definedName name="BuiltIn_AutoFilter___8_3___58">#REF!</definedName>
    <definedName name="BuiltIn_AutoFilter___8_3___59">#REF!</definedName>
    <definedName name="BuiltIn_AutoFilter___8_3___60">#REF!</definedName>
    <definedName name="BuiltIn_AutoFilter___8_30">#REF!</definedName>
    <definedName name="BuiltIn_AutoFilter___8_30___0">#REF!</definedName>
    <definedName name="BuiltIn_AutoFilter___8_30___20">#REF!</definedName>
    <definedName name="BuiltIn_AutoFilter___8_30___21">#REF!</definedName>
    <definedName name="BuiltIn_AutoFilter___8_30___22">#REF!</definedName>
    <definedName name="BuiltIn_AutoFilter___8_30___23">#REF!</definedName>
    <definedName name="BuiltIn_AutoFilter___8_30___24">#REF!</definedName>
    <definedName name="BuiltIn_AutoFilter___8_30___25">#REF!</definedName>
    <definedName name="BuiltIn_AutoFilter___8_30___26">#REF!</definedName>
    <definedName name="BuiltIn_AutoFilter___8_30___27">#REF!</definedName>
    <definedName name="BuiltIn_AutoFilter___8_30___28">#REF!</definedName>
    <definedName name="BuiltIn_AutoFilter___8_30___29">#REF!</definedName>
    <definedName name="BuiltIn_AutoFilter___8_30___30">#REF!</definedName>
    <definedName name="BuiltIn_AutoFilter___8_30___31">#REF!</definedName>
    <definedName name="BuiltIn_AutoFilter___8_30___32">#REF!</definedName>
    <definedName name="BuiltIn_AutoFilter___8_30___33">#REF!</definedName>
    <definedName name="BuiltIn_AutoFilter___8_30___34">#REF!</definedName>
    <definedName name="BuiltIn_AutoFilter___8_30___35">#REF!</definedName>
    <definedName name="BuiltIn_AutoFilter___8_30___36">#REF!</definedName>
    <definedName name="BuiltIn_AutoFilter___8_30___37">#REF!</definedName>
    <definedName name="BuiltIn_AutoFilter___8_30___38">#REF!</definedName>
    <definedName name="BuiltIn_AutoFilter___8_30___39">#REF!</definedName>
    <definedName name="BuiltIn_AutoFilter___8_30___40">#REF!</definedName>
    <definedName name="BuiltIn_AutoFilter___8_30___41">#REF!</definedName>
    <definedName name="BuiltIn_AutoFilter___8_30___42">#REF!</definedName>
    <definedName name="BuiltIn_AutoFilter___8_30___43">#REF!</definedName>
    <definedName name="BuiltIn_AutoFilter___8_30___44">#REF!</definedName>
    <definedName name="BuiltIn_AutoFilter___8_30___45">#REF!</definedName>
    <definedName name="BuiltIn_AutoFilter___8_30___46">#REF!</definedName>
    <definedName name="BuiltIn_AutoFilter___8_30___47">#REF!</definedName>
    <definedName name="BuiltIn_AutoFilter___8_30___48">#REF!</definedName>
    <definedName name="BuiltIn_AutoFilter___8_30___49">#REF!</definedName>
    <definedName name="BuiltIn_AutoFilter___8_30___50">#REF!</definedName>
    <definedName name="BuiltIn_AutoFilter___8_30___52">#REF!</definedName>
    <definedName name="BuiltIn_AutoFilter___8_30___53">#REF!</definedName>
    <definedName name="BuiltIn_AutoFilter___8_30___54">#REF!</definedName>
    <definedName name="BuiltIn_AutoFilter___8_30___55">#REF!</definedName>
    <definedName name="BuiltIn_AutoFilter___8_30___56">#REF!</definedName>
    <definedName name="BuiltIn_AutoFilter___8_30___57">#REF!</definedName>
    <definedName name="BuiltIn_AutoFilter___8_30___58">#REF!</definedName>
    <definedName name="BuiltIn_AutoFilter___8_30___59">#REF!</definedName>
    <definedName name="BuiltIn_AutoFilter___8_30___60">#REF!</definedName>
    <definedName name="BuiltIn_AutoFilter___8_31">#REF!</definedName>
    <definedName name="BuiltIn_AutoFilter___8_31___0">#REF!</definedName>
    <definedName name="BuiltIn_AutoFilter___8_31___20">#REF!</definedName>
    <definedName name="BuiltIn_AutoFilter___8_31___21">#REF!</definedName>
    <definedName name="BuiltIn_AutoFilter___8_31___22">#REF!</definedName>
    <definedName name="BuiltIn_AutoFilter___8_31___23">#REF!</definedName>
    <definedName name="BuiltIn_AutoFilter___8_31___24">#REF!</definedName>
    <definedName name="BuiltIn_AutoFilter___8_31___25">#REF!</definedName>
    <definedName name="BuiltIn_AutoFilter___8_31___26">#REF!</definedName>
    <definedName name="BuiltIn_AutoFilter___8_31___27">#REF!</definedName>
    <definedName name="BuiltIn_AutoFilter___8_31___28">#REF!</definedName>
    <definedName name="BuiltIn_AutoFilter___8_31___29">#REF!</definedName>
    <definedName name="BuiltIn_AutoFilter___8_31___30">#REF!</definedName>
    <definedName name="BuiltIn_AutoFilter___8_31___31">#REF!</definedName>
    <definedName name="BuiltIn_AutoFilter___8_31___32">#REF!</definedName>
    <definedName name="BuiltIn_AutoFilter___8_31___33">#REF!</definedName>
    <definedName name="BuiltIn_AutoFilter___8_31___34">#REF!</definedName>
    <definedName name="BuiltIn_AutoFilter___8_31___35">#REF!</definedName>
    <definedName name="BuiltIn_AutoFilter___8_31___36">#REF!</definedName>
    <definedName name="BuiltIn_AutoFilter___8_31___37">#REF!</definedName>
    <definedName name="BuiltIn_AutoFilter___8_31___38">#REF!</definedName>
    <definedName name="BuiltIn_AutoFilter___8_31___39">#REF!</definedName>
    <definedName name="BuiltIn_AutoFilter___8_31___40">#REF!</definedName>
    <definedName name="BuiltIn_AutoFilter___8_31___41">#REF!</definedName>
    <definedName name="BuiltIn_AutoFilter___8_31___42">#REF!</definedName>
    <definedName name="BuiltIn_AutoFilter___8_31___43">#REF!</definedName>
    <definedName name="BuiltIn_AutoFilter___8_31___44">#REF!</definedName>
    <definedName name="BuiltIn_AutoFilter___8_31___45">#REF!</definedName>
    <definedName name="BuiltIn_AutoFilter___8_31___46">#REF!</definedName>
    <definedName name="BuiltIn_AutoFilter___8_31___47">#REF!</definedName>
    <definedName name="BuiltIn_AutoFilter___8_31___48">#REF!</definedName>
    <definedName name="BuiltIn_AutoFilter___8_31___49">#REF!</definedName>
    <definedName name="BuiltIn_AutoFilter___8_31___50">#REF!</definedName>
    <definedName name="BuiltIn_AutoFilter___8_31___52">#REF!</definedName>
    <definedName name="BuiltIn_AutoFilter___8_31___53">#REF!</definedName>
    <definedName name="BuiltIn_AutoFilter___8_31___54">#REF!</definedName>
    <definedName name="BuiltIn_AutoFilter___8_31___55">#REF!</definedName>
    <definedName name="BuiltIn_AutoFilter___8_31___56">#REF!</definedName>
    <definedName name="BuiltIn_AutoFilter___8_31___57">#REF!</definedName>
    <definedName name="BuiltIn_AutoFilter___8_31___58">#REF!</definedName>
    <definedName name="BuiltIn_AutoFilter___8_31___59">#REF!</definedName>
    <definedName name="BuiltIn_AutoFilter___8_31___60">#REF!</definedName>
    <definedName name="BuiltIn_AutoFilter___8_32">#REF!</definedName>
    <definedName name="BuiltIn_AutoFilter___8_32___0">#REF!</definedName>
    <definedName name="BuiltIn_AutoFilter___8_32___20">#REF!</definedName>
    <definedName name="BuiltIn_AutoFilter___8_32___21">#REF!</definedName>
    <definedName name="BuiltIn_AutoFilter___8_32___22">#REF!</definedName>
    <definedName name="BuiltIn_AutoFilter___8_32___23">#REF!</definedName>
    <definedName name="BuiltIn_AutoFilter___8_32___24">#REF!</definedName>
    <definedName name="BuiltIn_AutoFilter___8_32___25">#REF!</definedName>
    <definedName name="BuiltIn_AutoFilter___8_32___26">#REF!</definedName>
    <definedName name="BuiltIn_AutoFilter___8_32___27">#REF!</definedName>
    <definedName name="BuiltIn_AutoFilter___8_32___28">#REF!</definedName>
    <definedName name="BuiltIn_AutoFilter___8_32___29">#REF!</definedName>
    <definedName name="BuiltIn_AutoFilter___8_32___30">#REF!</definedName>
    <definedName name="BuiltIn_AutoFilter___8_32___31">#REF!</definedName>
    <definedName name="BuiltIn_AutoFilter___8_32___32">#REF!</definedName>
    <definedName name="BuiltIn_AutoFilter___8_32___33">#REF!</definedName>
    <definedName name="BuiltIn_AutoFilter___8_32___34">#REF!</definedName>
    <definedName name="BuiltIn_AutoFilter___8_32___35">#REF!</definedName>
    <definedName name="BuiltIn_AutoFilter___8_32___36">#REF!</definedName>
    <definedName name="BuiltIn_AutoFilter___8_32___37">#REF!</definedName>
    <definedName name="BuiltIn_AutoFilter___8_32___38">#REF!</definedName>
    <definedName name="BuiltIn_AutoFilter___8_32___39">#REF!</definedName>
    <definedName name="BuiltIn_AutoFilter___8_32___40">#REF!</definedName>
    <definedName name="BuiltIn_AutoFilter___8_32___41">#REF!</definedName>
    <definedName name="BuiltIn_AutoFilter___8_32___42">#REF!</definedName>
    <definedName name="BuiltIn_AutoFilter___8_32___43">#REF!</definedName>
    <definedName name="BuiltIn_AutoFilter___8_32___44">#REF!</definedName>
    <definedName name="BuiltIn_AutoFilter___8_32___45">#REF!</definedName>
    <definedName name="BuiltIn_AutoFilter___8_32___46">#REF!</definedName>
    <definedName name="BuiltIn_AutoFilter___8_32___47">#REF!</definedName>
    <definedName name="BuiltIn_AutoFilter___8_32___48">#REF!</definedName>
    <definedName name="BuiltIn_AutoFilter___8_32___49">#REF!</definedName>
    <definedName name="BuiltIn_AutoFilter___8_32___50">#REF!</definedName>
    <definedName name="BuiltIn_AutoFilter___8_32___52">#REF!</definedName>
    <definedName name="BuiltIn_AutoFilter___8_32___53">#REF!</definedName>
    <definedName name="BuiltIn_AutoFilter___8_32___54">#REF!</definedName>
    <definedName name="BuiltIn_AutoFilter___8_32___55">#REF!</definedName>
    <definedName name="BuiltIn_AutoFilter___8_32___56">#REF!</definedName>
    <definedName name="BuiltIn_AutoFilter___8_32___57">#REF!</definedName>
    <definedName name="BuiltIn_AutoFilter___8_32___58">#REF!</definedName>
    <definedName name="BuiltIn_AutoFilter___8_32___59">#REF!</definedName>
    <definedName name="BuiltIn_AutoFilter___8_32___60">#REF!</definedName>
    <definedName name="BuiltIn_AutoFilter___8_33">#REF!</definedName>
    <definedName name="BuiltIn_AutoFilter___8_33___0">#REF!</definedName>
    <definedName name="BuiltIn_AutoFilter___8_33___20">#REF!</definedName>
    <definedName name="BuiltIn_AutoFilter___8_33___21">#REF!</definedName>
    <definedName name="BuiltIn_AutoFilter___8_33___22">#REF!</definedName>
    <definedName name="BuiltIn_AutoFilter___8_33___23">#REF!</definedName>
    <definedName name="BuiltIn_AutoFilter___8_33___24">#REF!</definedName>
    <definedName name="BuiltIn_AutoFilter___8_33___25">#REF!</definedName>
    <definedName name="BuiltIn_AutoFilter___8_33___26">#REF!</definedName>
    <definedName name="BuiltIn_AutoFilter___8_33___27">#REF!</definedName>
    <definedName name="BuiltIn_AutoFilter___8_33___28">#REF!</definedName>
    <definedName name="BuiltIn_AutoFilter___8_33___29">#REF!</definedName>
    <definedName name="BuiltIn_AutoFilter___8_33___30">#REF!</definedName>
    <definedName name="BuiltIn_AutoFilter___8_33___31">#REF!</definedName>
    <definedName name="BuiltIn_AutoFilter___8_33___32">#REF!</definedName>
    <definedName name="BuiltIn_AutoFilter___8_33___33">#REF!</definedName>
    <definedName name="BuiltIn_AutoFilter___8_33___34">#REF!</definedName>
    <definedName name="BuiltIn_AutoFilter___8_33___35">#REF!</definedName>
    <definedName name="BuiltIn_AutoFilter___8_33___36">#REF!</definedName>
    <definedName name="BuiltIn_AutoFilter___8_33___37">#REF!</definedName>
    <definedName name="BuiltIn_AutoFilter___8_33___38">#REF!</definedName>
    <definedName name="BuiltIn_AutoFilter___8_33___39">#REF!</definedName>
    <definedName name="BuiltIn_AutoFilter___8_33___40">#REF!</definedName>
    <definedName name="BuiltIn_AutoFilter___8_33___41">#REF!</definedName>
    <definedName name="BuiltIn_AutoFilter___8_33___42">#REF!</definedName>
    <definedName name="BuiltIn_AutoFilter___8_33___43">#REF!</definedName>
    <definedName name="BuiltIn_AutoFilter___8_33___44">#REF!</definedName>
    <definedName name="BuiltIn_AutoFilter___8_33___45">#REF!</definedName>
    <definedName name="BuiltIn_AutoFilter___8_33___46">#REF!</definedName>
    <definedName name="BuiltIn_AutoFilter___8_33___47">#REF!</definedName>
    <definedName name="BuiltIn_AutoFilter___8_33___48">#REF!</definedName>
    <definedName name="BuiltIn_AutoFilter___8_33___49">#REF!</definedName>
    <definedName name="BuiltIn_AutoFilter___8_33___50">#REF!</definedName>
    <definedName name="BuiltIn_AutoFilter___8_33___52">#REF!</definedName>
    <definedName name="BuiltIn_AutoFilter___8_33___53">#REF!</definedName>
    <definedName name="BuiltIn_AutoFilter___8_33___54">#REF!</definedName>
    <definedName name="BuiltIn_AutoFilter___8_33___55">#REF!</definedName>
    <definedName name="BuiltIn_AutoFilter___8_33___56">#REF!</definedName>
    <definedName name="BuiltIn_AutoFilter___8_33___57">#REF!</definedName>
    <definedName name="BuiltIn_AutoFilter___8_33___58">#REF!</definedName>
    <definedName name="BuiltIn_AutoFilter___8_33___59">#REF!</definedName>
    <definedName name="BuiltIn_AutoFilter___8_33___60">#REF!</definedName>
    <definedName name="BuiltIn_AutoFilter___8_34">#REF!</definedName>
    <definedName name="BuiltIn_AutoFilter___8_34___0">#REF!</definedName>
    <definedName name="BuiltIn_AutoFilter___8_34___20">#REF!</definedName>
    <definedName name="BuiltIn_AutoFilter___8_34___21">#REF!</definedName>
    <definedName name="BuiltIn_AutoFilter___8_34___22">#REF!</definedName>
    <definedName name="BuiltIn_AutoFilter___8_34___23">#REF!</definedName>
    <definedName name="BuiltIn_AutoFilter___8_34___24">#REF!</definedName>
    <definedName name="BuiltIn_AutoFilter___8_34___25">#REF!</definedName>
    <definedName name="BuiltIn_AutoFilter___8_34___26">#REF!</definedName>
    <definedName name="BuiltIn_AutoFilter___8_34___27">#REF!</definedName>
    <definedName name="BuiltIn_AutoFilter___8_34___28">#REF!</definedName>
    <definedName name="BuiltIn_AutoFilter___8_34___29">#REF!</definedName>
    <definedName name="BuiltIn_AutoFilter___8_34___30">#REF!</definedName>
    <definedName name="BuiltIn_AutoFilter___8_34___31">#REF!</definedName>
    <definedName name="BuiltIn_AutoFilter___8_34___32">#REF!</definedName>
    <definedName name="BuiltIn_AutoFilter___8_34___33">#REF!</definedName>
    <definedName name="BuiltIn_AutoFilter___8_34___34">#REF!</definedName>
    <definedName name="BuiltIn_AutoFilter___8_34___35">#REF!</definedName>
    <definedName name="BuiltIn_AutoFilter___8_34___36">#REF!</definedName>
    <definedName name="BuiltIn_AutoFilter___8_34___37">#REF!</definedName>
    <definedName name="BuiltIn_AutoFilter___8_34___38">#REF!</definedName>
    <definedName name="BuiltIn_AutoFilter___8_34___39">#REF!</definedName>
    <definedName name="BuiltIn_AutoFilter___8_34___40">#REF!</definedName>
    <definedName name="BuiltIn_AutoFilter___8_34___41">#REF!</definedName>
    <definedName name="BuiltIn_AutoFilter___8_34___42">#REF!</definedName>
    <definedName name="BuiltIn_AutoFilter___8_34___43">#REF!</definedName>
    <definedName name="BuiltIn_AutoFilter___8_34___44">#REF!</definedName>
    <definedName name="BuiltIn_AutoFilter___8_34___45">#REF!</definedName>
    <definedName name="BuiltIn_AutoFilter___8_34___46">#REF!</definedName>
    <definedName name="BuiltIn_AutoFilter___8_34___47">#REF!</definedName>
    <definedName name="BuiltIn_AutoFilter___8_34___48">#REF!</definedName>
    <definedName name="BuiltIn_AutoFilter___8_34___49">#REF!</definedName>
    <definedName name="BuiltIn_AutoFilter___8_34___50">#REF!</definedName>
    <definedName name="BuiltIn_AutoFilter___8_34___52">#REF!</definedName>
    <definedName name="BuiltIn_AutoFilter___8_34___53">#REF!</definedName>
    <definedName name="BuiltIn_AutoFilter___8_34___54">#REF!</definedName>
    <definedName name="BuiltIn_AutoFilter___8_34___55">#REF!</definedName>
    <definedName name="BuiltIn_AutoFilter___8_34___56">#REF!</definedName>
    <definedName name="BuiltIn_AutoFilter___8_34___57">#REF!</definedName>
    <definedName name="BuiltIn_AutoFilter___8_34___58">#REF!</definedName>
    <definedName name="BuiltIn_AutoFilter___8_34___59">#REF!</definedName>
    <definedName name="BuiltIn_AutoFilter___8_34___60">#REF!</definedName>
    <definedName name="BuiltIn_AutoFilter___8_35">#REF!</definedName>
    <definedName name="BuiltIn_AutoFilter___8_35___0">#REF!</definedName>
    <definedName name="BuiltIn_AutoFilter___8_35___20">#REF!</definedName>
    <definedName name="BuiltIn_AutoFilter___8_35___21">#REF!</definedName>
    <definedName name="BuiltIn_AutoFilter___8_35___22">#REF!</definedName>
    <definedName name="BuiltIn_AutoFilter___8_35___23">#REF!</definedName>
    <definedName name="BuiltIn_AutoFilter___8_35___24">#REF!</definedName>
    <definedName name="BuiltIn_AutoFilter___8_35___25">#REF!</definedName>
    <definedName name="BuiltIn_AutoFilter___8_35___26">#REF!</definedName>
    <definedName name="BuiltIn_AutoFilter___8_35___27">#REF!</definedName>
    <definedName name="BuiltIn_AutoFilter___8_35___28">#REF!</definedName>
    <definedName name="BuiltIn_AutoFilter___8_35___29">#REF!</definedName>
    <definedName name="BuiltIn_AutoFilter___8_35___30">#REF!</definedName>
    <definedName name="BuiltIn_AutoFilter___8_35___31">#REF!</definedName>
    <definedName name="BuiltIn_AutoFilter___8_35___32">#REF!</definedName>
    <definedName name="BuiltIn_AutoFilter___8_35___33">#REF!</definedName>
    <definedName name="BuiltIn_AutoFilter___8_35___34">#REF!</definedName>
    <definedName name="BuiltIn_AutoFilter___8_35___35">#REF!</definedName>
    <definedName name="BuiltIn_AutoFilter___8_35___36">#REF!</definedName>
    <definedName name="BuiltIn_AutoFilter___8_35___37">#REF!</definedName>
    <definedName name="BuiltIn_AutoFilter___8_35___38">#REF!</definedName>
    <definedName name="BuiltIn_AutoFilter___8_35___39">#REF!</definedName>
    <definedName name="BuiltIn_AutoFilter___8_35___40">#REF!</definedName>
    <definedName name="BuiltIn_AutoFilter___8_35___41">#REF!</definedName>
    <definedName name="BuiltIn_AutoFilter___8_35___42">#REF!</definedName>
    <definedName name="BuiltIn_AutoFilter___8_35___43">#REF!</definedName>
    <definedName name="BuiltIn_AutoFilter___8_35___44">#REF!</definedName>
    <definedName name="BuiltIn_AutoFilter___8_35___45">#REF!</definedName>
    <definedName name="BuiltIn_AutoFilter___8_35___46">#REF!</definedName>
    <definedName name="BuiltIn_AutoFilter___8_35___47">#REF!</definedName>
    <definedName name="BuiltIn_AutoFilter___8_35___48">#REF!</definedName>
    <definedName name="BuiltIn_AutoFilter___8_35___49">#REF!</definedName>
    <definedName name="BuiltIn_AutoFilter___8_35___50">#REF!</definedName>
    <definedName name="BuiltIn_AutoFilter___8_35___52">#REF!</definedName>
    <definedName name="BuiltIn_AutoFilter___8_35___53">#REF!</definedName>
    <definedName name="BuiltIn_AutoFilter___8_35___54">#REF!</definedName>
    <definedName name="BuiltIn_AutoFilter___8_35___55">#REF!</definedName>
    <definedName name="BuiltIn_AutoFilter___8_35___56">#REF!</definedName>
    <definedName name="BuiltIn_AutoFilter___8_35___57">#REF!</definedName>
    <definedName name="BuiltIn_AutoFilter___8_35___58">#REF!</definedName>
    <definedName name="BuiltIn_AutoFilter___8_35___59">#REF!</definedName>
    <definedName name="BuiltIn_AutoFilter___8_35___60">#REF!</definedName>
    <definedName name="BuiltIn_AutoFilter___8_36">#REF!</definedName>
    <definedName name="BuiltIn_AutoFilter___8_36___0">#REF!</definedName>
    <definedName name="BuiltIn_AutoFilter___8_36___20">#REF!</definedName>
    <definedName name="BuiltIn_AutoFilter___8_36___21">#REF!</definedName>
    <definedName name="BuiltIn_AutoFilter___8_36___22">#REF!</definedName>
    <definedName name="BuiltIn_AutoFilter___8_36___23">#REF!</definedName>
    <definedName name="BuiltIn_AutoFilter___8_36___24">#REF!</definedName>
    <definedName name="BuiltIn_AutoFilter___8_36___25">#REF!</definedName>
    <definedName name="BuiltIn_AutoFilter___8_36___26">#REF!</definedName>
    <definedName name="BuiltIn_AutoFilter___8_36___27">#REF!</definedName>
    <definedName name="BuiltIn_AutoFilter___8_36___28">#REF!</definedName>
    <definedName name="BuiltIn_AutoFilter___8_36___29">#REF!</definedName>
    <definedName name="BuiltIn_AutoFilter___8_36___30">#REF!</definedName>
    <definedName name="BuiltIn_AutoFilter___8_36___31">#REF!</definedName>
    <definedName name="BuiltIn_AutoFilter___8_36___32">#REF!</definedName>
    <definedName name="BuiltIn_AutoFilter___8_36___33">#REF!</definedName>
    <definedName name="BuiltIn_AutoFilter___8_36___34">#REF!</definedName>
    <definedName name="BuiltIn_AutoFilter___8_36___35">#REF!</definedName>
    <definedName name="BuiltIn_AutoFilter___8_36___36">#REF!</definedName>
    <definedName name="BuiltIn_AutoFilter___8_36___37">#REF!</definedName>
    <definedName name="BuiltIn_AutoFilter___8_36___38">#REF!</definedName>
    <definedName name="BuiltIn_AutoFilter___8_36___39">#REF!</definedName>
    <definedName name="BuiltIn_AutoFilter___8_36___40">#REF!</definedName>
    <definedName name="BuiltIn_AutoFilter___8_36___41">#REF!</definedName>
    <definedName name="BuiltIn_AutoFilter___8_36___42">#REF!</definedName>
    <definedName name="BuiltIn_AutoFilter___8_36___43">#REF!</definedName>
    <definedName name="BuiltIn_AutoFilter___8_36___44">#REF!</definedName>
    <definedName name="BuiltIn_AutoFilter___8_36___45">#REF!</definedName>
    <definedName name="BuiltIn_AutoFilter___8_36___46">#REF!</definedName>
    <definedName name="BuiltIn_AutoFilter___8_36___47">#REF!</definedName>
    <definedName name="BuiltIn_AutoFilter___8_36___48">#REF!</definedName>
    <definedName name="BuiltIn_AutoFilter___8_36___49">#REF!</definedName>
    <definedName name="BuiltIn_AutoFilter___8_36___50">#REF!</definedName>
    <definedName name="BuiltIn_AutoFilter___8_36___52">#REF!</definedName>
    <definedName name="BuiltIn_AutoFilter___8_36___53">#REF!</definedName>
    <definedName name="BuiltIn_AutoFilter___8_36___54">#REF!</definedName>
    <definedName name="BuiltIn_AutoFilter___8_36___55">#REF!</definedName>
    <definedName name="BuiltIn_AutoFilter___8_36___56">#REF!</definedName>
    <definedName name="BuiltIn_AutoFilter___8_36___57">#REF!</definedName>
    <definedName name="BuiltIn_AutoFilter___8_36___58">#REF!</definedName>
    <definedName name="BuiltIn_AutoFilter___8_36___59">#REF!</definedName>
    <definedName name="BuiltIn_AutoFilter___8_36___60">#REF!</definedName>
    <definedName name="BuiltIn_AutoFilter___8_37">#REF!</definedName>
    <definedName name="BuiltIn_AutoFilter___8_37___0">#REF!</definedName>
    <definedName name="BuiltIn_AutoFilter___8_37___20">#REF!</definedName>
    <definedName name="BuiltIn_AutoFilter___8_37___21">#REF!</definedName>
    <definedName name="BuiltIn_AutoFilter___8_37___22">#REF!</definedName>
    <definedName name="BuiltIn_AutoFilter___8_37___23">#REF!</definedName>
    <definedName name="BuiltIn_AutoFilter___8_37___24">#REF!</definedName>
    <definedName name="BuiltIn_AutoFilter___8_37___25">#REF!</definedName>
    <definedName name="BuiltIn_AutoFilter___8_37___26">#REF!</definedName>
    <definedName name="BuiltIn_AutoFilter___8_37___27">#REF!</definedName>
    <definedName name="BuiltIn_AutoFilter___8_37___28">#REF!</definedName>
    <definedName name="BuiltIn_AutoFilter___8_37___29">#REF!</definedName>
    <definedName name="BuiltIn_AutoFilter___8_37___30">#REF!</definedName>
    <definedName name="BuiltIn_AutoFilter___8_37___31">#REF!</definedName>
    <definedName name="BuiltIn_AutoFilter___8_37___32">#REF!</definedName>
    <definedName name="BuiltIn_AutoFilter___8_37___33">#REF!</definedName>
    <definedName name="BuiltIn_AutoFilter___8_37___34">#REF!</definedName>
    <definedName name="BuiltIn_AutoFilter___8_37___35">#REF!</definedName>
    <definedName name="BuiltIn_AutoFilter___8_37___36">#REF!</definedName>
    <definedName name="BuiltIn_AutoFilter___8_37___37">#REF!</definedName>
    <definedName name="BuiltIn_AutoFilter___8_37___38">#REF!</definedName>
    <definedName name="BuiltIn_AutoFilter___8_37___39">#REF!</definedName>
    <definedName name="BuiltIn_AutoFilter___8_37___40">#REF!</definedName>
    <definedName name="BuiltIn_AutoFilter___8_37___41">#REF!</definedName>
    <definedName name="BuiltIn_AutoFilter___8_37___42">#REF!</definedName>
    <definedName name="BuiltIn_AutoFilter___8_37___43">#REF!</definedName>
    <definedName name="BuiltIn_AutoFilter___8_37___44">#REF!</definedName>
    <definedName name="BuiltIn_AutoFilter___8_37___45">#REF!</definedName>
    <definedName name="BuiltIn_AutoFilter___8_37___46">#REF!</definedName>
    <definedName name="BuiltIn_AutoFilter___8_37___47">#REF!</definedName>
    <definedName name="BuiltIn_AutoFilter___8_37___48">#REF!</definedName>
    <definedName name="BuiltIn_AutoFilter___8_37___49">#REF!</definedName>
    <definedName name="BuiltIn_AutoFilter___8_37___50">#REF!</definedName>
    <definedName name="BuiltIn_AutoFilter___8_37___52">#REF!</definedName>
    <definedName name="BuiltIn_AutoFilter___8_37___53">#REF!</definedName>
    <definedName name="BuiltIn_AutoFilter___8_37___54">#REF!</definedName>
    <definedName name="BuiltIn_AutoFilter___8_37___55">#REF!</definedName>
    <definedName name="BuiltIn_AutoFilter___8_37___56">#REF!</definedName>
    <definedName name="BuiltIn_AutoFilter___8_37___57">#REF!</definedName>
    <definedName name="BuiltIn_AutoFilter___8_37___58">#REF!</definedName>
    <definedName name="BuiltIn_AutoFilter___8_37___59">#REF!</definedName>
    <definedName name="BuiltIn_AutoFilter___8_37___60">#REF!</definedName>
    <definedName name="BuiltIn_AutoFilter___8_38">#REF!</definedName>
    <definedName name="BuiltIn_AutoFilter___8_38___0">#REF!</definedName>
    <definedName name="BuiltIn_AutoFilter___8_38___20">#REF!</definedName>
    <definedName name="BuiltIn_AutoFilter___8_38___21">#REF!</definedName>
    <definedName name="BuiltIn_AutoFilter___8_38___22">#REF!</definedName>
    <definedName name="BuiltIn_AutoFilter___8_38___23">#REF!</definedName>
    <definedName name="BuiltIn_AutoFilter___8_38___24">#REF!</definedName>
    <definedName name="BuiltIn_AutoFilter___8_38___25">#REF!</definedName>
    <definedName name="BuiltIn_AutoFilter___8_38___26">#REF!</definedName>
    <definedName name="BuiltIn_AutoFilter___8_38___27">#REF!</definedName>
    <definedName name="BuiltIn_AutoFilter___8_38___28">#REF!</definedName>
    <definedName name="BuiltIn_AutoFilter___8_38___29">#REF!</definedName>
    <definedName name="BuiltIn_AutoFilter___8_38___30">#REF!</definedName>
    <definedName name="BuiltIn_AutoFilter___8_38___31">#REF!</definedName>
    <definedName name="BuiltIn_AutoFilter___8_38___32">#REF!</definedName>
    <definedName name="BuiltIn_AutoFilter___8_38___33">#REF!</definedName>
    <definedName name="BuiltIn_AutoFilter___8_38___34">#REF!</definedName>
    <definedName name="BuiltIn_AutoFilter___8_38___35">#REF!</definedName>
    <definedName name="BuiltIn_AutoFilter___8_38___36">#REF!</definedName>
    <definedName name="BuiltIn_AutoFilter___8_38___37">#REF!</definedName>
    <definedName name="BuiltIn_AutoFilter___8_38___38">#REF!</definedName>
    <definedName name="BuiltIn_AutoFilter___8_38___39">#REF!</definedName>
    <definedName name="BuiltIn_AutoFilter___8_38___40">#REF!</definedName>
    <definedName name="BuiltIn_AutoFilter___8_38___41">#REF!</definedName>
    <definedName name="BuiltIn_AutoFilter___8_38___42">#REF!</definedName>
    <definedName name="BuiltIn_AutoFilter___8_38___43">#REF!</definedName>
    <definedName name="BuiltIn_AutoFilter___8_38___44">#REF!</definedName>
    <definedName name="BuiltIn_AutoFilter___8_38___45">#REF!</definedName>
    <definedName name="BuiltIn_AutoFilter___8_38___46">#REF!</definedName>
    <definedName name="BuiltIn_AutoFilter___8_38___47">#REF!</definedName>
    <definedName name="BuiltIn_AutoFilter___8_38___48">#REF!</definedName>
    <definedName name="BuiltIn_AutoFilter___8_38___49">#REF!</definedName>
    <definedName name="BuiltIn_AutoFilter___8_38___50">#REF!</definedName>
    <definedName name="BuiltIn_AutoFilter___8_38___52">#REF!</definedName>
    <definedName name="BuiltIn_AutoFilter___8_38___53">#REF!</definedName>
    <definedName name="BuiltIn_AutoFilter___8_38___54">#REF!</definedName>
    <definedName name="BuiltIn_AutoFilter___8_38___55">#REF!</definedName>
    <definedName name="BuiltIn_AutoFilter___8_38___56">#REF!</definedName>
    <definedName name="BuiltIn_AutoFilter___8_38___57">#REF!</definedName>
    <definedName name="BuiltIn_AutoFilter___8_38___58">#REF!</definedName>
    <definedName name="BuiltIn_AutoFilter___8_38___59">#REF!</definedName>
    <definedName name="BuiltIn_AutoFilter___8_38___60">#REF!</definedName>
    <definedName name="BuiltIn_AutoFilter___8_4">#REF!</definedName>
    <definedName name="BuiltIn_AutoFilter___8_4___0">#REF!</definedName>
    <definedName name="BuiltIn_AutoFilter___8_4___20">#REF!</definedName>
    <definedName name="BuiltIn_AutoFilter___8_4___21">#REF!</definedName>
    <definedName name="BuiltIn_AutoFilter___8_4___22">#REF!</definedName>
    <definedName name="BuiltIn_AutoFilter___8_4___23">#REF!</definedName>
    <definedName name="BuiltIn_AutoFilter___8_4___24">#REF!</definedName>
    <definedName name="BuiltIn_AutoFilter___8_4___25">#REF!</definedName>
    <definedName name="BuiltIn_AutoFilter___8_4___26">#REF!</definedName>
    <definedName name="BuiltIn_AutoFilter___8_4___27">#REF!</definedName>
    <definedName name="BuiltIn_AutoFilter___8_4___28">#REF!</definedName>
    <definedName name="BuiltIn_AutoFilter___8_4___29">#REF!</definedName>
    <definedName name="BuiltIn_AutoFilter___8_4___30">#REF!</definedName>
    <definedName name="BuiltIn_AutoFilter___8_4___31">#REF!</definedName>
    <definedName name="BuiltIn_AutoFilter___8_4___32">#REF!</definedName>
    <definedName name="BuiltIn_AutoFilter___8_4___33">#REF!</definedName>
    <definedName name="BuiltIn_AutoFilter___8_4___34">#REF!</definedName>
    <definedName name="BuiltIn_AutoFilter___8_4___35">#REF!</definedName>
    <definedName name="BuiltIn_AutoFilter___8_4___36">#REF!</definedName>
    <definedName name="BuiltIn_AutoFilter___8_4___37">#REF!</definedName>
    <definedName name="BuiltIn_AutoFilter___8_4___38">#REF!</definedName>
    <definedName name="BuiltIn_AutoFilter___8_4___39">#REF!</definedName>
    <definedName name="BuiltIn_AutoFilter___8_4___40">#REF!</definedName>
    <definedName name="BuiltIn_AutoFilter___8_4___41">#REF!</definedName>
    <definedName name="BuiltIn_AutoFilter___8_4___42">#REF!</definedName>
    <definedName name="BuiltIn_AutoFilter___8_4___43">#REF!</definedName>
    <definedName name="BuiltIn_AutoFilter___8_4___44">#REF!</definedName>
    <definedName name="BuiltIn_AutoFilter___8_4___45">#REF!</definedName>
    <definedName name="BuiltIn_AutoFilter___8_4___46">#REF!</definedName>
    <definedName name="BuiltIn_AutoFilter___8_4___47">#REF!</definedName>
    <definedName name="BuiltIn_AutoFilter___8_4___48">#REF!</definedName>
    <definedName name="BuiltIn_AutoFilter___8_4___49">#REF!</definedName>
    <definedName name="BuiltIn_AutoFilter___8_4___50">#REF!</definedName>
    <definedName name="BuiltIn_AutoFilter___8_4___52">#REF!</definedName>
    <definedName name="BuiltIn_AutoFilter___8_4___53">#REF!</definedName>
    <definedName name="BuiltIn_AutoFilter___8_4___54">#REF!</definedName>
    <definedName name="BuiltIn_AutoFilter___8_4___55">#REF!</definedName>
    <definedName name="BuiltIn_AutoFilter___8_4___56">#REF!</definedName>
    <definedName name="BuiltIn_AutoFilter___8_4___57">#REF!</definedName>
    <definedName name="BuiltIn_AutoFilter___8_4___58">#REF!</definedName>
    <definedName name="BuiltIn_AutoFilter___8_4___59">#REF!</definedName>
    <definedName name="BuiltIn_AutoFilter___8_4___60">#REF!</definedName>
    <definedName name="BuiltIn_AutoFilter___8_5">#REF!</definedName>
    <definedName name="BuiltIn_AutoFilter___8_5___0">#REF!</definedName>
    <definedName name="BuiltIn_AutoFilter___8_5___20">#REF!</definedName>
    <definedName name="BuiltIn_AutoFilter___8_5___21">#REF!</definedName>
    <definedName name="BuiltIn_AutoFilter___8_5___22">#REF!</definedName>
    <definedName name="BuiltIn_AutoFilter___8_5___23">#REF!</definedName>
    <definedName name="BuiltIn_AutoFilter___8_5___24">#REF!</definedName>
    <definedName name="BuiltIn_AutoFilter___8_5___25">#REF!</definedName>
    <definedName name="BuiltIn_AutoFilter___8_5___26">#REF!</definedName>
    <definedName name="BuiltIn_AutoFilter___8_5___27">#REF!</definedName>
    <definedName name="BuiltIn_AutoFilter___8_5___28">#REF!</definedName>
    <definedName name="BuiltIn_AutoFilter___8_5___29">#REF!</definedName>
    <definedName name="BuiltIn_AutoFilter___8_5___30">#REF!</definedName>
    <definedName name="BuiltIn_AutoFilter___8_5___31">#REF!</definedName>
    <definedName name="BuiltIn_AutoFilter___8_5___32">#REF!</definedName>
    <definedName name="BuiltIn_AutoFilter___8_5___33">#REF!</definedName>
    <definedName name="BuiltIn_AutoFilter___8_5___34">#REF!</definedName>
    <definedName name="BuiltIn_AutoFilter___8_5___35">#REF!</definedName>
    <definedName name="BuiltIn_AutoFilter___8_5___36">#REF!</definedName>
    <definedName name="BuiltIn_AutoFilter___8_5___37">#REF!</definedName>
    <definedName name="BuiltIn_AutoFilter___8_5___38">#REF!</definedName>
    <definedName name="BuiltIn_AutoFilter___8_5___39">#REF!</definedName>
    <definedName name="BuiltIn_AutoFilter___8_5___40">#REF!</definedName>
    <definedName name="BuiltIn_AutoFilter___8_5___41">#REF!</definedName>
    <definedName name="BuiltIn_AutoFilter___8_5___42">#REF!</definedName>
    <definedName name="BuiltIn_AutoFilter___8_5___43">#REF!</definedName>
    <definedName name="BuiltIn_AutoFilter___8_5___44">#REF!</definedName>
    <definedName name="BuiltIn_AutoFilter___8_5___45">#REF!</definedName>
    <definedName name="BuiltIn_AutoFilter___8_5___46">#REF!</definedName>
    <definedName name="BuiltIn_AutoFilter___8_5___47">#REF!</definedName>
    <definedName name="BuiltIn_AutoFilter___8_5___48">#REF!</definedName>
    <definedName name="BuiltIn_AutoFilter___8_5___49">#REF!</definedName>
    <definedName name="BuiltIn_AutoFilter___8_5___50">#REF!</definedName>
    <definedName name="BuiltIn_AutoFilter___8_5___52">#REF!</definedName>
    <definedName name="BuiltIn_AutoFilter___8_5___53">#REF!</definedName>
    <definedName name="BuiltIn_AutoFilter___8_5___54">#REF!</definedName>
    <definedName name="BuiltIn_AutoFilter___8_5___55">#REF!</definedName>
    <definedName name="BuiltIn_AutoFilter___8_5___56">#REF!</definedName>
    <definedName name="BuiltIn_AutoFilter___8_5___57">#REF!</definedName>
    <definedName name="BuiltIn_AutoFilter___8_5___58">#REF!</definedName>
    <definedName name="BuiltIn_AutoFilter___8_5___59">#REF!</definedName>
    <definedName name="BuiltIn_AutoFilter___8_5___60">#REF!</definedName>
    <definedName name="BuiltIn_AutoFilter___8_6">#REF!</definedName>
    <definedName name="BuiltIn_AutoFilter___8_6___0">#REF!</definedName>
    <definedName name="BuiltIn_AutoFilter___8_6___20">#REF!</definedName>
    <definedName name="BuiltIn_AutoFilter___8_6___21">#REF!</definedName>
    <definedName name="BuiltIn_AutoFilter___8_6___22">#REF!</definedName>
    <definedName name="BuiltIn_AutoFilter___8_6___23">#REF!</definedName>
    <definedName name="BuiltIn_AutoFilter___8_6___24">#REF!</definedName>
    <definedName name="BuiltIn_AutoFilter___8_6___25">#REF!</definedName>
    <definedName name="BuiltIn_AutoFilter___8_6___26">#REF!</definedName>
    <definedName name="BuiltIn_AutoFilter___8_6___27">#REF!</definedName>
    <definedName name="BuiltIn_AutoFilter___8_6___28">#REF!</definedName>
    <definedName name="BuiltIn_AutoFilter___8_6___29">#REF!</definedName>
    <definedName name="BuiltIn_AutoFilter___8_6___30">#REF!</definedName>
    <definedName name="BuiltIn_AutoFilter___8_6___31">#REF!</definedName>
    <definedName name="BuiltIn_AutoFilter___8_6___32">#REF!</definedName>
    <definedName name="BuiltIn_AutoFilter___8_6___33">#REF!</definedName>
    <definedName name="BuiltIn_AutoFilter___8_6___34">#REF!</definedName>
    <definedName name="BuiltIn_AutoFilter___8_6___35">#REF!</definedName>
    <definedName name="BuiltIn_AutoFilter___8_6___36">#REF!</definedName>
    <definedName name="BuiltIn_AutoFilter___8_6___37">#REF!</definedName>
    <definedName name="BuiltIn_AutoFilter___8_6___38">#REF!</definedName>
    <definedName name="BuiltIn_AutoFilter___8_6___39">#REF!</definedName>
    <definedName name="BuiltIn_AutoFilter___8_6___40">#REF!</definedName>
    <definedName name="BuiltIn_AutoFilter___8_6___41">#REF!</definedName>
    <definedName name="BuiltIn_AutoFilter___8_6___42">#REF!</definedName>
    <definedName name="BuiltIn_AutoFilter___8_6___43">#REF!</definedName>
    <definedName name="BuiltIn_AutoFilter___8_6___44">#REF!</definedName>
    <definedName name="BuiltIn_AutoFilter___8_6___45">#REF!</definedName>
    <definedName name="BuiltIn_AutoFilter___8_6___46">#REF!</definedName>
    <definedName name="BuiltIn_AutoFilter___8_6___47">#REF!</definedName>
    <definedName name="BuiltIn_AutoFilter___8_6___48">#REF!</definedName>
    <definedName name="BuiltIn_AutoFilter___8_6___49">#REF!</definedName>
    <definedName name="BuiltIn_AutoFilter___8_6___50">#REF!</definedName>
    <definedName name="BuiltIn_AutoFilter___8_6___52">#REF!</definedName>
    <definedName name="BuiltIn_AutoFilter___8_6___53">#REF!</definedName>
    <definedName name="BuiltIn_AutoFilter___8_6___54">#REF!</definedName>
    <definedName name="BuiltIn_AutoFilter___8_6___55">#REF!</definedName>
    <definedName name="BuiltIn_AutoFilter___8_6___56">#REF!</definedName>
    <definedName name="BuiltIn_AutoFilter___8_6___57">#REF!</definedName>
    <definedName name="BuiltIn_AutoFilter___8_6___58">#REF!</definedName>
    <definedName name="BuiltIn_AutoFilter___8_6___59">#REF!</definedName>
    <definedName name="BuiltIn_AutoFilter___8_6___60">#REF!</definedName>
    <definedName name="BuiltIn_AutoFilter___8_7">#REF!</definedName>
    <definedName name="BuiltIn_AutoFilter___8_7___0">#REF!</definedName>
    <definedName name="BuiltIn_AutoFilter___8_7___20">#REF!</definedName>
    <definedName name="BuiltIn_AutoFilter___8_7___21">#REF!</definedName>
    <definedName name="BuiltIn_AutoFilter___8_7___22">#REF!</definedName>
    <definedName name="BuiltIn_AutoFilter___8_7___23">#REF!</definedName>
    <definedName name="BuiltIn_AutoFilter___8_7___24">#REF!</definedName>
    <definedName name="BuiltIn_AutoFilter___8_7___25">#REF!</definedName>
    <definedName name="BuiltIn_AutoFilter___8_7___26">#REF!</definedName>
    <definedName name="BuiltIn_AutoFilter___8_7___27">#REF!</definedName>
    <definedName name="BuiltIn_AutoFilter___8_7___28">#REF!</definedName>
    <definedName name="BuiltIn_AutoFilter___8_7___29">#REF!</definedName>
    <definedName name="BuiltIn_AutoFilter___8_7___30">#REF!</definedName>
    <definedName name="BuiltIn_AutoFilter___8_7___31">#REF!</definedName>
    <definedName name="BuiltIn_AutoFilter___8_7___32">#REF!</definedName>
    <definedName name="BuiltIn_AutoFilter___8_7___33">#REF!</definedName>
    <definedName name="BuiltIn_AutoFilter___8_7___34">#REF!</definedName>
    <definedName name="BuiltIn_AutoFilter___8_7___35">#REF!</definedName>
    <definedName name="BuiltIn_AutoFilter___8_7___36">#REF!</definedName>
    <definedName name="BuiltIn_AutoFilter___8_7___37">#REF!</definedName>
    <definedName name="BuiltIn_AutoFilter___8_7___38">#REF!</definedName>
    <definedName name="BuiltIn_AutoFilter___8_7___39">#REF!</definedName>
    <definedName name="BuiltIn_AutoFilter___8_7___40">#REF!</definedName>
    <definedName name="BuiltIn_AutoFilter___8_7___41">#REF!</definedName>
    <definedName name="BuiltIn_AutoFilter___8_7___42">#REF!</definedName>
    <definedName name="BuiltIn_AutoFilter___8_7___43">#REF!</definedName>
    <definedName name="BuiltIn_AutoFilter___8_7___44">#REF!</definedName>
    <definedName name="BuiltIn_AutoFilter___8_7___45">#REF!</definedName>
    <definedName name="BuiltIn_AutoFilter___8_7___46">#REF!</definedName>
    <definedName name="BuiltIn_AutoFilter___8_7___47">#REF!</definedName>
    <definedName name="BuiltIn_AutoFilter___8_7___48">#REF!</definedName>
    <definedName name="BuiltIn_AutoFilter___8_7___49">#REF!</definedName>
    <definedName name="BuiltIn_AutoFilter___8_7___50">#REF!</definedName>
    <definedName name="BuiltIn_AutoFilter___8_7___52">#REF!</definedName>
    <definedName name="BuiltIn_AutoFilter___8_7___53">#REF!</definedName>
    <definedName name="BuiltIn_AutoFilter___8_7___54">#REF!</definedName>
    <definedName name="BuiltIn_AutoFilter___8_7___55">#REF!</definedName>
    <definedName name="BuiltIn_AutoFilter___8_7___56">#REF!</definedName>
    <definedName name="BuiltIn_AutoFilter___8_7___57">#REF!</definedName>
    <definedName name="BuiltIn_AutoFilter___8_7___58">#REF!</definedName>
    <definedName name="BuiltIn_AutoFilter___8_7___59">#REF!</definedName>
    <definedName name="BuiltIn_AutoFilter___8_7___60">#REF!</definedName>
    <definedName name="BuiltIn_AutoFilter___8_8">#REF!</definedName>
    <definedName name="BuiltIn_AutoFilter___8_8___0">#REF!</definedName>
    <definedName name="BuiltIn_AutoFilter___8_8___20">#REF!</definedName>
    <definedName name="BuiltIn_AutoFilter___8_8___21">#REF!</definedName>
    <definedName name="BuiltIn_AutoFilter___8_8___22">#REF!</definedName>
    <definedName name="BuiltIn_AutoFilter___8_8___23">#REF!</definedName>
    <definedName name="BuiltIn_AutoFilter___8_8___24">#REF!</definedName>
    <definedName name="BuiltIn_AutoFilter___8_8___25">#REF!</definedName>
    <definedName name="BuiltIn_AutoFilter___8_8___26">#REF!</definedName>
    <definedName name="BuiltIn_AutoFilter___8_8___27">#REF!</definedName>
    <definedName name="BuiltIn_AutoFilter___8_8___28">#REF!</definedName>
    <definedName name="BuiltIn_AutoFilter___8_8___29">#REF!</definedName>
    <definedName name="BuiltIn_AutoFilter___8_8___30">#REF!</definedName>
    <definedName name="BuiltIn_AutoFilter___8_8___31">#REF!</definedName>
    <definedName name="BuiltIn_AutoFilter___8_8___32">#REF!</definedName>
    <definedName name="BuiltIn_AutoFilter___8_8___33">#REF!</definedName>
    <definedName name="BuiltIn_AutoFilter___8_8___34">#REF!</definedName>
    <definedName name="BuiltIn_AutoFilter___8_8___35">#REF!</definedName>
    <definedName name="BuiltIn_AutoFilter___8_8___36">#REF!</definedName>
    <definedName name="BuiltIn_AutoFilter___8_8___37">#REF!</definedName>
    <definedName name="BuiltIn_AutoFilter___8_8___38">#REF!</definedName>
    <definedName name="BuiltIn_AutoFilter___8_8___39">#REF!</definedName>
    <definedName name="BuiltIn_AutoFilter___8_8___40">#REF!</definedName>
    <definedName name="BuiltIn_AutoFilter___8_8___41">#REF!</definedName>
    <definedName name="BuiltIn_AutoFilter___8_8___42">#REF!</definedName>
    <definedName name="BuiltIn_AutoFilter___8_8___43">#REF!</definedName>
    <definedName name="BuiltIn_AutoFilter___8_8___44">#REF!</definedName>
    <definedName name="BuiltIn_AutoFilter___8_8___45">#REF!</definedName>
    <definedName name="BuiltIn_AutoFilter___8_8___46">#REF!</definedName>
    <definedName name="BuiltIn_AutoFilter___8_8___47">#REF!</definedName>
    <definedName name="BuiltIn_AutoFilter___8_8___48">#REF!</definedName>
    <definedName name="BuiltIn_AutoFilter___8_8___49">#REF!</definedName>
    <definedName name="BuiltIn_AutoFilter___8_8___50">#REF!</definedName>
    <definedName name="BuiltIn_AutoFilter___8_8___52">#REF!</definedName>
    <definedName name="BuiltIn_AutoFilter___8_8___53">#REF!</definedName>
    <definedName name="BuiltIn_AutoFilter___8_8___54">#REF!</definedName>
    <definedName name="BuiltIn_AutoFilter___8_8___55">#REF!</definedName>
    <definedName name="BuiltIn_AutoFilter___8_8___56">#REF!</definedName>
    <definedName name="BuiltIn_AutoFilter___8_8___57">#REF!</definedName>
    <definedName name="BuiltIn_AutoFilter___8_8___58">#REF!</definedName>
    <definedName name="BuiltIn_AutoFilter___8_8___59">#REF!</definedName>
    <definedName name="BuiltIn_AutoFilter___8_8___60">#REF!</definedName>
    <definedName name="BuiltIn_AutoFilter___8_9">#REF!</definedName>
    <definedName name="BuiltIn_AutoFilter___8_9___0">#REF!</definedName>
    <definedName name="BuiltIn_AutoFilter___8_9___20">#REF!</definedName>
    <definedName name="BuiltIn_AutoFilter___8_9___21">#REF!</definedName>
    <definedName name="BuiltIn_AutoFilter___8_9___22">#REF!</definedName>
    <definedName name="BuiltIn_AutoFilter___8_9___23">#REF!</definedName>
    <definedName name="BuiltIn_AutoFilter___8_9___24">#REF!</definedName>
    <definedName name="BuiltIn_AutoFilter___8_9___25">#REF!</definedName>
    <definedName name="BuiltIn_AutoFilter___8_9___26">#REF!</definedName>
    <definedName name="BuiltIn_AutoFilter___8_9___27">#REF!</definedName>
    <definedName name="BuiltIn_AutoFilter___8_9___28">#REF!</definedName>
    <definedName name="BuiltIn_AutoFilter___8_9___29">#REF!</definedName>
    <definedName name="BuiltIn_AutoFilter___8_9___30">#REF!</definedName>
    <definedName name="BuiltIn_AutoFilter___8_9___31">#REF!</definedName>
    <definedName name="BuiltIn_AutoFilter___8_9___32">#REF!</definedName>
    <definedName name="BuiltIn_AutoFilter___8_9___33">#REF!</definedName>
    <definedName name="BuiltIn_AutoFilter___8_9___34">#REF!</definedName>
    <definedName name="BuiltIn_AutoFilter___8_9___35">#REF!</definedName>
    <definedName name="BuiltIn_AutoFilter___8_9___36">#REF!</definedName>
    <definedName name="BuiltIn_AutoFilter___8_9___37">#REF!</definedName>
    <definedName name="BuiltIn_AutoFilter___8_9___38">#REF!</definedName>
    <definedName name="BuiltIn_AutoFilter___8_9___39">#REF!</definedName>
    <definedName name="BuiltIn_AutoFilter___8_9___40">#REF!</definedName>
    <definedName name="BuiltIn_AutoFilter___8_9___41">#REF!</definedName>
    <definedName name="BuiltIn_AutoFilter___8_9___42">#REF!</definedName>
    <definedName name="BuiltIn_AutoFilter___8_9___43">#REF!</definedName>
    <definedName name="BuiltIn_AutoFilter___8_9___44">#REF!</definedName>
    <definedName name="BuiltIn_AutoFilter___8_9___45">#REF!</definedName>
    <definedName name="BuiltIn_AutoFilter___8_9___46">#REF!</definedName>
    <definedName name="BuiltIn_AutoFilter___8_9___47">#REF!</definedName>
    <definedName name="BuiltIn_AutoFilter___8_9___48">#REF!</definedName>
    <definedName name="BuiltIn_AutoFilter___8_9___49">#REF!</definedName>
    <definedName name="BuiltIn_AutoFilter___8_9___50">#REF!</definedName>
    <definedName name="BuiltIn_AutoFilter___8_9___52">#REF!</definedName>
    <definedName name="BuiltIn_AutoFilter___8_9___53">#REF!</definedName>
    <definedName name="BuiltIn_AutoFilter___8_9___54">#REF!</definedName>
    <definedName name="BuiltIn_AutoFilter___8_9___55">#REF!</definedName>
    <definedName name="BuiltIn_AutoFilter___8_9___56">#REF!</definedName>
    <definedName name="BuiltIn_AutoFilter___8_9___57">#REF!</definedName>
    <definedName name="BuiltIn_AutoFilter___8_9___58">#REF!</definedName>
    <definedName name="BuiltIn_AutoFilter___8_9___59">#REF!</definedName>
    <definedName name="BuiltIn_AutoFilter___8_9___60">#REF!</definedName>
    <definedName name="BuiltIn_Consolidate_Area___0">NA()</definedName>
    <definedName name="BuiltIn_Consolidate_Area___1">NA()</definedName>
    <definedName name="BuiltIn_Consolidate_Area___1___0">NA()</definedName>
    <definedName name="BuiltIn_Consolidate_Area___2">NA()</definedName>
    <definedName name="BuiltIn_Consolidate_Area___3">NA()</definedName>
    <definedName name="BuiltIn_Consolidate_Area___4">NA()</definedName>
    <definedName name="BuiltIn_Consolidate_Area___4___0">NA()</definedName>
    <definedName name="BuiltIn_Consolidate_Area___7">NA()</definedName>
    <definedName name="BuiltIn_Consolidate_Area___9">NA()</definedName>
    <definedName name="builting">#REF!</definedName>
    <definedName name="Button_1">"ferroviasInventario_a_Julio_Hoja1_Lista1"</definedName>
    <definedName name="CA">#REF!</definedName>
    <definedName name="Cajafaccon">#REF!</definedName>
    <definedName name="Cajafacest">#REF!</definedName>
    <definedName name="Cajafacfin">#REF!</definedName>
    <definedName name="Cajafacind">#REF!</definedName>
    <definedName name="Cajafacmin">#REF!</definedName>
    <definedName name="Cajafactra">#REF!</definedName>
    <definedName name="CALCULO">#REF!</definedName>
    <definedName name="cam">#REF!</definedName>
    <definedName name="cambio_stafe">#REF!</definedName>
    <definedName name="Camcon">#REF!</definedName>
    <definedName name="Camest">#REF!</definedName>
    <definedName name="Camfin">#REF!</definedName>
    <definedName name="Camind">#REF!</definedName>
    <definedName name="Cammin">#REF!</definedName>
    <definedName name="Camtra">#REF!</definedName>
    <definedName name="Cap_infushion">#REF!</definedName>
    <definedName name="CAP_INFUSION">#REF!</definedName>
    <definedName name="CAPNN">#REF!</definedName>
    <definedName name="CARATULA">#REF!</definedName>
    <definedName name="CARATULA2">"$perfil.$"</definedName>
    <definedName name="CARIBE">#REF!</definedName>
    <definedName name="CASA">#REF!</definedName>
    <definedName name="CASCO">#REF!</definedName>
    <definedName name="CASCO1">#REF!</definedName>
    <definedName name="CASF">#REF!</definedName>
    <definedName name="CASFF">#REF!</definedName>
    <definedName name="CAVP">#REF!</definedName>
    <definedName name="Cedcon">#REF!</definedName>
    <definedName name="Cedest">#REF!</definedName>
    <definedName name="Cedfin">#REF!</definedName>
    <definedName name="Cedind">#REF!</definedName>
    <definedName name="Cedmin">#REF!</definedName>
    <definedName name="Cedtra">#REF!</definedName>
    <definedName name="CF">#REF!</definedName>
    <definedName name="CF_2001">#REF!</definedName>
    <definedName name="CFC">#REF!</definedName>
    <definedName name="CFD">#REF!</definedName>
    <definedName name="CFI">#REF!</definedName>
    <definedName name="CFL">#REF!</definedName>
    <definedName name="CFO">#REF!</definedName>
    <definedName name="CFR">#REF!</definedName>
    <definedName name="CFS">#REF!</definedName>
    <definedName name="CFZ">#REF!</definedName>
    <definedName name="check">#REF!</definedName>
    <definedName name="CIAS">#REF!</definedName>
    <definedName name="CIUDADES">#REF!</definedName>
    <definedName name="CK">#REF!</definedName>
    <definedName name="CLASE">#REF!</definedName>
    <definedName name="CLAVE">#REF!</definedName>
    <definedName name="CLAVEC">#REF!</definedName>
    <definedName name="CLAVED">#REF!</definedName>
    <definedName name="CLAVEI">#REF!</definedName>
    <definedName name="CLAVEL">#REF!</definedName>
    <definedName name="CLAVEO">#REF!</definedName>
    <definedName name="CLAVES">#REF!</definedName>
    <definedName name="CLAVEZ">#REF!</definedName>
    <definedName name="COBERTURA">#REF!</definedName>
    <definedName name="COBERTURAS">#REF!</definedName>
    <definedName name="CODPROCESO">#REF!</definedName>
    <definedName name="Col">#REF!</definedName>
    <definedName name="Colectiva">#REF!</definedName>
    <definedName name="Colectivas">#REF!</definedName>
    <definedName name="Colectivas1">#REF!</definedName>
    <definedName name="ColectivasClave">#REF!</definedName>
    <definedName name="COLECTIVO">#REF!</definedName>
    <definedName name="COLECTIVOS">#REF!</definedName>
    <definedName name="COM">#REF!</definedName>
    <definedName name="COMIS">#REF!</definedName>
    <definedName name="Comiscon">#REF!</definedName>
    <definedName name="Comisest">#REF!</definedName>
    <definedName name="Comisfin">#REF!</definedName>
    <definedName name="Comisind">#REF!</definedName>
    <definedName name="COMISIÓN">#REF!</definedName>
    <definedName name="COMISIÓNNUEVO">#REF!</definedName>
    <definedName name="COMISIÓNRENO">#REF!</definedName>
    <definedName name="Comismin">#REF!</definedName>
    <definedName name="Comistra">#REF!</definedName>
    <definedName name="Comp_PL2000">#REF!</definedName>
    <definedName name="comp_pltmkt">#REF!</definedName>
    <definedName name="COMPA">#REF!</definedName>
    <definedName name="compras">#REF!</definedName>
    <definedName name="Condiciones">#REF!</definedName>
    <definedName name="CONDICIONES_AUTOS">#REF!</definedName>
    <definedName name="CONS">#REF!</definedName>
    <definedName name="CONS1">#REF!</definedName>
    <definedName name="Consolidado">#REF!</definedName>
    <definedName name="Consulta2">#REF!</definedName>
    <definedName name="CONSUMO2">#REF!</definedName>
    <definedName name="CONTRATOS">#REF!</definedName>
    <definedName name="Contrib_s_margen">#REF!</definedName>
    <definedName name="ContS_VENTAS">#REF!</definedName>
    <definedName name="COSOTOS">#REF!</definedName>
    <definedName name="cosreposi" localSheetId="4">#REF!</definedName>
    <definedName name="cosreposi" localSheetId="5">#REF!</definedName>
    <definedName name="cosreposi" localSheetId="6">#REF!</definedName>
    <definedName name="cosreposi" localSheetId="8">#REF!</definedName>
    <definedName name="cosreposi">#REF!</definedName>
    <definedName name="COSTO_SEGURO">#REF!</definedName>
    <definedName name="COSTOS1">#REF!</definedName>
    <definedName name="COSTOSC">#REF!</definedName>
    <definedName name="CRITE">#REF!</definedName>
    <definedName name="CU">#REF!</definedName>
    <definedName name="CUAT">#REF!</definedName>
    <definedName name="CUENTA">#REF!</definedName>
    <definedName name="cx">#REF!</definedName>
    <definedName name="d">#REF!</definedName>
    <definedName name="D_I">#REF!</definedName>
    <definedName name="DAÑOS">#REF!</definedName>
    <definedName name="DATA8">#REF!</definedName>
    <definedName name="DATOS">#REF!</definedName>
    <definedName name="DATOS1">#REF!</definedName>
    <definedName name="DATOS11">#REF!</definedName>
    <definedName name="DatosExternos_1">#REF!</definedName>
    <definedName name="DED">#REF!</definedName>
    <definedName name="DEDUCIBLES">#REF!</definedName>
    <definedName name="DeduFran">#REF!</definedName>
    <definedName name="DEPARTAMENTAL">#REF!</definedName>
    <definedName name="departamentos">#REF!</definedName>
    <definedName name="Desvstra">#REF!</definedName>
    <definedName name="DEVOLUTIVOS2">#REF!</definedName>
    <definedName name="DFDF" localSheetId="4">#REF!</definedName>
    <definedName name="DFDF" localSheetId="5">#REF!</definedName>
    <definedName name="DFDF" localSheetId="6">#REF!</definedName>
    <definedName name="DFDF" localSheetId="8">#REF!</definedName>
    <definedName name="DFDF">#REF!</definedName>
    <definedName name="DIA">#REF!</definedName>
    <definedName name="DICIEMBRE">#REF!</definedName>
    <definedName name="DIRECCION_TERRITORIAL">#REF!</definedName>
    <definedName name="DIRECTORES">#REF!</definedName>
    <definedName name="DIS">#REF!</definedName>
    <definedName name="DOS">#REF!</definedName>
    <definedName name="DVD">#REF!</definedName>
    <definedName name="EE">#REF!</definedName>
    <definedName name="ELEMENTOSCONSUMO">#REF!</definedName>
    <definedName name="ELEMENTOSDEVOLUTIVOS">#REF!</definedName>
    <definedName name="ENE">#REF!</definedName>
    <definedName name="ENEPRES1">#REF!</definedName>
    <definedName name="enero">#REF!</definedName>
    <definedName name="ENEROAGOS06">#REF!</definedName>
    <definedName name="ENTRADA">#REF!</definedName>
    <definedName name="EQELECTRONICO">#REF!</definedName>
    <definedName name="EQUIPO1">#REF!</definedName>
    <definedName name="EQUIPO2">#REF!</definedName>
    <definedName name="ESENCIAL">#REF!</definedName>
    <definedName name="ESENCIAL1">#REF!</definedName>
    <definedName name="ESENCIAL2">#REF!</definedName>
    <definedName name="ESTADO">#REF!</definedName>
    <definedName name="ESTADO1">#REF!</definedName>
    <definedName name="estadof">#REF!</definedName>
    <definedName name="Estajcont">#REF!</definedName>
    <definedName name="Estcon">#REF!</definedName>
    <definedName name="Estest">#REF!</definedName>
    <definedName name="Estfin">#REF!</definedName>
    <definedName name="Estgto">#REF!</definedName>
    <definedName name="Estind">#REF!</definedName>
    <definedName name="Estmin">#REF!</definedName>
    <definedName name="Estogv">#REF!</definedName>
    <definedName name="Esttra">#REF!</definedName>
    <definedName name="Excel_BuiltIn__FilterDatabase_10">#REF!</definedName>
    <definedName name="Excel_BuiltIn__FilterDatabase_11">#REF!</definedName>
    <definedName name="Excel_BuiltIn__FilterDatabase_12">#REF!</definedName>
    <definedName name="Excel_BuiltIn__FilterDatabase_13">#REF!</definedName>
    <definedName name="Excel_BuiltIn__FilterDatabase_14">#REF!</definedName>
    <definedName name="Excel_BuiltIn__FilterDatabase_15">#REF!</definedName>
    <definedName name="Excel_BuiltIn__FilterDatabase_16">#REF!</definedName>
    <definedName name="Excel_BuiltIn__FilterDatabase_18">#REF!</definedName>
    <definedName name="Excel_BuiltIn__FilterDatabase_19">#REF!</definedName>
    <definedName name="Excel_BuiltIn__FilterDatabase_2">#REF!</definedName>
    <definedName name="Excel_BuiltIn__FilterDatabase_20">#REF!</definedName>
    <definedName name="Excel_BuiltIn__FilterDatabase_4">#REF!</definedName>
    <definedName name="Excel_BuiltIn__FilterDatabase_5">#REF!</definedName>
    <definedName name="Excel_BuiltIn__FilterDatabase_6">#REF!</definedName>
    <definedName name="Excel_BuiltIn__FilterDatabase_7">#REF!</definedName>
    <definedName name="Excel_BuiltIn__FilterDatabase_8">#REF!</definedName>
    <definedName name="Excel_BuiltIn__FilterDatabase_9">#REF!</definedName>
    <definedName name="Excel_BuiltIn_Print_Area_2">#REF!</definedName>
    <definedName name="Excel_BuiltIn_Print_Area_3">#REF!</definedName>
    <definedName name="Excel_BuiltIn_Print_Area_4">#REF!</definedName>
    <definedName name="Exequias">#REF!</definedName>
    <definedName name="EXP">#REF!</definedName>
    <definedName name="F_Ratios">#REF!</definedName>
    <definedName name="FASC">#REF!</definedName>
    <definedName name="FAT">#REF!</definedName>
    <definedName name="febrero">#REF!</definedName>
    <definedName name="fecha">#REF!</definedName>
    <definedName name="ferroviasInventario_a_Julio_Hoja1_Lista">#REF!</definedName>
    <definedName name="ferroviasInventario_a_Julio_Hoja1_Lista1">#REF!</definedName>
    <definedName name="FFFFFFF">#N/A</definedName>
    <definedName name="FG">#REF!</definedName>
    <definedName name="FGX">#REF!</definedName>
    <definedName name="FINANCIACIÓN">#REF!</definedName>
    <definedName name="FORMULA">#REF!</definedName>
    <definedName name="Fr">#REF!</definedName>
    <definedName name="FusionCD_UCP">#REF!</definedName>
    <definedName name="g">#REF!</definedName>
    <definedName name="G_BBB">#REF!</definedName>
    <definedName name="G_CUMPLIMIENTO">#REF!</definedName>
    <definedName name="G_INCENDIO">#REF!</definedName>
    <definedName name="G_MINAS_Y_PETROLEOS">#REF!</definedName>
    <definedName name="G_RC_GENERAL">#REF!</definedName>
    <definedName name="G_TECNICOS">#REF!</definedName>
    <definedName name="G_TRANSPORTES">#REF!</definedName>
    <definedName name="G_VIDA">#REF!</definedName>
    <definedName name="GASTOS">#REF!</definedName>
    <definedName name="GENERAL">#REF!</definedName>
    <definedName name="general1">#REF!</definedName>
    <definedName name="GESTION">#REF!</definedName>
    <definedName name="GG" localSheetId="0">#REF!</definedName>
    <definedName name="GG">#REF!</definedName>
    <definedName name="ggg">#REF!</definedName>
    <definedName name="GGGGGG">#N/A</definedName>
    <definedName name="GILDARDO">#REF!</definedName>
    <definedName name="GRAFICAS">#REF!</definedName>
    <definedName name="grafico_vtas">#REF!</definedName>
    <definedName name="graph_bankloan">#REF!</definedName>
    <definedName name="Graphs">#REF!</definedName>
    <definedName name="gross_comp">#REF!</definedName>
    <definedName name="grossbudg">#REF!</definedName>
    <definedName name="Grupo">#REF!</definedName>
    <definedName name="GT">#REF!</definedName>
    <definedName name="GTO">#REF!</definedName>
    <definedName name="Gtoadm">#REF!</definedName>
    <definedName name="Gtobansec">#REF!</definedName>
    <definedName name="Gtoexp">#REF!</definedName>
    <definedName name="Gtoproy">#REF!</definedName>
    <definedName name="GVQ">#REF!</definedName>
    <definedName name="h_agosto">#REF!</definedName>
    <definedName name="h_junio">#REF!</definedName>
    <definedName name="h_marzo">#REF!</definedName>
    <definedName name="h_mayo">#REF!</definedName>
    <definedName name="h_septiembre">#REF!</definedName>
    <definedName name="habril_r">#REF!</definedName>
    <definedName name="hjunio_r">#REF!</definedName>
    <definedName name="hmarzo_ppto">#REF!</definedName>
    <definedName name="hmarzo_real">#REF!</definedName>
    <definedName name="hmayo_r">#REF!</definedName>
    <definedName name="Hogar">#REF!</definedName>
    <definedName name="HURTO">#REF!</definedName>
    <definedName name="IBNR">#REF!</definedName>
    <definedName name="ic">#REF!</definedName>
    <definedName name="Impica">#REF!</definedName>
    <definedName name="Imprimir_área_IM">#REF!</definedName>
    <definedName name="Imprimir_área_IM_1">#REF!</definedName>
    <definedName name="Imprimir_área_IM_3">#REF!</definedName>
    <definedName name="Impuesto">#REF!</definedName>
    <definedName name="IMU">#REF!</definedName>
    <definedName name="INC">#REF!</definedName>
    <definedName name="INCENDIO1">#REF!</definedName>
    <definedName name="INCENDIO2">#REF!</definedName>
    <definedName name="INF">#REF!</definedName>
    <definedName name="INFLATION">#REF!</definedName>
    <definedName name="INI">#REF!</definedName>
    <definedName name="INMUEBLES">#REF!</definedName>
    <definedName name="INMUEBLES2">#REF!</definedName>
    <definedName name="INSTANCIA">#REF!</definedName>
    <definedName name="Interest_expenses">#REF!</definedName>
    <definedName name="IRF">#REF!</definedName>
    <definedName name="IrMenu" localSheetId="4">#REF!</definedName>
    <definedName name="IrMenu" localSheetId="5">#REF!</definedName>
    <definedName name="IrMenu" localSheetId="6">#REF!</definedName>
    <definedName name="IrMenu" localSheetId="8">#REF!</definedName>
    <definedName name="IrMenu">#REF!</definedName>
    <definedName name="ISMAEL">#REF!</definedName>
    <definedName name="JA">#REF!</definedName>
    <definedName name="JAPDOZ">#REF!</definedName>
    <definedName name="JAPRIP">#REF!</definedName>
    <definedName name="JASV">#REF!</definedName>
    <definedName name="JD_EDWARDS">#REF!</definedName>
    <definedName name="JUAN">#REF!</definedName>
    <definedName name="julio">#REF!</definedName>
    <definedName name="JUN">#REF!</definedName>
    <definedName name="junio">#REF!</definedName>
    <definedName name="JUNIO01">#REF!</definedName>
    <definedName name="JUNIOACU">#REF!</definedName>
    <definedName name="k">#REF!</definedName>
    <definedName name="L">#REF!</definedName>
    <definedName name="L_CY_End">#REF!</definedName>
    <definedName name="LC">#REF!</definedName>
    <definedName name="LC_">#REF!</definedName>
    <definedName name="LEGALIZAR">#REF!</definedName>
    <definedName name="Libcomcon">#REF!</definedName>
    <definedName name="Libcomest">#REF!</definedName>
    <definedName name="Libcomfin">#REF!</definedName>
    <definedName name="Libcomind">#REF!</definedName>
    <definedName name="Libcommin">#REF!</definedName>
    <definedName name="Libcomtra">#REF!</definedName>
    <definedName name="Librescon">#REF!</definedName>
    <definedName name="Libresest">#REF!</definedName>
    <definedName name="Libresfin">#REF!</definedName>
    <definedName name="Libresind">#REF!</definedName>
    <definedName name="Libresmin">#REF!</definedName>
    <definedName name="Librestra">#REF!</definedName>
    <definedName name="LINEA">#REF!</definedName>
    <definedName name="Liste">#REF!</definedName>
    <definedName name="LL">#REF!</definedName>
    <definedName name="LOC">#REF!</definedName>
    <definedName name="LOCALID">#REF!</definedName>
    <definedName name="LOCALID1">#REF!</definedName>
    <definedName name="LOCALIDAD">#REF!</definedName>
    <definedName name="LOCO">#REF!</definedName>
    <definedName name="LUCRO1">#REF!</definedName>
    <definedName name="LUCRO2">#REF!</definedName>
    <definedName name="LUZ">#REF!</definedName>
    <definedName name="M">#REF!</definedName>
    <definedName name="MA">#REF!</definedName>
    <definedName name="MANEJO1">#REF!</definedName>
    <definedName name="MANEJO2">#REF!</definedName>
    <definedName name="MARCA">#REF!</definedName>
    <definedName name="MARGEN">#REF!</definedName>
    <definedName name="MARGEN_PONDER">#REF!</definedName>
    <definedName name="margin">#REF!</definedName>
    <definedName name="marzo">#REF!</definedName>
    <definedName name="MATRIZ">#REF!</definedName>
    <definedName name="mayo">#REF!</definedName>
    <definedName name="MEN">#REF!</definedName>
    <definedName name="MENC">#REF!</definedName>
    <definedName name="MEND">#REF!</definedName>
    <definedName name="MENI">#REF!</definedName>
    <definedName name="MENL">#REF!</definedName>
    <definedName name="MENO">#REF!</definedName>
    <definedName name="MENS">#REF!</definedName>
    <definedName name="MENSUAL">#REF!</definedName>
    <definedName name="MENU">#REF!</definedName>
    <definedName name="MENU1">#REF!</definedName>
    <definedName name="MENZ">#REF!</definedName>
    <definedName name="MES">#REF!</definedName>
    <definedName name="Meses">#REF!</definedName>
    <definedName name="meta_tmkt">#REF!</definedName>
    <definedName name="MEZCLA">#REF!</definedName>
    <definedName name="Mezcon">#REF!</definedName>
    <definedName name="Mezest">#REF!</definedName>
    <definedName name="Mezfin">#REF!</definedName>
    <definedName name="Mezind">#REF!</definedName>
    <definedName name="Mezmin">#REF!</definedName>
    <definedName name="Meztra">#REF!</definedName>
    <definedName name="mi">#REF!</definedName>
    <definedName name="Mindepsec">#REF!</definedName>
    <definedName name="Miscell_expenses">#REF!</definedName>
    <definedName name="MJ">#REF!</definedName>
    <definedName name="MJO">#REF!</definedName>
    <definedName name="MN">#REF!</definedName>
    <definedName name="MO">#REF!</definedName>
    <definedName name="MODALIDAD">#REF!</definedName>
    <definedName name="moto">#REF!</definedName>
    <definedName name="MOVER">#REF!</definedName>
    <definedName name="MOVER1">#REF!</definedName>
    <definedName name="MULTIGRA.XLS" hidden="1">#REF!</definedName>
    <definedName name="MUNICIPIOS">#REF!</definedName>
    <definedName name="NCNC">#REF!</definedName>
    <definedName name="NIVELCENTRAL">#REF!</definedName>
    <definedName name="nomina_p">#REF!</definedName>
    <definedName name="nomina_r">#REF!</definedName>
    <definedName name="NOTAS">#REF!</definedName>
    <definedName name="NOVIEMBRE">#REF!</definedName>
    <definedName name="O">#REF!</definedName>
    <definedName name="Ocssec">#REF!</definedName>
    <definedName name="OCTUBRE">#REF!</definedName>
    <definedName name="OFFICE_DEPOT_MEXICO">#REF!</definedName>
    <definedName name="Ogvsec">#REF!</definedName>
    <definedName name="OLE_LINK1_12">#REF!</definedName>
    <definedName name="OLE_LINK1_7">#REF!</definedName>
    <definedName name="OLE_LINK1_9">#REF!</definedName>
    <definedName name="opcion2" localSheetId="0">#REF!</definedName>
    <definedName name="opcion2">#REF!</definedName>
    <definedName name="opcion3" localSheetId="0">#REF!</definedName>
    <definedName name="opcion3">#REF!</definedName>
    <definedName name="opcion4" localSheetId="0">#REF!</definedName>
    <definedName name="opcion4">#REF!</definedName>
    <definedName name="opcion5" localSheetId="0">#REF!</definedName>
    <definedName name="opcion5">#REF!</definedName>
    <definedName name="opcion6" localSheetId="0">#REF!</definedName>
    <definedName name="opcion6">#REF!</definedName>
    <definedName name="OPNN">#REF!</definedName>
    <definedName name="Opscon">#REF!</definedName>
    <definedName name="Opsest">#REF!</definedName>
    <definedName name="Opsfin">#REF!</definedName>
    <definedName name="Opsind">#REF!</definedName>
    <definedName name="Opsmin">#REF!</definedName>
    <definedName name="Opstra">#REF!</definedName>
    <definedName name="orden">#REF!</definedName>
    <definedName name="Orden2">#REF!</definedName>
    <definedName name="orden3">#REF!</definedName>
    <definedName name="ORINOQUÍA">#REF!</definedName>
    <definedName name="other_stex">#REF!</definedName>
    <definedName name="others_tmkt">#REF!</definedName>
    <definedName name="OTROS">#REF!</definedName>
    <definedName name="P">#REF!</definedName>
    <definedName name="P_L">#REF!</definedName>
    <definedName name="PACÍFICO">#REF!</definedName>
    <definedName name="PACO">#REF!</definedName>
    <definedName name="Paqueteo">#REF!</definedName>
    <definedName name="particip_s_ventas">#REF!</definedName>
    <definedName name="PartTerremoto">#REF!</definedName>
    <definedName name="PASAR">#REF!</definedName>
    <definedName name="PasoColectivas">#REF!</definedName>
    <definedName name="PATO">#REF!</definedName>
    <definedName name="Payroll">#REF!</definedName>
    <definedName name="payroll_1">#REF!</definedName>
    <definedName name="Payroll_2002">#REF!</definedName>
    <definedName name="Payroll2000">#REF!</definedName>
    <definedName name="Payroll99">#REF!</definedName>
    <definedName name="pcd">#REF!</definedName>
    <definedName name="pdg">#REF!</definedName>
    <definedName name="PERFIL">#REF!</definedName>
    <definedName name="PERRO">#REF!</definedName>
    <definedName name="personas">#REF!</definedName>
    <definedName name="PESADOS">#REF!</definedName>
    <definedName name="PL">#REF!</definedName>
    <definedName name="PL_CONSOLIDATED">#REF!</definedName>
    <definedName name="PL_DLLS">#REF!</definedName>
    <definedName name="PL_Projected99">#REF!</definedName>
    <definedName name="pl_tmkt">#REF!</definedName>
    <definedName name="PLA">#REF!</definedName>
    <definedName name="placas">#REF!</definedName>
    <definedName name="Plan_tiendas">#REF!</definedName>
    <definedName name="PLC">#REF!</definedName>
    <definedName name="PLD">#REF!</definedName>
    <definedName name="PLI">#REF!</definedName>
    <definedName name="PLL">#REF!</definedName>
    <definedName name="PLO">#REF!</definedName>
    <definedName name="PLP">#REF!</definedName>
    <definedName name="PLQ">#REF!</definedName>
    <definedName name="PLS">#REF!</definedName>
    <definedName name="PLT">#REF!</definedName>
    <definedName name="PLV">#REF!</definedName>
    <definedName name="PLZ">#REF!</definedName>
    <definedName name="PNOV">#REF!</definedName>
    <definedName name="PNOV1">#REF!</definedName>
    <definedName name="PORTAGRANELES" localSheetId="4">#REF!</definedName>
    <definedName name="PORTAGRANELES" localSheetId="5">#REF!</definedName>
    <definedName name="PORTAGRANELES" localSheetId="6">#REF!</definedName>
    <definedName name="PORTAGRANELES" localSheetId="8">#REF!</definedName>
    <definedName name="PORTAGRANELES">#REF!</definedName>
    <definedName name="Portinisec">#REF!</definedName>
    <definedName name="PP">#REF!</definedName>
    <definedName name="PPNN">#REF!</definedName>
    <definedName name="PRD">#REF!</definedName>
    <definedName name="PRE">#REF!</definedName>
    <definedName name="PRESDIC">#REF!</definedName>
    <definedName name="PRESDIC1">#REF!</definedName>
    <definedName name="PRESDICAC">#REF!</definedName>
    <definedName name="PRESDICAC1">#REF!</definedName>
    <definedName name="PRESENTA">#REF!</definedName>
    <definedName name="PRI">#REF!</definedName>
    <definedName name="PRIMAS">#REF!</definedName>
    <definedName name="Print_Area_MI">#REF!</definedName>
    <definedName name="Print_Range">#REF!</definedName>
    <definedName name="Print_Titles_MI">#REF!</definedName>
    <definedName name="PRL">#REF!</definedName>
    <definedName name="PRO">#REF!</definedName>
    <definedName name="proautos">#REF!</definedName>
    <definedName name="PROCESO">#REF!</definedName>
    <definedName name="PROCESO1">#REF!</definedName>
    <definedName name="PROCT">#REF!</definedName>
    <definedName name="PROCT1">#REF!</definedName>
    <definedName name="PROCT1AC">#REF!</definedName>
    <definedName name="PROCTAC">#REF!</definedName>
    <definedName name="Prog_Desem">#REF!</definedName>
    <definedName name="PROTECCIONES">#REF!</definedName>
    <definedName name="Provsec">#REF!</definedName>
    <definedName name="PRS">#REF!</definedName>
    <definedName name="PrSec">#REF!</definedName>
    <definedName name="PRV">#REF!</definedName>
    <definedName name="PRZ">#REF!</definedName>
    <definedName name="PSFF">#REF!</definedName>
    <definedName name="psiquiatricorc">#REF!</definedName>
    <definedName name="PTD">#REF!</definedName>
    <definedName name="Q">#REF!</definedName>
    <definedName name="QC">#REF!</definedName>
    <definedName name="QD">#REF!</definedName>
    <definedName name="QI">#REF!</definedName>
    <definedName name="QL">#REF!</definedName>
    <definedName name="QO">#REF!</definedName>
    <definedName name="QS">#REF!</definedName>
    <definedName name="QZ">#REF!</definedName>
    <definedName name="R.C.GENERAL">#REF!</definedName>
    <definedName name="RAMO">#REF!</definedName>
    <definedName name="RamoAmparo">#REF!</definedName>
    <definedName name="RAMOS">#REF!</definedName>
    <definedName name="RANGOS">#REF!</definedName>
    <definedName name="RANGOSS">#REF!</definedName>
    <definedName name="RB">#REF!</definedName>
    <definedName name="RCE">#REF!</definedName>
    <definedName name="REA_COSTO">#REF!</definedName>
    <definedName name="red">#REF!</definedName>
    <definedName name="Reemstro">#REF!</definedName>
    <definedName name="RELAAUTOS">#REF!</definedName>
    <definedName name="RELAC.COBRO3" hidden="1">#REF!</definedName>
    <definedName name="Rescons">#REF!</definedName>
    <definedName name="reserva">#REF!</definedName>
    <definedName name="RESP">#REF!</definedName>
    <definedName name="RESPONCIVIL">#REF!</definedName>
    <definedName name="Resu_infush">#REF!</definedName>
    <definedName name="Results">#REF!</definedName>
    <definedName name="resumen_vtas">#REF!</definedName>
    <definedName name="RETRIBUCIÓN">#REF!</definedName>
    <definedName name="RM">#REF!</definedName>
    <definedName name="ROTURA">#REF!</definedName>
    <definedName name="ROTURA1">#REF!</definedName>
    <definedName name="ROTURA2">#REF!</definedName>
    <definedName name="ROTURAMAQ">#REF!</definedName>
    <definedName name="Royalty_respaldo">#REF!</definedName>
    <definedName name="rtyy">#REF!</definedName>
    <definedName name="RUBEN">#REF!</definedName>
    <definedName name="s">#REF!</definedName>
    <definedName name="S_CY_End_Data">#REF!</definedName>
    <definedName name="SALES">#REF!</definedName>
    <definedName name="Sales_detalle">#REF!</definedName>
    <definedName name="SALTRAN">#REF!</definedName>
    <definedName name="SC">#REF!</definedName>
    <definedName name="SECTORES">#REF!</definedName>
    <definedName name="SEP">#REF!</definedName>
    <definedName name="SEPACU">#REF!</definedName>
    <definedName name="SEPT">#REF!</definedName>
    <definedName name="SEPT01">#REF!</definedName>
    <definedName name="Septiembre">#REF!</definedName>
    <definedName name="Serv_Adm_Office_D">#REF!</definedName>
    <definedName name="SERVICIO" localSheetId="11">#REF!</definedName>
    <definedName name="SERVICIO" localSheetId="9">#REF!</definedName>
    <definedName name="Servicio">#REF!</definedName>
    <definedName name="SERVICIO1">#REF!</definedName>
    <definedName name="siniestralidad">#REF!</definedName>
    <definedName name="Sinnombre">#REF!</definedName>
    <definedName name="Sinnombre___0">#REF!</definedName>
    <definedName name="Sinnombre___0___0">#REF!</definedName>
    <definedName name="Sinnombre___0___0___0">#REF!</definedName>
    <definedName name="Sinnombre___0___0___0___0">#REF!</definedName>
    <definedName name="Sinnombre___0___0___0___0___0">#REF!</definedName>
    <definedName name="Sinnombre___0___0___0___0___0___0">#REF!</definedName>
    <definedName name="Sinnombre___0___0___0___0___0___0___0">#REF!</definedName>
    <definedName name="Sinnombre___0___0___0___0___0___0___0___0">#REF!</definedName>
    <definedName name="Sinnombre___0___0___0___0___0___0___0___0___0">#REF!</definedName>
    <definedName name="Sinnombre___0___0___0___0___0___0___0___0___0___0">#REF!</definedName>
    <definedName name="Sinnombre___0___0___0___0___0___0___0___0___0___0___0">#REF!</definedName>
    <definedName name="Sinnombre___0___0___0___0___0___0___0___0___0___0___0___0">#REF!</definedName>
    <definedName name="Sinnombre___0___0___0___0___0___0___0___0___0___0___0___0___0">#REF!</definedName>
    <definedName name="Sinnombre___0___0___0___0___0___0___0___0___0___0___0___0___0___0">#REF!</definedName>
    <definedName name="Sinnombre___0___0___0___0___0___0___0___0___0___0___0___0___0___0___0">#REF!</definedName>
    <definedName name="Sinnombre___0___0___0___0___0___0___0___0___0___0___0___0___0___0___0___0">#REF!</definedName>
    <definedName name="Sinnombre___0___0___0___0___0___0___0___0___0___0___0___0___0___0___0___20">#REF!</definedName>
    <definedName name="Sinnombre___0___0___0___0___0___0___0___0___0___0___0___0___0___0___0___21">#REF!</definedName>
    <definedName name="Sinnombre___0___0___0___0___0___0___0___0___0___0___0___0___0___0___0___22">#REF!</definedName>
    <definedName name="Sinnombre___0___0___0___0___0___0___0___0___0___0___0___0___0___0___0___23">#REF!</definedName>
    <definedName name="Sinnombre___0___0___0___0___0___0___0___0___0___0___0___0___0___0___0___24">#REF!</definedName>
    <definedName name="Sinnombre___0___0___0___0___0___0___0___0___0___0___0___0___0___0___0___25">#REF!</definedName>
    <definedName name="Sinnombre___0___0___0___0___0___0___0___0___0___0___0___0___0___0___0___26">#REF!</definedName>
    <definedName name="Sinnombre___0___0___0___0___0___0___0___0___0___0___0___0___0___0___0___27">#REF!</definedName>
    <definedName name="Sinnombre___0___0___0___0___0___0___0___0___0___0___0___0___0___0___0___28">#REF!</definedName>
    <definedName name="Sinnombre___0___0___0___0___0___0___0___0___0___0___0___0___0___0___0___29">#REF!</definedName>
    <definedName name="Sinnombre___0___0___0___0___0___0___0___0___0___0___0___0___0___0___0___30">#REF!</definedName>
    <definedName name="Sinnombre___0___0___0___0___0___0___0___0___0___0___0___0___0___0___0___31">#REF!</definedName>
    <definedName name="Sinnombre___0___0___0___0___0___0___0___0___0___0___0___0___0___0___0___32">#REF!</definedName>
    <definedName name="Sinnombre___0___0___0___0___0___0___0___0___0___0___0___0___0___0___0___33">#REF!</definedName>
    <definedName name="Sinnombre___0___0___0___0___0___0___0___0___0___0___0___0___0___0___0___34">#REF!</definedName>
    <definedName name="Sinnombre___0___0___0___0___0___0___0___0___0___0___0___0___0___0___0___35">#REF!</definedName>
    <definedName name="Sinnombre___0___0___0___0___0___0___0___0___0___0___0___0___0___0___0___36">#REF!</definedName>
    <definedName name="Sinnombre___0___0___0___0___0___0___0___0___0___0___0___0___0___0___0___37">#REF!</definedName>
    <definedName name="Sinnombre___0___0___0___0___0___0___0___0___0___0___0___0___0___0___0___38">#REF!</definedName>
    <definedName name="Sinnombre___0___0___0___0___0___0___0___0___0___0___0___0___0___0___0___39">#REF!</definedName>
    <definedName name="Sinnombre___0___0___0___0___0___0___0___0___0___0___0___0___0___0___0___40">#REF!</definedName>
    <definedName name="Sinnombre___0___0___0___0___0___0___0___0___0___0___0___0___0___0___0___41">#REF!</definedName>
    <definedName name="Sinnombre___0___0___0___0___0___0___0___0___0___0___0___0___0___0___0___42">#REF!</definedName>
    <definedName name="Sinnombre___0___0___0___0___0___0___0___0___0___0___0___0___0___0___0___43">#REF!</definedName>
    <definedName name="Sinnombre___0___0___0___0___0___0___0___0___0___0___0___0___0___0___0___44">#REF!</definedName>
    <definedName name="Sinnombre___0___0___0___0___0___0___0___0___0___0___0___0___0___0___0___45">#REF!</definedName>
    <definedName name="Sinnombre___0___0___0___0___0___0___0___0___0___0___0___0___0___0___0___46">#REF!</definedName>
    <definedName name="Sinnombre___0___0___0___0___0___0___0___0___0___0___0___0___0___0___0___47">#REF!</definedName>
    <definedName name="Sinnombre___0___0___0___0___0___0___0___0___0___0___0___0___0___0___0___48">#REF!</definedName>
    <definedName name="Sinnombre___0___0___0___0___0___0___0___0___0___0___0___0___0___0___0___49">#REF!</definedName>
    <definedName name="Sinnombre___0___0___0___0___0___0___0___0___0___0___0___0___0___0___0___50">#REF!</definedName>
    <definedName name="Sinnombre___0___0___0___0___0___0___0___0___0___0___0___0___0___0___0___51">#REF!</definedName>
    <definedName name="Sinnombre___0___0___0___0___0___0___0___0___0___0___0___0___0___0___0___52">#REF!</definedName>
    <definedName name="Sinnombre___0___0___0___0___0___0___0___0___0___0___0___0___0___0___0___53">#REF!</definedName>
    <definedName name="Sinnombre___0___0___0___0___0___0___0___0___0___0___0___0___0___0___0___54">#REF!</definedName>
    <definedName name="Sinnombre___0___0___0___0___0___0___0___0___0___0___0___0___0___0___0___55">#REF!</definedName>
    <definedName name="Sinnombre___0___0___0___0___0___0___0___0___0___0___0___0___0___0___0___56">#REF!</definedName>
    <definedName name="Sinnombre___0___0___0___0___0___0___0___0___0___0___0___0___0___0___0___57">#REF!</definedName>
    <definedName name="Sinnombre___0___0___0___0___0___0___0___0___0___0___0___0___0___0___0___58">#REF!</definedName>
    <definedName name="Sinnombre___0___0___0___0___0___0___0___0___0___0___0___0___0___0___0___59">#REF!</definedName>
    <definedName name="Sinnombre___0___0___0___0___0___0___0___0___0___0___0___0___0___0___0___60">#REF!</definedName>
    <definedName name="Sinnombre___0___0___0___0___0___0___0___0___0___0___0___0___0___0___20">#REF!</definedName>
    <definedName name="Sinnombre___0___0___0___0___0___0___0___0___0___0___0___0___0___0___21">#REF!</definedName>
    <definedName name="Sinnombre___0___0___0___0___0___0___0___0___0___0___0___0___0___0___22">#REF!</definedName>
    <definedName name="Sinnombre___0___0___0___0___0___0___0___0___0___0___0___0___0___0___23">#REF!</definedName>
    <definedName name="Sinnombre___0___0___0___0___0___0___0___0___0___0___0___0___0___0___24">#REF!</definedName>
    <definedName name="Sinnombre___0___0___0___0___0___0___0___0___0___0___0___0___0___0___25">#REF!</definedName>
    <definedName name="Sinnombre___0___0___0___0___0___0___0___0___0___0___0___0___0___0___26">#REF!</definedName>
    <definedName name="Sinnombre___0___0___0___0___0___0___0___0___0___0___0___0___0___0___27">#REF!</definedName>
    <definedName name="Sinnombre___0___0___0___0___0___0___0___0___0___0___0___0___0___0___28">#REF!</definedName>
    <definedName name="Sinnombre___0___0___0___0___0___0___0___0___0___0___0___0___0___0___29">#REF!</definedName>
    <definedName name="Sinnombre___0___0___0___0___0___0___0___0___0___0___0___0___0___0___30">#REF!</definedName>
    <definedName name="Sinnombre___0___0___0___0___0___0___0___0___0___0___0___0___0___0___31">#REF!</definedName>
    <definedName name="Sinnombre___0___0___0___0___0___0___0___0___0___0___0___0___0___0___32">#REF!</definedName>
    <definedName name="Sinnombre___0___0___0___0___0___0___0___0___0___0___0___0___0___0___33">#REF!</definedName>
    <definedName name="Sinnombre___0___0___0___0___0___0___0___0___0___0___0___0___0___0___34">#REF!</definedName>
    <definedName name="Sinnombre___0___0___0___0___0___0___0___0___0___0___0___0___0___0___35">#REF!</definedName>
    <definedName name="Sinnombre___0___0___0___0___0___0___0___0___0___0___0___0___0___0___36">#REF!</definedName>
    <definedName name="Sinnombre___0___0___0___0___0___0___0___0___0___0___0___0___0___0___37">#REF!</definedName>
    <definedName name="Sinnombre___0___0___0___0___0___0___0___0___0___0___0___0___0___0___38">#REF!</definedName>
    <definedName name="Sinnombre___0___0___0___0___0___0___0___0___0___0___0___0___0___0___39">#REF!</definedName>
    <definedName name="Sinnombre___0___0___0___0___0___0___0___0___0___0___0___0___0___0___40">#REF!</definedName>
    <definedName name="Sinnombre___0___0___0___0___0___0___0___0___0___0___0___0___0___0___41">#REF!</definedName>
    <definedName name="Sinnombre___0___0___0___0___0___0___0___0___0___0___0___0___0___0___42">#REF!</definedName>
    <definedName name="Sinnombre___0___0___0___0___0___0___0___0___0___0___0___0___0___0___43">#REF!</definedName>
    <definedName name="Sinnombre___0___0___0___0___0___0___0___0___0___0___0___0___0___0___44">#REF!</definedName>
    <definedName name="Sinnombre___0___0___0___0___0___0___0___0___0___0___0___0___0___0___45">#REF!</definedName>
    <definedName name="Sinnombre___0___0___0___0___0___0___0___0___0___0___0___0___0___0___46">#REF!</definedName>
    <definedName name="Sinnombre___0___0___0___0___0___0___0___0___0___0___0___0___0___0___47">#REF!</definedName>
    <definedName name="Sinnombre___0___0___0___0___0___0___0___0___0___0___0___0___0___0___48">#REF!</definedName>
    <definedName name="Sinnombre___0___0___0___0___0___0___0___0___0___0___0___0___0___0___49">#REF!</definedName>
    <definedName name="Sinnombre___0___0___0___0___0___0___0___0___0___0___0___0___0___0___50">#REF!</definedName>
    <definedName name="Sinnombre___0___0___0___0___0___0___0___0___0___0___0___0___0___0___51">#REF!</definedName>
    <definedName name="Sinnombre___0___0___0___0___0___0___0___0___0___0___0___0___0___0___52">#REF!</definedName>
    <definedName name="Sinnombre___0___0___0___0___0___0___0___0___0___0___0___0___0___0___53">#REF!</definedName>
    <definedName name="Sinnombre___0___0___0___0___0___0___0___0___0___0___0___0___0___0___54">#REF!</definedName>
    <definedName name="Sinnombre___0___0___0___0___0___0___0___0___0___0___0___0___0___0___55">#REF!</definedName>
    <definedName name="Sinnombre___0___0___0___0___0___0___0___0___0___0___0___0___0___0___56">#REF!</definedName>
    <definedName name="Sinnombre___0___0___0___0___0___0___0___0___0___0___0___0___0___0___57">#REF!</definedName>
    <definedName name="Sinnombre___0___0___0___0___0___0___0___0___0___0___0___0___0___0___58">#REF!</definedName>
    <definedName name="Sinnombre___0___0___0___0___0___0___0___0___0___0___0___0___0___0___59">#REF!</definedName>
    <definedName name="Sinnombre___0___0___0___0___0___0___0___0___0___0___0___0___0___0___60">#REF!</definedName>
    <definedName name="Sinnombre___0___0___0___0___0___0___0___0___0___0___0___0___0___20">#REF!</definedName>
    <definedName name="Sinnombre___0___0___0___0___0___0___0___0___0___0___0___0___0___21">#REF!</definedName>
    <definedName name="Sinnombre___0___0___0___0___0___0___0___0___0___0___0___0___0___22">#REF!</definedName>
    <definedName name="Sinnombre___0___0___0___0___0___0___0___0___0___0___0___0___0___23">#REF!</definedName>
    <definedName name="Sinnombre___0___0___0___0___0___0___0___0___0___0___0___0___0___24">#REF!</definedName>
    <definedName name="Sinnombre___0___0___0___0___0___0___0___0___0___0___0___0___0___25">#REF!</definedName>
    <definedName name="Sinnombre___0___0___0___0___0___0___0___0___0___0___0___0___0___26">#REF!</definedName>
    <definedName name="Sinnombre___0___0___0___0___0___0___0___0___0___0___0___0___0___27">#REF!</definedName>
    <definedName name="Sinnombre___0___0___0___0___0___0___0___0___0___0___0___0___0___28">#REF!</definedName>
    <definedName name="Sinnombre___0___0___0___0___0___0___0___0___0___0___0___0___0___29">#REF!</definedName>
    <definedName name="Sinnombre___0___0___0___0___0___0___0___0___0___0___0___0___0___30">#REF!</definedName>
    <definedName name="Sinnombre___0___0___0___0___0___0___0___0___0___0___0___0___0___31">#REF!</definedName>
    <definedName name="Sinnombre___0___0___0___0___0___0___0___0___0___0___0___0___0___32">#REF!</definedName>
    <definedName name="Sinnombre___0___0___0___0___0___0___0___0___0___0___0___0___0___33">#REF!</definedName>
    <definedName name="Sinnombre___0___0___0___0___0___0___0___0___0___0___0___0___0___34">#REF!</definedName>
    <definedName name="Sinnombre___0___0___0___0___0___0___0___0___0___0___0___0___0___35">#REF!</definedName>
    <definedName name="Sinnombre___0___0___0___0___0___0___0___0___0___0___0___0___0___36">#REF!</definedName>
    <definedName name="Sinnombre___0___0___0___0___0___0___0___0___0___0___0___0___0___37">#REF!</definedName>
    <definedName name="Sinnombre___0___0___0___0___0___0___0___0___0___0___0___0___0___38">#REF!</definedName>
    <definedName name="Sinnombre___0___0___0___0___0___0___0___0___0___0___0___0___0___39">#REF!</definedName>
    <definedName name="Sinnombre___0___0___0___0___0___0___0___0___0___0___0___0___0___40">#REF!</definedName>
    <definedName name="Sinnombre___0___0___0___0___0___0___0___0___0___0___0___0___0___41">#REF!</definedName>
    <definedName name="Sinnombre___0___0___0___0___0___0___0___0___0___0___0___0___0___42">#REF!</definedName>
    <definedName name="Sinnombre___0___0___0___0___0___0___0___0___0___0___0___0___0___43">#REF!</definedName>
    <definedName name="Sinnombre___0___0___0___0___0___0___0___0___0___0___0___0___0___44">#REF!</definedName>
    <definedName name="Sinnombre___0___0___0___0___0___0___0___0___0___0___0___0___0___45">#REF!</definedName>
    <definedName name="Sinnombre___0___0___0___0___0___0___0___0___0___0___0___0___0___46">#REF!</definedName>
    <definedName name="Sinnombre___0___0___0___0___0___0___0___0___0___0___0___0___0___47">#REF!</definedName>
    <definedName name="Sinnombre___0___0___0___0___0___0___0___0___0___0___0___0___0___48">#REF!</definedName>
    <definedName name="Sinnombre___0___0___0___0___0___0___0___0___0___0___0___0___0___49">#REF!</definedName>
    <definedName name="Sinnombre___0___0___0___0___0___0___0___0___0___0___0___0___0___50">#REF!</definedName>
    <definedName name="Sinnombre___0___0___0___0___0___0___0___0___0___0___0___0___0___51">#REF!</definedName>
    <definedName name="Sinnombre___0___0___0___0___0___0___0___0___0___0___0___0___0___52">#REF!</definedName>
    <definedName name="Sinnombre___0___0___0___0___0___0___0___0___0___0___0___0___0___53">#REF!</definedName>
    <definedName name="Sinnombre___0___0___0___0___0___0___0___0___0___0___0___0___0___54">#REF!</definedName>
    <definedName name="Sinnombre___0___0___0___0___0___0___0___0___0___0___0___0___0___55">#REF!</definedName>
    <definedName name="Sinnombre___0___0___0___0___0___0___0___0___0___0___0___0___0___56">#REF!</definedName>
    <definedName name="Sinnombre___0___0___0___0___0___0___0___0___0___0___0___0___0___57">#REF!</definedName>
    <definedName name="Sinnombre___0___0___0___0___0___0___0___0___0___0___0___0___0___58">#REF!</definedName>
    <definedName name="Sinnombre___0___0___0___0___0___0___0___0___0___0___0___0___0___59">#REF!</definedName>
    <definedName name="Sinnombre___0___0___0___0___0___0___0___0___0___0___0___0___0___60">#REF!</definedName>
    <definedName name="Sinnombre___0___0___0___0___0___0___0___0___0___0___0___0___20">#REF!</definedName>
    <definedName name="Sinnombre___0___0___0___0___0___0___0___0___0___0___0___0___21">#REF!</definedName>
    <definedName name="Sinnombre___0___0___0___0___0___0___0___0___0___0___0___0___22">#REF!</definedName>
    <definedName name="Sinnombre___0___0___0___0___0___0___0___0___0___0___0___0___23">#REF!</definedName>
    <definedName name="Sinnombre___0___0___0___0___0___0___0___0___0___0___0___0___24">#REF!</definedName>
    <definedName name="Sinnombre___0___0___0___0___0___0___0___0___0___0___0___0___25">#REF!</definedName>
    <definedName name="Sinnombre___0___0___0___0___0___0___0___0___0___0___0___0___26">#REF!</definedName>
    <definedName name="Sinnombre___0___0___0___0___0___0___0___0___0___0___0___0___27">#REF!</definedName>
    <definedName name="Sinnombre___0___0___0___0___0___0___0___0___0___0___0___0___28">#REF!</definedName>
    <definedName name="Sinnombre___0___0___0___0___0___0___0___0___0___0___0___0___29">#REF!</definedName>
    <definedName name="Sinnombre___0___0___0___0___0___0___0___0___0___0___0___0___30">#REF!</definedName>
    <definedName name="Sinnombre___0___0___0___0___0___0___0___0___0___0___0___0___31">#REF!</definedName>
    <definedName name="Sinnombre___0___0___0___0___0___0___0___0___0___0___0___0___32">#REF!</definedName>
    <definedName name="Sinnombre___0___0___0___0___0___0___0___0___0___0___0___0___33">#REF!</definedName>
    <definedName name="Sinnombre___0___0___0___0___0___0___0___0___0___0___0___0___34">#REF!</definedName>
    <definedName name="Sinnombre___0___0___0___0___0___0___0___0___0___0___0___0___35">#REF!</definedName>
    <definedName name="Sinnombre___0___0___0___0___0___0___0___0___0___0___0___0___36">#REF!</definedName>
    <definedName name="Sinnombre___0___0___0___0___0___0___0___0___0___0___0___0___37">#REF!</definedName>
    <definedName name="Sinnombre___0___0___0___0___0___0___0___0___0___0___0___0___38">#REF!</definedName>
    <definedName name="Sinnombre___0___0___0___0___0___0___0___0___0___0___0___0___39">#REF!</definedName>
    <definedName name="Sinnombre___0___0___0___0___0___0___0___0___0___0___0___0___40">#REF!</definedName>
    <definedName name="Sinnombre___0___0___0___0___0___0___0___0___0___0___0___0___41">#REF!</definedName>
    <definedName name="Sinnombre___0___0___0___0___0___0___0___0___0___0___0___0___42">#REF!</definedName>
    <definedName name="Sinnombre___0___0___0___0___0___0___0___0___0___0___0___0___43">#REF!</definedName>
    <definedName name="Sinnombre___0___0___0___0___0___0___0___0___0___0___0___0___44">#REF!</definedName>
    <definedName name="Sinnombre___0___0___0___0___0___0___0___0___0___0___0___0___45">#REF!</definedName>
    <definedName name="Sinnombre___0___0___0___0___0___0___0___0___0___0___0___0___46">#REF!</definedName>
    <definedName name="Sinnombre___0___0___0___0___0___0___0___0___0___0___0___0___47">#REF!</definedName>
    <definedName name="Sinnombre___0___0___0___0___0___0___0___0___0___0___0___0___48">#REF!</definedName>
    <definedName name="Sinnombre___0___0___0___0___0___0___0___0___0___0___0___0___49">#REF!</definedName>
    <definedName name="Sinnombre___0___0___0___0___0___0___0___0___0___0___0___0___50">#REF!</definedName>
    <definedName name="Sinnombre___0___0___0___0___0___0___0___0___0___0___0___0___51">#REF!</definedName>
    <definedName name="Sinnombre___0___0___0___0___0___0___0___0___0___0___0___0___52">#REF!</definedName>
    <definedName name="Sinnombre___0___0___0___0___0___0___0___0___0___0___0___0___53">#REF!</definedName>
    <definedName name="Sinnombre___0___0___0___0___0___0___0___0___0___0___0___0___54">#REF!</definedName>
    <definedName name="Sinnombre___0___0___0___0___0___0___0___0___0___0___0___0___55">#REF!</definedName>
    <definedName name="Sinnombre___0___0___0___0___0___0___0___0___0___0___0___0___56">#REF!</definedName>
    <definedName name="Sinnombre___0___0___0___0___0___0___0___0___0___0___0___0___57">#REF!</definedName>
    <definedName name="Sinnombre___0___0___0___0___0___0___0___0___0___0___0___0___58">#REF!</definedName>
    <definedName name="Sinnombre___0___0___0___0___0___0___0___0___0___0___0___0___59">#REF!</definedName>
    <definedName name="Sinnombre___0___0___0___0___0___0___0___0___0___0___0___0___60">#REF!</definedName>
    <definedName name="Sinnombre___0___0___0___0___0___0___0___0___0___0___0___20">#REF!</definedName>
    <definedName name="Sinnombre___0___0___0___0___0___0___0___0___0___0___0___21">#REF!</definedName>
    <definedName name="Sinnombre___0___0___0___0___0___0___0___0___0___0___0___22">#REF!</definedName>
    <definedName name="Sinnombre___0___0___0___0___0___0___0___0___0___0___0___23">#REF!</definedName>
    <definedName name="Sinnombre___0___0___0___0___0___0___0___0___0___0___0___24">#REF!</definedName>
    <definedName name="Sinnombre___0___0___0___0___0___0___0___0___0___0___0___25">#REF!</definedName>
    <definedName name="Sinnombre___0___0___0___0___0___0___0___0___0___0___0___26">#REF!</definedName>
    <definedName name="Sinnombre___0___0___0___0___0___0___0___0___0___0___0___27">#REF!</definedName>
    <definedName name="Sinnombre___0___0___0___0___0___0___0___0___0___0___0___28">#REF!</definedName>
    <definedName name="Sinnombre___0___0___0___0___0___0___0___0___0___0___0___29">#REF!</definedName>
    <definedName name="Sinnombre___0___0___0___0___0___0___0___0___0___0___0___30">#REF!</definedName>
    <definedName name="Sinnombre___0___0___0___0___0___0___0___0___0___0___0___31">#REF!</definedName>
    <definedName name="Sinnombre___0___0___0___0___0___0___0___0___0___0___0___32">#REF!</definedName>
    <definedName name="Sinnombre___0___0___0___0___0___0___0___0___0___0___0___33">#REF!</definedName>
    <definedName name="Sinnombre___0___0___0___0___0___0___0___0___0___0___0___34">#REF!</definedName>
    <definedName name="Sinnombre___0___0___0___0___0___0___0___0___0___0___0___35">#REF!</definedName>
    <definedName name="Sinnombre___0___0___0___0___0___0___0___0___0___0___0___36">#REF!</definedName>
    <definedName name="Sinnombre___0___0___0___0___0___0___0___0___0___0___0___37">#REF!</definedName>
    <definedName name="Sinnombre___0___0___0___0___0___0___0___0___0___0___0___38">#REF!</definedName>
    <definedName name="Sinnombre___0___0___0___0___0___0___0___0___0___0___0___39">#REF!</definedName>
    <definedName name="Sinnombre___0___0___0___0___0___0___0___0___0___0___0___40">#REF!</definedName>
    <definedName name="Sinnombre___0___0___0___0___0___0___0___0___0___0___0___41">#REF!</definedName>
    <definedName name="Sinnombre___0___0___0___0___0___0___0___0___0___0___0___42">#REF!</definedName>
    <definedName name="Sinnombre___0___0___0___0___0___0___0___0___0___0___0___43">#REF!</definedName>
    <definedName name="Sinnombre___0___0___0___0___0___0___0___0___0___0___0___44">#REF!</definedName>
    <definedName name="Sinnombre___0___0___0___0___0___0___0___0___0___0___0___45">#REF!</definedName>
    <definedName name="Sinnombre___0___0___0___0___0___0___0___0___0___0___0___46">#REF!</definedName>
    <definedName name="Sinnombre___0___0___0___0___0___0___0___0___0___0___0___47">#REF!</definedName>
    <definedName name="Sinnombre___0___0___0___0___0___0___0___0___0___0___0___48">#REF!</definedName>
    <definedName name="Sinnombre___0___0___0___0___0___0___0___0___0___0___0___49">#REF!</definedName>
    <definedName name="Sinnombre___0___0___0___0___0___0___0___0___0___0___0___50">#REF!</definedName>
    <definedName name="Sinnombre___0___0___0___0___0___0___0___0___0___0___0___51">#REF!</definedName>
    <definedName name="Sinnombre___0___0___0___0___0___0___0___0___0___0___0___52">#REF!</definedName>
    <definedName name="Sinnombre___0___0___0___0___0___0___0___0___0___0___0___53">#REF!</definedName>
    <definedName name="Sinnombre___0___0___0___0___0___0___0___0___0___0___0___54">#REF!</definedName>
    <definedName name="Sinnombre___0___0___0___0___0___0___0___0___0___0___0___55">#REF!</definedName>
    <definedName name="Sinnombre___0___0___0___0___0___0___0___0___0___0___0___56">#REF!</definedName>
    <definedName name="Sinnombre___0___0___0___0___0___0___0___0___0___0___0___57">#REF!</definedName>
    <definedName name="Sinnombre___0___0___0___0___0___0___0___0___0___0___0___58">#REF!</definedName>
    <definedName name="Sinnombre___0___0___0___0___0___0___0___0___0___0___0___59">#REF!</definedName>
    <definedName name="Sinnombre___0___0___0___0___0___0___0___0___0___0___0___60">#REF!</definedName>
    <definedName name="Sinnombre___0___0___0___0___0___0___0___0___0___0___20">#REF!</definedName>
    <definedName name="Sinnombre___0___0___0___0___0___0___0___0___0___0___21">#REF!</definedName>
    <definedName name="Sinnombre___0___0___0___0___0___0___0___0___0___0___22">#REF!</definedName>
    <definedName name="Sinnombre___0___0___0___0___0___0___0___0___0___0___23">#REF!</definedName>
    <definedName name="Sinnombre___0___0___0___0___0___0___0___0___0___0___24">#REF!</definedName>
    <definedName name="Sinnombre___0___0___0___0___0___0___0___0___0___0___25">#REF!</definedName>
    <definedName name="Sinnombre___0___0___0___0___0___0___0___0___0___0___26">#REF!</definedName>
    <definedName name="Sinnombre___0___0___0___0___0___0___0___0___0___0___27">#REF!</definedName>
    <definedName name="Sinnombre___0___0___0___0___0___0___0___0___0___0___28">#REF!</definedName>
    <definedName name="Sinnombre___0___0___0___0___0___0___0___0___0___0___29">#REF!</definedName>
    <definedName name="Sinnombre___0___0___0___0___0___0___0___0___0___0___30">#REF!</definedName>
    <definedName name="Sinnombre___0___0___0___0___0___0___0___0___0___0___31">#REF!</definedName>
    <definedName name="Sinnombre___0___0___0___0___0___0___0___0___0___0___32">#REF!</definedName>
    <definedName name="Sinnombre___0___0___0___0___0___0___0___0___0___0___33">#REF!</definedName>
    <definedName name="Sinnombre___0___0___0___0___0___0___0___0___0___0___34">#REF!</definedName>
    <definedName name="Sinnombre___0___0___0___0___0___0___0___0___0___0___35">#REF!</definedName>
    <definedName name="Sinnombre___0___0___0___0___0___0___0___0___0___0___36">#REF!</definedName>
    <definedName name="Sinnombre___0___0___0___0___0___0___0___0___0___0___37">#REF!</definedName>
    <definedName name="Sinnombre___0___0___0___0___0___0___0___0___0___0___38">#REF!</definedName>
    <definedName name="Sinnombre___0___0___0___0___0___0___0___0___0___0___39">#REF!</definedName>
    <definedName name="Sinnombre___0___0___0___0___0___0___0___0___0___0___40">#REF!</definedName>
    <definedName name="Sinnombre___0___0___0___0___0___0___0___0___0___0___41">#REF!</definedName>
    <definedName name="Sinnombre___0___0___0___0___0___0___0___0___0___0___42">#REF!</definedName>
    <definedName name="Sinnombre___0___0___0___0___0___0___0___0___0___0___43">#REF!</definedName>
    <definedName name="Sinnombre___0___0___0___0___0___0___0___0___0___0___44">#REF!</definedName>
    <definedName name="Sinnombre___0___0___0___0___0___0___0___0___0___0___45">#REF!</definedName>
    <definedName name="Sinnombre___0___0___0___0___0___0___0___0___0___0___46">#REF!</definedName>
    <definedName name="Sinnombre___0___0___0___0___0___0___0___0___0___0___47">#REF!</definedName>
    <definedName name="Sinnombre___0___0___0___0___0___0___0___0___0___0___48">#REF!</definedName>
    <definedName name="Sinnombre___0___0___0___0___0___0___0___0___0___0___49">#REF!</definedName>
    <definedName name="Sinnombre___0___0___0___0___0___0___0___0___0___0___50">#REF!</definedName>
    <definedName name="Sinnombre___0___0___0___0___0___0___0___0___0___0___51">#REF!</definedName>
    <definedName name="Sinnombre___0___0___0___0___0___0___0___0___0___0___52">#REF!</definedName>
    <definedName name="Sinnombre___0___0___0___0___0___0___0___0___0___0___53">#REF!</definedName>
    <definedName name="Sinnombre___0___0___0___0___0___0___0___0___0___0___54">#REF!</definedName>
    <definedName name="Sinnombre___0___0___0___0___0___0___0___0___0___0___55">#REF!</definedName>
    <definedName name="Sinnombre___0___0___0___0___0___0___0___0___0___0___56">#REF!</definedName>
    <definedName name="Sinnombre___0___0___0___0___0___0___0___0___0___0___57">#REF!</definedName>
    <definedName name="Sinnombre___0___0___0___0___0___0___0___0___0___0___58">#REF!</definedName>
    <definedName name="Sinnombre___0___0___0___0___0___0___0___0___0___0___59">#REF!</definedName>
    <definedName name="Sinnombre___0___0___0___0___0___0___0___0___0___0___60">#REF!</definedName>
    <definedName name="Sinnombre___0___0___0___0___0___0___0___0___0___20">#REF!</definedName>
    <definedName name="Sinnombre___0___0___0___0___0___0___0___0___0___21">#REF!</definedName>
    <definedName name="Sinnombre___0___0___0___0___0___0___0___0___0___22">#REF!</definedName>
    <definedName name="Sinnombre___0___0___0___0___0___0___0___0___0___23">#REF!</definedName>
    <definedName name="Sinnombre___0___0___0___0___0___0___0___0___0___24">#REF!</definedName>
    <definedName name="Sinnombre___0___0___0___0___0___0___0___0___0___25">#REF!</definedName>
    <definedName name="Sinnombre___0___0___0___0___0___0___0___0___0___26">#REF!</definedName>
    <definedName name="Sinnombre___0___0___0___0___0___0___0___0___0___27">#REF!</definedName>
    <definedName name="Sinnombre___0___0___0___0___0___0___0___0___0___28">#REF!</definedName>
    <definedName name="Sinnombre___0___0___0___0___0___0___0___0___0___29">#REF!</definedName>
    <definedName name="Sinnombre___0___0___0___0___0___0___0___0___0___30">#REF!</definedName>
    <definedName name="Sinnombre___0___0___0___0___0___0___0___0___0___31">#REF!</definedName>
    <definedName name="Sinnombre___0___0___0___0___0___0___0___0___0___32">#REF!</definedName>
    <definedName name="Sinnombre___0___0___0___0___0___0___0___0___0___33">#REF!</definedName>
    <definedName name="Sinnombre___0___0___0___0___0___0___0___0___0___34">#REF!</definedName>
    <definedName name="Sinnombre___0___0___0___0___0___0___0___0___0___35">#REF!</definedName>
    <definedName name="Sinnombre___0___0___0___0___0___0___0___0___0___36">#REF!</definedName>
    <definedName name="Sinnombre___0___0___0___0___0___0___0___0___0___37">#REF!</definedName>
    <definedName name="Sinnombre___0___0___0___0___0___0___0___0___0___38">#REF!</definedName>
    <definedName name="Sinnombre___0___0___0___0___0___0___0___0___0___39">#REF!</definedName>
    <definedName name="Sinnombre___0___0___0___0___0___0___0___0___0___40">#REF!</definedName>
    <definedName name="Sinnombre___0___0___0___0___0___0___0___0___0___41">#REF!</definedName>
    <definedName name="Sinnombre___0___0___0___0___0___0___0___0___0___42">#REF!</definedName>
    <definedName name="Sinnombre___0___0___0___0___0___0___0___0___0___43">#REF!</definedName>
    <definedName name="Sinnombre___0___0___0___0___0___0___0___0___0___44">#REF!</definedName>
    <definedName name="Sinnombre___0___0___0___0___0___0___0___0___0___45">#REF!</definedName>
    <definedName name="Sinnombre___0___0___0___0___0___0___0___0___0___46">#REF!</definedName>
    <definedName name="Sinnombre___0___0___0___0___0___0___0___0___0___47">#REF!</definedName>
    <definedName name="Sinnombre___0___0___0___0___0___0___0___0___0___48">#REF!</definedName>
    <definedName name="Sinnombre___0___0___0___0___0___0___0___0___0___49">#REF!</definedName>
    <definedName name="Sinnombre___0___0___0___0___0___0___0___0___0___50">#REF!</definedName>
    <definedName name="Sinnombre___0___0___0___0___0___0___0___0___0___51">#REF!</definedName>
    <definedName name="Sinnombre___0___0___0___0___0___0___0___0___0___52">#REF!</definedName>
    <definedName name="Sinnombre___0___0___0___0___0___0___0___0___0___53">#REF!</definedName>
    <definedName name="Sinnombre___0___0___0___0___0___0___0___0___0___54">#REF!</definedName>
    <definedName name="Sinnombre___0___0___0___0___0___0___0___0___0___55">#REF!</definedName>
    <definedName name="Sinnombre___0___0___0___0___0___0___0___0___0___56">#REF!</definedName>
    <definedName name="Sinnombre___0___0___0___0___0___0___0___0___0___57">#REF!</definedName>
    <definedName name="Sinnombre___0___0___0___0___0___0___0___0___0___58">#REF!</definedName>
    <definedName name="Sinnombre___0___0___0___0___0___0___0___0___0___59">#REF!</definedName>
    <definedName name="Sinnombre___0___0___0___0___0___0___0___0___0___60">#REF!</definedName>
    <definedName name="Sinnombre___0___0___0___0___0___0___0___0___20">#REF!</definedName>
    <definedName name="Sinnombre___0___0___0___0___0___0___0___0___21">#REF!</definedName>
    <definedName name="Sinnombre___0___0___0___0___0___0___0___0___22">#REF!</definedName>
    <definedName name="Sinnombre___0___0___0___0___0___0___0___0___23">#REF!</definedName>
    <definedName name="Sinnombre___0___0___0___0___0___0___0___0___24">#REF!</definedName>
    <definedName name="Sinnombre___0___0___0___0___0___0___0___0___25">#REF!</definedName>
    <definedName name="Sinnombre___0___0___0___0___0___0___0___0___26">#REF!</definedName>
    <definedName name="Sinnombre___0___0___0___0___0___0___0___0___27">#REF!</definedName>
    <definedName name="Sinnombre___0___0___0___0___0___0___0___0___28">#REF!</definedName>
    <definedName name="Sinnombre___0___0___0___0___0___0___0___0___29">#REF!</definedName>
    <definedName name="Sinnombre___0___0___0___0___0___0___0___0___30">#REF!</definedName>
    <definedName name="Sinnombre___0___0___0___0___0___0___0___0___31">#REF!</definedName>
    <definedName name="Sinnombre___0___0___0___0___0___0___0___0___32">#REF!</definedName>
    <definedName name="Sinnombre___0___0___0___0___0___0___0___0___33">#REF!</definedName>
    <definedName name="Sinnombre___0___0___0___0___0___0___0___0___34">#REF!</definedName>
    <definedName name="Sinnombre___0___0___0___0___0___0___0___0___35">#REF!</definedName>
    <definedName name="Sinnombre___0___0___0___0___0___0___0___0___36">#REF!</definedName>
    <definedName name="Sinnombre___0___0___0___0___0___0___0___0___37">#REF!</definedName>
    <definedName name="Sinnombre___0___0___0___0___0___0___0___0___38">#REF!</definedName>
    <definedName name="Sinnombre___0___0___0___0___0___0___0___0___39">#REF!</definedName>
    <definedName name="Sinnombre___0___0___0___0___0___0___0___0___40">#REF!</definedName>
    <definedName name="Sinnombre___0___0___0___0___0___0___0___0___41">#REF!</definedName>
    <definedName name="Sinnombre___0___0___0___0___0___0___0___0___42">#REF!</definedName>
    <definedName name="Sinnombre___0___0___0___0___0___0___0___0___43">#REF!</definedName>
    <definedName name="Sinnombre___0___0___0___0___0___0___0___0___44">#REF!</definedName>
    <definedName name="Sinnombre___0___0___0___0___0___0___0___0___45">#REF!</definedName>
    <definedName name="Sinnombre___0___0___0___0___0___0___0___0___46">#REF!</definedName>
    <definedName name="Sinnombre___0___0___0___0___0___0___0___0___47">#REF!</definedName>
    <definedName name="Sinnombre___0___0___0___0___0___0___0___0___48">#REF!</definedName>
    <definedName name="Sinnombre___0___0___0___0___0___0___0___0___49">#REF!</definedName>
    <definedName name="Sinnombre___0___0___0___0___0___0___0___0___50">#REF!</definedName>
    <definedName name="Sinnombre___0___0___0___0___0___0___0___0___51">#REF!</definedName>
    <definedName name="Sinnombre___0___0___0___0___0___0___0___0___52">#REF!</definedName>
    <definedName name="Sinnombre___0___0___0___0___0___0___0___0___53">#REF!</definedName>
    <definedName name="Sinnombre___0___0___0___0___0___0___0___0___54">#REF!</definedName>
    <definedName name="Sinnombre___0___0___0___0___0___0___0___0___55">#REF!</definedName>
    <definedName name="Sinnombre___0___0___0___0___0___0___0___0___56">#REF!</definedName>
    <definedName name="Sinnombre___0___0___0___0___0___0___0___0___57">#REF!</definedName>
    <definedName name="Sinnombre___0___0___0___0___0___0___0___0___58">#REF!</definedName>
    <definedName name="Sinnombre___0___0___0___0___0___0___0___0___59">#REF!</definedName>
    <definedName name="Sinnombre___0___0___0___0___0___0___0___0___60">#REF!</definedName>
    <definedName name="Sinnombre___0___0___0___0___0___0___0___20">#REF!</definedName>
    <definedName name="Sinnombre___0___0___0___0___0___0___0___21">#REF!</definedName>
    <definedName name="Sinnombre___0___0___0___0___0___0___0___22">#REF!</definedName>
    <definedName name="Sinnombre___0___0___0___0___0___0___0___23">#REF!</definedName>
    <definedName name="Sinnombre___0___0___0___0___0___0___0___24">#REF!</definedName>
    <definedName name="Sinnombre___0___0___0___0___0___0___0___25">#REF!</definedName>
    <definedName name="Sinnombre___0___0___0___0___0___0___0___26">#REF!</definedName>
    <definedName name="Sinnombre___0___0___0___0___0___0___0___27">#REF!</definedName>
    <definedName name="Sinnombre___0___0___0___0___0___0___0___28">#REF!</definedName>
    <definedName name="Sinnombre___0___0___0___0___0___0___0___29">#REF!</definedName>
    <definedName name="Sinnombre___0___0___0___0___0___0___0___30">#REF!</definedName>
    <definedName name="Sinnombre___0___0___0___0___0___0___0___31">#REF!</definedName>
    <definedName name="Sinnombre___0___0___0___0___0___0___0___32">#REF!</definedName>
    <definedName name="Sinnombre___0___0___0___0___0___0___0___33">#REF!</definedName>
    <definedName name="Sinnombre___0___0___0___0___0___0___0___34">#REF!</definedName>
    <definedName name="Sinnombre___0___0___0___0___0___0___0___35">#REF!</definedName>
    <definedName name="Sinnombre___0___0___0___0___0___0___0___36">#REF!</definedName>
    <definedName name="Sinnombre___0___0___0___0___0___0___0___37">#REF!</definedName>
    <definedName name="Sinnombre___0___0___0___0___0___0___0___38">#REF!</definedName>
    <definedName name="Sinnombre___0___0___0___0___0___0___0___39">#REF!</definedName>
    <definedName name="Sinnombre___0___0___0___0___0___0___0___40">#REF!</definedName>
    <definedName name="Sinnombre___0___0___0___0___0___0___0___41">#REF!</definedName>
    <definedName name="Sinnombre___0___0___0___0___0___0___0___42">#REF!</definedName>
    <definedName name="Sinnombre___0___0___0___0___0___0___0___43">#REF!</definedName>
    <definedName name="Sinnombre___0___0___0___0___0___0___0___44">#REF!</definedName>
    <definedName name="Sinnombre___0___0___0___0___0___0___0___45">#REF!</definedName>
    <definedName name="Sinnombre___0___0___0___0___0___0___0___46">#REF!</definedName>
    <definedName name="Sinnombre___0___0___0___0___0___0___0___47">#REF!</definedName>
    <definedName name="Sinnombre___0___0___0___0___0___0___0___48">#REF!</definedName>
    <definedName name="Sinnombre___0___0___0___0___0___0___0___49">#REF!</definedName>
    <definedName name="Sinnombre___0___0___0___0___0___0___0___50">#REF!</definedName>
    <definedName name="Sinnombre___0___0___0___0___0___0___0___51">#REF!</definedName>
    <definedName name="Sinnombre___0___0___0___0___0___0___0___52">#REF!</definedName>
    <definedName name="Sinnombre___0___0___0___0___0___0___0___53">#REF!</definedName>
    <definedName name="Sinnombre___0___0___0___0___0___0___0___54">#REF!</definedName>
    <definedName name="Sinnombre___0___0___0___0___0___0___0___55">#REF!</definedName>
    <definedName name="Sinnombre___0___0___0___0___0___0___0___56">#REF!</definedName>
    <definedName name="Sinnombre___0___0___0___0___0___0___0___57">#REF!</definedName>
    <definedName name="Sinnombre___0___0___0___0___0___0___0___58">#REF!</definedName>
    <definedName name="Sinnombre___0___0___0___0___0___0___0___59">#REF!</definedName>
    <definedName name="Sinnombre___0___0___0___0___0___0___0___60">#REF!</definedName>
    <definedName name="Sinnombre___0___0___0___0___0___0___20">#REF!</definedName>
    <definedName name="Sinnombre___0___0___0___0___0___0___21">#REF!</definedName>
    <definedName name="Sinnombre___0___0___0___0___0___0___22">#REF!</definedName>
    <definedName name="Sinnombre___0___0___0___0___0___0___23">#REF!</definedName>
    <definedName name="Sinnombre___0___0___0___0___0___0___24">#REF!</definedName>
    <definedName name="Sinnombre___0___0___0___0___0___0___25">#REF!</definedName>
    <definedName name="Sinnombre___0___0___0___0___0___0___26">#REF!</definedName>
    <definedName name="Sinnombre___0___0___0___0___0___0___27">#REF!</definedName>
    <definedName name="Sinnombre___0___0___0___0___0___0___28">#REF!</definedName>
    <definedName name="Sinnombre___0___0___0___0___0___0___29">#REF!</definedName>
    <definedName name="Sinnombre___0___0___0___0___0___0___30">#REF!</definedName>
    <definedName name="Sinnombre___0___0___0___0___0___0___31">#REF!</definedName>
    <definedName name="Sinnombre___0___0___0___0___0___0___32">#REF!</definedName>
    <definedName name="Sinnombre___0___0___0___0___0___0___33">#REF!</definedName>
    <definedName name="Sinnombre___0___0___0___0___0___0___34">#REF!</definedName>
    <definedName name="Sinnombre___0___0___0___0___0___0___35">#REF!</definedName>
    <definedName name="Sinnombre___0___0___0___0___0___0___36">#REF!</definedName>
    <definedName name="Sinnombre___0___0___0___0___0___0___37">#REF!</definedName>
    <definedName name="Sinnombre___0___0___0___0___0___0___38">#REF!</definedName>
    <definedName name="Sinnombre___0___0___0___0___0___0___39">#REF!</definedName>
    <definedName name="Sinnombre___0___0___0___0___0___0___40">#REF!</definedName>
    <definedName name="Sinnombre___0___0___0___0___0___0___41">#REF!</definedName>
    <definedName name="Sinnombre___0___0___0___0___0___0___42">#REF!</definedName>
    <definedName name="Sinnombre___0___0___0___0___0___0___43">#REF!</definedName>
    <definedName name="Sinnombre___0___0___0___0___0___0___44">#REF!</definedName>
    <definedName name="Sinnombre___0___0___0___0___0___0___45">#REF!</definedName>
    <definedName name="Sinnombre___0___0___0___0___0___0___46">#REF!</definedName>
    <definedName name="Sinnombre___0___0___0___0___0___0___47">#REF!</definedName>
    <definedName name="Sinnombre___0___0___0___0___0___0___48">#REF!</definedName>
    <definedName name="Sinnombre___0___0___0___0___0___0___49">#REF!</definedName>
    <definedName name="Sinnombre___0___0___0___0___0___0___50">#REF!</definedName>
    <definedName name="Sinnombre___0___0___0___0___0___0___51">#REF!</definedName>
    <definedName name="Sinnombre___0___0___0___0___0___0___52">#REF!</definedName>
    <definedName name="Sinnombre___0___0___0___0___0___0___53">#REF!</definedName>
    <definedName name="Sinnombre___0___0___0___0___0___0___54">#REF!</definedName>
    <definedName name="Sinnombre___0___0___0___0___0___0___55">#REF!</definedName>
    <definedName name="Sinnombre___0___0___0___0___0___0___56">#REF!</definedName>
    <definedName name="Sinnombre___0___0___0___0___0___0___57">#REF!</definedName>
    <definedName name="Sinnombre___0___0___0___0___0___0___58">#REF!</definedName>
    <definedName name="Sinnombre___0___0___0___0___0___0___59">#REF!</definedName>
    <definedName name="Sinnombre___0___0___0___0___0___0___60">#REF!</definedName>
    <definedName name="Sinnombre___0___0___0___0___0___20">#REF!</definedName>
    <definedName name="Sinnombre___0___0___0___0___0___21">#REF!</definedName>
    <definedName name="Sinnombre___0___0___0___0___0___22">#REF!</definedName>
    <definedName name="Sinnombre___0___0___0___0___0___23">#REF!</definedName>
    <definedName name="Sinnombre___0___0___0___0___0___24">#REF!</definedName>
    <definedName name="Sinnombre___0___0___0___0___0___25">#REF!</definedName>
    <definedName name="Sinnombre___0___0___0___0___0___26">#REF!</definedName>
    <definedName name="Sinnombre___0___0___0___0___0___27">#REF!</definedName>
    <definedName name="Sinnombre___0___0___0___0___0___28">#REF!</definedName>
    <definedName name="Sinnombre___0___0___0___0___0___29">#REF!</definedName>
    <definedName name="Sinnombre___0___0___0___0___0___30">#REF!</definedName>
    <definedName name="Sinnombre___0___0___0___0___0___31">#REF!</definedName>
    <definedName name="Sinnombre___0___0___0___0___0___32">#REF!</definedName>
    <definedName name="Sinnombre___0___0___0___0___0___33">#REF!</definedName>
    <definedName name="Sinnombre___0___0___0___0___0___34">#REF!</definedName>
    <definedName name="Sinnombre___0___0___0___0___0___35">#REF!</definedName>
    <definedName name="Sinnombre___0___0___0___0___0___36">#REF!</definedName>
    <definedName name="Sinnombre___0___0___0___0___0___37">#REF!</definedName>
    <definedName name="Sinnombre___0___0___0___0___0___38">#REF!</definedName>
    <definedName name="Sinnombre___0___0___0___0___0___39">#REF!</definedName>
    <definedName name="Sinnombre___0___0___0___0___0___40">#REF!</definedName>
    <definedName name="Sinnombre___0___0___0___0___0___41">#REF!</definedName>
    <definedName name="Sinnombre___0___0___0___0___0___42">#REF!</definedName>
    <definedName name="Sinnombre___0___0___0___0___0___43">#REF!</definedName>
    <definedName name="Sinnombre___0___0___0___0___0___44">#REF!</definedName>
    <definedName name="Sinnombre___0___0___0___0___0___45">#REF!</definedName>
    <definedName name="Sinnombre___0___0___0___0___0___46">#REF!</definedName>
    <definedName name="Sinnombre___0___0___0___0___0___47">#REF!</definedName>
    <definedName name="Sinnombre___0___0___0___0___0___48">#REF!</definedName>
    <definedName name="Sinnombre___0___0___0___0___0___49">#REF!</definedName>
    <definedName name="Sinnombre___0___0___0___0___0___50">#REF!</definedName>
    <definedName name="Sinnombre___0___0___0___0___0___51">#REF!</definedName>
    <definedName name="Sinnombre___0___0___0___0___0___52">#REF!</definedName>
    <definedName name="Sinnombre___0___0___0___0___0___53">#REF!</definedName>
    <definedName name="Sinnombre___0___0___0___0___0___54">#REF!</definedName>
    <definedName name="Sinnombre___0___0___0___0___0___55">#REF!</definedName>
    <definedName name="Sinnombre___0___0___0___0___0___56">#REF!</definedName>
    <definedName name="Sinnombre___0___0___0___0___0___57">#REF!</definedName>
    <definedName name="Sinnombre___0___0___0___0___0___58">#REF!</definedName>
    <definedName name="Sinnombre___0___0___0___0___0___59">#REF!</definedName>
    <definedName name="Sinnombre___0___0___0___0___0___60">#REF!</definedName>
    <definedName name="Sinnombre___0___0___0___0___20">#REF!</definedName>
    <definedName name="Sinnombre___0___0___0___0___21">#REF!</definedName>
    <definedName name="Sinnombre___0___0___0___0___22">#REF!</definedName>
    <definedName name="Sinnombre___0___0___0___0___23">#REF!</definedName>
    <definedName name="Sinnombre___0___0___0___0___24">#REF!</definedName>
    <definedName name="Sinnombre___0___0___0___0___25">#REF!</definedName>
    <definedName name="Sinnombre___0___0___0___0___26">#REF!</definedName>
    <definedName name="Sinnombre___0___0___0___0___27">#REF!</definedName>
    <definedName name="Sinnombre___0___0___0___0___28">#REF!</definedName>
    <definedName name="Sinnombre___0___0___0___0___29">#REF!</definedName>
    <definedName name="Sinnombre___0___0___0___0___30">#REF!</definedName>
    <definedName name="Sinnombre___0___0___0___0___31">#REF!</definedName>
    <definedName name="Sinnombre___0___0___0___0___32">#REF!</definedName>
    <definedName name="Sinnombre___0___0___0___0___33">#REF!</definedName>
    <definedName name="Sinnombre___0___0___0___0___34">#REF!</definedName>
    <definedName name="Sinnombre___0___0___0___0___35">#REF!</definedName>
    <definedName name="Sinnombre___0___0___0___0___36">#REF!</definedName>
    <definedName name="Sinnombre___0___0___0___0___37">#REF!</definedName>
    <definedName name="Sinnombre___0___0___0___0___38">#REF!</definedName>
    <definedName name="Sinnombre___0___0___0___0___39">#REF!</definedName>
    <definedName name="Sinnombre___0___0___0___0___40">#REF!</definedName>
    <definedName name="Sinnombre___0___0___0___0___41">#REF!</definedName>
    <definedName name="Sinnombre___0___0___0___0___42">#REF!</definedName>
    <definedName name="Sinnombre___0___0___0___0___43">#REF!</definedName>
    <definedName name="Sinnombre___0___0___0___0___44">#REF!</definedName>
    <definedName name="Sinnombre___0___0___0___0___45">#REF!</definedName>
    <definedName name="Sinnombre___0___0___0___0___46">#REF!</definedName>
    <definedName name="Sinnombre___0___0___0___0___47">#REF!</definedName>
    <definedName name="Sinnombre___0___0___0___0___48">#REF!</definedName>
    <definedName name="Sinnombre___0___0___0___0___49">#REF!</definedName>
    <definedName name="Sinnombre___0___0___0___0___50">#REF!</definedName>
    <definedName name="Sinnombre___0___0___0___0___51">#REF!</definedName>
    <definedName name="Sinnombre___0___0___0___0___52">#REF!</definedName>
    <definedName name="Sinnombre___0___0___0___0___53">#REF!</definedName>
    <definedName name="Sinnombre___0___0___0___0___54">#REF!</definedName>
    <definedName name="Sinnombre___0___0___0___0___55">#REF!</definedName>
    <definedName name="Sinnombre___0___0___0___0___56">#REF!</definedName>
    <definedName name="Sinnombre___0___0___0___0___57">#REF!</definedName>
    <definedName name="Sinnombre___0___0___0___0___58">#REF!</definedName>
    <definedName name="Sinnombre___0___0___0___0___59">#REF!</definedName>
    <definedName name="Sinnombre___0___0___0___0___60">#REF!</definedName>
    <definedName name="Sinnombre___0___0___0___20">#REF!</definedName>
    <definedName name="Sinnombre___0___0___0___21">#REF!</definedName>
    <definedName name="Sinnombre___0___0___0___22">#REF!</definedName>
    <definedName name="Sinnombre___0___0___0___23">#REF!</definedName>
    <definedName name="Sinnombre___0___0___0___24">#REF!</definedName>
    <definedName name="Sinnombre___0___0___0___25">#REF!</definedName>
    <definedName name="Sinnombre___0___0___0___26">#REF!</definedName>
    <definedName name="Sinnombre___0___0___0___27">#REF!</definedName>
    <definedName name="Sinnombre___0___0___0___28">#REF!</definedName>
    <definedName name="Sinnombre___0___0___0___29">#REF!</definedName>
    <definedName name="Sinnombre___0___0___0___30">#REF!</definedName>
    <definedName name="Sinnombre___0___0___0___31">#REF!</definedName>
    <definedName name="Sinnombre___0___0___0___32">#REF!</definedName>
    <definedName name="Sinnombre___0___0___0___33">#REF!</definedName>
    <definedName name="Sinnombre___0___0___0___34">#REF!</definedName>
    <definedName name="Sinnombre___0___0___0___35">#REF!</definedName>
    <definedName name="Sinnombre___0___0___0___36">#REF!</definedName>
    <definedName name="Sinnombre___0___0___0___37">#REF!</definedName>
    <definedName name="Sinnombre___0___0___0___38">#REF!</definedName>
    <definedName name="Sinnombre___0___0___0___39">#REF!</definedName>
    <definedName name="Sinnombre___0___0___0___40">#REF!</definedName>
    <definedName name="Sinnombre___0___0___0___41">#REF!</definedName>
    <definedName name="Sinnombre___0___0___0___42">#REF!</definedName>
    <definedName name="Sinnombre___0___0___0___43">#REF!</definedName>
    <definedName name="Sinnombre___0___0___0___44">#REF!</definedName>
    <definedName name="Sinnombre___0___0___0___45">#REF!</definedName>
    <definedName name="Sinnombre___0___0___0___46">#REF!</definedName>
    <definedName name="Sinnombre___0___0___0___47">#REF!</definedName>
    <definedName name="Sinnombre___0___0___0___48">#REF!</definedName>
    <definedName name="Sinnombre___0___0___0___49">#REF!</definedName>
    <definedName name="Sinnombre___0___0___0___50">#REF!</definedName>
    <definedName name="Sinnombre___0___0___0___51">#REF!</definedName>
    <definedName name="Sinnombre___0___0___0___52">#REF!</definedName>
    <definedName name="Sinnombre___0___0___0___53">#REF!</definedName>
    <definedName name="Sinnombre___0___0___0___54">#REF!</definedName>
    <definedName name="Sinnombre___0___0___0___55">#REF!</definedName>
    <definedName name="Sinnombre___0___0___0___56">#REF!</definedName>
    <definedName name="Sinnombre___0___0___0___57">#REF!</definedName>
    <definedName name="Sinnombre___0___0___0___58">#REF!</definedName>
    <definedName name="Sinnombre___0___0___0___59">#REF!</definedName>
    <definedName name="Sinnombre___0___0___0___60">#REF!</definedName>
    <definedName name="Sinnombre___0___0___20">#REF!</definedName>
    <definedName name="Sinnombre___0___0___21">#REF!</definedName>
    <definedName name="Sinnombre___0___0___22">#REF!</definedName>
    <definedName name="Sinnombre___0___0___23">#REF!</definedName>
    <definedName name="Sinnombre___0___0___24">#REF!</definedName>
    <definedName name="Sinnombre___0___0___25">#REF!</definedName>
    <definedName name="Sinnombre___0___0___26">#REF!</definedName>
    <definedName name="Sinnombre___0___0___27">#REF!</definedName>
    <definedName name="Sinnombre___0___0___28">#REF!</definedName>
    <definedName name="Sinnombre___0___0___29">#REF!</definedName>
    <definedName name="Sinnombre___0___0___30">#REF!</definedName>
    <definedName name="Sinnombre___0___0___31">#REF!</definedName>
    <definedName name="Sinnombre___0___0___32">#REF!</definedName>
    <definedName name="Sinnombre___0___0___33">#REF!</definedName>
    <definedName name="Sinnombre___0___0___34">#REF!</definedName>
    <definedName name="Sinnombre___0___0___35">#REF!</definedName>
    <definedName name="Sinnombre___0___0___36">#REF!</definedName>
    <definedName name="Sinnombre___0___0___37">#REF!</definedName>
    <definedName name="Sinnombre___0___0___38">#REF!</definedName>
    <definedName name="Sinnombre___0___0___39">#REF!</definedName>
    <definedName name="Sinnombre___0___0___40">#REF!</definedName>
    <definedName name="Sinnombre___0___0___41">#REF!</definedName>
    <definedName name="Sinnombre___0___0___42">#REF!</definedName>
    <definedName name="Sinnombre___0___0___43">#REF!</definedName>
    <definedName name="Sinnombre___0___0___44">#REF!</definedName>
    <definedName name="Sinnombre___0___0___45">#REF!</definedName>
    <definedName name="Sinnombre___0___0___46">#REF!</definedName>
    <definedName name="Sinnombre___0___0___47">#REF!</definedName>
    <definedName name="Sinnombre___0___0___48">#REF!</definedName>
    <definedName name="Sinnombre___0___0___49">#REF!</definedName>
    <definedName name="Sinnombre___0___0___50">#REF!</definedName>
    <definedName name="Sinnombre___0___0___51">#REF!</definedName>
    <definedName name="Sinnombre___0___0___52">#REF!</definedName>
    <definedName name="Sinnombre___0___0___53">#REF!</definedName>
    <definedName name="Sinnombre___0___0___54">#REF!</definedName>
    <definedName name="Sinnombre___0___0___55">#REF!</definedName>
    <definedName name="Sinnombre___0___0___56">#REF!</definedName>
    <definedName name="Sinnombre___0___0___57">#REF!</definedName>
    <definedName name="Sinnombre___0___0___58">#REF!</definedName>
    <definedName name="Sinnombre___0___0___59">#REF!</definedName>
    <definedName name="Sinnombre___0___0___60">#REF!</definedName>
    <definedName name="Sinnombre___0___20">#REF!</definedName>
    <definedName name="Sinnombre___0___21">#REF!</definedName>
    <definedName name="Sinnombre___0___22">#REF!</definedName>
    <definedName name="Sinnombre___0___23">#REF!</definedName>
    <definedName name="Sinnombre___0___24">#REF!</definedName>
    <definedName name="Sinnombre___0___25">#REF!</definedName>
    <definedName name="Sinnombre___0___26">#REF!</definedName>
    <definedName name="Sinnombre___0___27">#REF!</definedName>
    <definedName name="Sinnombre___0___28">#REF!</definedName>
    <definedName name="Sinnombre___0___29">#REF!</definedName>
    <definedName name="Sinnombre___0___30">#REF!</definedName>
    <definedName name="Sinnombre___0___31">#REF!</definedName>
    <definedName name="Sinnombre___0___32">#REF!</definedName>
    <definedName name="Sinnombre___0___33">#REF!</definedName>
    <definedName name="Sinnombre___0___34">#REF!</definedName>
    <definedName name="Sinnombre___0___35">#REF!</definedName>
    <definedName name="Sinnombre___0___36">#REF!</definedName>
    <definedName name="Sinnombre___0___37">#REF!</definedName>
    <definedName name="Sinnombre___0___38">#REF!</definedName>
    <definedName name="Sinnombre___0___39">#REF!</definedName>
    <definedName name="Sinnombre___0___40">#REF!</definedName>
    <definedName name="Sinnombre___0___41">#REF!</definedName>
    <definedName name="Sinnombre___0___42">#REF!</definedName>
    <definedName name="Sinnombre___0___43">#REF!</definedName>
    <definedName name="Sinnombre___0___44">#REF!</definedName>
    <definedName name="Sinnombre___0___45">#REF!</definedName>
    <definedName name="Sinnombre___0___46">#REF!</definedName>
    <definedName name="Sinnombre___0___47">#REF!</definedName>
    <definedName name="Sinnombre___0___48">#REF!</definedName>
    <definedName name="Sinnombre___0___49">#REF!</definedName>
    <definedName name="Sinnombre___0___50">#REF!</definedName>
    <definedName name="Sinnombre___0___51">#REF!</definedName>
    <definedName name="Sinnombre___0___52">#REF!</definedName>
    <definedName name="Sinnombre___0___53">#REF!</definedName>
    <definedName name="Sinnombre___0___54">#REF!</definedName>
    <definedName name="Sinnombre___0___55">#REF!</definedName>
    <definedName name="Sinnombre___0___56">#REF!</definedName>
    <definedName name="Sinnombre___0___57">#REF!</definedName>
    <definedName name="Sinnombre___0___58">#REF!</definedName>
    <definedName name="Sinnombre___0___59">#REF!</definedName>
    <definedName name="Sinnombre___0___60">#REF!</definedName>
    <definedName name="Sinnombre___20">#REF!</definedName>
    <definedName name="Sinnombre___21">#REF!</definedName>
    <definedName name="Sinnombre___22">#REF!</definedName>
    <definedName name="Sinnombre___23">#REF!</definedName>
    <definedName name="Sinnombre___24">#REF!</definedName>
    <definedName name="Sinnombre___25">#REF!</definedName>
    <definedName name="Sinnombre___26">#REF!</definedName>
    <definedName name="Sinnombre___27">#REF!</definedName>
    <definedName name="Sinnombre___28">#REF!</definedName>
    <definedName name="Sinnombre___29">#REF!</definedName>
    <definedName name="Sinnombre___30">#REF!</definedName>
    <definedName name="Sinnombre___31">#REF!</definedName>
    <definedName name="Sinnombre___32">#REF!</definedName>
    <definedName name="Sinnombre___33">#REF!</definedName>
    <definedName name="Sinnombre___34">#REF!</definedName>
    <definedName name="Sinnombre___35">#REF!</definedName>
    <definedName name="Sinnombre___36">#REF!</definedName>
    <definedName name="Sinnombre___37">#REF!</definedName>
    <definedName name="Sinnombre___38">#REF!</definedName>
    <definedName name="Sinnombre___39">#REF!</definedName>
    <definedName name="Sinnombre___40">#REF!</definedName>
    <definedName name="Sinnombre___41">#REF!</definedName>
    <definedName name="Sinnombre___42">#REF!</definedName>
    <definedName name="Sinnombre___43">#REF!</definedName>
    <definedName name="Sinnombre___44">#REF!</definedName>
    <definedName name="Sinnombre___45">#REF!</definedName>
    <definedName name="Sinnombre___46">#REF!</definedName>
    <definedName name="Sinnombre___47">#REF!</definedName>
    <definedName name="Sinnombre___48">#REF!</definedName>
    <definedName name="Sinnombre___49">#REF!</definedName>
    <definedName name="Sinnombre___50">#REF!</definedName>
    <definedName name="Sinnombre___52">#REF!</definedName>
    <definedName name="Sinnombre___53">#REF!</definedName>
    <definedName name="Sinnombre___54">#REF!</definedName>
    <definedName name="Sinnombre___55">#REF!</definedName>
    <definedName name="Sinnombre___56">#REF!</definedName>
    <definedName name="Sinnombre___57">#REF!</definedName>
    <definedName name="Sinnombre___58">#REF!</definedName>
    <definedName name="Sinnombre___59">#REF!</definedName>
    <definedName name="Sinnombre___60">#REF!</definedName>
    <definedName name="SINO">#REF!</definedName>
    <definedName name="sinpagados">#REF!</definedName>
    <definedName name="SITIO">#REF!</definedName>
    <definedName name="SOAT">#N/A</definedName>
    <definedName name="SOFI">#REF!</definedName>
    <definedName name="ssss">#REF!</definedName>
    <definedName name="ST">#REF!</definedName>
    <definedName name="Stroinc">#REF!</definedName>
    <definedName name="Stropag">#REF!</definedName>
    <definedName name="SUM">#REF!</definedName>
    <definedName name="SUSTRACCION1">#REF!</definedName>
    <definedName name="SUSTRACCION2">#REF!</definedName>
    <definedName name="sut">#REF!</definedName>
    <definedName name="T" hidden="1">#REF!</definedName>
    <definedName name="TAB">#REF!</definedName>
    <definedName name="TABLA">#REF!</definedName>
    <definedName name="TABLAC">#REF!</definedName>
    <definedName name="TABLAD">#REF!</definedName>
    <definedName name="TABLAI">#REF!</definedName>
    <definedName name="TABLAL">#REF!</definedName>
    <definedName name="TABLAO">#REF!</definedName>
    <definedName name="TABLAS">#REF!</definedName>
    <definedName name="TABLAZ">#REF!</definedName>
    <definedName name="tadquisicion">#REF!</definedName>
    <definedName name="TARIFA">#REF!</definedName>
    <definedName name="TAXI">#REF!</definedName>
    <definedName name="TAXI1">#REF!</definedName>
    <definedName name="TAXI2">#REF!</definedName>
    <definedName name="TDA">#REF!</definedName>
    <definedName name="TDAS">#REF!</definedName>
    <definedName name="TDAS01">#REF!</definedName>
    <definedName name="TDAS1">#REF!</definedName>
    <definedName name="TELEMARKETING__SALES">#REF!</definedName>
    <definedName name="TERRITORIALES">#REF!</definedName>
    <definedName name="TEST1">#REF!</definedName>
    <definedName name="TEST2">#REF!</definedName>
    <definedName name="TEST3">#REF!</definedName>
    <definedName name="TEST4">#REF!</definedName>
    <definedName name="TEST5">#REF!</definedName>
    <definedName name="TESTHKEY">#REF!</definedName>
    <definedName name="TESTKEYS">#REF!</definedName>
    <definedName name="TESTVKEY">#REF!</definedName>
    <definedName name="TIENDA">#REF!</definedName>
    <definedName name="TIENDAS">#REF!</definedName>
    <definedName name="TIPO">#REF!</definedName>
    <definedName name="TIPO_DE_VEHICULOS" localSheetId="0">#REF!</definedName>
    <definedName name="TIPO_DE_VEHICULOS">#REF!</definedName>
    <definedName name="TIPOBIEN">#REF!</definedName>
    <definedName name="TipodeVehiculo">#REF!</definedName>
    <definedName name="Títulos_a_imprimir_IM">#REF!</definedName>
    <definedName name="titulos1">#REF!</definedName>
    <definedName name="TITULOS2">#REF!</definedName>
    <definedName name="tmc">#REF!</definedName>
    <definedName name="tmkt_budg">#REF!</definedName>
    <definedName name="tmkt_comp">#REF!</definedName>
    <definedName name="TMKT_GRAPHS">#REF!</definedName>
    <definedName name="TOTAL">#REF!</definedName>
    <definedName name="TR">#REF!</definedName>
    <definedName name="TRADICIONAL">#REF!</definedName>
    <definedName name="TRES">#REF!</definedName>
    <definedName name="TRME">#REF!</definedName>
    <definedName name="TRMERC1">#REF!</definedName>
    <definedName name="TRMERC2">#REF!</definedName>
    <definedName name="TRV" hidden="1">#REF!</definedName>
    <definedName name="TRVALORES">#REF!</definedName>
    <definedName name="TTO">#REF!</definedName>
    <definedName name="tunica">#REF!</definedName>
    <definedName name="TV">#REF!</definedName>
    <definedName name="U.K.">#REF!</definedName>
    <definedName name="UBICACION">#REF!</definedName>
    <definedName name="UNO">#REF!</definedName>
    <definedName name="USO">#REF!</definedName>
    <definedName name="USRIP">#REF!</definedName>
    <definedName name="v">#REF!</definedName>
    <definedName name="v_2001_a">#REF!</definedName>
    <definedName name="VALOERS">#REF!</definedName>
    <definedName name="valores">"$#REF!.$A$1:$CG$31"</definedName>
    <definedName name="var_abs_hmzo">#REF!</definedName>
    <definedName name="var_abs_mzo">#REF!</definedName>
    <definedName name="Var_ago_dic1998">#REF!</definedName>
    <definedName name="var_rel_hmzo">#REF!</definedName>
    <definedName name="var_rel_mzo">#REF!</definedName>
    <definedName name="VARIAC">#REF!</definedName>
    <definedName name="variaciones">#REF!</definedName>
    <definedName name="VCV">#REF!</definedName>
    <definedName name="VENCE">#REF!</definedName>
    <definedName name="VENCE___0">#REF!</definedName>
    <definedName name="VENCE___20">#REF!</definedName>
    <definedName name="VENCE___21">#REF!</definedName>
    <definedName name="VENCE___22">#REF!</definedName>
    <definedName name="VENCE___23">#REF!</definedName>
    <definedName name="VENCE___24">#REF!</definedName>
    <definedName name="VENCE___25">#REF!</definedName>
    <definedName name="VENCE___26">#REF!</definedName>
    <definedName name="VENCE___27">#REF!</definedName>
    <definedName name="VENCE___28">#REF!</definedName>
    <definedName name="VENCE___29">#REF!</definedName>
    <definedName name="VENCE___30">#REF!</definedName>
    <definedName name="VENCE___31">#REF!</definedName>
    <definedName name="VENCE___32">#REF!</definedName>
    <definedName name="VENCE___33">#REF!</definedName>
    <definedName name="VENCE___34">#REF!</definedName>
    <definedName name="VENCE___35">#REF!</definedName>
    <definedName name="VENCE___36">#REF!</definedName>
    <definedName name="VENCE___37">#REF!</definedName>
    <definedName name="VENCE___38">#REF!</definedName>
    <definedName name="VENCE___39">#REF!</definedName>
    <definedName name="VENCE___40">#REF!</definedName>
    <definedName name="VENCE___41">#REF!</definedName>
    <definedName name="VENCE___42">#REF!</definedName>
    <definedName name="VENCE___43">#REF!</definedName>
    <definedName name="VENCE___44">#REF!</definedName>
    <definedName name="VENCE___45">#REF!</definedName>
    <definedName name="VENCE___46">#REF!</definedName>
    <definedName name="VENCE___47">#REF!</definedName>
    <definedName name="VENCE___48">#REF!</definedName>
    <definedName name="VENCE___49">#REF!</definedName>
    <definedName name="VENCE___50">#REF!</definedName>
    <definedName name="VENCE___52">#REF!</definedName>
    <definedName name="VENCE___53">#REF!</definedName>
    <definedName name="VENCE___54">#REF!</definedName>
    <definedName name="VENCE___55">#REF!</definedName>
    <definedName name="VENCE___56">#REF!</definedName>
    <definedName name="VENCE___57">#REF!</definedName>
    <definedName name="VENCE___58">#REF!</definedName>
    <definedName name="VENCE___59">#REF!</definedName>
    <definedName name="VENCE___60">#REF!</definedName>
    <definedName name="VENCEW">#REF!</definedName>
    <definedName name="VENCEW___0">#REF!</definedName>
    <definedName name="VENCEW___20">#REF!</definedName>
    <definedName name="VENCEW___21">#REF!</definedName>
    <definedName name="VENCEW___22">#REF!</definedName>
    <definedName name="VENCEW___23">#REF!</definedName>
    <definedName name="VENCEW___24">#REF!</definedName>
    <definedName name="VENCEW___25">#REF!</definedName>
    <definedName name="VENCEW___26">#REF!</definedName>
    <definedName name="VENCEW___27">#REF!</definedName>
    <definedName name="VENCEW___28">#REF!</definedName>
    <definedName name="VENCEW___29">#REF!</definedName>
    <definedName name="VENCEW___30">#REF!</definedName>
    <definedName name="VENCEW___31">#REF!</definedName>
    <definedName name="VENCEW___32">#REF!</definedName>
    <definedName name="VENCEW___33">#REF!</definedName>
    <definedName name="VENCEW___34">#REF!</definedName>
    <definedName name="VENCEW___35">#REF!</definedName>
    <definedName name="VENCEW___36">#REF!</definedName>
    <definedName name="VENCEW___37">#REF!</definedName>
    <definedName name="VENCEW___38">#REF!</definedName>
    <definedName name="VENCEW___39">#REF!</definedName>
    <definedName name="VENCEW___40">#REF!</definedName>
    <definedName name="VENCEW___41">#REF!</definedName>
    <definedName name="VENCEW___42">#REF!</definedName>
    <definedName name="VENCEW___43">#REF!</definedName>
    <definedName name="VENCEW___44">#REF!</definedName>
    <definedName name="VENCEW___45">#REF!</definedName>
    <definedName name="VENCEW___46">#REF!</definedName>
    <definedName name="VENCEW___47">#REF!</definedName>
    <definedName name="VENCEW___48">#REF!</definedName>
    <definedName name="VENCEW___49">#REF!</definedName>
    <definedName name="VENCEW___50">#REF!</definedName>
    <definedName name="VENCEW___52">#REF!</definedName>
    <definedName name="VENCEW___53">#REF!</definedName>
    <definedName name="VENCEW___54">#REF!</definedName>
    <definedName name="VENCEW___55">#REF!</definedName>
    <definedName name="VENCEW___56">#REF!</definedName>
    <definedName name="VENCEW___57">#REF!</definedName>
    <definedName name="VENCEW___58">#REF!</definedName>
    <definedName name="VENCEW___59">#REF!</definedName>
    <definedName name="VENCEW___60">#REF!</definedName>
    <definedName name="Vencido">#REF!</definedName>
    <definedName name="VENTAS_COSTO">#REF!</definedName>
    <definedName name="VIP">#REF!</definedName>
    <definedName name="Vlfaccon">#REF!</definedName>
    <definedName name="Vlfacest">#REF!</definedName>
    <definedName name="Vlfacfin">#REF!</definedName>
    <definedName name="Vlfacind">#REF!</definedName>
    <definedName name="Vlfacmin">#REF!</definedName>
    <definedName name="Vlfactra">#REF!</definedName>
    <definedName name="VNOV">#REF!</definedName>
    <definedName name="VNOV02">#REF!</definedName>
    <definedName name="VNOV021">#REF!</definedName>
    <definedName name="Volatilidad">#REF!</definedName>
    <definedName name="Vr">#REF!</definedName>
    <definedName name="VTA_2001">#REF!</definedName>
    <definedName name="VTA_2002">#REF!</definedName>
    <definedName name="vta_2003">#REF!</definedName>
    <definedName name="VTAS">#REF!</definedName>
    <definedName name="Vtas_2003">#REF!</definedName>
    <definedName name="vtas_dlls">#REF!</definedName>
    <definedName name="vtas_ytdjun">#REF!</definedName>
    <definedName name="VTAS2001">#REF!</definedName>
    <definedName name="vtas2002">#REF!</definedName>
    <definedName name="VTASDIC00">#REF!</definedName>
    <definedName name="vtasjun">#REF!</definedName>
    <definedName name="vx">#REF!</definedName>
    <definedName name="W" localSheetId="0">#REF!</definedName>
    <definedName name="w">#REF!</definedName>
    <definedName name="we">#REF!</definedName>
    <definedName name="xc">#REF!</definedName>
    <definedName name="XS_curve_Sheet1_List">#REF!</definedName>
    <definedName name="xx">#REF!</definedName>
    <definedName name="xxc">#REF!</definedName>
    <definedName name="xxx">#REF!</definedName>
    <definedName name="XXXX">#REF!</definedName>
    <definedName name="XXXXXXX">#REF!</definedName>
    <definedName name="Z_91B09340_138F_47BE_81CF_444E66C2848E_.wvu.FilterData">#REF!</definedName>
    <definedName name="Z_91B09340_138F_47BE_81CF_444E66C2848E_.wvu.PrintArea">#REF!</definedName>
    <definedName name="Z_91B09340_138F_47BE_81CF_444E66C2848E_.wvu.PrintTitles">#REF!</definedName>
    <definedName name="Z_C637CC70_E81A_405F_A140_15EB14526C70_.wvu.FilterData">#REF!</definedName>
    <definedName name="Z_C637CC70_E81A_405F_A140_15EB14526C70_.wvu.PrintArea">#REF!</definedName>
    <definedName name="Z_C637CC70_E81A_405F_A140_15EB14526C70_.wvu.PrintTitles">#REF!</definedName>
    <definedName name="Z_E67CB0DB_3394_4033_A0C6_14C1AC8E185F_.wvu.FilterData">#REF!</definedName>
    <definedName name="Z_E67CB0DB_3394_4033_A0C6_14C1AC8E185F_.wvu.PrintArea">#REF!</definedName>
    <definedName name="Z_E67CB0DB_3394_4033_A0C6_14C1AC8E185F_.wvu.PrintTitles">#REF!</definedName>
    <definedName name="ZON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67" i="47" l="1"/>
  <c r="L38" i="25"/>
  <c r="M38" i="25" s="1"/>
  <c r="M39" i="25" s="1"/>
  <c r="L43" i="25"/>
  <c r="F43" i="25"/>
  <c r="M15" i="43"/>
  <c r="M20" i="43"/>
  <c r="H33" i="47"/>
  <c r="F33" i="47"/>
  <c r="D33" i="47"/>
  <c r="D32" i="47"/>
  <c r="D44" i="46"/>
  <c r="D44" i="45"/>
  <c r="D44" i="43"/>
  <c r="D43" i="25"/>
  <c r="F38" i="46"/>
  <c r="I38" i="46" s="1"/>
  <c r="I38" i="45"/>
  <c r="F38" i="45"/>
  <c r="H32" i="47"/>
  <c r="F32" i="47"/>
  <c r="H6" i="44"/>
  <c r="G6" i="44"/>
  <c r="F6" i="44"/>
  <c r="E6" i="44"/>
  <c r="D6" i="44"/>
  <c r="F37" i="46"/>
  <c r="F32" i="46"/>
  <c r="G26" i="46"/>
  <c r="G21" i="46"/>
  <c r="G20" i="46"/>
  <c r="G19" i="46"/>
  <c r="G18" i="46"/>
  <c r="G17" i="46"/>
  <c r="G16" i="46"/>
  <c r="G14" i="46"/>
  <c r="D10" i="46"/>
  <c r="J32" i="47" s="1"/>
  <c r="D10" i="43"/>
  <c r="D10" i="45"/>
  <c r="F37" i="45"/>
  <c r="F32" i="45"/>
  <c r="G26" i="45"/>
  <c r="G21" i="45"/>
  <c r="G20" i="45"/>
  <c r="G19" i="45"/>
  <c r="G18" i="45"/>
  <c r="G17" i="45"/>
  <c r="G16" i="45"/>
  <c r="G14" i="45"/>
  <c r="K21" i="43"/>
  <c r="K20" i="43"/>
  <c r="K18" i="43"/>
  <c r="K17" i="43"/>
  <c r="K16" i="43"/>
  <c r="K14" i="43"/>
  <c r="M40" i="43"/>
  <c r="M39" i="43"/>
  <c r="I38" i="43"/>
  <c r="F38" i="43"/>
  <c r="D38" i="43"/>
  <c r="C38" i="43"/>
  <c r="F37" i="43"/>
  <c r="F32" i="43"/>
  <c r="G26" i="43"/>
  <c r="G21" i="43"/>
  <c r="G20" i="43"/>
  <c r="G19" i="43"/>
  <c r="G18" i="43"/>
  <c r="G17" i="43"/>
  <c r="G16" i="43"/>
  <c r="G14" i="43"/>
  <c r="K38" i="25"/>
  <c r="K37" i="25"/>
  <c r="K32" i="25"/>
  <c r="F32" i="25"/>
  <c r="M26" i="25"/>
  <c r="G26" i="25"/>
  <c r="M22" i="25"/>
  <c r="M19" i="25"/>
  <c r="M18" i="25"/>
  <c r="M17" i="25"/>
  <c r="M16" i="25"/>
  <c r="L18" i="25"/>
  <c r="L17" i="25"/>
  <c r="L16" i="25"/>
  <c r="K21" i="25"/>
  <c r="L21" i="25" s="1"/>
  <c r="K20" i="25"/>
  <c r="L20" i="25" s="1"/>
  <c r="K19" i="25"/>
  <c r="L19" i="25" s="1"/>
  <c r="K18" i="25"/>
  <c r="K17" i="25"/>
  <c r="K16" i="25"/>
  <c r="K14" i="25"/>
  <c r="L14" i="25" s="1"/>
  <c r="M14" i="25" s="1"/>
  <c r="M15" i="25" s="1"/>
  <c r="J14" i="25"/>
  <c r="M37" i="25"/>
  <c r="L37" i="25"/>
  <c r="I32" i="25"/>
  <c r="G10" i="25"/>
  <c r="E10" i="25"/>
  <c r="D10" i="25"/>
  <c r="I38" i="25"/>
  <c r="F38" i="25"/>
  <c r="D38" i="25"/>
  <c r="L32" i="47" l="1"/>
  <c r="J33" i="47"/>
  <c r="L33" i="47" s="1"/>
  <c r="L32" i="25"/>
  <c r="M32" i="25" s="1"/>
  <c r="M33" i="25" s="1"/>
  <c r="F37" i="25" l="1"/>
  <c r="G21" i="25"/>
  <c r="G20" i="25"/>
  <c r="G19" i="25"/>
  <c r="G18" i="25"/>
  <c r="G17" i="25"/>
  <c r="G16" i="25"/>
  <c r="G14" i="25"/>
  <c r="E79" i="26"/>
  <c r="F79" i="26" s="1"/>
  <c r="G79" i="26" s="1"/>
  <c r="H79" i="26" s="1"/>
  <c r="J79" i="26" s="1"/>
  <c r="K79" i="26" s="1"/>
  <c r="F70" i="26"/>
  <c r="G70" i="26" s="1"/>
  <c r="H70" i="26" s="1"/>
  <c r="J70" i="26" s="1"/>
  <c r="F69" i="26"/>
  <c r="G69" i="26" s="1"/>
  <c r="H69" i="26" s="1"/>
  <c r="J69" i="26" s="1"/>
  <c r="K69" i="26" s="1"/>
  <c r="F63" i="26"/>
  <c r="G63" i="26" s="1"/>
  <c r="H63" i="26" s="1"/>
  <c r="J63" i="26" s="1"/>
  <c r="F62" i="26"/>
  <c r="G62" i="26" s="1"/>
  <c r="H62" i="26" s="1"/>
  <c r="J62" i="26" s="1"/>
  <c r="J61" i="26"/>
  <c r="H61" i="26"/>
  <c r="F60" i="26"/>
  <c r="G60" i="26" s="1"/>
  <c r="H60" i="26" s="1"/>
  <c r="J60" i="26" s="1"/>
  <c r="K60" i="26" s="1"/>
  <c r="E60" i="26"/>
  <c r="J55" i="26"/>
  <c r="H55" i="26"/>
  <c r="J54" i="26"/>
  <c r="H54" i="26"/>
  <c r="J53" i="26"/>
  <c r="H53" i="26"/>
  <c r="J52" i="26"/>
  <c r="H52" i="26"/>
  <c r="J51" i="26"/>
  <c r="H51" i="26"/>
  <c r="F50" i="26"/>
  <c r="G50" i="26" s="1"/>
  <c r="H50" i="26" s="1"/>
  <c r="J50" i="26" s="1"/>
  <c r="K50" i="26" s="1"/>
  <c r="H44" i="26"/>
  <c r="J44" i="26" s="1"/>
  <c r="F43" i="26"/>
  <c r="G43" i="26" s="1"/>
  <c r="H43" i="26" s="1"/>
  <c r="J43" i="26" s="1"/>
  <c r="F42" i="26"/>
  <c r="G42" i="26" s="1"/>
  <c r="H42" i="26" s="1"/>
  <c r="J42" i="26" s="1"/>
  <c r="H41" i="26"/>
  <c r="J41" i="26" s="1"/>
  <c r="J40" i="26"/>
  <c r="H40" i="26"/>
  <c r="J39" i="26"/>
  <c r="H39" i="26"/>
  <c r="G39" i="26"/>
  <c r="F39" i="26"/>
  <c r="J38" i="26"/>
  <c r="H38" i="26"/>
  <c r="J37" i="26"/>
  <c r="H37" i="26"/>
  <c r="J36" i="26"/>
  <c r="H36" i="26"/>
  <c r="H35" i="26"/>
  <c r="J35" i="26" s="1"/>
  <c r="K35" i="26" s="1"/>
  <c r="J34" i="26"/>
  <c r="H34" i="26"/>
  <c r="H33" i="26"/>
  <c r="J33" i="26" s="1"/>
  <c r="J32" i="26"/>
  <c r="H32" i="26"/>
  <c r="H31" i="26"/>
  <c r="J31" i="26" s="1"/>
  <c r="J30" i="26"/>
  <c r="H30" i="26"/>
  <c r="J29" i="26"/>
  <c r="H29" i="26"/>
  <c r="G28" i="26"/>
  <c r="H28" i="26" s="1"/>
  <c r="J28" i="26" s="1"/>
  <c r="F28" i="26"/>
  <c r="H27" i="26"/>
  <c r="J27" i="26" s="1"/>
  <c r="J26" i="26"/>
  <c r="H26" i="26"/>
  <c r="G25" i="26"/>
  <c r="H25" i="26" s="1"/>
  <c r="J25" i="26" s="1"/>
  <c r="F25" i="26"/>
  <c r="H24" i="26"/>
  <c r="J24" i="26" s="1"/>
  <c r="H23" i="26"/>
  <c r="J23" i="26" s="1"/>
  <c r="H22" i="26"/>
  <c r="J22" i="26" s="1"/>
  <c r="F21" i="26"/>
  <c r="G21" i="26" s="1"/>
  <c r="H21" i="26" s="1"/>
  <c r="J21" i="26" s="1"/>
  <c r="H20" i="26"/>
  <c r="J20" i="26" s="1"/>
  <c r="J19" i="26"/>
  <c r="K19" i="26" s="1"/>
  <c r="H19" i="26"/>
  <c r="G18" i="26"/>
  <c r="H18" i="26" s="1"/>
  <c r="J18" i="26" s="1"/>
  <c r="F18" i="26"/>
  <c r="H17" i="26"/>
  <c r="J17" i="26" s="1"/>
  <c r="J16" i="26"/>
  <c r="H16" i="26"/>
  <c r="H15" i="26"/>
  <c r="J15" i="26" s="1"/>
  <c r="H14" i="26"/>
  <c r="J14" i="26" s="1"/>
  <c r="E13" i="26"/>
  <c r="F13" i="26" s="1"/>
  <c r="G13" i="26" s="1"/>
  <c r="H13" i="26" s="1"/>
  <c r="J13" i="26" s="1"/>
  <c r="G12" i="26"/>
  <c r="H12" i="26" s="1"/>
  <c r="J12" i="26" s="1"/>
  <c r="H11" i="26"/>
  <c r="J11" i="26" s="1"/>
  <c r="H10" i="26"/>
  <c r="J10" i="26" s="1"/>
  <c r="K79" i="50"/>
  <c r="F79" i="50"/>
  <c r="G79" i="50" s="1"/>
  <c r="H79" i="50" s="1"/>
  <c r="J79" i="50" s="1"/>
  <c r="E79" i="50"/>
  <c r="I43" i="25" l="1"/>
  <c r="K43" i="25" s="1"/>
  <c r="M43" i="25" s="1"/>
  <c r="F44" i="46"/>
  <c r="F44" i="45"/>
  <c r="F44" i="43"/>
  <c r="K10" i="26"/>
  <c r="K15" i="26"/>
  <c r="K24" i="26"/>
  <c r="K29" i="26"/>
  <c r="K40" i="26"/>
  <c r="F70" i="50"/>
  <c r="G70" i="50" s="1"/>
  <c r="F69" i="50"/>
  <c r="G69" i="50" s="1"/>
  <c r="H69" i="50" s="1"/>
  <c r="J69" i="50" s="1"/>
  <c r="K69" i="50" s="1"/>
  <c r="H61" i="50"/>
  <c r="J61" i="50" s="1"/>
  <c r="H52" i="50"/>
  <c r="J52" i="50" s="1"/>
  <c r="H53" i="50"/>
  <c r="J53" i="50" s="1"/>
  <c r="H54" i="50"/>
  <c r="J54" i="50" s="1"/>
  <c r="H55" i="50"/>
  <c r="J55" i="50" s="1"/>
  <c r="H51" i="50"/>
  <c r="J51" i="50" s="1"/>
  <c r="H20" i="50"/>
  <c r="J20" i="50" s="1"/>
  <c r="H19" i="50"/>
  <c r="J19" i="50" s="1"/>
  <c r="H17" i="50"/>
  <c r="J17" i="50" s="1"/>
  <c r="H16" i="50"/>
  <c r="J16" i="50" s="1"/>
  <c r="H14" i="50"/>
  <c r="J14" i="50" s="1"/>
  <c r="H11" i="50"/>
  <c r="J11" i="50" s="1"/>
  <c r="H10" i="50"/>
  <c r="J10" i="50" s="1"/>
  <c r="F63" i="50"/>
  <c r="G63" i="50" s="1"/>
  <c r="H63" i="50" s="1"/>
  <c r="J63" i="50" s="1"/>
  <c r="F62" i="50"/>
  <c r="G62" i="50" s="1"/>
  <c r="H62" i="50" s="1"/>
  <c r="J62" i="50" s="1"/>
  <c r="F18" i="50"/>
  <c r="G18" i="50" s="1"/>
  <c r="H18" i="50" s="1"/>
  <c r="J18" i="50" s="1"/>
  <c r="E60" i="50"/>
  <c r="F60" i="50" s="1"/>
  <c r="G60" i="50" s="1"/>
  <c r="H60" i="50" s="1"/>
  <c r="J60" i="50" s="1"/>
  <c r="F50" i="50"/>
  <c r="G50" i="50" s="1"/>
  <c r="H50" i="50" s="1"/>
  <c r="J50" i="50" s="1"/>
  <c r="F42" i="50"/>
  <c r="G42" i="50" s="1"/>
  <c r="H42" i="50" s="1"/>
  <c r="J42" i="50" s="1"/>
  <c r="F43" i="50"/>
  <c r="G43" i="50" s="1"/>
  <c r="H43" i="50" s="1"/>
  <c r="J43" i="50" s="1"/>
  <c r="G39" i="50"/>
  <c r="H39" i="50" s="1"/>
  <c r="J39" i="50" s="1"/>
  <c r="F39" i="50"/>
  <c r="F28" i="50"/>
  <c r="G28" i="50" s="1"/>
  <c r="H28" i="50" s="1"/>
  <c r="J28" i="50" s="1"/>
  <c r="F25" i="50"/>
  <c r="G25" i="50" s="1"/>
  <c r="H25" i="50" s="1"/>
  <c r="J25" i="50" s="1"/>
  <c r="F21" i="50"/>
  <c r="G21" i="50" s="1"/>
  <c r="H21" i="50" s="1"/>
  <c r="J21" i="50" s="1"/>
  <c r="G12" i="50"/>
  <c r="H12" i="50" s="1"/>
  <c r="J12" i="50" s="1"/>
  <c r="E13" i="50"/>
  <c r="F13" i="50" s="1"/>
  <c r="G13" i="50" s="1"/>
  <c r="H13" i="50" s="1"/>
  <c r="J13" i="50" s="1"/>
  <c r="H15" i="50"/>
  <c r="J15" i="50" s="1"/>
  <c r="H22" i="50"/>
  <c r="J22" i="50" s="1"/>
  <c r="H23" i="50"/>
  <c r="J23" i="50" s="1"/>
  <c r="H24" i="50"/>
  <c r="J24" i="50" s="1"/>
  <c r="H26" i="50"/>
  <c r="J26" i="50" s="1"/>
  <c r="H27" i="50"/>
  <c r="J27" i="50" s="1"/>
  <c r="H29" i="50"/>
  <c r="J29" i="50" s="1"/>
  <c r="H30" i="50"/>
  <c r="J30" i="50" s="1"/>
  <c r="H31" i="50"/>
  <c r="J31" i="50" s="1"/>
  <c r="H32" i="50"/>
  <c r="J32" i="50" s="1"/>
  <c r="H33" i="50"/>
  <c r="J33" i="50" s="1"/>
  <c r="H34" i="50"/>
  <c r="J34" i="50" s="1"/>
  <c r="H35" i="50"/>
  <c r="J35" i="50" s="1"/>
  <c r="H36" i="50"/>
  <c r="J36" i="50" s="1"/>
  <c r="H37" i="50"/>
  <c r="J37" i="50" s="1"/>
  <c r="H38" i="50"/>
  <c r="J38" i="50" s="1"/>
  <c r="H40" i="50"/>
  <c r="J40" i="50" s="1"/>
  <c r="H41" i="50"/>
  <c r="J41" i="50" s="1"/>
  <c r="H44" i="50"/>
  <c r="J44" i="50" s="1"/>
  <c r="K24" i="50" l="1"/>
  <c r="K50" i="50"/>
  <c r="K60" i="50"/>
  <c r="K10" i="50"/>
  <c r="K40" i="50"/>
  <c r="K15" i="50"/>
  <c r="K35" i="50"/>
  <c r="K19" i="50"/>
  <c r="K29" i="50"/>
  <c r="H70" i="50"/>
  <c r="J70" i="50" s="1"/>
  <c r="D67" i="47"/>
  <c r="D31" i="47" s="1"/>
  <c r="J65" i="47"/>
  <c r="J67" i="47" s="1"/>
  <c r="J31" i="47" s="1"/>
  <c r="H65" i="47"/>
  <c r="H67" i="47" s="1"/>
  <c r="H31" i="47" s="1"/>
  <c r="F65" i="47"/>
  <c r="F67" i="47" s="1"/>
  <c r="F31" i="47" s="1"/>
  <c r="J60" i="47"/>
  <c r="H60" i="47"/>
  <c r="F60" i="47"/>
  <c r="J55" i="47"/>
  <c r="H55" i="47"/>
  <c r="F55" i="47"/>
  <c r="D38" i="46"/>
  <c r="D37" i="46"/>
  <c r="D26" i="46"/>
  <c r="D38" i="45"/>
  <c r="D37" i="45"/>
  <c r="D26" i="45"/>
  <c r="D37" i="43"/>
  <c r="D26" i="43"/>
  <c r="I37" i="25"/>
  <c r="D37" i="25"/>
  <c r="D26" i="25"/>
  <c r="I23" i="49"/>
  <c r="Q439" i="48"/>
  <c r="A5" i="48"/>
  <c r="A6" i="48" s="1"/>
  <c r="A7" i="48" s="1"/>
  <c r="A8" i="48" s="1"/>
  <c r="A9" i="48" s="1"/>
  <c r="A10" i="48" s="1"/>
  <c r="A11" i="48" s="1"/>
  <c r="A12" i="48" s="1"/>
  <c r="A13" i="48" s="1"/>
  <c r="A14" i="48" s="1"/>
  <c r="A15" i="48" s="1"/>
  <c r="A16" i="48" s="1"/>
  <c r="A17" i="48" s="1"/>
  <c r="A18" i="48" s="1"/>
  <c r="A19" i="48" s="1"/>
  <c r="A20" i="48" s="1"/>
  <c r="A21" i="48" s="1"/>
  <c r="A22" i="48" s="1"/>
  <c r="A23" i="48" s="1"/>
  <c r="A24" i="48" s="1"/>
  <c r="A25" i="48" s="1"/>
  <c r="A26" i="48" s="1"/>
  <c r="A27" i="48" s="1"/>
  <c r="A28" i="48" s="1"/>
  <c r="A29" i="48" s="1"/>
  <c r="A30" i="48" s="1"/>
  <c r="A31" i="48" s="1"/>
  <c r="A32" i="48" s="1"/>
  <c r="A33" i="48" s="1"/>
  <c r="A34" i="48" s="1"/>
  <c r="A35" i="48" s="1"/>
  <c r="A36" i="48" s="1"/>
  <c r="A37" i="48" s="1"/>
  <c r="A38" i="48" s="1"/>
  <c r="A39" i="48" s="1"/>
  <c r="A40" i="48" s="1"/>
  <c r="A41" i="48" s="1"/>
  <c r="A42" i="48" s="1"/>
  <c r="A43" i="48" s="1"/>
  <c r="A44" i="48" s="1"/>
  <c r="A45" i="48" s="1"/>
  <c r="A46" i="48" s="1"/>
  <c r="A47" i="48" s="1"/>
  <c r="A48" i="48" s="1"/>
  <c r="A49" i="48" s="1"/>
  <c r="A50" i="48" s="1"/>
  <c r="A51" i="48" s="1"/>
  <c r="A52" i="48" s="1"/>
  <c r="A53" i="48" s="1"/>
  <c r="A54" i="48" s="1"/>
  <c r="A55" i="48" s="1"/>
  <c r="A56" i="48" s="1"/>
  <c r="A57" i="48" s="1"/>
  <c r="A58" i="48" s="1"/>
  <c r="A59" i="48" s="1"/>
  <c r="A60" i="48" s="1"/>
  <c r="A61" i="48" s="1"/>
  <c r="A62" i="48" s="1"/>
  <c r="A63" i="48" s="1"/>
  <c r="A64" i="48" s="1"/>
  <c r="A65" i="48" s="1"/>
  <c r="A66" i="48" s="1"/>
  <c r="A67" i="48" s="1"/>
  <c r="A68" i="48" s="1"/>
  <c r="A69" i="48" s="1"/>
  <c r="A70" i="48" s="1"/>
  <c r="A71" i="48" s="1"/>
  <c r="A72" i="48" s="1"/>
  <c r="A73" i="48" s="1"/>
  <c r="A74" i="48" s="1"/>
  <c r="A75" i="48" s="1"/>
  <c r="A76" i="48" s="1"/>
  <c r="A77" i="48" s="1"/>
  <c r="A78" i="48" s="1"/>
  <c r="A79" i="48" s="1"/>
  <c r="A80" i="48" s="1"/>
  <c r="A81" i="48" s="1"/>
  <c r="A82" i="48" s="1"/>
  <c r="A83" i="48" s="1"/>
  <c r="A84" i="48" s="1"/>
  <c r="A85" i="48" s="1"/>
  <c r="A86" i="48" s="1"/>
  <c r="A87" i="48" s="1"/>
  <c r="A88" i="48" s="1"/>
  <c r="A89" i="48" s="1"/>
  <c r="A90" i="48" s="1"/>
  <c r="A91" i="48" s="1"/>
  <c r="A92" i="48" s="1"/>
  <c r="A93" i="48" s="1"/>
  <c r="A94" i="48" s="1"/>
  <c r="A95" i="48" s="1"/>
  <c r="A96" i="48" s="1"/>
  <c r="A97" i="48" s="1"/>
  <c r="A98" i="48" s="1"/>
  <c r="A99" i="48" s="1"/>
  <c r="A100" i="48" s="1"/>
  <c r="A101" i="48" s="1"/>
  <c r="A102" i="48" s="1"/>
  <c r="A103" i="48" s="1"/>
  <c r="A104" i="48" s="1"/>
  <c r="A105" i="48" s="1"/>
  <c r="A106" i="48" s="1"/>
  <c r="A107" i="48" s="1"/>
  <c r="A108" i="48" s="1"/>
  <c r="A109" i="48" s="1"/>
  <c r="A110" i="48" s="1"/>
  <c r="A111" i="48" s="1"/>
  <c r="A112" i="48" s="1"/>
  <c r="A113" i="48" s="1"/>
  <c r="A114" i="48" s="1"/>
  <c r="A115" i="48" s="1"/>
  <c r="A116" i="48" s="1"/>
  <c r="A117" i="48" s="1"/>
  <c r="A118" i="48" s="1"/>
  <c r="A119" i="48" s="1"/>
  <c r="A120" i="48" s="1"/>
  <c r="A121" i="48" s="1"/>
  <c r="A122" i="48" s="1"/>
  <c r="A123" i="48" s="1"/>
  <c r="A124" i="48" s="1"/>
  <c r="A125" i="48" s="1"/>
  <c r="A126" i="48" s="1"/>
  <c r="A127" i="48" s="1"/>
  <c r="A128" i="48" s="1"/>
  <c r="A129" i="48" s="1"/>
  <c r="A130" i="48" s="1"/>
  <c r="A131" i="48" s="1"/>
  <c r="A132" i="48" s="1"/>
  <c r="A133" i="48" s="1"/>
  <c r="A134" i="48" s="1"/>
  <c r="A135" i="48" s="1"/>
  <c r="A136" i="48" s="1"/>
  <c r="A137" i="48" s="1"/>
  <c r="A138" i="48" s="1"/>
  <c r="A139" i="48" s="1"/>
  <c r="A140" i="48" s="1"/>
  <c r="A141" i="48" s="1"/>
  <c r="A142" i="48" s="1"/>
  <c r="A143" i="48" s="1"/>
  <c r="A144" i="48" s="1"/>
  <c r="A145" i="48" s="1"/>
  <c r="A146" i="48" s="1"/>
  <c r="A147" i="48" s="1"/>
  <c r="A148" i="48" s="1"/>
  <c r="A149" i="48" s="1"/>
  <c r="A150" i="48" s="1"/>
  <c r="A151" i="48" s="1"/>
  <c r="A152" i="48" s="1"/>
  <c r="A153" i="48" s="1"/>
  <c r="A154" i="48" s="1"/>
  <c r="A155" i="48" s="1"/>
  <c r="A156" i="48" s="1"/>
  <c r="A157" i="48" s="1"/>
  <c r="A158" i="48" s="1"/>
  <c r="A159" i="48" s="1"/>
  <c r="A160" i="48" s="1"/>
  <c r="A161" i="48" s="1"/>
  <c r="A162" i="48" s="1"/>
  <c r="A163" i="48" s="1"/>
  <c r="A164" i="48" s="1"/>
  <c r="A165" i="48" s="1"/>
  <c r="A166" i="48" s="1"/>
  <c r="A167" i="48" s="1"/>
  <c r="A168" i="48" s="1"/>
  <c r="A169" i="48" s="1"/>
  <c r="A170" i="48" s="1"/>
  <c r="A171" i="48" s="1"/>
  <c r="A172" i="48" s="1"/>
  <c r="A173" i="48" s="1"/>
  <c r="A174" i="48" s="1"/>
  <c r="A175" i="48" s="1"/>
  <c r="A176" i="48" s="1"/>
  <c r="A177" i="48" s="1"/>
  <c r="A178" i="48" s="1"/>
  <c r="A179" i="48" s="1"/>
  <c r="A180" i="48" s="1"/>
  <c r="A181" i="48" s="1"/>
  <c r="A182" i="48" s="1"/>
  <c r="A183" i="48" s="1"/>
  <c r="A184" i="48" s="1"/>
  <c r="A185" i="48" s="1"/>
  <c r="A186" i="48" s="1"/>
  <c r="A187" i="48" s="1"/>
  <c r="A188" i="48" s="1"/>
  <c r="A189" i="48" s="1"/>
  <c r="A190" i="48" s="1"/>
  <c r="A191" i="48" s="1"/>
  <c r="A192" i="48" s="1"/>
  <c r="A193" i="48" s="1"/>
  <c r="A194" i="48" s="1"/>
  <c r="A195" i="48" s="1"/>
  <c r="A196" i="48" s="1"/>
  <c r="A197" i="48" s="1"/>
  <c r="A198" i="48" s="1"/>
  <c r="A199" i="48" s="1"/>
  <c r="A200" i="48" s="1"/>
  <c r="A201" i="48" s="1"/>
  <c r="A202" i="48" s="1"/>
  <c r="A203" i="48" s="1"/>
  <c r="A204" i="48" s="1"/>
  <c r="A205" i="48" s="1"/>
  <c r="A206" i="48" s="1"/>
  <c r="A207" i="48" s="1"/>
  <c r="A208" i="48" s="1"/>
  <c r="A209" i="48" s="1"/>
  <c r="A210" i="48" s="1"/>
  <c r="A211" i="48" s="1"/>
  <c r="A212" i="48" s="1"/>
  <c r="A213" i="48" s="1"/>
  <c r="A214" i="48" s="1"/>
  <c r="A215" i="48" s="1"/>
  <c r="A216" i="48" s="1"/>
  <c r="A217" i="48" s="1"/>
  <c r="A218" i="48" s="1"/>
  <c r="A219" i="48" s="1"/>
  <c r="A220" i="48" s="1"/>
  <c r="A221" i="48" s="1"/>
  <c r="A222" i="48" s="1"/>
  <c r="A223" i="48" s="1"/>
  <c r="A224" i="48" s="1"/>
  <c r="A225" i="48" s="1"/>
  <c r="A226" i="48" s="1"/>
  <c r="A227" i="48" s="1"/>
  <c r="A228" i="48" s="1"/>
  <c r="A229" i="48" s="1"/>
  <c r="A230" i="48" s="1"/>
  <c r="A231" i="48" s="1"/>
  <c r="A232" i="48" s="1"/>
  <c r="A233" i="48" s="1"/>
  <c r="A234" i="48" s="1"/>
  <c r="A235" i="48" s="1"/>
  <c r="A236" i="48" s="1"/>
  <c r="A237" i="48" s="1"/>
  <c r="A238" i="48" s="1"/>
  <c r="A239" i="48" s="1"/>
  <c r="A240" i="48" s="1"/>
  <c r="A241" i="48" s="1"/>
  <c r="A242" i="48" s="1"/>
  <c r="A243" i="48" s="1"/>
  <c r="A244" i="48" s="1"/>
  <c r="A245" i="48" s="1"/>
  <c r="A246" i="48" s="1"/>
  <c r="A247" i="48" s="1"/>
  <c r="A248" i="48" s="1"/>
  <c r="A249" i="48" s="1"/>
  <c r="A250" i="48" s="1"/>
  <c r="A251" i="48" s="1"/>
  <c r="A252" i="48" s="1"/>
  <c r="A253" i="48" s="1"/>
  <c r="A254" i="48" s="1"/>
  <c r="A255" i="48" s="1"/>
  <c r="A256" i="48" s="1"/>
  <c r="A257" i="48" s="1"/>
  <c r="A258" i="48" s="1"/>
  <c r="A259" i="48" s="1"/>
  <c r="A260" i="48" s="1"/>
  <c r="A261" i="48" s="1"/>
  <c r="A262" i="48" s="1"/>
  <c r="A263" i="48" s="1"/>
  <c r="A264" i="48" s="1"/>
  <c r="A265" i="48" s="1"/>
  <c r="A266" i="48" s="1"/>
  <c r="A267" i="48" s="1"/>
  <c r="A268" i="48" s="1"/>
  <c r="A269" i="48" s="1"/>
  <c r="A270" i="48" s="1"/>
  <c r="A271" i="48" s="1"/>
  <c r="A272" i="48" s="1"/>
  <c r="A273" i="48" s="1"/>
  <c r="A274" i="48" s="1"/>
  <c r="A275" i="48" s="1"/>
  <c r="A276" i="48" s="1"/>
  <c r="A277" i="48" s="1"/>
  <c r="A278" i="48" s="1"/>
  <c r="A279" i="48" s="1"/>
  <c r="A280" i="48" s="1"/>
  <c r="A281" i="48" s="1"/>
  <c r="A282" i="48" s="1"/>
  <c r="A283" i="48" s="1"/>
  <c r="A284" i="48" s="1"/>
  <c r="A285" i="48" s="1"/>
  <c r="A286" i="48" s="1"/>
  <c r="A287" i="48" s="1"/>
  <c r="A288" i="48" s="1"/>
  <c r="A289" i="48" s="1"/>
  <c r="A290" i="48" s="1"/>
  <c r="A291" i="48" s="1"/>
  <c r="A292" i="48" s="1"/>
  <c r="A293" i="48" s="1"/>
  <c r="A294" i="48" s="1"/>
  <c r="A295" i="48" s="1"/>
  <c r="A296" i="48" s="1"/>
  <c r="A297" i="48" s="1"/>
  <c r="A298" i="48" s="1"/>
  <c r="A299" i="48" s="1"/>
  <c r="A300" i="48" s="1"/>
  <c r="A301" i="48" s="1"/>
  <c r="A302" i="48" s="1"/>
  <c r="A303" i="48" s="1"/>
  <c r="A304" i="48" s="1"/>
  <c r="A305" i="48" s="1"/>
  <c r="A306" i="48" s="1"/>
  <c r="A307" i="48" s="1"/>
  <c r="A308" i="48" s="1"/>
  <c r="A309" i="48" s="1"/>
  <c r="A310" i="48" s="1"/>
  <c r="A311" i="48" s="1"/>
  <c r="A312" i="48" s="1"/>
  <c r="A313" i="48" s="1"/>
  <c r="A314" i="48" s="1"/>
  <c r="A315" i="48" s="1"/>
  <c r="A316" i="48" s="1"/>
  <c r="A317" i="48" s="1"/>
  <c r="A318" i="48" s="1"/>
  <c r="A319" i="48" s="1"/>
  <c r="A320" i="48" s="1"/>
  <c r="A321" i="48" s="1"/>
  <c r="A322" i="48" s="1"/>
  <c r="A323" i="48" s="1"/>
  <c r="A324" i="48" s="1"/>
  <c r="A325" i="48" s="1"/>
  <c r="A326" i="48" s="1"/>
  <c r="A327" i="48" s="1"/>
  <c r="A328" i="48" s="1"/>
  <c r="A329" i="48" s="1"/>
  <c r="A330" i="48" s="1"/>
  <c r="A331" i="48" s="1"/>
  <c r="A332" i="48" s="1"/>
  <c r="A333" i="48" s="1"/>
  <c r="A334" i="48" s="1"/>
  <c r="A335" i="48" s="1"/>
  <c r="A336" i="48" s="1"/>
  <c r="A337" i="48" s="1"/>
  <c r="A338" i="48" s="1"/>
  <c r="A339" i="48" s="1"/>
  <c r="A340" i="48" s="1"/>
  <c r="A341" i="48" s="1"/>
  <c r="A342" i="48" s="1"/>
  <c r="A343" i="48" s="1"/>
  <c r="A344" i="48" s="1"/>
  <c r="A345" i="48" s="1"/>
  <c r="A346" i="48" s="1"/>
  <c r="A347" i="48" s="1"/>
  <c r="A348" i="48" s="1"/>
  <c r="A349" i="48" s="1"/>
  <c r="A350" i="48" s="1"/>
  <c r="A351" i="48" s="1"/>
  <c r="A352" i="48" s="1"/>
  <c r="A353" i="48" s="1"/>
  <c r="A354" i="48" s="1"/>
  <c r="A355" i="48" s="1"/>
  <c r="A356" i="48" s="1"/>
  <c r="A357" i="48" s="1"/>
  <c r="A358" i="48" s="1"/>
  <c r="A359" i="48" s="1"/>
  <c r="A360" i="48" s="1"/>
  <c r="A361" i="48" s="1"/>
  <c r="A362" i="48" s="1"/>
  <c r="A363" i="48" s="1"/>
  <c r="A364" i="48" s="1"/>
  <c r="A365" i="48" s="1"/>
  <c r="A366" i="48" s="1"/>
  <c r="A367" i="48" s="1"/>
  <c r="A368" i="48" s="1"/>
  <c r="A369" i="48" s="1"/>
  <c r="A370" i="48" s="1"/>
  <c r="A371" i="48" s="1"/>
  <c r="A372" i="48" s="1"/>
  <c r="A373" i="48" s="1"/>
  <c r="A374" i="48" s="1"/>
  <c r="A375" i="48" s="1"/>
  <c r="A376" i="48" s="1"/>
  <c r="A377" i="48" s="1"/>
  <c r="A378" i="48" s="1"/>
  <c r="A379" i="48" s="1"/>
  <c r="A380" i="48" s="1"/>
  <c r="A381" i="48" s="1"/>
  <c r="A382" i="48" s="1"/>
  <c r="A383" i="48" s="1"/>
  <c r="A384" i="48" s="1"/>
  <c r="A385" i="48" s="1"/>
  <c r="A386" i="48" s="1"/>
  <c r="A387" i="48" s="1"/>
  <c r="A388" i="48" s="1"/>
  <c r="A389" i="48" s="1"/>
  <c r="A390" i="48" s="1"/>
  <c r="A391" i="48" s="1"/>
  <c r="A392" i="48" s="1"/>
  <c r="A393" i="48" s="1"/>
  <c r="A394" i="48" s="1"/>
  <c r="A395" i="48" s="1"/>
  <c r="A396" i="48" s="1"/>
  <c r="A397" i="48" s="1"/>
  <c r="A398" i="48" s="1"/>
  <c r="A399" i="48" s="1"/>
  <c r="A400" i="48" s="1"/>
  <c r="A401" i="48" s="1"/>
  <c r="A402" i="48" s="1"/>
  <c r="A403" i="48" s="1"/>
  <c r="A404" i="48" s="1"/>
  <c r="A405" i="48" s="1"/>
  <c r="A406" i="48" s="1"/>
  <c r="A407" i="48" s="1"/>
  <c r="A408" i="48" s="1"/>
  <c r="A409" i="48" s="1"/>
  <c r="A410" i="48" s="1"/>
  <c r="A411" i="48" s="1"/>
  <c r="A412" i="48" s="1"/>
  <c r="A413" i="48" s="1"/>
  <c r="A414" i="48" s="1"/>
  <c r="A415" i="48" s="1"/>
  <c r="A416" i="48" s="1"/>
  <c r="A417" i="48" s="1"/>
  <c r="A418" i="48" s="1"/>
  <c r="A419" i="48" s="1"/>
  <c r="A420" i="48" s="1"/>
  <c r="A421" i="48" s="1"/>
  <c r="A422" i="48" s="1"/>
  <c r="A423" i="48" s="1"/>
  <c r="A424" i="48" s="1"/>
  <c r="A425" i="48" s="1"/>
  <c r="A426" i="48" s="1"/>
  <c r="A427" i="48" s="1"/>
  <c r="A428" i="48" s="1"/>
  <c r="A429" i="48" s="1"/>
  <c r="A430" i="48" s="1"/>
  <c r="A431" i="48" s="1"/>
  <c r="A432" i="48" s="1"/>
  <c r="A433" i="48" s="1"/>
  <c r="A434" i="48" s="1"/>
  <c r="A435" i="48" s="1"/>
  <c r="A436" i="48" s="1"/>
  <c r="A437" i="48" s="1"/>
  <c r="A438" i="48" s="1"/>
  <c r="A3" i="48"/>
  <c r="A4" i="48" s="1"/>
  <c r="J50" i="47"/>
  <c r="H50" i="47"/>
  <c r="F50" i="47"/>
  <c r="I26" i="46" l="1"/>
  <c r="K26" i="46" s="1"/>
  <c r="L26" i="46" s="1"/>
  <c r="M26" i="46" s="1"/>
  <c r="J49" i="47" s="1"/>
  <c r="I26" i="25"/>
  <c r="K26" i="25" s="1"/>
  <c r="L26" i="25" s="1"/>
  <c r="I37" i="45"/>
  <c r="K37" i="45" s="1"/>
  <c r="L37" i="45" s="1"/>
  <c r="M37" i="45" s="1"/>
  <c r="I37" i="43"/>
  <c r="I26" i="43"/>
  <c r="I26" i="45"/>
  <c r="K26" i="45" s="1"/>
  <c r="L26" i="45" s="1"/>
  <c r="M26" i="45" s="1"/>
  <c r="H49" i="47" s="1"/>
  <c r="K38" i="46"/>
  <c r="L38" i="46" s="1"/>
  <c r="K38" i="45"/>
  <c r="L38" i="45" s="1"/>
  <c r="M38" i="45" s="1"/>
  <c r="I44" i="45"/>
  <c r="K44" i="45" s="1"/>
  <c r="L44" i="45" s="1"/>
  <c r="M44" i="45" s="1"/>
  <c r="M45" i="45" s="1"/>
  <c r="H64" i="47" s="1"/>
  <c r="I65" i="47" s="1"/>
  <c r="I37" i="46"/>
  <c r="K37" i="46" s="1"/>
  <c r="L37" i="46" s="1"/>
  <c r="M37" i="46" s="1"/>
  <c r="I44" i="46"/>
  <c r="K44" i="46" s="1"/>
  <c r="L44" i="46" s="1"/>
  <c r="M44" i="46" s="1"/>
  <c r="M45" i="46" s="1"/>
  <c r="J64" i="47" s="1"/>
  <c r="K65" i="47" s="1"/>
  <c r="I44" i="43"/>
  <c r="M39" i="45" l="1"/>
  <c r="I59" i="47" s="1"/>
  <c r="H59" i="47"/>
  <c r="M38" i="46"/>
  <c r="M27" i="46"/>
  <c r="M27" i="45"/>
  <c r="M40" i="45" l="1"/>
  <c r="I60" i="47"/>
  <c r="D59" i="47"/>
  <c r="J59" i="47"/>
  <c r="M39" i="46"/>
  <c r="K59" i="47" s="1"/>
  <c r="M28" i="46"/>
  <c r="K49" i="47"/>
  <c r="K50" i="47" s="1"/>
  <c r="M28" i="45"/>
  <c r="I49" i="47"/>
  <c r="I50" i="47" s="1"/>
  <c r="M40" i="46" l="1"/>
  <c r="K60" i="47"/>
  <c r="E60" i="47"/>
  <c r="G19" i="27"/>
  <c r="F19" i="27"/>
  <c r="E19" i="27"/>
  <c r="D19" i="27"/>
  <c r="C19" i="27"/>
  <c r="N18" i="27"/>
  <c r="K18" i="27"/>
  <c r="H18" i="27"/>
  <c r="E18" i="27"/>
  <c r="J45" i="47" l="1"/>
  <c r="H45" i="47"/>
  <c r="F45" i="47"/>
  <c r="M64" i="47"/>
  <c r="M54" i="47"/>
  <c r="M43" i="47"/>
  <c r="M42" i="47"/>
  <c r="M41" i="47"/>
  <c r="M40" i="47"/>
  <c r="M39" i="47"/>
  <c r="M38" i="47"/>
  <c r="C64" i="47"/>
  <c r="C54" i="47"/>
  <c r="E20" i="46" l="1"/>
  <c r="D20" i="46"/>
  <c r="D21" i="46"/>
  <c r="E20" i="45"/>
  <c r="D20" i="45"/>
  <c r="D21" i="45"/>
  <c r="E20" i="43"/>
  <c r="D20" i="43"/>
  <c r="E20" i="25"/>
  <c r="D20" i="25"/>
  <c r="M7" i="44"/>
  <c r="M6" i="44"/>
  <c r="D8" i="44"/>
  <c r="D7" i="44"/>
  <c r="D9" i="44"/>
  <c r="F7" i="44"/>
  <c r="G7" i="44"/>
  <c r="H7" i="44" s="1"/>
  <c r="I7" i="44" s="1"/>
  <c r="J7" i="44" s="1"/>
  <c r="K7" i="44" s="1"/>
  <c r="L7" i="44" s="1"/>
  <c r="E8" i="44"/>
  <c r="F8" i="44" s="1"/>
  <c r="G8" i="44" s="1"/>
  <c r="H8" i="44" s="1"/>
  <c r="I8" i="44" s="1"/>
  <c r="J8" i="44" s="1"/>
  <c r="K8" i="44" s="1"/>
  <c r="L8" i="44" s="1"/>
  <c r="E7" i="44"/>
  <c r="C9" i="44"/>
  <c r="M8" i="44" l="1"/>
  <c r="N8" i="44" s="1"/>
  <c r="N7" i="44"/>
  <c r="F9" i="44"/>
  <c r="E9" i="44"/>
  <c r="G9" i="44"/>
  <c r="H9" i="44" l="1"/>
  <c r="I6" i="44"/>
  <c r="J6" i="44" l="1"/>
  <c r="J9" i="44" s="1"/>
  <c r="K6" i="44"/>
  <c r="I9" i="44"/>
  <c r="K9" i="44" l="1"/>
  <c r="L6" i="44"/>
  <c r="M9" i="44" l="1"/>
  <c r="L9" i="44"/>
  <c r="N6" i="44" l="1"/>
  <c r="N9" i="44" s="1"/>
  <c r="D21" i="43" l="1"/>
  <c r="K26" i="43" l="1"/>
  <c r="L26" i="43" s="1"/>
  <c r="M26" i="43" s="1"/>
  <c r="K37" i="43"/>
  <c r="L37" i="43" s="1"/>
  <c r="M37" i="43" s="1"/>
  <c r="K38" i="43"/>
  <c r="L38" i="43" s="1"/>
  <c r="M38" i="43" s="1"/>
  <c r="K44" i="43"/>
  <c r="L44" i="43" s="1"/>
  <c r="M44" i="43" s="1"/>
  <c r="M45" i="43" s="1"/>
  <c r="F64" i="47" s="1"/>
  <c r="G65" i="47" s="1"/>
  <c r="G59" i="47" l="1"/>
  <c r="M59" i="47" s="1"/>
  <c r="F59" i="47"/>
  <c r="M27" i="43"/>
  <c r="F49" i="47"/>
  <c r="G60" i="47" l="1"/>
  <c r="L59" i="47"/>
  <c r="M60" i="47" s="1"/>
  <c r="M28" i="43"/>
  <c r="G49" i="47"/>
  <c r="M27" i="25"/>
  <c r="D10" i="27"/>
  <c r="D7" i="27"/>
  <c r="D6" i="27"/>
  <c r="N17" i="27"/>
  <c r="N16" i="27"/>
  <c r="N15" i="27"/>
  <c r="N14" i="27"/>
  <c r="N13" i="27"/>
  <c r="N12" i="27"/>
  <c r="N11" i="27"/>
  <c r="N9" i="27"/>
  <c r="K17" i="27"/>
  <c r="K16" i="27"/>
  <c r="K15" i="27"/>
  <c r="K14" i="27"/>
  <c r="K13" i="27"/>
  <c r="K12" i="27"/>
  <c r="K11" i="27"/>
  <c r="K9" i="27"/>
  <c r="H9" i="27"/>
  <c r="H11" i="27"/>
  <c r="H12" i="27"/>
  <c r="H13" i="27"/>
  <c r="H14" i="27"/>
  <c r="H15" i="27"/>
  <c r="H16" i="27"/>
  <c r="H17" i="27"/>
  <c r="D49" i="47" l="1"/>
  <c r="G50" i="47"/>
  <c r="M44" i="25"/>
  <c r="D64" i="47" s="1"/>
  <c r="E65" i="47" l="1"/>
  <c r="L64" i="47"/>
  <c r="M65" i="47" s="1"/>
  <c r="L49" i="47"/>
  <c r="M28" i="25"/>
  <c r="E49" i="47"/>
  <c r="M49" i="47" s="1"/>
  <c r="G11" i="25"/>
  <c r="I323" i="42"/>
  <c r="D21" i="25" s="1"/>
  <c r="C8" i="27"/>
  <c r="E10" i="27"/>
  <c r="F10" i="27" s="1"/>
  <c r="G10" i="27" s="1"/>
  <c r="H10" i="27" s="1"/>
  <c r="I10" i="27" s="1"/>
  <c r="J10" i="27" s="1"/>
  <c r="K10" i="27" s="1"/>
  <c r="L10" i="27" s="1"/>
  <c r="E14" i="27"/>
  <c r="E13" i="27"/>
  <c r="E12" i="27"/>
  <c r="E11" i="27"/>
  <c r="E9" i="27"/>
  <c r="E15" i="27"/>
  <c r="M50" i="47" l="1"/>
  <c r="E50" i="47"/>
  <c r="M10" i="27"/>
  <c r="N10" i="27" s="1"/>
  <c r="E17" i="27" l="1"/>
  <c r="E16" i="27"/>
  <c r="E7" i="27" l="1"/>
  <c r="F7" i="27" s="1"/>
  <c r="G7" i="27" s="1"/>
  <c r="H7" i="27" s="1"/>
  <c r="I7" i="27" s="1"/>
  <c r="J7" i="27" s="1"/>
  <c r="K7" i="27" s="1"/>
  <c r="L7" i="27" s="1"/>
  <c r="M7" i="27" l="1"/>
  <c r="N7" i="27" s="1"/>
  <c r="H20" i="25" l="1"/>
  <c r="J20" i="25" s="1"/>
  <c r="I16" i="46"/>
  <c r="K16" i="46" s="1"/>
  <c r="L16" i="46" s="1"/>
  <c r="M16" i="46" s="1"/>
  <c r="J38" i="47" s="1"/>
  <c r="I16" i="45"/>
  <c r="I16" i="43"/>
  <c r="I19" i="25"/>
  <c r="I19" i="45"/>
  <c r="K19" i="45" s="1"/>
  <c r="L19" i="45" s="1"/>
  <c r="M19" i="45" s="1"/>
  <c r="H41" i="47" s="1"/>
  <c r="I19" i="46"/>
  <c r="K19" i="46" s="1"/>
  <c r="L19" i="46" s="1"/>
  <c r="M19" i="46" s="1"/>
  <c r="J41" i="47" s="1"/>
  <c r="I19" i="43"/>
  <c r="I21" i="25"/>
  <c r="I21" i="46"/>
  <c r="K21" i="46" s="1"/>
  <c r="L21" i="46" s="1"/>
  <c r="M21" i="46" s="1"/>
  <c r="J43" i="47" s="1"/>
  <c r="I21" i="45"/>
  <c r="K21" i="45" s="1"/>
  <c r="L21" i="45" s="1"/>
  <c r="M21" i="45" s="1"/>
  <c r="H43" i="47" s="1"/>
  <c r="I21" i="43"/>
  <c r="M21" i="25" l="1"/>
  <c r="D43" i="47" s="1"/>
  <c r="D41" i="47"/>
  <c r="L21" i="43"/>
  <c r="M21" i="43" s="1"/>
  <c r="F43" i="47" s="1"/>
  <c r="K19" i="43"/>
  <c r="L19" i="43" s="1"/>
  <c r="M19" i="43" s="1"/>
  <c r="F41" i="47" s="1"/>
  <c r="L16" i="43"/>
  <c r="M16" i="43" s="1"/>
  <c r="F38" i="47" s="1"/>
  <c r="K16" i="45"/>
  <c r="L16" i="45" s="1"/>
  <c r="M16" i="45" s="1"/>
  <c r="H38" i="47" s="1"/>
  <c r="I20" i="25"/>
  <c r="I20" i="45"/>
  <c r="H20" i="45"/>
  <c r="J20" i="45" s="1"/>
  <c r="I20" i="46"/>
  <c r="H20" i="46"/>
  <c r="J20" i="46" s="1"/>
  <c r="I20" i="43"/>
  <c r="H20" i="43"/>
  <c r="J20" i="43" s="1"/>
  <c r="M20" i="25" l="1"/>
  <c r="D42" i="47" s="1"/>
  <c r="L43" i="47"/>
  <c r="L41" i="47"/>
  <c r="L20" i="43"/>
  <c r="F42" i="47" s="1"/>
  <c r="K20" i="45"/>
  <c r="L20" i="45" s="1"/>
  <c r="M20" i="45" s="1"/>
  <c r="H42" i="47" s="1"/>
  <c r="K20" i="46"/>
  <c r="L20" i="46" s="1"/>
  <c r="M20" i="46" s="1"/>
  <c r="J42" i="47" s="1"/>
  <c r="H14" i="43"/>
  <c r="I32" i="46" l="1"/>
  <c r="K32" i="46" s="1"/>
  <c r="L32" i="46" s="1"/>
  <c r="M32" i="46" s="1"/>
  <c r="M33" i="46" s="1"/>
  <c r="J54" i="47" s="1"/>
  <c r="K55" i="47" s="1"/>
  <c r="I32" i="45"/>
  <c r="K32" i="45" s="1"/>
  <c r="L32" i="45" s="1"/>
  <c r="M32" i="45" s="1"/>
  <c r="M33" i="45" s="1"/>
  <c r="H54" i="47" s="1"/>
  <c r="I55" i="47" s="1"/>
  <c r="I32" i="43"/>
  <c r="K32" i="43" s="1"/>
  <c r="L32" i="43" s="1"/>
  <c r="M32" i="43" s="1"/>
  <c r="M33" i="43" s="1"/>
  <c r="F54" i="47" s="1"/>
  <c r="G55" i="47" s="1"/>
  <c r="L42" i="47"/>
  <c r="H14" i="45"/>
  <c r="H14" i="46"/>
  <c r="D54" i="47" l="1"/>
  <c r="E55" i="47" l="1"/>
  <c r="L54" i="47"/>
  <c r="M55" i="47" s="1"/>
  <c r="E11" i="25"/>
  <c r="I17" i="46" l="1"/>
  <c r="K17" i="46" s="1"/>
  <c r="I17" i="45"/>
  <c r="K17" i="45" s="1"/>
  <c r="L17" i="45" s="1"/>
  <c r="M17" i="45" s="1"/>
  <c r="H39" i="47" s="1"/>
  <c r="I17" i="43"/>
  <c r="I17" i="25"/>
  <c r="I16" i="25"/>
  <c r="L17" i="43" l="1"/>
  <c r="M17" i="43" s="1"/>
  <c r="F39" i="47" s="1"/>
  <c r="I18" i="25"/>
  <c r="I18" i="46"/>
  <c r="K18" i="46" s="1"/>
  <c r="L18" i="46" s="1"/>
  <c r="M18" i="46" s="1"/>
  <c r="J40" i="47" s="1"/>
  <c r="I18" i="45"/>
  <c r="K18" i="45" s="1"/>
  <c r="L18" i="45" s="1"/>
  <c r="M18" i="45" s="1"/>
  <c r="I18" i="43"/>
  <c r="L17" i="46"/>
  <c r="M17" i="46" s="1"/>
  <c r="L18" i="43" l="1"/>
  <c r="M18" i="43" s="1"/>
  <c r="F40" i="47" s="1"/>
  <c r="J39" i="47"/>
  <c r="H40" i="47"/>
  <c r="D14" i="25"/>
  <c r="I14" i="25" l="1"/>
  <c r="H14" i="25"/>
  <c r="D40" i="47" l="1"/>
  <c r="L40" i="47" s="1"/>
  <c r="D39" i="47"/>
  <c r="L39" i="47" s="1"/>
  <c r="D38" i="47" l="1"/>
  <c r="L38" i="47" s="1"/>
  <c r="E6" i="27"/>
  <c r="D8" i="27"/>
  <c r="E14" i="25" s="1"/>
  <c r="E8" i="27" l="1"/>
  <c r="F6" i="27"/>
  <c r="D37" i="47"/>
  <c r="F8" i="27" l="1"/>
  <c r="D14" i="43" s="1"/>
  <c r="I14" i="43" s="1"/>
  <c r="G6" i="27"/>
  <c r="D44" i="47" l="1"/>
  <c r="E37" i="47"/>
  <c r="G8" i="27"/>
  <c r="E14" i="43" s="1"/>
  <c r="J14" i="43" s="1"/>
  <c r="H6" i="27"/>
  <c r="D11" i="25" l="1"/>
  <c r="I11" i="25" s="1"/>
  <c r="M46" i="25"/>
  <c r="E44" i="47"/>
  <c r="L14" i="43"/>
  <c r="M14" i="43" s="1"/>
  <c r="F37" i="47" s="1"/>
  <c r="H8" i="27"/>
  <c r="H19" i="27" s="1"/>
  <c r="I6" i="27"/>
  <c r="E45" i="47" l="1"/>
  <c r="E31" i="47" s="1"/>
  <c r="F44" i="47"/>
  <c r="J6" i="27"/>
  <c r="J8" i="27" s="1"/>
  <c r="I8" i="27"/>
  <c r="I19" i="27" l="1"/>
  <c r="D14" i="45" s="1"/>
  <c r="I14" i="45" s="1"/>
  <c r="K14" i="45" s="1"/>
  <c r="L14" i="45" s="1"/>
  <c r="M14" i="45" s="1"/>
  <c r="M15" i="45" s="1"/>
  <c r="J19" i="27"/>
  <c r="E14" i="45" s="1"/>
  <c r="J14" i="45" s="1"/>
  <c r="K6" i="27"/>
  <c r="M22" i="43"/>
  <c r="G37" i="47"/>
  <c r="K8" i="27"/>
  <c r="K19" i="27" s="1"/>
  <c r="L6" i="27"/>
  <c r="M47" i="43" l="1"/>
  <c r="D11" i="43" s="1"/>
  <c r="H37" i="47"/>
  <c r="H44" i="47" s="1"/>
  <c r="I37" i="47"/>
  <c r="I44" i="47" s="1"/>
  <c r="M22" i="45"/>
  <c r="G44" i="47"/>
  <c r="L8" i="27"/>
  <c r="M6" i="27"/>
  <c r="M8" i="27" s="1"/>
  <c r="M19" i="27" l="1"/>
  <c r="E14" i="46" s="1"/>
  <c r="J14" i="46" s="1"/>
  <c r="L19" i="27"/>
  <c r="D14" i="46" s="1"/>
  <c r="I14" i="46" s="1"/>
  <c r="K14" i="46" s="1"/>
  <c r="L14" i="46" s="1"/>
  <c r="M14" i="46" s="1"/>
  <c r="N6" i="27"/>
  <c r="N8" i="27" s="1"/>
  <c r="N19" i="27" s="1"/>
  <c r="M47" i="45"/>
  <c r="D11" i="45" s="1"/>
  <c r="I45" i="47"/>
  <c r="I67" i="47" s="1"/>
  <c r="I31" i="47" s="1"/>
  <c r="G45" i="47"/>
  <c r="G67" i="47" s="1"/>
  <c r="G31" i="47" s="1"/>
  <c r="M15" i="46" l="1"/>
  <c r="K37" i="47" s="1"/>
  <c r="J37" i="47"/>
  <c r="M22" i="46" l="1"/>
  <c r="J44" i="47"/>
  <c r="L37" i="47"/>
  <c r="L44" i="47" s="1"/>
  <c r="K44" i="47"/>
  <c r="M37" i="47"/>
  <c r="M44" i="47" s="1"/>
  <c r="M47" i="46" l="1"/>
  <c r="D11" i="46" s="1"/>
  <c r="M45" i="47"/>
  <c r="K45" i="47"/>
  <c r="K67" i="47" s="1"/>
  <c r="M67" i="47" l="1"/>
  <c r="K31" i="47"/>
  <c r="M31" i="47" l="1"/>
  <c r="M30" i="4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Francisco Alejandro Mermeo Rodriguez</author>
    <author>Miguel Rodriguez Navarro</author>
    <author>SANDRA LOZANO OYUELA</author>
  </authors>
  <commentList>
    <comment ref="B5" authorId="0" shapeId="0" xr:uid="{B25E5EF3-307F-4D0C-8E1C-4E7D672B5CE2}">
      <text>
        <r>
          <rPr>
            <sz val="9"/>
            <color indexed="81"/>
            <rFont val="Tahoma"/>
            <family val="2"/>
          </rPr>
          <t xml:space="preserve">Seleccionar Dirección Territorial:
-Amazonía
-Andes Occidentales
-Andes Nororientales
- Pascífico
-Orinoquía
-Caribe
-Nivel Central
</t>
        </r>
      </text>
    </comment>
    <comment ref="C5" authorId="0" shapeId="0" xr:uid="{7041A1FB-99FF-4C92-8794-ADC152962836}">
      <text>
        <r>
          <rPr>
            <sz val="9"/>
            <color indexed="81"/>
            <rFont val="Tahoma"/>
            <family val="2"/>
          </rPr>
          <t xml:space="preserve">Seleccionar Dirección Territorial:
-Amazonía
-Andes Occidentales
-Andes Nororientales
- Pascífico
-Orinoquía
-Caribe
-Nivel Central
</t>
        </r>
      </text>
    </comment>
    <comment ref="D5" authorId="1" shapeId="0" xr:uid="{B590C9C0-0052-4263-B5CE-F4B996DFFDF1}">
      <text>
        <r>
          <rPr>
            <sz val="9"/>
            <color indexed="81"/>
            <rFont val="Tahoma"/>
            <family val="2"/>
          </rPr>
          <t xml:space="preserve">Nombre del Parque según cada territorial o Dependencia de Nivel Central
</t>
        </r>
      </text>
    </comment>
    <comment ref="E5" authorId="1" shapeId="0" xr:uid="{F6ABC51F-5691-4A78-AB0A-C7C02F5DB44C}">
      <text>
        <r>
          <rPr>
            <sz val="9"/>
            <color indexed="81"/>
            <rFont val="Tahoma"/>
            <family val="2"/>
          </rPr>
          <t xml:space="preserve">consumo, devolutivo, inmueble
</t>
        </r>
      </text>
    </comment>
    <comment ref="F5" authorId="1" shapeId="0" xr:uid="{993C59FD-B595-4874-BC73-3B088A72902A}">
      <text>
        <r>
          <rPr>
            <sz val="9"/>
            <color indexed="81"/>
            <rFont val="Tahoma"/>
            <family val="2"/>
          </rPr>
          <t>Placa de inventario asignada a cada elemento</t>
        </r>
      </text>
    </comment>
    <comment ref="G5" authorId="1" shapeId="0" xr:uid="{6225B5D9-0D70-49B9-873A-4ABD0FA6673E}">
      <text>
        <r>
          <rPr>
            <sz val="9"/>
            <color indexed="81"/>
            <rFont val="Tahoma"/>
            <family val="2"/>
          </rPr>
          <t xml:space="preserve">Descripción y Observaciones referentes a cada elemento.
</t>
        </r>
      </text>
    </comment>
    <comment ref="H5" authorId="1" shapeId="0" xr:uid="{096F1693-9335-4800-8734-7AFE2868DA5E}">
      <text>
        <r>
          <rPr>
            <sz val="9"/>
            <color indexed="81"/>
            <rFont val="Tahoma"/>
            <family val="2"/>
          </rPr>
          <t>Fecha de compra del activo</t>
        </r>
      </text>
    </comment>
    <comment ref="I5" authorId="2" shapeId="0" xr:uid="{65028CBE-C370-4898-B509-6D3635F96641}">
      <text>
        <r>
          <rPr>
            <sz val="9"/>
            <color indexed="81"/>
            <rFont val="Tahoma"/>
            <family val="2"/>
          </rPr>
          <t xml:space="preserve">Es el costo histórico o costo de reposición 
</t>
        </r>
      </text>
    </comment>
    <comment ref="J5" authorId="0" shapeId="0" xr:uid="{BD38AFCD-86C3-476F-BA1D-467DB2155CF4}">
      <text>
        <r>
          <rPr>
            <sz val="9"/>
            <color indexed="81"/>
            <rFont val="Tahoma"/>
            <family val="2"/>
          </rPr>
          <t xml:space="preserve">Elegir clasificación:
-Servicio
-Bodega
-Baja
-Entregados en comodato
-Entregados en Consesión
-Recibidos en Comodato
-Recibidos en Administración
-Responsabilidades
-Terrenos Pendientes por Legalizar
-Mantenimiento
-Transferencia Recibida
-Transferencia Enviada
-Bien Incautado
</t>
        </r>
      </text>
    </comment>
    <comment ref="K5" authorId="1" shapeId="0" xr:uid="{398060C4-8F0E-42D0-91F4-467044957359}">
      <text>
        <r>
          <rPr>
            <sz val="9"/>
            <color indexed="81"/>
            <rFont val="Tahoma"/>
            <family val="2"/>
          </rPr>
          <t xml:space="preserve">Nota adicional sobre el elemento:
- Descripción errónea y como debería ser.
- No tiene placa y se debe hacer
- Doble placa
Etc.
</t>
        </r>
      </text>
    </comment>
  </commentList>
</comments>
</file>

<file path=xl/sharedStrings.xml><?xml version="1.0" encoding="utf-8"?>
<sst xmlns="http://schemas.openxmlformats.org/spreadsheetml/2006/main" count="6906" uniqueCount="2097">
  <si>
    <t>VALOR ASEGURADO</t>
  </si>
  <si>
    <t>ESTUDIO DE MERCADO</t>
  </si>
  <si>
    <t>TOTAL</t>
  </si>
  <si>
    <t>N/A</t>
  </si>
  <si>
    <t>RAMO</t>
  </si>
  <si>
    <t>VALOR ASEGURADO INDICE VARIABLE</t>
  </si>
  <si>
    <t>TIPO TASA</t>
  </si>
  <si>
    <t>TASA ANUAL</t>
  </si>
  <si>
    <t>TASA IND. VAR.</t>
  </si>
  <si>
    <t>PRIMA IND. VAR. ANUAL</t>
  </si>
  <si>
    <t>IVA</t>
  </si>
  <si>
    <t>TODO RIESGO DAÑOS MATERIALES</t>
  </si>
  <si>
    <t>%</t>
  </si>
  <si>
    <t xml:space="preserve">TRANSPORTE DE VALORES </t>
  </si>
  <si>
    <t>MANEJO GLOBAL ENTIDADES ESTATALES</t>
  </si>
  <si>
    <t>RESPONSABILIDAD CIVIL EXTRACONTRACTUAL</t>
  </si>
  <si>
    <t>DETERMINACION TASAS PROMEDIO</t>
  </si>
  <si>
    <t>ENTIDAD</t>
  </si>
  <si>
    <t>TASAS</t>
  </si>
  <si>
    <t>PROMEDIO TASAS</t>
  </si>
  <si>
    <t>TIPO DE TASA % - %o</t>
  </si>
  <si>
    <t>Todo Riesgo Daños Materiales</t>
  </si>
  <si>
    <t>Transporte de Valores</t>
  </si>
  <si>
    <t>Manejo Global Entidades Estatales</t>
  </si>
  <si>
    <t>Responsabilidad Civil Extracontractual</t>
  </si>
  <si>
    <t>BIENES ASEGURADOS</t>
  </si>
  <si>
    <t xml:space="preserve"> </t>
  </si>
  <si>
    <t xml:space="preserve">TOTAL TRDM </t>
  </si>
  <si>
    <t>VALOR FIJO PARA NUEVAS INCLUSIONES POLIZA TODO RIESGO DAÑOS MATERIALES</t>
  </si>
  <si>
    <t>SUBTOTAL PRIMA ANUAL</t>
  </si>
  <si>
    <t>EDIFICIOS (INCLUYE MEJORAS LOCATIVAS) A NIVEL NACIONAL</t>
  </si>
  <si>
    <t>ADECUACION DE CONSTRUCCIONES A LAS NORMAS SISMORESISTENTES</t>
  </si>
  <si>
    <t>COBERTURA PARA TERRENOS</t>
  </si>
  <si>
    <t>EQUIPO Y MAQUINARIA</t>
  </si>
  <si>
    <t>TOTAL PROGRAMA DE SEGUROS GRUPO NO. 1</t>
  </si>
  <si>
    <t>RESPONSABILIDAD CIVIL SERVIDORES PUBLICOS</t>
  </si>
  <si>
    <t xml:space="preserve">TOTAL PROGRAMA DE SEGUROS  </t>
  </si>
  <si>
    <t xml:space="preserve">No. PROCESO CONTRACTUAL </t>
  </si>
  <si>
    <t>PROMERIO TASA MERCADO</t>
  </si>
  <si>
    <t>GRUPO No. 1</t>
  </si>
  <si>
    <t>GRUPO No. 2</t>
  </si>
  <si>
    <t>GRUPO No. 3</t>
  </si>
  <si>
    <t xml:space="preserve"> PRIMA PERIODO</t>
  </si>
  <si>
    <t xml:space="preserve"> DIAS DE COBERTURA</t>
  </si>
  <si>
    <t xml:space="preserve"> PRESUPUESTO</t>
  </si>
  <si>
    <t>PARQUES NACIONALES NATURALES DE COLOMBIA</t>
  </si>
  <si>
    <t>LICITACIÓN PÚBLICA No.  LP-NC-001-2026</t>
  </si>
  <si>
    <t>Transporte de Mercancías</t>
  </si>
  <si>
    <t xml:space="preserve">Casco Barco </t>
  </si>
  <si>
    <t xml:space="preserve">Maquinaria y Equipo </t>
  </si>
  <si>
    <t xml:space="preserve">Responsabilidad Civil Servidores Públicos </t>
  </si>
  <si>
    <t>SANTIAGO DE CALI DISTRITO ESPECIAL- UNIDAD</t>
  </si>
  <si>
    <t>4181.010.26.1.364.-2026 - TASA ADJUDICADA</t>
  </si>
  <si>
    <t>AREA METROPOLITANA DE BUCARAMANGA</t>
  </si>
  <si>
    <t>AMB-SAF-LP-001-2025 - TASA ADJUDICADA</t>
  </si>
  <si>
    <t>DEPARTAMENTO ADMINISTRATIVO NACIONAL DE ESTADISTICA DANE</t>
  </si>
  <si>
    <t>LP-002-2023  (tasa vigencia 2026)</t>
  </si>
  <si>
    <t>SENADO DE LA REPÚBLICA</t>
  </si>
  <si>
    <t>LP-SEN-001-2026</t>
  </si>
  <si>
    <t>AGENCIA LOGISTICA DE LAS FUERZA MILITARES</t>
  </si>
  <si>
    <t>LICITACIÓN PÚBLICA No. 002-046-2026</t>
  </si>
  <si>
    <t xml:space="preserve">SECRETARIA DISTRITAL DE MOVILIDAD </t>
  </si>
  <si>
    <t>SDM - LP -6-2024</t>
  </si>
  <si>
    <t>CONTRALORIA GENERAL DE CALDAS -CGC</t>
  </si>
  <si>
    <t xml:space="preserve">SELECCIÓN ABREVIADA DE MENOR CUANTÍA No. SAMC-CGC-02-2025 </t>
  </si>
  <si>
    <t>INSTITUTO NACIONAL DE SALUD</t>
  </si>
  <si>
    <t>PROCESO INS-LP-002-2026</t>
  </si>
  <si>
    <t xml:space="preserve">FONDO NACIONAL DE ESTUPEFACIENTES </t>
  </si>
  <si>
    <t xml:space="preserve">FNE-MC-010-2026 </t>
  </si>
  <si>
    <t xml:space="preserve">EDRU-IS-0001-2026 </t>
  </si>
  <si>
    <t>EMPRESA DE DESARROLLO Y RENOVACIÓN URBANA DE CALI (EDRU)</t>
  </si>
  <si>
    <t xml:space="preserve">LP-002-2026 </t>
  </si>
  <si>
    <t xml:space="preserve">SUPERINTENDENCIA DE INDUSTRIA Y COMERCIO </t>
  </si>
  <si>
    <t xml:space="preserve">LP- SIC 8 DE 2026 </t>
  </si>
  <si>
    <t xml:space="preserve">CB-LP-001-2026 </t>
  </si>
  <si>
    <t>CONTRALORÍA DE BOGOTA</t>
  </si>
  <si>
    <t xml:space="preserve"> PE - LP-002-2025 </t>
  </si>
  <si>
    <t xml:space="preserve">DEPARTAMENTO ADMINISTRATIVO DEL SERVICIO CIVIL DISTRITAL </t>
  </si>
  <si>
    <t>UNIDAD DE INFORMACIÓN Y ANÁLISIS FINANCIERO - UIAF</t>
  </si>
  <si>
    <t>CONTRATACIÓN DIRECTA QUE REQUIEREN DE RESERVA</t>
  </si>
  <si>
    <t>COMPUTADORES PARA EDUCAR</t>
  </si>
  <si>
    <t>LICITACIÓN PÚBLICA No. 01 DE 2025</t>
  </si>
  <si>
    <t>AGENCIA DE DESARROLLO RURAL</t>
  </si>
  <si>
    <t>SELECCION ABREVIADA DE MENOR CUANTIA SAMC-03-2026</t>
  </si>
  <si>
    <t>UNIVERSIDAD NACIONAL DE COLOMBIA VIGENCIA 2026</t>
  </si>
  <si>
    <t>INVITACION PUBLICA 19-2025-NAL</t>
  </si>
  <si>
    <t>DEPARTAMENTO DE CUNDINAMARCA</t>
  </si>
  <si>
    <t>LICITACIÓN PÚBLICA SG-LP-001-2025</t>
  </si>
  <si>
    <t xml:space="preserve"> LP-003-2026 </t>
  </si>
  <si>
    <t xml:space="preserve">UAE CUERPO OFICIAL DE BOMBEROS DE BOGOTÁ </t>
  </si>
  <si>
    <t>SECRETARIA DISTRITAL DE DESARROLLO ECONOMICO</t>
  </si>
  <si>
    <t>LICITACIÓN PUBLICA No. SDDE- LP-005-2026</t>
  </si>
  <si>
    <t xml:space="preserve">ANEXO No. XX- RELACION BIENES Y VALORES ASEGURADOS TRDM </t>
  </si>
  <si>
    <t>A2.  Edificios en Comodato</t>
  </si>
  <si>
    <t>TRANSPORTE DE MERCANCIAS</t>
  </si>
  <si>
    <t xml:space="preserve">MAQUINARIA Y EQUIPO </t>
  </si>
  <si>
    <t xml:space="preserve">CASCO BARCO </t>
  </si>
  <si>
    <t>URAMBA BAHÍA MALAGA</t>
  </si>
  <si>
    <t>SIERRA DE LA MACARENA</t>
  </si>
  <si>
    <t>CATATUMBO BARI</t>
  </si>
  <si>
    <t>ISLA DE LA COROTA</t>
  </si>
  <si>
    <t>DNMI CINARUCO</t>
  </si>
  <si>
    <t>LOS KATIOS</t>
  </si>
  <si>
    <t>PARAMILLO</t>
  </si>
  <si>
    <t>LOS CORALES DEL ROSARIO Y SAN BERNARDO</t>
  </si>
  <si>
    <t>CHINGAZA</t>
  </si>
  <si>
    <t>NUKAK</t>
  </si>
  <si>
    <t>BAHÍA PORTETE KAURRELE</t>
  </si>
  <si>
    <t>CORALES DE PROFUNDIDAD</t>
  </si>
  <si>
    <t>SERRANÍA DE CHIRIBIQUETE</t>
  </si>
  <si>
    <t>ISLA DE SALAMANCA</t>
  </si>
  <si>
    <t>LOS COLORADOS</t>
  </si>
  <si>
    <t>EL TUPARRO</t>
  </si>
  <si>
    <t>TINIGUA</t>
  </si>
  <si>
    <t>RNN NUKAK</t>
  </si>
  <si>
    <t>PUINAWAI</t>
  </si>
  <si>
    <t>LOS FLAMENCOS</t>
  </si>
  <si>
    <t>AMACAYACU</t>
  </si>
  <si>
    <t>DIRECCIÓN TERRITORIAL</t>
  </si>
  <si>
    <t>LA PAYA</t>
  </si>
  <si>
    <t>TAYRONA</t>
  </si>
  <si>
    <t>YAIGOJE APAPORIS</t>
  </si>
  <si>
    <t>SERRANIA DE MANACACIAS</t>
  </si>
  <si>
    <t>FARALLONES DE CALI</t>
  </si>
  <si>
    <t>EL CORCHAL MONO HERNÁNDEZ</t>
  </si>
  <si>
    <t>CIÉNAGA GRANDE DE SANTA MARTA</t>
  </si>
  <si>
    <t>CAHUINARI</t>
  </si>
  <si>
    <t>OLD PROVIDENCE MC BEAN LAGOON</t>
  </si>
  <si>
    <t>TUPARRO</t>
  </si>
  <si>
    <t xml:space="preserve">BIENES EN REPOSO </t>
  </si>
  <si>
    <t xml:space="preserve">CONTENIDOS, MUEBLES Y ENSERES </t>
  </si>
  <si>
    <t>EQUIPO ELECTRICO Y ELECTRONICO Y DE COMUNICACIÓN (Incluido equipos móviles y portátiltes, software, licencias, cámaras, antenas, paneles solares, etc)</t>
  </si>
  <si>
    <t>SEMOVIENTES</t>
  </si>
  <si>
    <t>MERCANCIAS (BIENES DE CONSUMO: Papelería, Aseo, entre otros)</t>
  </si>
  <si>
    <t>TOTAL EDIFICIOS</t>
  </si>
  <si>
    <t>DINEROS Y TITULOS VALORES (DENTRO Y FUERA DE CAJA FUERTE)</t>
  </si>
  <si>
    <t>INDICE VARIABLE 5%</t>
  </si>
  <si>
    <t>SEDE</t>
  </si>
  <si>
    <t>DEPENDENCIA/GRUPO/AP</t>
  </si>
  <si>
    <t>CATEGORIA</t>
  </si>
  <si>
    <t>PLACA</t>
  </si>
  <si>
    <t>CARACTERISTICA</t>
  </si>
  <si>
    <t>FECHA ADQUISICIÓN</t>
  </si>
  <si>
    <t>VALOR A DEPRECIAR</t>
  </si>
  <si>
    <t>CLASIFICACIÓN</t>
  </si>
  <si>
    <t>NOTA</t>
  </si>
  <si>
    <t>DIR TERRITORIAL CARIBE PARQUES</t>
  </si>
  <si>
    <t>PROPIO Y EN SERVICIO</t>
  </si>
  <si>
    <t>ASEGURAR</t>
  </si>
  <si>
    <t>DIR. TERRITORIAL PACÍFICO PARQUES</t>
  </si>
  <si>
    <t>DIR. TERRITORIAL ORINOQUIA PARQUES</t>
  </si>
  <si>
    <t>DIR. TERRITORIAL ORINOQUIA SUBCUENTA-FONAM-PARQUES</t>
  </si>
  <si>
    <t>DIR. TERRITORIAL PACÍFICO SUBCUENTA-FONAM-PARQUES</t>
  </si>
  <si>
    <t>ITEM</t>
  </si>
  <si>
    <t xml:space="preserve"> EMBARCACION DE 22 PIES EN PRV CAPACIDAD 8 PERSONAS</t>
  </si>
  <si>
    <t xml:space="preserve"> Jet SkitRotax con  casco  en  Polypec  con plataforma  ligera</t>
  </si>
  <si>
    <t xml:space="preserve"> MOTOR F/B 15HP - 2 TIEMPOS - PATA LARGA</t>
  </si>
  <si>
    <t>BONGO METALICO (MOTOCANOA), ESLORA 12,0 MTS, MANGA 1,64 MTS, PUNTAL COSTADO  0,52MTS, CON SUPERESTRUCTURA TECHO DE  3 CAMAR DE SEGURIDAD Y REFUERZOS LONGITUDINAL Y TRANSVERSAL, MATERIAL LAMINA DE 2,5MM</t>
  </si>
  <si>
    <t>GORGONA</t>
  </si>
  <si>
    <t>Bote  Pesqquero 22 pies 225 en fibra de vidrio SULA</t>
  </si>
  <si>
    <t xml:space="preserve">Bote  taxi en fibra de vidrio, de 120; Ref. E12A08, Serie No. FMF08B130D3762. </t>
  </si>
  <si>
    <t>DIR. TERRITORIAL AMAZONIA PARQUES</t>
  </si>
  <si>
    <t>BOTE 150cc EN FIBRA DE VIDRIO CON ACCESORIOS, COLOR BLANCO, REFERENCIA E15ACB, SERIE No FME74A13G3763</t>
  </si>
  <si>
    <t>DNMI CABO MANGLARES BAJO MIRA Y FRONTERA</t>
  </si>
  <si>
    <t>Bote 180C en fibra de vidrio (LA YUBARTA 1) Matrícula: CP01-2739-A.</t>
  </si>
  <si>
    <t>UTRIA</t>
  </si>
  <si>
    <t>Bote 180C en fibra de vidrio YUBARTA Matricula CP-10-0727-B</t>
  </si>
  <si>
    <t>Bote 230C en fibra de vidrio LA MINGA. Matrícula CP01-2740-A</t>
  </si>
  <si>
    <t xml:space="preserve">BOTE 26 PIES CON ACCESORIOS. </t>
  </si>
  <si>
    <t>BOTE 26 PIES SLORA 7.95 MANGA 2.15 PUNTAL 1. NIC MSB85A18B3762</t>
  </si>
  <si>
    <t>BOTE 33FT CASCO EN V BANCA LONGITUD DINAL</t>
  </si>
  <si>
    <t>BOTE ALUMINIO DE 7.00 MTS, MANGA DE1,30, PESO DE 135KG, CAPCIDAD DE 10 PERSONAS CON 4 BANCAS DE DURALUMINIO, NAVAL DE 2MM DE ESPESOR, CAPACIDAD DE 850 KG, COLOR BLANCO (INTERNO)</t>
  </si>
  <si>
    <t>BOTE CN-60 6 MTS CAPACIDAD 6 PASAJEROS, 700 KG</t>
  </si>
  <si>
    <t xml:space="preserve">Bote Corvina 250 piso plano, modific  ( E25BOP), con dirección hidraulica, incluye consola, parabrisa, dos auxiliares de gasolina Yamaha, color rojo de 6 galones c/u, tapa asiento, compartimiento, consola, silla, dos aros salvavida color anaranjado, diez </t>
  </si>
  <si>
    <t xml:space="preserve">Bote de 10 (Aquatour) referencia E10AOB-AQ027011029-B1 </t>
  </si>
  <si>
    <t>Bote de 14  AAW24MO4D3767, color rojo</t>
  </si>
  <si>
    <t>SANQUIANGA</t>
  </si>
  <si>
    <t xml:space="preserve">Bote de 21", modelo  E21AOP, lancha CORVINA, serie No.AK-387020816-V2. Matrícula CP-11-0550. CAGUAMA DEL PACÍFICO </t>
  </si>
  <si>
    <t>BOTE DE 23 PIES CON CAPOTA Y MARCADO - CARGUERA 230 ENTREGADO EN ARARACUARA CAQUETA SERIE FMW93N16R3760</t>
  </si>
  <si>
    <t>BOTE DE 23 PIES, REFERENCIA TAXI PESQUERO, denominada  LA MORROCOYA elaborada en fibra de color blanco.</t>
  </si>
  <si>
    <t>BOTE DE 32 PIES: FABRICADO EN PLASTICO REFORZADO Y FIBRA DE VIDRIO CON LAS SIGUIENTES DIMENSIONES: ESLORA ENTRE 9.80 Y 9.90 M, MANGA ENTRE 2.43 Y 2.50 M, CARGA UTIL 2800 KG, PUNTAL MAXIMO: 1.35M, PESO APROX 1800 KG</t>
  </si>
  <si>
    <t>BOTE DE REMOS. EMBARCACION DE TRANSPORTE, CANOA CN60 SERIE No. 1203202181 // NIC: GNE75C20L176-6.</t>
  </si>
  <si>
    <t>DIR TERRITORIAL ANDES OCCIDENTALES PARQUES</t>
  </si>
  <si>
    <t xml:space="preserve">BOTE DE TRANSPORTE 12 PIES DE LARGO, 3 BANCAS, MODELO E-12 BOB ESLORA 3,53 MANGA, 1,12M, PUNTUAL MAXIMO CARGA UTIL 210 KGS, PESO APROXIMADO 58 KGMS </t>
  </si>
  <si>
    <t>BOTE DE TRANSPORTE, Eslora 2.50m, Manga 1.58m, Carga util 770 kl, Peso aprox. 275 kl, Capacidad de 10 Personas, Dirreccion Mecanica. Accesorios (2 Impermeables, 29 Chalecos Salvavidas.)</t>
  </si>
  <si>
    <t>BOTE DE TRANSPORTE.. Bote EDUARDOÑO- TAXI 230C, cubierta y parabrisas en vidrio templado, dirección hidráuliaca un cilindro, 5 cuadernas en fibra, pozo en PRFV, EA23ACB, serie No.FMH08M13R3765 OJO DIRECCIÓN MECÁNICA. NUMENIUS. Matrícula:</t>
  </si>
  <si>
    <t>BOTE DE TRANSPORTE.. BOTE PARA TRANSPORTE PARTICULAR DE PERSONAL EXPRESO 320 S/N NML66M20Z3761</t>
  </si>
  <si>
    <t>BOTE DE TRANSPORTE.. EMBARCACIÓN Y ACCESORIOS- S/N NML55M20K3765</t>
  </si>
  <si>
    <t>BOTE DEPORTIVO DE 38 PIES EN FIBRA DE VIDRIO, PLASTICO REFORZADO DE4 38 PIES CON 2 MOTORES FUERA DE BORDA 4  YAMAHA, TIEMPOS DE 300 HP, ESLORA ENTRE 11 Y 11.90 MTS, MANGA ENTRE 2.65 Y 30 M, PUNTAL MAX ENTRE 1 Y 1.65M CARGA UTIL SUPERIOR A 3000 KG, PESO APROX 3750 KG</t>
  </si>
  <si>
    <t>BOTE EDUARDOÑO - TAXI E18AOB, 18 pies con capota, luces de navegación, sistema electrico, kit cardamuza plastica 6, kit luz instrumentos, kit caja batería 75 AH Batería 75 Amp/Hr 12V. Nic: FMJ48E14K3760 SELENE. Matrícula: CP-11-0659</t>
  </si>
  <si>
    <t xml:space="preserve">BOTE EDUARDOÑO - TAXI E18AOB, 18 pies con capota, luces de navegación, sistema electrico, kit cardamuza plastica 6, kit luz instrumentos, kit caja batería 75 AH Batería 75 Amp/Hr 12V. Nic: FMJ49E14K3761. ANADARA Matrícula: </t>
  </si>
  <si>
    <t xml:space="preserve">Bote eduardoño ANOW3001114V3, color verde con blanco de 12, </t>
  </si>
  <si>
    <t xml:space="preserve">BOTE EDUARDOÑO DE PESCA TIPO CORVINA CON  PROTECTOR QUILLA  EN ALUMINIO Y POZO DE 21 PIES. Arrecifes de Utría </t>
  </si>
  <si>
    <t>DIR TERRITORIAL ANDES OCCIDENTALES SUBCUENTA-FONAM-PARQUES</t>
  </si>
  <si>
    <t>LOS NEVADOS</t>
  </si>
  <si>
    <t>BOTE EDUARDOÑO E13AOB EN FIBRA DE VIDRIO , CAJA CONTROL, CAPOTA COMPLETA EN LONA, DIRECCION PATA UN MOTOR, CABLES DE CONTROL, KIT DE CONEXIÓN MOTOR F20CMHS SN: EJU85C10E3768</t>
  </si>
  <si>
    <t>BOTE EDUARDOÑO E25,  SUEÑO DEL MAR JICA</t>
  </si>
  <si>
    <t>BOTE EDUARDOÑO, dimensiones 7.70 mts de eslora, manga 1.96 mts, puntal 1.02 mts REF. E-25 BOP, serie No.AA591010703-31. Pesquero 25. PARQUE UTRIA</t>
  </si>
  <si>
    <t>Bote en fibra de  vidrio de  18 S/ No.  G22288-1213-110</t>
  </si>
  <si>
    <t>BOTE EN FIBRA DE VIDRIO REFORZADO</t>
  </si>
  <si>
    <t>Bote en fibra de vidrio reforzado con las siguientes especificaciones: Eslora: 9 metros Manga: 1,10 metros Puntal: 0,45 metros, Platina en acero inoxidable en espejo del bote. Argolla en acero inoxidable en proa para fijar y asegurar el bote</t>
  </si>
  <si>
    <t>Bote en fibra de vidrio, Ref. E22AOB, 22 pies proa realizada, eslora 6,94 M; manga 1.90M, puntal 0.94M, altura espejo 0,53 mts; carga útil: 1.050 Kg. LA ENSENADEÑA</t>
  </si>
  <si>
    <t>BOTE EN FIBRA TRADICIONAL DE LA COCHA, 10 MTS LARGO, 1.60 MTS ANCHO, CASCO 20 MM, ESPEJO 1.10 MM, CON BODEDA PROA, 4 CAMARAS DE AIRE, PINTURA Y LOGOS INSTITUCIONALES</t>
  </si>
  <si>
    <t>BOTE EN FIBRA. BOTE EN FIBRA CON CASCO DE 8 METROS DE LARGO POR 1  DE ANCHO Y 80 CMS DE PUNTAL</t>
  </si>
  <si>
    <t>Bote especial 25 Pies, Blanco con franja azul, Carga 1350 kg, Eslora 7.74m, mango 2.18m y puntal 0.86m, capacidad total 120 Gal 1 Toma, Capacidad 10 Personas, consola PRFV, parabrisas en acrílico, Referencia E25A-20070-EF, Serial NML99M20T3766.</t>
  </si>
  <si>
    <t>BOTE FIBRA DE VIDRIO 18 P TIPO TAXI  DIRECCION COMPLETA (Matamata) DENOMINADO OTALORA 5194871207-0</t>
  </si>
  <si>
    <t>BOTE FIBRES 23 PIES TAXI (Matamata) 0621950208 - 5.8</t>
  </si>
  <si>
    <t>BOTE modelo Taxi 23 con Timon, Parabrisas, Espaldares y Bomba de Achique</t>
  </si>
  <si>
    <t>BOTE NATIVA EN FIBRA DE VIDRIO TC-20 (6.00) MTS FIGLAS DISE?ADO PARA CARGA DE PASAJEROS</t>
  </si>
  <si>
    <t>BOTE NATIVA EN FIBRA DE VIDRIO TC-20 (6.00) MTS FIGLAS DISE?ADO PARA CARGA DE PASAJEROS CON EQUIPO DE NAVEGACION ( Botiquin, Estufa campin a gas , Reflector motor 40HP Y 15HP, Juego Herramientas, 6chalecos, 2carpas, 2remos, helice 40 y 15HP 30mts man</t>
  </si>
  <si>
    <t>BOTE PARA TRANSPORTE DE PERSONAS.  S/N NML64M20T3761, CON CARPA AZUL. la cantora</t>
  </si>
  <si>
    <t>BOTE PARA TRANSPORTE PARTICULAR DE PERSONAL; REF BOTE CARIBEÑA 26 PIES ESLORA: 7.93 METROS MANGA: 1.96 METROS PUNTUAL: 1.02 METROS, KIT DE SEGURIDAD Y ACCESORIOS NIC: ASE33G21U3768</t>
  </si>
  <si>
    <t>BOTE PARA TRANSPORTE PARTICULAR DE PERSONAS NIC: PBA93B21U3762,</t>
  </si>
  <si>
    <t>BOTE PARA TRANSPORTE PARTICULAR DE PERSONAS NIC: PBA94B21U3763.</t>
  </si>
  <si>
    <t>BOTE PARA TRANSPORTE PARTICULAR DE PERSONAS NIC: PBA95B21U3764, EMBARCACION OOPHAGA</t>
  </si>
  <si>
    <t>Bote taxi  23 S/J6739650901-517 y los siguientes accesorios, parabrisas,  capota, kit de bateria, luz de navegacion trasera, luz de navegacion  delantera y garra de direccion union de motores. Visenia</t>
  </si>
  <si>
    <t xml:space="preserve">BOTE TAXI 180 ESLORA: </t>
  </si>
  <si>
    <t>Bote TAXI 225 en fibra de vidrio, Pesquero (22") Serie: FME77A13P3769. MANGLARES Matrícula: CP-11-0653B</t>
  </si>
  <si>
    <t xml:space="preserve">Bote TAXI 225,    LA DONCELLA EDUARDOÑO E22AOB,  en fibra de vidrio, Serie: EJU96E10P3765, Matrícula No. 000001761, Patente de Navegación: 20321761, eslora 6,80 mts, manga 1,92 mts, puntal 1,10 mts, carga útil: 1,050 KG, juego de cinco cuadernas en  PRFV, repisa en PRFV con compartimiento, puesto de mando tercera cuadern, realce piloto, pozo E, 1 bodega.   </t>
  </si>
  <si>
    <t>BOTE TAXI 250 E25BOB S/N FMW99A17T3763 CON CAPOTA EN LONA, PARABRISAS EN ACRÍLICO PARA CONSOLA DE MANDOS, KIT UNIOS DOS MOTORES, SISTEMA ELECTRICO BASICO, JUEGO DE LUCES DE NAVEGACIÓN, KIT LUZ DE INSTRUMENTOS, KIT SUICHE 2 BAATERIAS 2 MOTOROES, KIT CAJA BATERÍA, ANCLA DE 22 LBS, 5 PARES DE SOPORTE ESPALDAR, JUEGO DE 5 ESTIBAS EN TOLUA, 2 AROS SALVAVIDAS, 1 BICHERO, 4 DEFENSAS INFLABLES, 10 CHALECO</t>
  </si>
  <si>
    <t>Bote taxi 280 Ref.F28808, S/N FME59N12W3767, URAMBA  Matrícula: CP_01_2532_A</t>
  </si>
  <si>
    <t>BOTE TRANSPORTE 140 NIC S/N NML54M20F3768</t>
  </si>
  <si>
    <t>BOTE TRANSPORTE. 210 S/N NMB42H18N3767</t>
  </si>
  <si>
    <t>BOTE TRANSPORTE. BOTE PARA TRANSPORTE 150 TC, 15 PIES FABRICADO EN FIBRA DE VIDRIO ESLORA:4.57 M, ESLORA:1.71 M, PUNTAL:0.67 M, CARGA UTIL: 500 KG (7 A 8 PERSONAS DE APROXIMADAMENTE 70 KG) SERIE:NMJ64A20G3763.</t>
  </si>
  <si>
    <t>BOTE TRANSPORTE. BOTE PARA TRANSPORTE_x000D__x0008__x0008_PARTICULAR DE PERSONAL BUCEO DIVER 320, KIT DE SEGURIDAD S/N NML65M20Z3760</t>
  </si>
  <si>
    <t>ACANDÍ, PLAYÓN Y PLAYONA</t>
  </si>
  <si>
    <t>BOTE TRANSPORTE. CP-08-11145  E28B NIC NME70E19W3764 CON CASCO, CHALECOS GPS GARMIN S/N 4J3652054</t>
  </si>
  <si>
    <t>BOTE TRANSPORTE. EMBARCACIÓN DE 25 PIES, TRANSPORTE PASAJEROS 7.7M, S/N NVC59J22T3569, S/N NVC59J22T3569, REF; BTT-2022-006-25B</t>
  </si>
  <si>
    <t>Bote, modelo E28BOZ (ao064), Número de Nic: FMW70N16W3761, eslora 28 pies, con: Kit de accesorios expreso 280 full,  gps portatil con base en consola, logos de PNN, Brujula 4 1/2 empotrable, tablero de mando , bomba de achique 3700 G/h 12V; Dos kit caja ORBICELLA</t>
  </si>
  <si>
    <t>CANOA CN - 70 CON GUARDADERO EN BANCA, GUARDADERO EN CUBIERTA Y REFUERZO EN LAS PUNTAS DE LA CANOA. INCLUIR CAPOTA TECHO PROTECTORA DE LLUVIAS Y SOL.    ESLORA(LARGO 7,0 MTS, MANGA 1,35MTS, LATERAL ,55 MTS, ANCHO PISO 1,20MTS, PUNTAL 0,60MTS, ESPEJO 0,51MTS, PESO APROXIMADO 140 KG, BNACAS 4, MAX MOTOR 50 HP 4T. CARGA 10 PERSONAS - 1500 KG</t>
  </si>
  <si>
    <t>CANOA DE ALUMINIO 8.40 MTS MARCA AMAZON BOAT DATA 13.12.03,SEIRE N=0572</t>
  </si>
  <si>
    <t>CANOA DE ALUMINIO DE 6.00 METROS SERIAL 3694</t>
  </si>
  <si>
    <t xml:space="preserve">CANOA DE ALUMINIO DE 6.00 MTS </t>
  </si>
  <si>
    <t>RIO PURE</t>
  </si>
  <si>
    <t>CANOA DE ALUMINIO DE 8,4 MT EN CHAPA SERIAL 2064</t>
  </si>
  <si>
    <t>CANOA DE ALUMINIO DE 8,4 MT EN CHAPA SERIAL 4902</t>
  </si>
  <si>
    <t>CANOA DE ALUMINIO MARCA ICOMA 6,45 MTS. 17891.12.09.01.</t>
  </si>
  <si>
    <t>CANOA DE ALUMINIO MARCA ICOMA DE 8,40 MTS 17.954.14.01.02 SERIE 6443900</t>
  </si>
  <si>
    <t>CANOA DE ALUMINIO SOLDADO DE 6,45 MTS MARCA ICOMA ACARA SERIE 17.652.130201 PIKURITA</t>
  </si>
  <si>
    <t>CANOA DE ALUMINIO. 6 mts, en chapa de 2mm soldado</t>
  </si>
  <si>
    <t>CANOA DE ALUMINIO. Cano en aluminio CN120, marca durabotes.</t>
  </si>
  <si>
    <t>CANOA DE ALUMINIO. CANOA DE ALUMINIO AMAZON BOAT 8.40MT, ESPEJO 15", FABRICADO EN CHAPA DE 2MM POR PROCESO DE SOLDADURA - SERIAL 6760</t>
  </si>
  <si>
    <t>CANOA DE ALUMINIO. Canoa en duraluminio Naval Importado, referencia CN-8.40. NIC GNF05N20V176-8, SN 2412202209</t>
  </si>
  <si>
    <t>CANOA DE ALUMINIO. CN-60 EN DURALUMINIO NAVAL</t>
  </si>
  <si>
    <t>CANOA DE ALUMINIO. De 8.40m, en chapa de 2mm soldado, SN: 5786 + carpa y varillaje</t>
  </si>
  <si>
    <t>CANOA DE ALUMINIO. DE 8.40MTS EN CHAPE DE 2MM SOLDADO. SN: 5791</t>
  </si>
  <si>
    <t>CANOA DE ALUMINIO. ESLORA 7 MT MANGA 1.35 MT ALTURA PISO 1.20 MT ESPEJO 0.51 MT PUNTUAL 0.60 MT BANCAS 4 CAP 10 PERSONAS CAP CARGA 1.5 TN</t>
  </si>
  <si>
    <t>CANOA DE ALUMINIO. Eslora 8.50 mts, Manga 1.36 Mts, Latera 0.65Mts, ancho piso 1.30 Mts, espejo 0.51 mts,Puntal 0.70 Mts, Bancas 5, Peso aprox. 190Kg, Potencia max. 60 (HP), capacidad de-carga 2.000 kg, capacidad personas 15, SN: 0203202174</t>
  </si>
  <si>
    <t>Canoa de madera para 10 pasajeros, Patente de Navegación No. 10120410. Con seis sillas de madera, dos canaletes y tres palancas. SALAMANCA 2</t>
  </si>
  <si>
    <t>Canoa de madera para 10 pasajeros, Patente de Navegación No. 10120435. Con seis sillas de madera, un canalete y dos palancas. SALAMANCA 5</t>
  </si>
  <si>
    <t>Canoa de madera para 5 pasajeros con cuatro sillas de madera. SALAMANCA 7</t>
  </si>
  <si>
    <t>Canoa de madera para 5 pasajeros con cuatro sillas de madera. SALAMANCA 8</t>
  </si>
  <si>
    <t>Canoa de madera para 5 pasajeros, con cuatro sillas de madera. SALAMANCA 6</t>
  </si>
  <si>
    <t>Canoa de madera para 5 pasajeros, Patente de Navegación No. 10120415. Con cuatro sillas de madera, un canalete y dos palancas. SALAMANCA 4</t>
  </si>
  <si>
    <t>CANOA EN ALUMINIO INCOMA "17,941,14,12,01"</t>
  </si>
  <si>
    <t>CANOA EN ALUMINIO INCOMA "17,956,17,01,02"</t>
  </si>
  <si>
    <t>CANOA EN ALUMINIO MODELO CN 80 CON 5 BANCAS E220941461 MARCA DURABOTES</t>
  </si>
  <si>
    <t xml:space="preserve">CANOA EN ALUMINO DE 6 MTRS </t>
  </si>
  <si>
    <t>CANOA EN DURALUMINIO NAVAL,                        S/EGB71K07B172-1  CN 60 S/N 051071610</t>
  </si>
  <si>
    <t xml:space="preserve">CANOA EN DURALUMINIO NAVAL,             S/EGB70K07B172-0   CN 60 S/N 031071609 </t>
  </si>
  <si>
    <t>CANOA EN DURALUMINIO NAVAL, S/EGB73K07B172-3 (EXTINTOR, LINTERNA Y 4 CHALECOS)</t>
  </si>
  <si>
    <t xml:space="preserve">CANOA EN FIBRA DE VIDRIO 28 PIES , ESLORA:8,78METROS, MANGA:0,93 METROS, PUNTAL: 0,5 METROS </t>
  </si>
  <si>
    <t>CANOA EN FIBRA DE VIDRIO CON MOTOR FUERA DE BORDA 15HP, ELABORADA EN MATERIAL FIBRA DE VIDRIO, DIMENSIONES: ESLORA ENTRE 8.65 Y 8,75M, MANGA ENTRE 0.90 Y 0.95, PUNTAL MAXIMO: 0.50, CARGA UTIL SUPERIOR A 890 KG, PESO APROX. 235 KG, ALTURA ESPEJO NO SUPERIO</t>
  </si>
  <si>
    <t>CANOA EN FIBRA DE VIDRIO: ESLORA CON MEDIDAS DE 6.90 Y 7.05M, MANGA ENTRE 0.85 Y 0.95M, PUNTAL MAXIMO: 0.30M, CARGA UTIL: SUPERIOR A 300 KG, PESO APROX: 150KG-330 LB, ALTURA ESPEJO: 064M-196¨,</t>
  </si>
  <si>
    <t>CANOA EN PLASTICO REFORZADO CON FIBRA DE VIDRIO: ESLORA ENTRE 8.65 Y 8.75M, MANGA ENTRE 0.90 Y 0.95M, PUNTAL MAX: 0.50, CARGA UTIL SUPERIOR A 890 KG, PESO APROX: 235KG</t>
  </si>
  <si>
    <t>DIR TERRITORIAL CARIBE SUBCUENTA-FONAM-PARQUES</t>
  </si>
  <si>
    <t>CANOA METALICA. Construcción de una embarcación tipo canoa de 13metros de eslora en Acero A36. Número de Identificación de Casco TAQ2501C138</t>
  </si>
  <si>
    <t>CANOA O LANCHA CON CAPACIDAD PARA 15 PERSONAS. (10.30 m largo, 42 pulgadas ancho y 22 pulgadas alto)</t>
  </si>
  <si>
    <t>CANOAS O KAYAKS. BOTE METALICO, DE LA ESPECIE CAGÜI, MEDIDAS; LARGO 13MTS, ANCHO 1.10MTS</t>
  </si>
  <si>
    <t>DIR. TERRITORIAL ANDES NORORIENTALES PARQUES</t>
  </si>
  <si>
    <t>CANOAS O KAYAKS. DE FABRICACION ARTESANAL 13 M X 70 CM X 65 CM</t>
  </si>
  <si>
    <t>CANOAS O KAYAKS. Kayak para dos personas y un niño con sillas altas. Tamaño: 430 cm x 80cm X 36 cm. Peso 34 kg. Capacidad de carga 250 KG.</t>
  </si>
  <si>
    <t>CANOAS O LANCHAS EN FIBRA PARA 18 PERSONAS. (11.50 m largo 52 pulgadas ancho y 27 pulga de alto)</t>
  </si>
  <si>
    <t>CONJUNTO PEQUE PEQUE CON MOTOR A GASOLINA 5,5 HP TRANSMISION ORIGINAL, DILINDRADA 171cc CAPACIDAD TANQUE DE COMBUSTIBLE 4,5 LITROS PESO 16 KG</t>
  </si>
  <si>
    <t>CONJUNTO PEQUE PEQUE CON MOTOR A GASOLINA. Motor marca Yamaha Peque Peque 5.5HP, modelo MZ 175</t>
  </si>
  <si>
    <t>CORVINA  180 CON REPISA EN PRFV S/N CD1180071112. COSTILLAS EN PRFV., POZO EN P.R.F.V, REPISA EN MADERA FORRADA EN P.R.F.V, PLACA TRNSOM EN ALUMINIO, PROTECTOR BORDA EN POLIETILENO CON PLATINA, PROTECTOR ESPEJO EN P.R.F.V, TAPON PALANCA DE 1/4 TORNILLO DE OJO 3/8 EN ACERO INOXIDABLE.</t>
  </si>
  <si>
    <t>ISLA DE MALPELO</t>
  </si>
  <si>
    <t>DESALINIZADORA: BOMBA DE REFUERZO TEC ENROLLADO EN ESPIRAL</t>
  </si>
  <si>
    <t>Deslizador de 8.4 metros,manga 1.36 puntal 0,46m, 5 bancas en duraluminio naval 5052 anticorrosivo de 2mm de espesor color blanco</t>
  </si>
  <si>
    <t>Deslizador de 8.4 metros,manga 1.36 puntal 0,46m, 5 bancas en duraluminio naval 5052 anticorrosivo de 2mm de espesor con timon y consola, color blanco CUPI</t>
  </si>
  <si>
    <t>DESLIZADOR EN ALUMINIO MARCA ICOMA 12438100294 PAYA</t>
  </si>
  <si>
    <t>E25B con 5 cuadernas y puesto, capota E25B 5V alumninio,Sistema electrico E25B0B, Bateria 85 A/H 12 V; Kit Caja Bateria 85-105A/H, Kit Switches 2 Baterias 2 Moto, Luces de navegación E25B0B, Bomba de achique 1500 G/h 12 V, Dirección Hidraúlica unica 2 Mot</t>
  </si>
  <si>
    <t>EMBARCACIÓN  LA FRAGATA II LANCHA 25P 20 SALVAVIDAS ARO SALVAVIDAS 1 EXTINTOR 1 RADIO VHF 1 CARPA IMPERMEABLE 1 MOTOR FUERA D BORDA 30 HP 4 TIEMPOS PATA LARGA 1 MOTOR FUERA DE BORDA AUXILIAR 15 HP 2 TIEMPOS PATA LARGA 1 PROPELA EXTRA PARA 30 HP 4 TIEMPOS PATA LARGA</t>
  </si>
  <si>
    <t>Embarcación artesanal tipo canoa en plástico reforzado con fibra de vidrio para pesca artesanal con medidas: Eslora 8.20m, Manga 1.12m, Puntal 0.58m, Refuerzo en papa borde 3  , Borda de 3  , Platina de acero, Logos de Parques Nacionales Naturales y SFF F</t>
  </si>
  <si>
    <t>Embarcación CANAA casco en fibra de vidrio - Matrícula No. 000001110, Patente de Navegación No. 20321110 Serie: MT-R-2012-0084. Eslora:5,40 mts, Manga: 1,31 mts, Puntal: 0,70 mts. No. Pasajeros: 12 color casco: Blanco, borde azul.</t>
  </si>
  <si>
    <t>Embarcacion en fibra de vidrio de 16 marca fivres; modelo E555 S/No OE5550   692-1209</t>
  </si>
  <si>
    <t>EMBARCACION EN FIBRA. Embarcación  tipo canoa en fibra de vidrio reforzada, construida 100% fibra de vidrio. Con las siguientes medidas: de eslora: 11.0m, de manga: 1,2 m. y 0.70.</t>
  </si>
  <si>
    <t>EMBARCACION EN FIBRA. Embarcación  tipo canoa en fibra de vidrio reforzada, construida 100% fibra de vidrio. Con las siguientes medidas: de eslora: 3.0m, de manga: 0,8 m. y 0.50.</t>
  </si>
  <si>
    <t>EMBARCACION EN FIBRA. Embarcación  tipo canoa en fibra de vidrio reforzada, construida 100% fibra de vidrio. Con las siguientes medidas: de eslora: 9.0m, de manga: 1,0 m. y 0.50.</t>
  </si>
  <si>
    <t>EMBARCACION EN FIBRA. tipo canoa de 11 metros de eslora en fibra de vidrio. número de identificación de casco TAQ2511C165.</t>
  </si>
  <si>
    <t>Embarcación para transporte Fluvial CN-60 NIC GNF34M21L156-5</t>
  </si>
  <si>
    <t>Embarcación PERANCHO casco fibra de vidrio,  tipo corvina Serie No.FMA71M11F3762 Modelo: E14AOP, Marca Eduardoño Matrícula No. 000002023, Patente de Navegación No. 20322023. Eslora: 4,10 mts, Manga: 1,50 mts, Puntal: 1,00 mts. No. Pasajeros: 6</t>
  </si>
  <si>
    <t>EMBARCACIÓN TIPO BARRACUDA E22A PISO P CONSOLA CENT P.N.N. S/N FML04M14T3766 CON: DIRECCIÓN HIDRAÚLICA UNICA2MOT, SISTEMA ELÉCTRICO E22AOX, LUCES DE NAVEGACIÓN  E22AOX, BOMBA DE ACHIQUE  E22AOX, KIT DE SWITCHES PARA 2 BATERÍAS 2 MOTORES, DIADEMA DURA, MIN</t>
  </si>
  <si>
    <t>EMBARCACIÓN TIPO BARRACUDA E22A PISO P CONSOLA CENT P.N.N. S/N FML07M14P3760 CON: DIRECCIÓN HIDRAÚLICA UNICA2MOT, SISTEMA ELÉCTRICO E22AOX, LUCES DE NAVEGACIÓN  E22AOX, BOMBA DE ACHIQUE  E22AOX, KIT DE SWITCHES PARA 2 BATERÍAS 2 MOTORES, DIADEMA DURA, MIN</t>
  </si>
  <si>
    <t>EMBARCACION TIPO BONGO. Embarcación tipo bongo fabricado en lamina_x000D__x0008__x0008_calibre 3mm Color: Azul rey, Capacidad de carga: 2 ton, N° de pasajeros: 16 person N° Patente: 3032N79012, Tipo de servicio:Oficial</t>
  </si>
  <si>
    <t>Embarcacion tipo casco, construida en madera de la especie Ceiba amarilla de 13 metros de eslora, por 42 pulgadas de manga</t>
  </si>
  <si>
    <t>Embarcacion tipo casco, construida en madera de la especie Ceiba amarilla de 15 metros de eslora por 42 pulgadas de manga</t>
  </si>
  <si>
    <t>EMBARCACIÓN. 7.5 metros CN-7,50 NIC GNF32M21Z156-8</t>
  </si>
  <si>
    <t>EMBARCACIÓN. EMBARCACION DE TRANSPORTE</t>
  </si>
  <si>
    <t>DIR. TERRITORIAL ANDES NORORIENTALES FONAM</t>
  </si>
  <si>
    <t>EMBARCACION. Embarcación fluvial (canoa en madera_x000D__x0008__x0008_de abarco de 13 metros de largo con 70 centímetros de ancho, con sobre banda en cañaguate y 6 curvas en abarco</t>
  </si>
  <si>
    <t>EMBARCACIÓN. TRANSPORTE UTILITARIO 10.5M S/N NML23J20Z3763 REF BT-2020-001-32</t>
  </si>
  <si>
    <t>EMBARCACIONES DE DESEMBARQUE AERODESLIZADAS. CON REMO,</t>
  </si>
  <si>
    <t>FABRICADO EN LAMINA CALIRBRE 3MM COLOR AZUL REY O VERDE OSCURO, largo 12mts, ancho 1.64mtrs capacidad de carga 2ton, N de pasajeros 16. numero de la patente 3032N78552</t>
  </si>
  <si>
    <t>JetSkit Rotax con  casco  en  Polypec  con plataforma  ligera</t>
  </si>
  <si>
    <t>KAYAK CAPACIDAD 260, REMADORES, MATERIAL PLASTICO LLOPE, USO BAHIAS Y LAGOS, RIOS Y MARES, TAMAÑO 3700*860*400MM, PESO NETO 32 KG</t>
  </si>
  <si>
    <t>Kayak con casco en polietileno rotomoldeado, con compartimientos para almacenamiento de elementos completamente cerrado, longitud aprox de 3,50 mts y ancho aprox 82cms, para dos (2) pasajeros. Incluye sillas, seis (6) remos, manijas para facilitar el tran</t>
  </si>
  <si>
    <t xml:space="preserve">Kayak con casco en polietileno rotomoldeado, con compartimientos para almacenamiento de elementos completamente cerrado: con largo aprox. De 2,95 m y ancho 78 cm, para un (1) Pasajero. Incluye sillas, dos (2) remos, manijas para facilitar el transporte., </t>
  </si>
  <si>
    <t xml:space="preserve">LANCHA BOTE 26 PIES ( VICTORIA)  (GORGONILLA)               </t>
  </si>
  <si>
    <t>Lancha en fibra de vidrio de  27  denominada PESACAR</t>
  </si>
  <si>
    <t>Lancha en fibra de vidrio reforzada de 23 pies</t>
  </si>
  <si>
    <t>LANCHA EN MADERA DE ACHAPO DE PRIMERA CLASE, 9 MTS DE LARGO, 1,70 MTS ANCHO, 0.50 CMS DE FONDO, TABLONES DE ACHAPO DE 3,5 CMS DE GROSOR, Y TABLAS DE 2 CMS. CASETA DE 2 MTS DE LARGO X 1,40 DE ANCHO Y 1,25 DE ALTO EN LAMINA GALVANIZADA DE ZINC CAL 28, 2 VENTANAS LATERALES,  PARABRISAS FRONTAL DE 0,69 X 0,60 CON ACRILICO, VIDRIOS DE 4 CMS, CABINA DE 2,10 CON PUERTA.</t>
  </si>
  <si>
    <t>LANCHA UTILITARIO TIPO CANOA 8 METROS PARA USO EN RÍOS Y LAGUNAS. Eslora: 8 metros-26,2, Manga: mínimo 1.3 metros - 4,26, aproximado: 280 kg - 617 Lb Altura espejo: 0.38 m -15 INCLUYE: 1 Tabique en popa 1 Placa transom en aluminio, 1 Toldo de cobertura total bote (Instalado) Cálculo estructural bajo Tabique en popa 1 Placa transom en aluminio S/N NVS98K24U3568</t>
  </si>
  <si>
    <t>LANCHA UTILITARIO TIPO CANOA 8 METROS PARA USO EN RÍOS Y LAGUNAS. Eslora: 8 metros-26,2, Manga: mínimo 1.3 metros - 4,26, aproximado: 280 kg - 617 Lb Altura espejo: 0.38 m -15 INCLUYE: 1 Tabique en popa 1 Placa transom en aluminio, 1 Toldo de cobertura total bote (Instalado) Cálculo estructural bajo Tabique en popa 1 Placa transom en aluminio S/N NVS97K24U3567.</t>
  </si>
  <si>
    <t>LANCHAS DE RECREO A MOTOR. BOTE EN FIBRA DE VIDRIO DE 21 PIES. TILUPO  Modelo: E21AOP, SERIE: EGI37E07N3764</t>
  </si>
  <si>
    <t>LANCHAS PEQUEÑAS. LANCHA EN FIBRA DE VIDRIO PARA 12 PERSONAS DE 9.45X1.60 MTS CON 4 CAMARAS DE AIRE CAJA DE HERRAMIENTAS BODEGA CON CUBIERTA 3 BANCOS AMOBLADOS PARRILLA EN ALUMINIO PARTE SUPERIOR</t>
  </si>
  <si>
    <t>MEJORA DE EQUIPOS DE TRANSPORTE  FLUVIAL. LA MEJORA CONSISTE EN INSTALAR EL SISTEMA ELECTRICO NUEVO, UN RADIO CON ANTEMA MARINA, DIRECCION HIDRAULICA, INSTALACION DE CAPOTA,FABRICACION DE PISO COMPLETO DOBLE FONDO INCLUIDA PINTURA GRIS PINTAS NEGRAS;FABRICACION E INSTALACION DECONSOLA E  E INSTALACION DE MOTOR Y INSTALACION DE  TANQUES DE CIMBUSTIBLES</t>
  </si>
  <si>
    <t>MOTOR  GX160 H1 HONDA/ MOTOR 4 TIEMPOS CON SERIE 6CA4H  4542053</t>
  </si>
  <si>
    <t>MOTOR 40 H.P. ENDURO PATA CORTA Ref. E40GMHS, 6F6KS-1059989G, Cilindrada 669 cc, Potencia 5000 rpm, Sistema de Arranque Manual.</t>
  </si>
  <si>
    <t>MOTOR 40HP, PATA CORTA, 4 TIEMPOS, REF. F40BMHDS. MOD. 67CS-1035032J</t>
  </si>
  <si>
    <t>MOTOR 75 MODELO E75BMHDL</t>
  </si>
  <si>
    <t>MOTOR 85 H.P. PATA LARGA P. TRIM Ref. 85AETL, 688L-1024605G, Cilindrada 1140 cc, Potencia de 5000 rpm, Sistema de Arranque Electrico</t>
  </si>
  <si>
    <t>MOTOR DF 115 ATX. Motor DF 115 ATX Suzuki 910414</t>
  </si>
  <si>
    <t>MOTOR DF150TX SUZUKI NEGRO SERIE SM 910011</t>
  </si>
  <si>
    <t>MOTOR F/B 100 P ULTRALARGO TR. S/N 60CX1012748</t>
  </si>
  <si>
    <t>MOTOR F/B 100 P ULTRALARGO TR. S/N 60CX1012750</t>
  </si>
  <si>
    <t>MOTOR F/B 15 HP P-CTA</t>
  </si>
  <si>
    <t xml:space="preserve">MOTOR F/B 15HP ENDURO PATA CORTA 2T - SERIAL 6B4KS1252282 </t>
  </si>
  <si>
    <t xml:space="preserve">MOTOR F/B 15HP ENDURO PATA CORTA 2T - SERIAL 6B4KS1252284 </t>
  </si>
  <si>
    <t>MOTOR F/B 20HP PATA LARGA 4 T S/N 6AJKL1003171</t>
  </si>
  <si>
    <t>MOTOR F/B SUZUKI DF115BTL. MOTOR F/B SUZUKIDF115BTL COLOR NEGRO NUMERO DE SERIE : 0441138</t>
  </si>
  <si>
    <t>MOTOR F/B, 25 HP, 2 TIEMPO, ENDURO PATA LARGA S/N:61RKL-1029727H, PESO MAX. 55 KG, CILINDRADA 496cc, SISTEMA DE ARRANQUE Y MANDOS MANUALES</t>
  </si>
  <si>
    <t>MOTOR F7B 60HP LARGO TRJM, 4 TIEMPOS. S/N 6C6L1041138</t>
  </si>
  <si>
    <t>MOTOR F7B 60HP LARGO TRJM, 4 TIEMPOS. S/N 6C6L1041139</t>
  </si>
  <si>
    <t>MOTOR FB SUZUKI  2T CORTO 15HP,419523</t>
  </si>
  <si>
    <t>DIR. TERRITORIAL AMAZONIA SUBCUENTA-FONAM-PARQUES</t>
  </si>
  <si>
    <t>MOTOR FB YAMAHA ENDURO 9,9 HP" 682KS-1004604Q</t>
  </si>
  <si>
    <t>MOTOR FUERA BORDA SUZUKI 60 HP 4 TIEMPOS SERIAL 342166</t>
  </si>
  <si>
    <t>MOTOR FUERA DE BORDA</t>
  </si>
  <si>
    <t>MOTOR FUERA DE BORDA  20HP 4 TIEMPOS SERIE PSAJKS1003568</t>
  </si>
  <si>
    <t>MOTOR FUERA DE BORDA  4T DE 20 HP PATA CORTA, CON TANQUE AUXILIAR, MANGUERA COMBUSTIBLE E INTERRUPTOR DE EMERGENCIA</t>
  </si>
  <si>
    <t>MOTOR FUERA DE BORDA  50 HP MARCA YAMAHA  4 TIEMPOS , Cilindros en línea SOHC Cilindrada 935 cc Diámetro por carrera 63 x 75 mm Potencia de salida 50 HP 5500 rpm Rango máx, Bujía: DPR6EA-9, Encendido: CDI, Sistema de combustible: 4 carburadores Sistema de arranque, Sistema de mandos: Manuales: Eléctrico, S/N 64JL1029320</t>
  </si>
  <si>
    <t>MOTOR FUERA DE BORDA  YAMAHA 50 HP LARGO, 4 TIEMPOS EQUIPO DE NORMA  FT50CEHDL SISTEMA DE ARRANQUE ELECTRICO SISTEMA DE MANDO MANUAL SISTEMA DE INCLINACION MANUAL ASISTIDO. TIPO DE HELICE ACERO. SERIE: 64JL1018526</t>
  </si>
  <si>
    <t>Motor fuera de Borda 100 HP largo, Trim. S/N: 60CL1008719</t>
  </si>
  <si>
    <t>Motor fuera de Borda 100 HP largo, Trim. S/N: 60CL1009163</t>
  </si>
  <si>
    <t xml:space="preserve">MOTOR FUERA DE BORDA 100/HP LARGO 4 TIEMPOS, C7F-15100-04 </t>
  </si>
  <si>
    <t>Motor fuera de borda 100/HP largo, 4 tiempos, YAMAHA, TRIM, accesorios: kit de herramientas, hélice de acero, cuerda auxiliar, tacómetro digital, extensión frim y alarma, cables de control, serie 60CL1007488 FRAGATA</t>
  </si>
  <si>
    <t>Motor fuera de borda 15/HP largo, YAMAHA, 4 tiempos, TRIM, accesorios: kit de herramientas, hélice de acero, cuerda auxiliar, tanque auxiliar, manguera de combustible, interruptor de emergencia, serie No.6B4KS1179163</t>
  </si>
  <si>
    <t>MOTOR FUERA DE BORDA 15/HP PATA CORTA 2 TIEMPOS; TRIM, ACCESORIOS, KIT DE HERRAMIENTAS, HELICE DE ACERO,MANUAL DEL PROPIETARIO, CUERDA AUXILIAR, DOS BUJIAS DE REPUESTO, TANQUE AUXILIAR, MANGUERA COMBUSTIBLE INTERRUPTOR DE EMERGENCIA</t>
  </si>
  <si>
    <t>MOTOR FUERA DE BORDA 150 C3</t>
  </si>
  <si>
    <t>MOTOR FUERA DE BORDA 15HP. MOTOR F/B 15HP ENDURO PATA CORTA</t>
  </si>
  <si>
    <t>MOTOR FUERA DE BORDA 15HP. MOTOR FUERA DE BORDA MARCA MERCURY DE 15 HP REF ME15MLH MODELO 1015213EL, 2 TIEMPOS, SERIE 0N480408. ACCESORIOS INCLUIDOS</t>
  </si>
  <si>
    <t>MOTOR FUERA DE BORDA 15HP. MOTOR FUERA DE BORDA YAMAHA - Modelo: E15DMHL</t>
  </si>
  <si>
    <t>MOTOR FUERA DE BORDA 20 HP 4 TIEMPOS PARA CORTA. MOTOR FUERA DE BORDA 20 HP 4 TIEMPOS PATA CORTA</t>
  </si>
  <si>
    <t>MOTOR FUERA DE BORDA 20 HP 4 TIEMPOS PARA CORTA. MOTOR FUERA DE BORDA 20HP PARA CORTA 4 TIEMPOS MARCA: YAMAHA REF: F20CMHS SERIAL: 6AJKS1006366</t>
  </si>
  <si>
    <t>MOTOR FUERA DE BORDA 20 HP 4 TIEMPOS PATA CORTA.</t>
  </si>
  <si>
    <t xml:space="preserve">MOTOR FUERA DE BORDA 20 HP 4 TIEMPOS PATA CORTA. </t>
  </si>
  <si>
    <t>MOTOR FUERA DE BORDA 20 HP CUATRO TIEMPOS CARBURADOR 2 EN LINEA, PATA CORTA SN: 6AJKS-1000721G</t>
  </si>
  <si>
    <t xml:space="preserve">MOTOR FUERA DE BORDA 20HP 4 TIEMPOS </t>
  </si>
  <si>
    <t>MOTOR FUERA DE BORDA 20HP 4 TIEMPOS PATA CORTA. SUZUKI REF: DF20AS, SERIAL: 449423 PA 80868</t>
  </si>
  <si>
    <t>Motor fuera de borda 20HP, pata larga, 4T, serie No.6AJKL1002467, encendido manual, mando manual, Hélice en aluminio.</t>
  </si>
  <si>
    <t>MOTOR FUERA DE BORDA 20HP, PATA LARGA, MOTOR 4 TIEMPOS</t>
  </si>
  <si>
    <t>MOTOR FUERA DE BORDA 25/HP ENDURO 2 TIEMPOS PATA CORTA, TRIM, accesorios: kit de herramientas,helice de aluminio, manual de propietario,cuerda auxiliar, 2 bujias de repuesto,tanque auxiliar ,manguera combustible,interruptor parada de emergencia serie No. 61RKS1054600 (PUINAWAI).</t>
  </si>
  <si>
    <t>MOTOR FUERA DE BORDA 40 HP PATA LARGA, TIPO MOTOR: 2 TIEMPOS</t>
  </si>
  <si>
    <t>MOTOR FUERA DE BORDA 40 HP YAMAHA S/N 036166</t>
  </si>
  <si>
    <t>MOTOR FUERA DE BORDA 40/HP ENDURO 2 TIEMPOS PATA CORTA, TRIM, accesorios: kit de herramientas,helice de aluminio, manual de propietario,cuerda auxiliar, 2 bujias de repuesto,tanque auxiliar ,manguera combustible,interruptor parada de emergencia ,tornillos de montaje serie No. 6F6KS1087609 (PUINAWAI)</t>
  </si>
  <si>
    <t xml:space="preserve">MOTOR FUERA DE BORDA 40HP ENDURO PATA CORTA CON NUMERO DE CHASIS 6J4KS1064043 MARCA YAMAHA </t>
  </si>
  <si>
    <t>MOTOR FUERA DE BORDA 40HP ENDURO PATA CORTA. REF: E40GMHS - 6F6KS-1054035G</t>
  </si>
  <si>
    <t>Motor fuera de borda 4T Yamaha de 50HP serial: 64JL1020575 + Batería automotriz hasta 4500CC. 70 REF:48D-580</t>
  </si>
  <si>
    <t>MOTOR FUERA DE BORDA 50 HP 4 TIEMPOS. Motor FB 4t  50 hp yamaha</t>
  </si>
  <si>
    <t>MOTOR FUERA DE BORDA 50 HP 4 TIEMPOS. MOTOR FUERA DE BORDA 4T YAMAHA 50HP - FT50CEHDL - SERIAL 64JL1027014</t>
  </si>
  <si>
    <t>MOTOR FUERA DE BORDA 50 HP 4 TIEMPOS. MOTOR FUERA DE BORDA YAMAHA 50HP 4 TIEMPOS - FT50CETL - SERIAL 64JL1025576</t>
  </si>
  <si>
    <t>MOTOR FUERA DE BORDA 50/hp LARGO 4 TIEMPOS, TRIM, accesorios:kit de herramientas, helice de aluminio, manual de propietario, cuerda axiliar, 4 bujias de repuesto, tanque auxiliar para combustible, manguera combustible filtro de combustible Yamaha para bot</t>
  </si>
  <si>
    <t>MOTOR FUERA DE BORDA 60HP LARGO. S/N 6C6L1032254</t>
  </si>
  <si>
    <t>MOTOR FUERA DE BORDA 9.9 HP YAMAHA S/N 010802</t>
  </si>
  <si>
    <t>MOTOR FUERA DE BORDA 9/hp LARGO 4 TIEMPOS, TRIM, accesorios:kit de herramientas, helice de aluminio, manual de propietario, cuerda axiliar, 2 bujias de repuesto, tanque auxiliar para combustible, manguera combustible, interruptor parada de emergencia seri</t>
  </si>
  <si>
    <t>Motor fuera de borda de 50 hp pata larga, trim, 4, S/N: 64JL10111570, cuatro tiempo</t>
  </si>
  <si>
    <t>MOTOR FUERA DE BORDA MARCA YAMAHA   20HP  4 Tiempos 2 Cilindros Cilindrada: 362 c.c Diámetro por carrera: 63 x 58.1 mm, Bujía: DPR6EA-9, Régimen mín.: 1000 - 1100 rpm Relación de compresión: 9,3 : 1 Encendido: CDI Sistema de arranque: Manual Sistema de lubricación: Por carácter húmedo Peso seco: 51, Sistema de mandos: Manuales - 54kg S/N 6AJK61007780</t>
  </si>
  <si>
    <t>MOTOR FUERA DE BORDA MARCA YAMAHA   20HP 4 Tiempos  2 Cilindros Cilindrada: 362 c.c Diámetro por carrera: 63 x 58.1 mm, Bujía: DPR6EA-9, Régimen mín.: 1000 - 1100 rpm Relación de compresión: 9,3 : 1 Encendido: CDI Sistema de arranque: Manual Sistema de lubricación: Por carácter húmedo Peso seco: 51 - 54kg S/N  6AJKS1007781</t>
  </si>
  <si>
    <t xml:space="preserve">MOTOR FUERA DE BORDA MARCA: YAMAHA DE 50 HP, TIPO DE MOTOR FT50CETL, NUMERO DE SERIE: 64JL1022967, DIMENSIONES: LONGITUD (PATA LARGA):536 MM Y PESO (PATA LARGA): 110 KG, CON ACCESORIOS INCLUIDOS. TIPO: 4 CILINDROS EN LINEA, 4 TIEMPOS REFRIGERADO POR AGUA, SOHC 8 VÁLVULAS. </t>
  </si>
  <si>
    <t>MOTOR FUERA DE BORDA MOTOR F/B 40HP ENDURO PATA CORTA</t>
  </si>
  <si>
    <t>MOTOR FUERA DE BORDA SUZUKI 40 HP LARGO</t>
  </si>
  <si>
    <t>MOTOR FUERA DE BORDA SUZUKI 60 HP 4 TIEMPOS 342165</t>
  </si>
  <si>
    <t>MOTOR FUERA DE BORDA SUZUKI 60 HP 4 TIEMPOS, SERIAL: 344070</t>
  </si>
  <si>
    <t>MOTOR FUERA DE BORDA YAMAHA  15 HP 4 T</t>
  </si>
  <si>
    <t>MOTOR FUERA DE BORDA YAMAHA 100 HP 4T CON HELICE EN ACERO.</t>
  </si>
  <si>
    <t>MOTOR FUERA DE BORDA YAMAHA 15HP 2 TIEMPOS. Modelo E15DMHS. Serie: 6B4KS-1121578F</t>
  </si>
  <si>
    <t>Motor fuera de borda Yamaha 15HP 2T  F15FMHS. SN: 6B4KS1223174. Factura SOL2-014114</t>
  </si>
  <si>
    <t>MOTOR FUERA DE BORDA YAMAHA 25 HP, 4 T SN: 6D5L1000193N</t>
  </si>
  <si>
    <t>MOTOR FUERA DE BORDA YAMAHA 25 HP, 4 TIEMPO SN: 6D5L100017N,</t>
  </si>
  <si>
    <t>MOTOR FUERA DE BORDA YAMAHA 40 HP  2 T</t>
  </si>
  <si>
    <t>MOTOR FUERA DE BORDA YAMAHA 40 HP  2 T PATA CORTA SERIE 6F6K 1042344H</t>
  </si>
  <si>
    <t>MOTOR FUERA DE BORDA YAMAHA 50 HP LARGO, 4 TIEMPOS, SERIAL  64JL1025869.</t>
  </si>
  <si>
    <t>MOTOR FUERA DE BORDA YAMAHA 50 HP LARGO, 4 TIEMPOS, SERIAL  64JL1025872</t>
  </si>
  <si>
    <t>MOTOR FUERA DE BORDA YAMAHA 50HP 4 TIEMPOS PATA LARGA MODELO FT50CEHDL SERIE:64JL1014379</t>
  </si>
  <si>
    <t>MOTOR FUERA DE BORDA YAMAHA 50HP 4T SN: 67CS-1037213H</t>
  </si>
  <si>
    <t>MOTOR FUERA DE BORDA YAMAHA 9,9HP 2T  MODELO E9.9DMH SERIE 683KS1017345</t>
  </si>
  <si>
    <t>MOTOR FUERA DE BORDA YAMAHA E15</t>
  </si>
  <si>
    <t>MOTOR FUERA DE BORDA YAMAHA E40 JMHL HP SERIAL No 1010866 ENCENDIDO ELECTRONICO, ARRANQUE MANUAL, PATA LARGA 2 TIEMPOS Y ELEVADOR DE MOTOR</t>
  </si>
  <si>
    <t>MOTOR FUERA DE BORDA YAMAHA E40 JMHL HP SERIAL No 6J45010357X ENCENDIDO ELECTRONICO, ARRANQUE MANUAL, PATA LARGA 2 TIEMPOS Y ELEVADOR DE MOTOR</t>
  </si>
  <si>
    <t>MOTOR FUERA DE BORDA YAMAHA FT50CETL 4T, S/N: 64JL-1017297</t>
  </si>
  <si>
    <t>MOTOR FUERA DE BORDA.  15HP ENDURO PATA LARGA /SERIAL 6B4KL1373447.</t>
  </si>
  <si>
    <t>MOTOR FUERA DE BORDA. 100HP Pata Ultra larga 4 tiempos/Referencia: F100BETX. con kit de harramientas</t>
  </si>
  <si>
    <t>MOTOR FUERA DE BORDA. 15 HP ENDURO PATA LARGA S/N 6B4KL1332698</t>
  </si>
  <si>
    <t>MOTOR FUERA DE BORDA. 15HP Pata Ultra larga. Referencia: E15DMHL. Con kit de herramientas. SERIAL 6B4KL1373432</t>
  </si>
  <si>
    <t>MOTOR FUERA DE BORDA. 2 Tiempos - Marca Yamaha, INCLUYE: Kit de herramientas</t>
  </si>
  <si>
    <t>MOTOR FUERA DE BORDA. 60HP LARGO, TRIM, 4 TIEMPOS</t>
  </si>
  <si>
    <t>MOTOR FUERA DE BORDA. F/B 60 HP LARGO TRIM 4T-S/N 6C6L1037134</t>
  </si>
  <si>
    <t>MOTOR FUERA DE BORDA. MARCA SUZUKI 40HP WL -DT MANUAL</t>
  </si>
  <si>
    <t>MOTOR FUERA DE BORDA. Marca Yamaha 15HP 2T. Referencia E15DMHS. Serial: 6B4KS1388133</t>
  </si>
  <si>
    <t>MOTOR FUERA DE BORDA. Marca Yamaha 20hp 4 tiempos modelo F20CMHS. SN: 6AJKS1003770</t>
  </si>
  <si>
    <t>MOTOR FUERA DE BORDA. MARCA YAMAHA PATACORTA 15HP 2T, MODELO E15DMHS</t>
  </si>
  <si>
    <t>MOTOR FUERA DE BORDA. MARCA Yamaha SERIAL 6B4KS1517158 , Cilindrada 246 cc, Encendido CDI . Manual de 4 posiciones. Premezcla 50:1.</t>
  </si>
  <si>
    <t>MOTOR FUERA DE BORDA. MFB E15DMHS MARCA YAMAHA 15HP 2T SN: 6B4KS1366774</t>
  </si>
  <si>
    <t>MOTOR FUERA DE BORDA. MFB F20CMHS 20HP 4T, PATA CORTA SN:6AJKS1005489</t>
  </si>
  <si>
    <t>MOTOR FUERA DE BORDA. MOTOR F/B 100 HP,ULTRALARGO P.TRIM 4 T". 16 VÁLVULAS, 4 CILINDROS EN LÍNEA, CILINDRADA 1596 CC,_x000D__x0008_SISTEMA DE ARRANQUE ELÉCTRICO</t>
  </si>
  <si>
    <t>MOTOR FUERA DE BORDA. Motor F/B 75HP Enduro Pata Larga S/N 6GJKL1016683.</t>
  </si>
  <si>
    <t>MOTOR FUERA DE BORDA. MOTOR F/B MODELO: 40HP 2T 15 Pata Corta, MARCA HIDEA, Serial: IASFJF10298</t>
  </si>
  <si>
    <t>MOTOR FUERA DE BORDA. MOTOR F115BETX F/B 115 HP, ULTRALARGO TRIM, 4T, S/N 6EKX1078968</t>
  </si>
  <si>
    <t>MOTOR FUERA DE BORDA. MOTOR F150FETX F/B 150 HP, ULTRALARGO P.TR_x000D__x0008__x0008_S/N 6BMX101041</t>
  </si>
  <si>
    <t>MOTOR FUERA DE BORDA. MOTOR FL115BETX 115 HP, ULTRALARGO IZQ, TRIM 4T, S/N 6ELX1002105</t>
  </si>
  <si>
    <t>MOTOR FUERA DE BORDA. MOTOR FL150FETX F/B 150 HP, ULTRALARGO IZQ_x000D__x0008__x0008_PWT_x000D__x0008__x0008_S/N 6BNX1002115</t>
  </si>
  <si>
    <t>MOTOR FUERA DE BORDA. MOTOR FUERA DE BORDA 15HP YAMAHA PATA CORTA</t>
  </si>
  <si>
    <t>MOTOR FUERA DE BORDA. Motor fuera de borda 40 hp YAMAHA 2 tiempos pata corta Tipo de motor: 2Tiempos, 2 cilindrosCilindrada:669c.c Diámetrocarrera:78x70mm Potencia salida:40HP 5000rpm Bujía:B7HS 1Encendido CDI Sistema arranque Manual Sistema de mandos 6F6K S 1133694 E40GMH Serial: 6F6KS11133374</t>
  </si>
  <si>
    <t>MOTOR FUERA DE BORDA. MOTOR FUERA DE BORDA DE 50HP LARGO, 4 TIEMPOS, ELÉCTRICO, TRIM, HÉLICE EN ACERO, MARCA: YAMAHA, PITO Y ESPEJO, AVISO NOMBRE BOTE. SERIE:64JL1023082.</t>
  </si>
  <si>
    <t>MOTOR FUERA DE BORDA. MOTOR FUERA DE BORDA DF115,SISTEMA DE ARRANQUE ELECTRICO,MOTOR 4 TIEMPOS, INYECCION EECTRICA DE COMBUSTIBLE, EMBARCACION PARQUE UTRIA.</t>
  </si>
  <si>
    <t>MOTOR FUERA DE BORDA. MOTOR FUERA DE BORDA ENDURO PARA CORTA CON HÉLICE DE ACERO DE 40HP DE 2 TIEMPOS. PARA NAVEGACIÓN FLUVIAL REFERENCIA: E40XMHS. SERIE 66TKS1254675</t>
  </si>
  <si>
    <t>MOTOR FUERA DE BORDA. Motor fuera de borda marca HIDEA modelo 75HP 2T 20, serie VELFHFF0008.</t>
  </si>
  <si>
    <t>MOTOR FUERA DE BORDA. Motor fuera de borda marca Yamaha  50hp 4T pata L FT50-CEHDL. SN: 64J1023042</t>
  </si>
  <si>
    <t>MOTOR FUERA DE BORDA. MOTOR FUERA DE BORDA MODELO HD3FHS REF HD3FHS</t>
  </si>
  <si>
    <t>MOTOR FUERA DE BORDA. MOTOR FUERA DE BORDA YAMAHA 115 4T, GASOLINA INYECCION</t>
  </si>
  <si>
    <t>MOTOR FUERA DE BORDA. MOTOR FUERA DE BORDA YAMAHA 15HP 2T PATA CORTA CON SERIAL No. 6B4KS123165</t>
  </si>
  <si>
    <t>MOTOR FUERA DE BORDA. Motor fuera de borda Yamaha 15hp 2T, ref: E15DMHS</t>
  </si>
  <si>
    <t>MOTOR FUERA DE BORDA. MOTOR FUERA DE BORDA YAMAHA_x000D__x0008__x0008_40HP TURBINADO E40JMHS 6J4KS1095961</t>
  </si>
  <si>
    <t>MOTOR FUERA DE BORDA. Motor Fuera de Borda Yamaha, potencia 100 HP, trim con hélice en aluminio, 4 Tiempos Referencia: F100BETX Serial: 60CX1016744, con elementos de seguridad.</t>
  </si>
  <si>
    <t>MOTOR FUERA DE BORDA. MOTOR IZ F/B 100 HP,ULTRALARGO P.TRIM 4,16 VÁLVULAS, 4 T CILINDROS EN LÍNEA, CILINDRADA 1596 CC.</t>
  </si>
  <si>
    <t>MOTOR FUERA DE BORDA. MOTOR SUSUKI 15HP NEGRP 2T LARGO, SERIE 01504-919355</t>
  </si>
  <si>
    <t>MOTOR FUERA DE BORDA. MOTOR YAMAHA  F/B 115 P,ULTRALARGO, TRIM 4. S/N 6ELX1001791.</t>
  </si>
  <si>
    <t>MOTOR FUERA DE BORDA. MOTOR YAMAHA 40 HP E40JMH</t>
  </si>
  <si>
    <t>MOTOR FUERA DE BORDA. Pata Ultra larga de 150 HP 4 tiempos/F150FETX. con kit de herramientas</t>
  </si>
  <si>
    <t>MOTOR FUERA DE BORDA. SUZUKI DT30</t>
  </si>
  <si>
    <t>MOTOR FUERA DE BORDA. Yamaha 40HP TURBI, 2 TIEMPOS, 2 CILINDROS + BATERIA WILLARD 12V 100AMP</t>
  </si>
  <si>
    <t>Motor fuera de borda: 4 tiempos de 16 válvulas 4 cilindros._x000D__x0008_150 HP 5500 rpm. línea DOHC, kit dirección hidráulica 1,4,_x000D__x0008_cabrilla plástica, batería 12 v 100 amp, bomba de achique_x000D__x0008_1500 gph 12v, flotador bomba de achique, panel switch_x000D__x0008_bomba de achique. Marca Suzuki</t>
  </si>
  <si>
    <t>MOTOR FUERA DE BORDA; YAMAHA 50 HP 4T MODELO: FT50CETL - S/N:1024553</t>
  </si>
  <si>
    <t>MOTOR MFB DF115ATX (142274), MARCA SUZUKI</t>
  </si>
  <si>
    <t>MOTOR MFB DF115ATX (142449), MARCA SUZUKI</t>
  </si>
  <si>
    <t>MOTOR MFB DF115ATX (142450), MARCA SUZUKI, EMBARCACION OOPHAGA</t>
  </si>
  <si>
    <t>MOTOR MFB DF115ATX (142451), MARCA SUZUKI, EMBARCACION OOPHAGA</t>
  </si>
  <si>
    <t>Motor multiuso a gasolina Yamaha 175+transmisión KKK Maci</t>
  </si>
  <si>
    <t>MOTOR SUZUKI 30 HP. FUERA DE BORDA 2 tiempo, sistema de arranque manual,2 cilindro,499C.C.</t>
  </si>
  <si>
    <t>MOTOR SUZUKI DF115BTX S/N 340397</t>
  </si>
  <si>
    <t>MOTOR SUZUKI DF115BTX S/N 340401</t>
  </si>
  <si>
    <t>MOTOR UNIDAD. MOTOR ELECTROMECANICO 110V AC O 220AC, IRREVERSIBLE PARA PUERTAS CORREDIZAS DE CREMALLERA DE HASTA 800KG</t>
  </si>
  <si>
    <t>MOTOR UNIDAD. Motor multiuso a gasolina 7.2hp REF: MZ250AAIA0 + transmisión KKK Maci</t>
  </si>
  <si>
    <t>MOTOR YAMAHA 15HP, PATA CORTA, 4 TIEMPOS, REF. F15BMHS. MOD. 6D4KS-1000939H</t>
  </si>
  <si>
    <t>MOTOR YAMAHA 40 HP. Fuera de Borda de 2 tiempos, 2 cilindro con sistema de arranque manual, 669 C.C</t>
  </si>
  <si>
    <t>MOTOR YAMAHA 40 HP. Motor fuera de borda 40 hp con sistema de propulsión externo pata corta (S) 42 cm y 16.3 con serial No 6J4KS1112541, 2T, 2 cilindros, cilindrada 669 cc, rango máximo 4500-5500 rpm, bujia B7HS, Encendido CDI,</t>
  </si>
  <si>
    <t>MOTOR YAMAHA 40 HP. MOTOR FUERA DE BORDA YAMAHA 40HP TURBINADO-E40JMHS-SERIAL 6J4KS1106965</t>
  </si>
  <si>
    <t>MOTOR YAMAHA 40HP, PATA CORTA, 4 TIEMPOS, REF. F40BMHDS. MOD. 67CS-1035368H</t>
  </si>
  <si>
    <t>Motor YAMAHA 9.9HP 2Tiempos modelo E9.9DMHS con 2cilindros en linea, encendido electronico, pata corta y levantador de motor. SERIAL 6B3K1003078K</t>
  </si>
  <si>
    <t>Motor YAMAHA 9.9HP 2Tiempos modelo E9.9DMHS con 2cilindros en linea, encendido electronico, pata corta y levantador de motor. SERIAL 6B3K1003165K</t>
  </si>
  <si>
    <t>MOTOR YAMAHA FUERA DE BODA 75 HP. DE 2 TIEMPOS PATA LARGA DE 20 PULGADA REF. E75BMHL, CON ACEITES,10 BUJIAS Y 2 IMPELER.</t>
  </si>
  <si>
    <t>MOTOR YAMAHA15HP, PATA CORTA, 4 TIEMPOS, REF. F15BMHS. MOD. 6D4KSA-1000938H</t>
  </si>
  <si>
    <t>TAMANDUA BOTE DE 18 PIES: ESOLRA ENTRE 5.30 MTS Y 5.60 MTS, MANGA: 1.50 Y 1.65M, PUNTAL MAX: ENTRE 0.60 Y 0.75 M, CARGA UTIL: SUPERIOR A 750KG, MOTOR MAX: 85HP, PESO APROX.: 250 Y 280 K, ALTURA ESPEJO: 0.51</t>
  </si>
  <si>
    <t>Un (1) motor fuera de borda Yamaha de origen japonés, 40hp, 2 tiempos pata corta. SERIE 6F6K S 1042336H</t>
  </si>
  <si>
    <t>ACCIDENTES PERSONALES (GUARDABOSQUES)</t>
  </si>
  <si>
    <t>VIGENCIA</t>
  </si>
  <si>
    <t>DESDE LAS 00:00 HORAS</t>
  </si>
  <si>
    <t>HASTA LAS 00:00 HORAS</t>
  </si>
  <si>
    <t xml:space="preserve">VIGENCIA 2026 </t>
  </si>
  <si>
    <t>VIGENCIA 2027</t>
  </si>
  <si>
    <t>VIGENCIA 2028</t>
  </si>
  <si>
    <t>VIGENCIA 2029</t>
  </si>
  <si>
    <t>ACCIDENTES PERSONALES</t>
  </si>
  <si>
    <t>LP-NC-001-2023 (OFERTA HDI SEGUROS S.A.)</t>
  </si>
  <si>
    <r>
      <t>%</t>
    </r>
    <r>
      <rPr>
        <sz val="8"/>
        <color theme="1"/>
        <rFont val="Arial Narrow"/>
        <family val="2"/>
      </rPr>
      <t>o</t>
    </r>
  </si>
  <si>
    <t>CALCULO VALORES APROXIMADOS DE PRIMA VIGENCIA 2026 HASTA 2029</t>
  </si>
  <si>
    <t>ANEXO No. XX- RELACION BIENES Y VALORES ASEGURADOS TR EQUIPO Y MAQUINARIA</t>
  </si>
  <si>
    <t>GRUPO</t>
  </si>
  <si>
    <t xml:space="preserve">RAMO </t>
  </si>
  <si>
    <t>TOTAL CONTRATACION</t>
  </si>
  <si>
    <t>Valor Fijo</t>
  </si>
  <si>
    <t>Remanentes</t>
  </si>
  <si>
    <t>TOTAL GRUPO No. 1</t>
  </si>
  <si>
    <t xml:space="preserve">TOTAL VIGENCIA FISCAL </t>
  </si>
  <si>
    <t xml:space="preserve">COSTOS POR VIGENCIA FISCAL </t>
  </si>
  <si>
    <t>LICITACIÓN PÚBLICA No.   LP-NC-001-2023</t>
  </si>
  <si>
    <t>INSTITUTO DISTRITAL DE PROTECCIÓN Y BIENESTAR ANIMAL - IDPYBA</t>
  </si>
  <si>
    <t>SAMC-002-2025</t>
  </si>
  <si>
    <t>MUNICIPIO DE QUEBRADANEGRA</t>
  </si>
  <si>
    <t>SAMC-014-2025</t>
  </si>
  <si>
    <t>GASTOS ADICIONALES</t>
  </si>
  <si>
    <t>TOTAL PROGRAMA DE SEGUROS GRUPO No. 3</t>
  </si>
  <si>
    <t>TOTAL PROGRAMA DE SEGUROS GRUPO No. 2</t>
  </si>
  <si>
    <t>TOTAL VIGENCIA FISCAL GRUPO No. 2</t>
  </si>
  <si>
    <t>No.</t>
  </si>
  <si>
    <t>Placa</t>
  </si>
  <si>
    <t>Marca</t>
  </si>
  <si>
    <t>CLASE</t>
  </si>
  <si>
    <t>TIPO</t>
  </si>
  <si>
    <t>Cilindraje</t>
  </si>
  <si>
    <t>MODELO</t>
  </si>
  <si>
    <t xml:space="preserve">No de motor </t>
  </si>
  <si>
    <t xml:space="preserve">No. De chasis </t>
  </si>
  <si>
    <t>No. De Póliza SOAT</t>
  </si>
  <si>
    <t>Fecha de Inicio (Desde las 00Horas)</t>
  </si>
  <si>
    <t>Fecha Vencimiento (Hasta las 24Horas)</t>
  </si>
  <si>
    <t>SERVICIO</t>
  </si>
  <si>
    <t>dirección territorial</t>
  </si>
  <si>
    <t>ÁREA PROTEGIDA</t>
  </si>
  <si>
    <t>CODIGO FASECOLDA</t>
  </si>
  <si>
    <t>FASECOLDA 362</t>
  </si>
  <si>
    <t>CIR70G</t>
  </si>
  <si>
    <t>YAMAHA</t>
  </si>
  <si>
    <t>MOTOCICLETA</t>
  </si>
  <si>
    <t>G3E9E0137342</t>
  </si>
  <si>
    <t>9FKRG2174P2137342</t>
  </si>
  <si>
    <t>OFICIAL</t>
  </si>
  <si>
    <t>DTPA</t>
  </si>
  <si>
    <t>09857072</t>
  </si>
  <si>
    <t>JYP729</t>
  </si>
  <si>
    <t>CHEVROLET</t>
  </si>
  <si>
    <t>CAMIONETA</t>
  </si>
  <si>
    <t>LWNF222211105</t>
  </si>
  <si>
    <t>9BG148PK0PC418533</t>
  </si>
  <si>
    <t>DTAO</t>
  </si>
  <si>
    <t>TATAMA</t>
  </si>
  <si>
    <t>01642042</t>
  </si>
  <si>
    <t>OKZ055</t>
  </si>
  <si>
    <t>LWNF222371114</t>
  </si>
  <si>
    <t>9BG148MK0PC421595</t>
  </si>
  <si>
    <t>PNN FARALLONES DE CALI</t>
  </si>
  <si>
    <t>01646023</t>
  </si>
  <si>
    <t>OKZ056</t>
  </si>
  <si>
    <t>LWNF222371100</t>
  </si>
  <si>
    <t>9BG148MK0PC421447</t>
  </si>
  <si>
    <t>OKZ057</t>
  </si>
  <si>
    <t>LWNF222371103</t>
  </si>
  <si>
    <t>9BG148MK0PC421450</t>
  </si>
  <si>
    <t>VWB65F</t>
  </si>
  <si>
    <t>G3F2E032431</t>
  </si>
  <si>
    <t>9FKDG2829P2032431</t>
  </si>
  <si>
    <t>LAS HERMOSAS</t>
  </si>
  <si>
    <t>09854042</t>
  </si>
  <si>
    <t>VWB66F</t>
  </si>
  <si>
    <t>G3F2E032232</t>
  </si>
  <si>
    <t>9FKDG2823P2032232</t>
  </si>
  <si>
    <t>COMPLEJO VOLCÁNICO DOÑA JUANA</t>
  </si>
  <si>
    <t>FMU14G</t>
  </si>
  <si>
    <t>HONDA</t>
  </si>
  <si>
    <t>MD42E0P000148</t>
  </si>
  <si>
    <t>9C2MD4200PR000126</t>
  </si>
  <si>
    <t>03454037</t>
  </si>
  <si>
    <t>FMU15G</t>
  </si>
  <si>
    <t>MD42E0P000671</t>
  </si>
  <si>
    <t>9C2MD4200PR000645</t>
  </si>
  <si>
    <t>FMU16G</t>
  </si>
  <si>
    <t>MD42E0P000818</t>
  </si>
  <si>
    <t>9C2MD4200PR000881</t>
  </si>
  <si>
    <t>FMU17G</t>
  </si>
  <si>
    <t>MD42E0P001427</t>
  </si>
  <si>
    <t>9C2MD4200PR001411</t>
  </si>
  <si>
    <t>VWB87F</t>
  </si>
  <si>
    <t xml:space="preserve">GEF2E036765 </t>
  </si>
  <si>
    <t>9FKDG2848R2036765</t>
  </si>
  <si>
    <t>SELVAS DE FLORENCIA</t>
  </si>
  <si>
    <t>VWB88F</t>
  </si>
  <si>
    <t xml:space="preserve">GEF2E036786 </t>
  </si>
  <si>
    <t>9FKDG2845R2036786</t>
  </si>
  <si>
    <t>LQZ38G</t>
  </si>
  <si>
    <t>G3F2E028428</t>
  </si>
  <si>
    <t>9FKDG2820P2028428</t>
  </si>
  <si>
    <t>GALERAS</t>
  </si>
  <si>
    <t>LQZ39G</t>
  </si>
  <si>
    <t>G3F2E028432</t>
  </si>
  <si>
    <t>9FKDG2822P2028432</t>
  </si>
  <si>
    <t>MLH13G</t>
  </si>
  <si>
    <t>E3Y2E109805</t>
  </si>
  <si>
    <t>9FKDE0923P2109805</t>
  </si>
  <si>
    <t>PARTICULAR</t>
  </si>
  <si>
    <t>09854031</t>
  </si>
  <si>
    <t>MLH23G</t>
  </si>
  <si>
    <t>E3Y2E111287</t>
  </si>
  <si>
    <t>9FKDE0926P2111287</t>
  </si>
  <si>
    <t>WEA50C</t>
  </si>
  <si>
    <t>E3B4E010148</t>
  </si>
  <si>
    <t>9FK3B2114D2010148</t>
  </si>
  <si>
    <t>DTOR</t>
  </si>
  <si>
    <t>09854014</t>
  </si>
  <si>
    <t>AJI08C</t>
  </si>
  <si>
    <t>E3B4E010101</t>
  </si>
  <si>
    <t>9FK3B2110D2010101</t>
  </si>
  <si>
    <t>DTAN</t>
  </si>
  <si>
    <t>IGUAQUE</t>
  </si>
  <si>
    <t>AJI09C</t>
  </si>
  <si>
    <t>E3B4E010102</t>
  </si>
  <si>
    <t>9FK3B2112D2010102</t>
  </si>
  <si>
    <t>AJI10C</t>
  </si>
  <si>
    <t>E3B4E010103</t>
  </si>
  <si>
    <t>9FK3B2114D2010103</t>
  </si>
  <si>
    <t>AJI11C</t>
  </si>
  <si>
    <t>E3B4E010104</t>
  </si>
  <si>
    <t>9FK3B2116D2010104</t>
  </si>
  <si>
    <t>AJI12C</t>
  </si>
  <si>
    <t>E3B4E010106</t>
  </si>
  <si>
    <t>9FK3B211XD2010106</t>
  </si>
  <si>
    <t>PISBA</t>
  </si>
  <si>
    <t>AJI13C</t>
  </si>
  <si>
    <t>E3B4E010108</t>
  </si>
  <si>
    <t>9FK3B2113D2010108</t>
  </si>
  <si>
    <t>AJI15C</t>
  </si>
  <si>
    <t>E3B4E010119</t>
  </si>
  <si>
    <t>9FK3B2118D2010119</t>
  </si>
  <si>
    <t>COCUY</t>
  </si>
  <si>
    <t>AJI17C</t>
  </si>
  <si>
    <t>E3B4E010121</t>
  </si>
  <si>
    <t>9FK3B2116D2010121</t>
  </si>
  <si>
    <t>GUANENTÁ ALTO RIO FONCE</t>
  </si>
  <si>
    <t>AJI18C</t>
  </si>
  <si>
    <t>E3B4E010124</t>
  </si>
  <si>
    <t>9FK3B2111D2010124</t>
  </si>
  <si>
    <t>AJI19C</t>
  </si>
  <si>
    <t>E3B4E010125</t>
  </si>
  <si>
    <t>9FK3B2113D2010125</t>
  </si>
  <si>
    <t>AJI20C</t>
  </si>
  <si>
    <t>E3B4E010127</t>
  </si>
  <si>
    <t>9FK3B2117D2010127</t>
  </si>
  <si>
    <t>AJI21C</t>
  </si>
  <si>
    <t>E3B4E010128</t>
  </si>
  <si>
    <t>9FK3B2119D2010128</t>
  </si>
  <si>
    <t>AJI22C</t>
  </si>
  <si>
    <t>E3B4E010129</t>
  </si>
  <si>
    <t>9FK3B2110D2010129</t>
  </si>
  <si>
    <t>AJI23C</t>
  </si>
  <si>
    <t>E3B4E010130</t>
  </si>
  <si>
    <t>9FK3B2117D2010130</t>
  </si>
  <si>
    <t>AJI24C</t>
  </si>
  <si>
    <t>E3B4E010131</t>
  </si>
  <si>
    <t>9FK3B2119D2010131</t>
  </si>
  <si>
    <t>AJI25C</t>
  </si>
  <si>
    <t>E3B4E010132</t>
  </si>
  <si>
    <t>9FK3B2110D2010132</t>
  </si>
  <si>
    <t>TAMÁ</t>
  </si>
  <si>
    <t>AJI27C</t>
  </si>
  <si>
    <t>E3B4E010157</t>
  </si>
  <si>
    <t>9FK3B2115D2010157</t>
  </si>
  <si>
    <t>AJI28C</t>
  </si>
  <si>
    <t>E3B4E010158</t>
  </si>
  <si>
    <t>9FK3B2117D2010158</t>
  </si>
  <si>
    <t>AJI30C</t>
  </si>
  <si>
    <t>E3B4E010199</t>
  </si>
  <si>
    <t>9FK3B211XD2010199</t>
  </si>
  <si>
    <t>ESTORAQUES</t>
  </si>
  <si>
    <t>AJI31C</t>
  </si>
  <si>
    <t>E3B4E010200</t>
  </si>
  <si>
    <t>9FK3B2112D2010200</t>
  </si>
  <si>
    <t>AKA05C</t>
  </si>
  <si>
    <t>E3L5E004778</t>
  </si>
  <si>
    <t>LBPKE1967E0006915</t>
  </si>
  <si>
    <t>SERRANÍA YARIGUIES</t>
  </si>
  <si>
    <t>CQA47</t>
  </si>
  <si>
    <t>E3B4E010191</t>
  </si>
  <si>
    <t>9FK3B2115D2010191</t>
  </si>
  <si>
    <t>CUEVA DE LOS GUACHAROS</t>
  </si>
  <si>
    <t>CQA48</t>
  </si>
  <si>
    <t>E3B4E010180</t>
  </si>
  <si>
    <t>9FK3B2110D2010180</t>
  </si>
  <si>
    <t>CQA50</t>
  </si>
  <si>
    <t>E3B4E010175</t>
  </si>
  <si>
    <t>9FK3B2117D2010175</t>
  </si>
  <si>
    <t>NEVADO DEL HUILA</t>
  </si>
  <si>
    <t>CQA51</t>
  </si>
  <si>
    <t>E3B4E010177</t>
  </si>
  <si>
    <t>9FK3B2110D2010177</t>
  </si>
  <si>
    <t>PNN LOS NEVADOS</t>
  </si>
  <si>
    <t>CQA54</t>
  </si>
  <si>
    <t>E3B4E010182</t>
  </si>
  <si>
    <t>9FK3B2114D2010182</t>
  </si>
  <si>
    <t>CQA55</t>
  </si>
  <si>
    <t>E3B4E010183</t>
  </si>
  <si>
    <t>9FK3B2116D2010183</t>
  </si>
  <si>
    <t>CQA57</t>
  </si>
  <si>
    <t>E3B4E010185</t>
  </si>
  <si>
    <t>9FK3B211XD2010185</t>
  </si>
  <si>
    <t>CQA58</t>
  </si>
  <si>
    <t>E3B4E010186</t>
  </si>
  <si>
    <t>9FK3B2111D2010186</t>
  </si>
  <si>
    <t>CQA59</t>
  </si>
  <si>
    <t>E3B4E010188</t>
  </si>
  <si>
    <t>9FK3B2115D2010188</t>
  </si>
  <si>
    <t>CQA63</t>
  </si>
  <si>
    <t>E3B4E010194</t>
  </si>
  <si>
    <t>9FK3B2110D2010194</t>
  </si>
  <si>
    <t>CQA80</t>
  </si>
  <si>
    <t>E3B4E010197</t>
  </si>
  <si>
    <t>9FK3B2116D2010197</t>
  </si>
  <si>
    <t>OTUN QUIMBAYA</t>
  </si>
  <si>
    <t>CQA81</t>
  </si>
  <si>
    <t>E3B4E010160</t>
  </si>
  <si>
    <t>9FK3B2115D2010160</t>
  </si>
  <si>
    <t>DNB79F</t>
  </si>
  <si>
    <t>G3L1E019561</t>
  </si>
  <si>
    <t>9FKDG3619L2019561</t>
  </si>
  <si>
    <t>DNB80F</t>
  </si>
  <si>
    <t>G3L1E019562</t>
  </si>
  <si>
    <t>9FKDG3610L2019562</t>
  </si>
  <si>
    <t>FPZ407</t>
  </si>
  <si>
    <t>SUZUKI</t>
  </si>
  <si>
    <t>CAMPERO</t>
  </si>
  <si>
    <t>J24B-1339442</t>
  </si>
  <si>
    <t>JS3TD04V1K4101438</t>
  </si>
  <si>
    <t>PURACE</t>
  </si>
  <si>
    <t>08836024</t>
  </si>
  <si>
    <t>IQL70D</t>
  </si>
  <si>
    <t>MD34E-D750281</t>
  </si>
  <si>
    <t>9FMMD3424EF000116</t>
  </si>
  <si>
    <t>03454003</t>
  </si>
  <si>
    <t>IQL71D</t>
  </si>
  <si>
    <t>MD34E-D750289</t>
  </si>
  <si>
    <t>9FMMD3420EF000131</t>
  </si>
  <si>
    <t>JNC80E</t>
  </si>
  <si>
    <t>AKT</t>
  </si>
  <si>
    <t>163FMKPQ290410</t>
  </si>
  <si>
    <t>9F2A71805H5002886</t>
  </si>
  <si>
    <t>15957015</t>
  </si>
  <si>
    <t>NQV04C</t>
  </si>
  <si>
    <t>E3B4E010170</t>
  </si>
  <si>
    <t>9FK3B2118D2010170</t>
  </si>
  <si>
    <t>DTCA</t>
  </si>
  <si>
    <t>NQV05C</t>
  </si>
  <si>
    <t>E3B4E010164</t>
  </si>
  <si>
    <t>9FK3B2112D2010164</t>
  </si>
  <si>
    <t>NQV07C</t>
  </si>
  <si>
    <t>E3B4E010163</t>
  </si>
  <si>
    <t>9FK3B2110D2010163</t>
  </si>
  <si>
    <t>OJT265</t>
  </si>
  <si>
    <t>TOYOTA</t>
  </si>
  <si>
    <t>2GD-4719286</t>
  </si>
  <si>
    <t>8AJKB3CD4L1619961</t>
  </si>
  <si>
    <t>09042048</t>
  </si>
  <si>
    <t>OJT266</t>
  </si>
  <si>
    <t xml:space="preserve">TOYOTA </t>
  </si>
  <si>
    <t>2GD-4727603</t>
  </si>
  <si>
    <t>8AJKB3CD3L1620194</t>
  </si>
  <si>
    <t>OJY111</t>
  </si>
  <si>
    <t>2KD-U678186</t>
  </si>
  <si>
    <t>8AJFR22G8F4578563</t>
  </si>
  <si>
    <t>09042035</t>
  </si>
  <si>
    <t>OJY112</t>
  </si>
  <si>
    <t>2KD-U714056</t>
  </si>
  <si>
    <t>8AJFR22G8F4578661</t>
  </si>
  <si>
    <t>DTAM</t>
  </si>
  <si>
    <t>OKZ216</t>
  </si>
  <si>
    <t>2016</t>
  </si>
  <si>
    <t>NK4796</t>
  </si>
  <si>
    <t>8LBETF3W8G0383020</t>
  </si>
  <si>
    <t>01642032</t>
  </si>
  <si>
    <t>OQE791</t>
  </si>
  <si>
    <t>2015</t>
  </si>
  <si>
    <t>ME4269</t>
  </si>
  <si>
    <t>8LBETF3W9F0280431</t>
  </si>
  <si>
    <t>01642030</t>
  </si>
  <si>
    <t>OQE796</t>
  </si>
  <si>
    <t>NISSAN</t>
  </si>
  <si>
    <t>YD25-626427P</t>
  </si>
  <si>
    <t>3N6CD33B3ZK351505</t>
  </si>
  <si>
    <t>06442052</t>
  </si>
  <si>
    <t>OQQ98F</t>
  </si>
  <si>
    <t>2021</t>
  </si>
  <si>
    <t>E3Y2E052596</t>
  </si>
  <si>
    <t>9FKDE0923M2052596</t>
  </si>
  <si>
    <t>OQQ99F</t>
  </si>
  <si>
    <t>E3Y2E052545</t>
  </si>
  <si>
    <t>9FKDE0928M2052545</t>
  </si>
  <si>
    <t>PGO86F</t>
  </si>
  <si>
    <t>2020</t>
  </si>
  <si>
    <t>E3Y2E045584</t>
  </si>
  <si>
    <t>9FKDE0927L2045584</t>
  </si>
  <si>
    <t>SDR80E</t>
  </si>
  <si>
    <t>2018</t>
  </si>
  <si>
    <t>G3F2E007428</t>
  </si>
  <si>
    <t>9FKDG2817J2007428</t>
  </si>
  <si>
    <t>09854019</t>
  </si>
  <si>
    <t>SDR82E</t>
  </si>
  <si>
    <t>G3F2E007368</t>
  </si>
  <si>
    <t>9FKDG2814J2007368</t>
  </si>
  <si>
    <t>SDR88E</t>
  </si>
  <si>
    <t>G3F2E007360</t>
  </si>
  <si>
    <t>9FKDG281XJ2007360</t>
  </si>
  <si>
    <t>WEA42C</t>
  </si>
  <si>
    <t>E3B4E010115</t>
  </si>
  <si>
    <t>9FK3B2110D2010115</t>
  </si>
  <si>
    <t>WEA43C</t>
  </si>
  <si>
    <t>E3B4E010113</t>
  </si>
  <si>
    <t>9FK3B2117D2010113</t>
  </si>
  <si>
    <t>WEA45C</t>
  </si>
  <si>
    <t>E3B4E010111</t>
  </si>
  <si>
    <t>9FK3B2113D2010111</t>
  </si>
  <si>
    <t>WEA46C</t>
  </si>
  <si>
    <t>E3B4E010110</t>
  </si>
  <si>
    <t>9FK3B2111D2010110</t>
  </si>
  <si>
    <t>WEA47C</t>
  </si>
  <si>
    <t>E3B4E010109</t>
  </si>
  <si>
    <t>9FK3B2115D2010109</t>
  </si>
  <si>
    <t>SUMAPAZ</t>
  </si>
  <si>
    <t>WEA48C</t>
  </si>
  <si>
    <t>E3B4E010107</t>
  </si>
  <si>
    <t>9FK3B2111D2010107</t>
  </si>
  <si>
    <t>WEA49C</t>
  </si>
  <si>
    <t>E3B4E010105</t>
  </si>
  <si>
    <t>9FK3B2118D2010105</t>
  </si>
  <si>
    <t>WEA54C</t>
  </si>
  <si>
    <t>E3B4E010139</t>
  </si>
  <si>
    <t>9FK3B2113D2010139</t>
  </si>
  <si>
    <t>WEA59C</t>
  </si>
  <si>
    <t>E3B4E010143</t>
  </si>
  <si>
    <t>9FK3B2115D2010143</t>
  </si>
  <si>
    <t>WEA60C</t>
  </si>
  <si>
    <t>E3B4E010145</t>
  </si>
  <si>
    <t>9FK3B2119D2010145</t>
  </si>
  <si>
    <t>YAT06E</t>
  </si>
  <si>
    <t>KD07E2374082</t>
  </si>
  <si>
    <t>9FMKD0725KF011896</t>
  </si>
  <si>
    <t>03454021</t>
  </si>
  <si>
    <t>YCZ35D</t>
  </si>
  <si>
    <t>E3M2E104027</t>
  </si>
  <si>
    <t>9FKKE2013F2104027</t>
  </si>
  <si>
    <t>DIRECCION TERRITORIAL</t>
  </si>
  <si>
    <t>LIT162</t>
  </si>
  <si>
    <t>HILUX - DOBLECABINA</t>
  </si>
  <si>
    <t>2GD-G424933</t>
  </si>
  <si>
    <t>8AJKB3CD7P1660431</t>
  </si>
  <si>
    <t>09042066</t>
  </si>
  <si>
    <t>LIT177</t>
  </si>
  <si>
    <t>2GD-G428377</t>
  </si>
  <si>
    <t>8AJKB3CD8P1660700</t>
  </si>
  <si>
    <t>LIT178</t>
  </si>
  <si>
    <t>2GD-G415062</t>
  </si>
  <si>
    <t>8AJKB3CD3P1659101</t>
  </si>
  <si>
    <t>ODR253</t>
  </si>
  <si>
    <t xml:space="preserve">FORD </t>
  </si>
  <si>
    <t>EUA33398</t>
  </si>
  <si>
    <t>1FMCU9G91EUA33398</t>
  </si>
  <si>
    <t>03036055</t>
  </si>
  <si>
    <t>OVE344</t>
  </si>
  <si>
    <t xml:space="preserve">CHEVROLET </t>
  </si>
  <si>
    <t>8LBETF3E1B0056720</t>
  </si>
  <si>
    <t xml:space="preserve">01642023
</t>
  </si>
  <si>
    <t>OMZ152</t>
  </si>
  <si>
    <t xml:space="preserve">2GD-G427395 </t>
  </si>
  <si>
    <t>8AJKB3CD8P1661135</t>
  </si>
  <si>
    <t>OMZ153</t>
  </si>
  <si>
    <t xml:space="preserve">2GD-D114588 </t>
  </si>
  <si>
    <t>8AJKB3CD3P1654870</t>
  </si>
  <si>
    <t>EZE28C</t>
  </si>
  <si>
    <t>E3B4E010155</t>
  </si>
  <si>
    <t>9FK3B2111D2010155</t>
  </si>
  <si>
    <t>OQF658</t>
  </si>
  <si>
    <t>VOLKSWAGEN</t>
  </si>
  <si>
    <t>CCZ455660</t>
  </si>
  <si>
    <t>WVGZZZ5NZFW526215</t>
  </si>
  <si>
    <t>NC</t>
  </si>
  <si>
    <t>SAF/GRUPO DE PROCESOS CORPORATIVOS</t>
  </si>
  <si>
    <t>09242007</t>
  </si>
  <si>
    <t>CQA56</t>
  </si>
  <si>
    <t>2013</t>
  </si>
  <si>
    <t>E3B4E010184</t>
  </si>
  <si>
    <t>9FK3B2118D2010184</t>
  </si>
  <si>
    <t>HEU10D</t>
  </si>
  <si>
    <t>MD34E-E750466</t>
  </si>
  <si>
    <t>9FMMD3428FF000394</t>
  </si>
  <si>
    <t>BUF85D</t>
  </si>
  <si>
    <t>E3B4E010126</t>
  </si>
  <si>
    <t>9FK3B2115D2010126</t>
  </si>
  <si>
    <t>BUF86D</t>
  </si>
  <si>
    <t>E3B4E010123</t>
  </si>
  <si>
    <t>9FK3B211XD2010123</t>
  </si>
  <si>
    <t>ZZU50C</t>
  </si>
  <si>
    <t>E3B4E010171</t>
  </si>
  <si>
    <t>9FK3B211XD2010171</t>
  </si>
  <si>
    <t>ALTO FRAGUA</t>
  </si>
  <si>
    <t>OUC269</t>
  </si>
  <si>
    <t>2017</t>
  </si>
  <si>
    <t>SA2PHJ468931</t>
  </si>
  <si>
    <t>8AFAR23L3HJ468931</t>
  </si>
  <si>
    <t>03042051</t>
  </si>
  <si>
    <t>CHG96E</t>
  </si>
  <si>
    <t>163FMKPQ243074</t>
  </si>
  <si>
    <t>9F2A81808H5003689</t>
  </si>
  <si>
    <t>15954011</t>
  </si>
  <si>
    <t>CHG98E</t>
  </si>
  <si>
    <t>163FMKPQ243056</t>
  </si>
  <si>
    <t>9F2A81801H5003694</t>
  </si>
  <si>
    <t>CHG99E</t>
  </si>
  <si>
    <t>163FMKPQ243172</t>
  </si>
  <si>
    <t>9F2A81806H5003707</t>
  </si>
  <si>
    <t>OKZ760</t>
  </si>
  <si>
    <t>2GD0168084</t>
  </si>
  <si>
    <t>8AJKB8CD3H1670369</t>
  </si>
  <si>
    <t>09042046</t>
  </si>
  <si>
    <t>OKZ761</t>
  </si>
  <si>
    <t>2GD4208339</t>
  </si>
  <si>
    <t>8AJKB8CD7H1670701</t>
  </si>
  <si>
    <t>PGA52D</t>
  </si>
  <si>
    <t>E3L5E056917</t>
  </si>
  <si>
    <t>9FKDE091XH2056917</t>
  </si>
  <si>
    <t>CORDILLERA DE LOS PICACHOS</t>
  </si>
  <si>
    <t>PGA53D</t>
  </si>
  <si>
    <t>E3L5E056842</t>
  </si>
  <si>
    <t>9FKDE0915H2056842</t>
  </si>
  <si>
    <t>CHG93E</t>
  </si>
  <si>
    <t>163FMKPQ243157</t>
  </si>
  <si>
    <t>9F2A81805H5003696</t>
  </si>
  <si>
    <t>CHG94E</t>
  </si>
  <si>
    <t>163FMKPQ243122</t>
  </si>
  <si>
    <t>9F2A81806H5003691</t>
  </si>
  <si>
    <t>CHG95E</t>
  </si>
  <si>
    <t>163FMKPQ243058</t>
  </si>
  <si>
    <t>9F2A81803H5003695</t>
  </si>
  <si>
    <t>CHG97E</t>
  </si>
  <si>
    <t>163FMKPQ243060</t>
  </si>
  <si>
    <t>9F2A81809H5003703</t>
  </si>
  <si>
    <t>ZUL45C</t>
  </si>
  <si>
    <t>E3B4E010146</t>
  </si>
  <si>
    <t>9FK3B2110D2010146</t>
  </si>
  <si>
    <t>ZUL47C</t>
  </si>
  <si>
    <t>E3B4E010144</t>
  </si>
  <si>
    <t>9FK3B2117D2010144</t>
  </si>
  <si>
    <t>ZUL48C</t>
  </si>
  <si>
    <t>E3B4E010140</t>
  </si>
  <si>
    <t>9FK3B211XD2010140</t>
  </si>
  <si>
    <t>OKZ045</t>
  </si>
  <si>
    <t>MITSUBISHI</t>
  </si>
  <si>
    <t>C324284B12</t>
  </si>
  <si>
    <t>JMYXTGF3WRZ000133</t>
  </si>
  <si>
    <t>06236111</t>
  </si>
  <si>
    <t>OCI964</t>
  </si>
  <si>
    <t>4D56UAL2124</t>
  </si>
  <si>
    <t>MMBJYKL30JH001494</t>
  </si>
  <si>
    <t>LAS ORQUIDEAS</t>
  </si>
  <si>
    <t>06242025</t>
  </si>
  <si>
    <t>YBV01C</t>
  </si>
  <si>
    <t>E3B4E010149</t>
  </si>
  <si>
    <t>9FK3B2116D2010149</t>
  </si>
  <si>
    <t>YBV02C</t>
  </si>
  <si>
    <t>E3B4E010151</t>
  </si>
  <si>
    <t>9FK3B2114D2010151</t>
  </si>
  <si>
    <t>OQE807</t>
  </si>
  <si>
    <t>2GD0188628</t>
  </si>
  <si>
    <t>8AJKB8CD0H1670541</t>
  </si>
  <si>
    <t>AYV79F</t>
  </si>
  <si>
    <t>E3Y2E033783</t>
  </si>
  <si>
    <t>9FKDE092XK2033783</t>
  </si>
  <si>
    <t>SERRANÍA DE LOS CHURUMBELOS</t>
  </si>
  <si>
    <t>09857042</t>
  </si>
  <si>
    <t>RPT79F</t>
  </si>
  <si>
    <t>G3L1E051508</t>
  </si>
  <si>
    <t>9FKDG3617N2051508</t>
  </si>
  <si>
    <t>09854041</t>
  </si>
  <si>
    <t>RPT81F</t>
  </si>
  <si>
    <t>G3F2E027812</t>
  </si>
  <si>
    <t>9FKDG2820N2027812</t>
  </si>
  <si>
    <t>RPT82F</t>
  </si>
  <si>
    <t>G3F2E027784</t>
  </si>
  <si>
    <t>9FKDG282XN2027784</t>
  </si>
  <si>
    <t>RPT84F</t>
  </si>
  <si>
    <t>G3F2E027850</t>
  </si>
  <si>
    <t>9FKDG2828N2027850</t>
  </si>
  <si>
    <t>RPT85F</t>
  </si>
  <si>
    <t>G3L1E051542</t>
  </si>
  <si>
    <t>9FKDG3617N2051542</t>
  </si>
  <si>
    <t>RPT89F</t>
  </si>
  <si>
    <t>G3F2E027778</t>
  </si>
  <si>
    <t>9FKDG2824N2027778</t>
  </si>
  <si>
    <t>RPT90F</t>
  </si>
  <si>
    <t>G3F2E027810</t>
  </si>
  <si>
    <t>9FKDG2827N2027810</t>
  </si>
  <si>
    <t>RPT91F</t>
  </si>
  <si>
    <t>G3F2E027847</t>
  </si>
  <si>
    <t>9FKDG2828N2027847</t>
  </si>
  <si>
    <t>RUM43E</t>
  </si>
  <si>
    <t>KD07E2298116</t>
  </si>
  <si>
    <t>9FMKD0722JF011644</t>
  </si>
  <si>
    <t>RUM44E</t>
  </si>
  <si>
    <t>KD07E2298123</t>
  </si>
  <si>
    <t>9FMKD072XJF011648</t>
  </si>
  <si>
    <t>OLN167</t>
  </si>
  <si>
    <t>CAMPERO Y MANIONETA</t>
  </si>
  <si>
    <t>YD25673294P</t>
  </si>
  <si>
    <t>3N6CD33B4ZK384903</t>
  </si>
  <si>
    <t>Oficial</t>
  </si>
  <si>
    <t>06442055</t>
  </si>
  <si>
    <t>BZN39E</t>
  </si>
  <si>
    <t>H402225939</t>
  </si>
  <si>
    <t>9FSSH42A4HC027519</t>
  </si>
  <si>
    <t>08854022</t>
  </si>
  <si>
    <t>EZT70F</t>
  </si>
  <si>
    <t>KD07E2483946</t>
  </si>
  <si>
    <t>9FMKD0724MF015618</t>
  </si>
  <si>
    <t>EZT71F</t>
  </si>
  <si>
    <t>KD07E2483947</t>
  </si>
  <si>
    <t>9FMKD0726MF015619</t>
  </si>
  <si>
    <t>EZT72F</t>
  </si>
  <si>
    <t>KD07E2483951</t>
  </si>
  <si>
    <t>9FMKD0720MF015616</t>
  </si>
  <si>
    <t>JBW77F</t>
  </si>
  <si>
    <t>KD07E2483980</t>
  </si>
  <si>
    <t>9FMKD0722MF015634</t>
  </si>
  <si>
    <t>JBW81F</t>
  </si>
  <si>
    <t>KD07E2483015</t>
  </si>
  <si>
    <t>9FMKD072XMF015462</t>
  </si>
  <si>
    <t>JBW82F</t>
  </si>
  <si>
    <t>KD07E2483965</t>
  </si>
  <si>
    <t>9FMKD0725MF015630</t>
  </si>
  <si>
    <t>KHP81F</t>
  </si>
  <si>
    <t>KD07E2483984</t>
  </si>
  <si>
    <t>9FMKD0726MF015720</t>
  </si>
  <si>
    <t>KHP82F</t>
  </si>
  <si>
    <t>KD07E2483967</t>
  </si>
  <si>
    <t>9FMKD0724MF015649</t>
  </si>
  <si>
    <t>KHP83F</t>
  </si>
  <si>
    <t>KD07E2483974</t>
  </si>
  <si>
    <t>9FMKD0727MF015614</t>
  </si>
  <si>
    <t>JBW78F</t>
  </si>
  <si>
    <t>KD07E2483964</t>
  </si>
  <si>
    <t>9FMKD0727MF015631</t>
  </si>
  <si>
    <t>JBW80F</t>
  </si>
  <si>
    <t>KD07E2483978</t>
  </si>
  <si>
    <t>9FMKD0725MF015658</t>
  </si>
  <si>
    <t>JBW83F</t>
  </si>
  <si>
    <t>KD07E2483072</t>
  </si>
  <si>
    <t>9FMKD0720MF015437</t>
  </si>
  <si>
    <t>JBW84F</t>
  </si>
  <si>
    <t>KD07E2483970</t>
  </si>
  <si>
    <t>9FMKD0725MF015613</t>
  </si>
  <si>
    <t>JBW85F</t>
  </si>
  <si>
    <t>KD07E2483985</t>
  </si>
  <si>
    <t>9FMKD0727MF015628</t>
  </si>
  <si>
    <t>JBW86F</t>
  </si>
  <si>
    <t>KD07E2483968</t>
  </si>
  <si>
    <t>9FMKD0725MF015627</t>
  </si>
  <si>
    <t>JBW87F</t>
  </si>
  <si>
    <t>KD07E2483021</t>
  </si>
  <si>
    <t>9FMKD072XMF015364</t>
  </si>
  <si>
    <t>JBW88F</t>
  </si>
  <si>
    <t>KD07E2483983</t>
  </si>
  <si>
    <t>9FMKD0723MF015626</t>
  </si>
  <si>
    <t>EZC06E</t>
  </si>
  <si>
    <t>KD07E2252015</t>
  </si>
  <si>
    <t>9FMKD0721HF012214</t>
  </si>
  <si>
    <t>LSR80A</t>
  </si>
  <si>
    <t>2009</t>
  </si>
  <si>
    <t>22P3000450</t>
  </si>
  <si>
    <t>9FK5YY11A92000450</t>
  </si>
  <si>
    <t>Particular</t>
  </si>
  <si>
    <t>09857021</t>
  </si>
  <si>
    <t>LSR81A</t>
  </si>
  <si>
    <t>22P3000452</t>
  </si>
  <si>
    <t>9FK5YY11A92000452</t>
  </si>
  <si>
    <t>OFK313</t>
  </si>
  <si>
    <t>2002</t>
  </si>
  <si>
    <t>2692461</t>
  </si>
  <si>
    <t>9FH33UNG828004254</t>
  </si>
  <si>
    <t>09042012</t>
  </si>
  <si>
    <t>BXA22C</t>
  </si>
  <si>
    <t>2010</t>
  </si>
  <si>
    <t>E3B4E004649</t>
  </si>
  <si>
    <t>9FK3B2112A2004649</t>
  </si>
  <si>
    <t>CQA60</t>
  </si>
  <si>
    <t>E3B4E010190</t>
  </si>
  <si>
    <t>9FK3B2113D2010190</t>
  </si>
  <si>
    <t>HMJ58A</t>
  </si>
  <si>
    <t>2005</t>
  </si>
  <si>
    <t>03457066</t>
  </si>
  <si>
    <t>JDZ91A</t>
  </si>
  <si>
    <t>2004</t>
  </si>
  <si>
    <t>157FMI3D034660</t>
  </si>
  <si>
    <t>9FSNF41A76C104997</t>
  </si>
  <si>
    <t>MUNCHIQUE</t>
  </si>
  <si>
    <t>08857015</t>
  </si>
  <si>
    <t>LSR82A</t>
  </si>
  <si>
    <t>22P3000455</t>
  </si>
  <si>
    <t>9FK5YY11A92000455</t>
  </si>
  <si>
    <t>OQE548</t>
  </si>
  <si>
    <t>4G64KM0120</t>
  </si>
  <si>
    <t>9FJONV11350006251</t>
  </si>
  <si>
    <t>06236058</t>
  </si>
  <si>
    <t>OQE549</t>
  </si>
  <si>
    <t>4G64KM0123</t>
  </si>
  <si>
    <t>9FJONV11650006258</t>
  </si>
  <si>
    <t>OVE224</t>
  </si>
  <si>
    <t>3195492</t>
  </si>
  <si>
    <t>9FH33UNG848003332</t>
  </si>
  <si>
    <t>OXB420</t>
  </si>
  <si>
    <t>4G64KM0127</t>
  </si>
  <si>
    <t>9FJ0NV11150006250</t>
  </si>
  <si>
    <t>AMK21</t>
  </si>
  <si>
    <t>G309E002103</t>
  </si>
  <si>
    <t>9FKDG04XX41002103</t>
  </si>
  <si>
    <t>BIY370</t>
  </si>
  <si>
    <t>1997</t>
  </si>
  <si>
    <t>4G63TH4510</t>
  </si>
  <si>
    <t>8X1P13VJLVC000329</t>
  </si>
  <si>
    <t>06241001</t>
  </si>
  <si>
    <t>BTU95</t>
  </si>
  <si>
    <t>2008</t>
  </si>
  <si>
    <t>E371E006496</t>
  </si>
  <si>
    <t>9FK3B211Y82006496</t>
  </si>
  <si>
    <t>QBL98B</t>
  </si>
  <si>
    <t>E3B4E002337</t>
  </si>
  <si>
    <t>9FK3B211R92002337</t>
  </si>
  <si>
    <t>QBL99B</t>
  </si>
  <si>
    <t>E3B4E002331</t>
  </si>
  <si>
    <t>9FK3B211R92002331</t>
  </si>
  <si>
    <t>QIQ92C</t>
  </si>
  <si>
    <t>KAWASAKI</t>
  </si>
  <si>
    <t>2011</t>
  </si>
  <si>
    <t>LX150CEP30247</t>
  </si>
  <si>
    <t>9FLLXRC10BPJ01324</t>
  </si>
  <si>
    <t>04554006</t>
  </si>
  <si>
    <t>NHR59E</t>
  </si>
  <si>
    <t>2019</t>
  </si>
  <si>
    <t>E3Y2E018615</t>
  </si>
  <si>
    <t>9FKDE0922K2018615</t>
  </si>
  <si>
    <t>NHR76E</t>
  </si>
  <si>
    <t>E3Y2E018645</t>
  </si>
  <si>
    <t>9FKDE0920K2018645</t>
  </si>
  <si>
    <t>SDR84E</t>
  </si>
  <si>
    <t>G3F2E007426</t>
  </si>
  <si>
    <t>9FKDG2813J2007426</t>
  </si>
  <si>
    <t>FPZ493</t>
  </si>
  <si>
    <t>2TRA664452</t>
  </si>
  <si>
    <t>8AJKX3CD4L2012163</t>
  </si>
  <si>
    <t>09042062</t>
  </si>
  <si>
    <t>VWA87F</t>
  </si>
  <si>
    <t>2023</t>
  </si>
  <si>
    <t>E3Y2E093191</t>
  </si>
  <si>
    <t>9FKDE0920P2093191</t>
  </si>
  <si>
    <t>VWA88F</t>
  </si>
  <si>
    <t>E3Y2E093194</t>
  </si>
  <si>
    <t>9FKDE0926P2093194</t>
  </si>
  <si>
    <t>VWA89F</t>
  </si>
  <si>
    <t>E3Y2E093143</t>
  </si>
  <si>
    <t>9FKDE0920P2093143</t>
  </si>
  <si>
    <t>VWA90F</t>
  </si>
  <si>
    <t>E3Y2E093190</t>
  </si>
  <si>
    <t>9FKDE0929P2093190</t>
  </si>
  <si>
    <t>OWN70G</t>
  </si>
  <si>
    <t xml:space="preserve">G3L1E108638 </t>
  </si>
  <si>
    <t>9FKDG3612R2108638</t>
  </si>
  <si>
    <t>OWN71G</t>
  </si>
  <si>
    <t xml:space="preserve">G3L1E108769 </t>
  </si>
  <si>
    <t>9FKDG3616R2108769</t>
  </si>
  <si>
    <t>GCX008</t>
  </si>
  <si>
    <t>CSH237401</t>
  </si>
  <si>
    <t>WV1ZZZ2HZLA015112</t>
  </si>
  <si>
    <t>09242022</t>
  </si>
  <si>
    <t>KXT382</t>
  </si>
  <si>
    <t>LWNF220981129</t>
  </si>
  <si>
    <t>9BG148DK0PC400786</t>
  </si>
  <si>
    <t>KXT384</t>
  </si>
  <si>
    <t>LWNF220881168</t>
  </si>
  <si>
    <t>9BG148DK0PC400372</t>
  </si>
  <si>
    <t>KXT386</t>
  </si>
  <si>
    <t>LWNF220971153</t>
  </si>
  <si>
    <t>9BG148DK0PC400782</t>
  </si>
  <si>
    <t>KXT389</t>
  </si>
  <si>
    <t>LWNF220971108</t>
  </si>
  <si>
    <t>9BG148DK0PC400957</t>
  </si>
  <si>
    <t>PLANTAS MEDICINALES ORITO INGI ANDE</t>
  </si>
  <si>
    <t>KXT391</t>
  </si>
  <si>
    <t>LWNF220981138</t>
  </si>
  <si>
    <t>9BG148DK0PC400953</t>
  </si>
  <si>
    <t>KXT393</t>
  </si>
  <si>
    <t>LWNF220971134</t>
  </si>
  <si>
    <t>9BG148DK0PC400987</t>
  </si>
  <si>
    <t>OAK467</t>
  </si>
  <si>
    <t>HR16-003700P</t>
  </si>
  <si>
    <t>3N8CP5HE5ZL629070</t>
  </si>
  <si>
    <t>06435027</t>
  </si>
  <si>
    <t>VAH63C</t>
  </si>
  <si>
    <t>2012</t>
  </si>
  <si>
    <t>57C1018786</t>
  </si>
  <si>
    <t>9FKKE1364C2018786</t>
  </si>
  <si>
    <t>09857037</t>
  </si>
  <si>
    <t>CMQ75F</t>
  </si>
  <si>
    <t>KD07E2379398</t>
  </si>
  <si>
    <t>9FMKD0729KF014445</t>
  </si>
  <si>
    <t>OBG155</t>
  </si>
  <si>
    <t>2007</t>
  </si>
  <si>
    <t>343416</t>
  </si>
  <si>
    <t>8LBETF1E670003604</t>
  </si>
  <si>
    <t>01642016</t>
  </si>
  <si>
    <t>ORO200</t>
  </si>
  <si>
    <t>342658</t>
  </si>
  <si>
    <t>8LBETF1E670003635</t>
  </si>
  <si>
    <t>OSA774</t>
  </si>
  <si>
    <t>335027</t>
  </si>
  <si>
    <t>8LBETF1E770003448</t>
  </si>
  <si>
    <t>CSK93H</t>
  </si>
  <si>
    <t>E3Y2E125782</t>
  </si>
  <si>
    <t>9FKDE0928S2125782</t>
  </si>
  <si>
    <t>CSK94H</t>
  </si>
  <si>
    <t>E3Y2E131568</t>
  </si>
  <si>
    <t>9FKDE0923S2131568</t>
  </si>
  <si>
    <t>CSK92H</t>
  </si>
  <si>
    <t>E3Y2E134894</t>
  </si>
  <si>
    <t>9FKDE0929S2134894</t>
  </si>
  <si>
    <t>AWR65D</t>
  </si>
  <si>
    <t>2014</t>
  </si>
  <si>
    <t>E3B4E011069</t>
  </si>
  <si>
    <t>9FK3B2110E2011069</t>
  </si>
  <si>
    <t>OQE757</t>
  </si>
  <si>
    <t>893949</t>
  </si>
  <si>
    <t>8LBETF3E8B0056715</t>
  </si>
  <si>
    <t>01642028</t>
  </si>
  <si>
    <t>OQE758</t>
  </si>
  <si>
    <t>G16B717745</t>
  </si>
  <si>
    <t>8LDBSE440B0013791</t>
  </si>
  <si>
    <t>OSD452</t>
  </si>
  <si>
    <t>RENAULT</t>
  </si>
  <si>
    <t>A400C007431</t>
  </si>
  <si>
    <t>9FBHSRAJNDM007728</t>
  </si>
  <si>
    <t>08035005</t>
  </si>
  <si>
    <t>CMT51F</t>
  </si>
  <si>
    <t>KD07E2395029</t>
  </si>
  <si>
    <t>9FMKD0720LF007028</t>
  </si>
  <si>
    <t>BVJ91F</t>
  </si>
  <si>
    <t>KD07E2395094</t>
  </si>
  <si>
    <t>9FMKD0728LF007021</t>
  </si>
  <si>
    <t>BVJ92F</t>
  </si>
  <si>
    <t>KD07E2394317</t>
  </si>
  <si>
    <t>9FMKD0724LF006349</t>
  </si>
  <si>
    <t>BVJ93F</t>
  </si>
  <si>
    <t>KD07E2394279</t>
  </si>
  <si>
    <t>9FMKD0720LF006302</t>
  </si>
  <si>
    <t>GJH93D</t>
  </si>
  <si>
    <t>E3L5E006886</t>
  </si>
  <si>
    <t>LBPKE1962E0011245</t>
  </si>
  <si>
    <t>GJH94D</t>
  </si>
  <si>
    <t>E3L5E006845</t>
  </si>
  <si>
    <t>LBPKE1966E0011264</t>
  </si>
  <si>
    <t>GJH95D</t>
  </si>
  <si>
    <t>E3L5E006946</t>
  </si>
  <si>
    <t>LBPKE1966E0011300</t>
  </si>
  <si>
    <t>LVV376</t>
  </si>
  <si>
    <t>LWNF222721260</t>
  </si>
  <si>
    <t>9BG148DK0PC427308</t>
  </si>
  <si>
    <t>01642043</t>
  </si>
  <si>
    <t>EWW85E</t>
  </si>
  <si>
    <t>KD07E2174862</t>
  </si>
  <si>
    <t>9FMKD0722GF008106</t>
  </si>
  <si>
    <t>EWW89E</t>
  </si>
  <si>
    <t>KD07E2174934</t>
  </si>
  <si>
    <t>9FMKD0722GF008073</t>
  </si>
  <si>
    <t>EWW90E</t>
  </si>
  <si>
    <t>KD07E2174942</t>
  </si>
  <si>
    <t>9FMKD0724GF008074</t>
  </si>
  <si>
    <t>SIERRA NEVADA DE SANTA MARTA</t>
  </si>
  <si>
    <t>EWW91E</t>
  </si>
  <si>
    <t>KD07E2174930</t>
  </si>
  <si>
    <t>9FMKD0726GF008075</t>
  </si>
  <si>
    <t>EWW92E</t>
  </si>
  <si>
    <t>KD07E2174947</t>
  </si>
  <si>
    <t>9FMKD072XGF008077</t>
  </si>
  <si>
    <t>MACUIRA</t>
  </si>
  <si>
    <t>YWY50E</t>
  </si>
  <si>
    <t>KD07E2394305</t>
  </si>
  <si>
    <t>9FMKD0725LF006358</t>
  </si>
  <si>
    <t>YWY51E</t>
  </si>
  <si>
    <t>KD07E2395037</t>
  </si>
  <si>
    <t>9FMKD0727LF007074</t>
  </si>
  <si>
    <t>EWW93E</t>
  </si>
  <si>
    <t>KD07E2174945</t>
  </si>
  <si>
    <t>9FMKD0723GF008079</t>
  </si>
  <si>
    <t>EWW94E</t>
  </si>
  <si>
    <t>KD07E2174865</t>
  </si>
  <si>
    <t>9FMKD0721GF008078</t>
  </si>
  <si>
    <t>EWW95E</t>
  </si>
  <si>
    <t>KD07E2174879</t>
  </si>
  <si>
    <t>9FMKD0723GF008082</t>
  </si>
  <si>
    <t>EWW97E</t>
  </si>
  <si>
    <t>KD07E2174951</t>
  </si>
  <si>
    <t>9FMKD0725GF008052</t>
  </si>
  <si>
    <t>QMX97D</t>
  </si>
  <si>
    <t>E3L5E015458</t>
  </si>
  <si>
    <t>LBPKE196XF0019787</t>
  </si>
  <si>
    <t>NPT78F</t>
  </si>
  <si>
    <t>JA25E4645100</t>
  </si>
  <si>
    <t>9FMJA2592MF013446</t>
  </si>
  <si>
    <t>03457024</t>
  </si>
  <si>
    <t>OBF892</t>
  </si>
  <si>
    <t>2006</t>
  </si>
  <si>
    <t>3408675</t>
  </si>
  <si>
    <t>9FH33UNG868009240</t>
  </si>
  <si>
    <t>09042015</t>
  </si>
  <si>
    <t>OBI193</t>
  </si>
  <si>
    <t>VEHICULOS DE 6 O MAS PASAJEROS</t>
  </si>
  <si>
    <t>ZD30248601K</t>
  </si>
  <si>
    <t>JN1TG4E25Z0787235</t>
  </si>
  <si>
    <t>06475016</t>
  </si>
  <si>
    <t>DHS97G</t>
  </si>
  <si>
    <t>XTZ125</t>
  </si>
  <si>
    <t>E3Y2E150416</t>
  </si>
  <si>
    <t>9FKDE0927T2150416</t>
  </si>
  <si>
    <t>ofical</t>
  </si>
  <si>
    <t>DHS98G</t>
  </si>
  <si>
    <t>E3Y2E150483</t>
  </si>
  <si>
    <t>9FKDE0920T2150483</t>
  </si>
  <si>
    <t>KZJ87</t>
  </si>
  <si>
    <t>E3B4E004676</t>
  </si>
  <si>
    <t>9FK3B2115A2004676</t>
  </si>
  <si>
    <t>XQL62C</t>
  </si>
  <si>
    <t>G391E005938</t>
  </si>
  <si>
    <t>9FKKG0411D2005938</t>
  </si>
  <si>
    <t>YKV51C</t>
  </si>
  <si>
    <t>G391E003480</t>
  </si>
  <si>
    <t>9FKKG0413D2003480</t>
  </si>
  <si>
    <t>ODT120</t>
  </si>
  <si>
    <t>A400C085906</t>
  </si>
  <si>
    <t>9FBHSRAJNFM395142</t>
  </si>
  <si>
    <t>08036007</t>
  </si>
  <si>
    <t>CWV07G</t>
  </si>
  <si>
    <t>G3L1E047468</t>
  </si>
  <si>
    <t>9FKDG3611N2047468</t>
  </si>
  <si>
    <r>
      <rPr>
        <sz val="11"/>
        <rFont val="Arial Narrow"/>
        <family val="2"/>
      </rPr>
      <t>CWV08G</t>
    </r>
  </si>
  <si>
    <t>G3L1E053064</t>
  </si>
  <si>
    <t>9FKDG3617N2053064</t>
  </si>
  <si>
    <r>
      <rPr>
        <sz val="11"/>
        <rFont val="Arial Narrow"/>
        <family val="2"/>
      </rPr>
      <t>CWV09G</t>
    </r>
  </si>
  <si>
    <t>G3L1E053383</t>
  </si>
  <si>
    <t>9FKDG3611N2053383</t>
  </si>
  <si>
    <r>
      <rPr>
        <sz val="11"/>
        <rFont val="Arial Narrow"/>
        <family val="2"/>
      </rPr>
      <t>LVV369</t>
    </r>
  </si>
  <si>
    <t>LWNF222761014</t>
  </si>
  <si>
    <t>9BG148DK0PC427293</t>
  </si>
  <si>
    <t>REJ52B</t>
  </si>
  <si>
    <t>E3B4E003256</t>
  </si>
  <si>
    <t>9FK3B211E92003256</t>
  </si>
  <si>
    <t>OQE749</t>
  </si>
  <si>
    <t>J20A445856</t>
  </si>
  <si>
    <t>8LDCSV35880016655</t>
  </si>
  <si>
    <t>01636045</t>
  </si>
  <si>
    <t>ZHN50D</t>
  </si>
  <si>
    <t>TE40E8124683</t>
  </si>
  <si>
    <t>1HFTE4069E4004435</t>
  </si>
  <si>
    <t>03450006</t>
  </si>
  <si>
    <t>FLX75G</t>
  </si>
  <si>
    <t>G3L1E070857</t>
  </si>
  <si>
    <t>9FKDG3612P2070857</t>
  </si>
  <si>
    <t>FLX99G</t>
  </si>
  <si>
    <t>G3L1E070812</t>
  </si>
  <si>
    <t>9FKDG3612P2070812</t>
  </si>
  <si>
    <t>FLY28G</t>
  </si>
  <si>
    <t>G3L1E070845</t>
  </si>
  <si>
    <t>9FKDG3616P2070845</t>
  </si>
  <si>
    <t>FLY29G</t>
  </si>
  <si>
    <t>G3L1E070856</t>
  </si>
  <si>
    <t>9FKDG3610P2070856</t>
  </si>
  <si>
    <t>FLY30G</t>
  </si>
  <si>
    <t>G3L1E070821</t>
  </si>
  <si>
    <t>9FKDG3613P2070821</t>
  </si>
  <si>
    <t>FLY31G</t>
  </si>
  <si>
    <t>G3L1E070847</t>
  </si>
  <si>
    <t>9FKDG361XP2070847</t>
  </si>
  <si>
    <t>FLY32G</t>
  </si>
  <si>
    <t>G3L1E070801</t>
  </si>
  <si>
    <t>9FKDG3618P2070801</t>
  </si>
  <si>
    <t>FLY33G</t>
  </si>
  <si>
    <t>G3L1E070835</t>
  </si>
  <si>
    <t>9FKDG3613P2070835</t>
  </si>
  <si>
    <t>FLY34G</t>
  </si>
  <si>
    <t>G3L1E070798</t>
  </si>
  <si>
    <t>9FKDG3611P2070798</t>
  </si>
  <si>
    <t>JCZ64F</t>
  </si>
  <si>
    <t>G3L1E070858</t>
  </si>
  <si>
    <t>9FKDG3614P2070858</t>
  </si>
  <si>
    <t>JCZ65F</t>
  </si>
  <si>
    <t>G3L1E070811</t>
  </si>
  <si>
    <t>9FKDG3610P2070811</t>
  </si>
  <si>
    <t>JCZ66F</t>
  </si>
  <si>
    <t>G3L1E070859</t>
  </si>
  <si>
    <t>9FKDG3616P2070859</t>
  </si>
  <si>
    <t>JCZ67F</t>
  </si>
  <si>
    <t>G3L1E070797</t>
  </si>
  <si>
    <t>9FKDG361XP2070797</t>
  </si>
  <si>
    <t>TYN42F</t>
  </si>
  <si>
    <t>G3L1E070839</t>
  </si>
  <si>
    <t>9FKDG3610P2070839</t>
  </si>
  <si>
    <t>FPZ492</t>
  </si>
  <si>
    <t>1GD4796635</t>
  </si>
  <si>
    <t>8AJHA3CD4L2099283</t>
  </si>
  <si>
    <t>09042061</t>
  </si>
  <si>
    <t>FWY203</t>
  </si>
  <si>
    <t>2TRA709641</t>
  </si>
  <si>
    <t>8AJKX3CD6L2012410</t>
  </si>
  <si>
    <t>JLL001</t>
  </si>
  <si>
    <t>2TRA711278</t>
  </si>
  <si>
    <t>8AJKX3CD3L2012400</t>
  </si>
  <si>
    <t>JLL012</t>
  </si>
  <si>
    <t>2TRA715247</t>
  </si>
  <si>
    <t>8AJKX3CD1L2012413</t>
  </si>
  <si>
    <t>JOU320</t>
  </si>
  <si>
    <t>2TRA715630</t>
  </si>
  <si>
    <t>8AJKX3CD9L2012417</t>
  </si>
  <si>
    <t>ONL371</t>
  </si>
  <si>
    <t>2TRA707051</t>
  </si>
  <si>
    <t>8AJKX3CD0L2012421</t>
  </si>
  <si>
    <t>ONL372</t>
  </si>
  <si>
    <t>2TRA711141</t>
  </si>
  <si>
    <t>8AJKX3CDXL2012426</t>
  </si>
  <si>
    <t>ONL373</t>
  </si>
  <si>
    <t>A25AR266120</t>
  </si>
  <si>
    <t>JTMD13FV9LD525669</t>
  </si>
  <si>
    <t>09036194</t>
  </si>
  <si>
    <t>OAK365</t>
  </si>
  <si>
    <t>2TRA712687</t>
  </si>
  <si>
    <t>8AJKX3CD4L2012390</t>
  </si>
  <si>
    <t>GDU473</t>
  </si>
  <si>
    <t>2TRA709578</t>
  </si>
  <si>
    <t>8AJKX3CD7L2012402</t>
  </si>
  <si>
    <t>09042047</t>
  </si>
  <si>
    <t>GDU474</t>
  </si>
  <si>
    <t>2TRA710905</t>
  </si>
  <si>
    <t>8AJKX3CD3L2012378</t>
  </si>
  <si>
    <t>686AFN</t>
  </si>
  <si>
    <t>MOTOCARRO</t>
  </si>
  <si>
    <t>AK200ZW - PICKUP</t>
  </si>
  <si>
    <t>ZS163QML8T102011</t>
  </si>
  <si>
    <t>9F2A42000T5004001</t>
  </si>
  <si>
    <t>15951007</t>
  </si>
  <si>
    <t>608AHE</t>
  </si>
  <si>
    <t xml:space="preserve">
ZS163QML8T101625</t>
  </si>
  <si>
    <t>9F2A42007T5003699</t>
  </si>
  <si>
    <t>679AFN</t>
  </si>
  <si>
    <t xml:space="preserve">
ZS163QML8T101608</t>
  </si>
  <si>
    <t xml:space="preserve">
9F2A42002T5003416</t>
  </si>
  <si>
    <t>OQE797</t>
  </si>
  <si>
    <t>2TRA082656</t>
  </si>
  <si>
    <t>8AJKX8CD2H2027054</t>
  </si>
  <si>
    <t>09042049</t>
  </si>
  <si>
    <t>OQE798</t>
  </si>
  <si>
    <t>2TRA014788</t>
  </si>
  <si>
    <t>8AJKX8CD0H2027022</t>
  </si>
  <si>
    <t>OQE800</t>
  </si>
  <si>
    <t>2GD0093174</t>
  </si>
  <si>
    <t>8AJKB8CD1H1670273</t>
  </si>
  <si>
    <t>OQE801</t>
  </si>
  <si>
    <t>2GD0157706</t>
  </si>
  <si>
    <t>8AJKB8CD8H1670268</t>
  </si>
  <si>
    <t>OQE802</t>
  </si>
  <si>
    <t>2GD0157166</t>
  </si>
  <si>
    <t>8AJKB8CD2H1670265</t>
  </si>
  <si>
    <t>OQE803</t>
  </si>
  <si>
    <t>2GD0151745</t>
  </si>
  <si>
    <t>8AJKB8CD5H1670244</t>
  </si>
  <si>
    <t>OQE804</t>
  </si>
  <si>
    <t>2GD0120104</t>
  </si>
  <si>
    <t>8AJKB8CD7H1670147</t>
  </si>
  <si>
    <t>OQE805</t>
  </si>
  <si>
    <t>2GD0098752</t>
  </si>
  <si>
    <t>8AJKB8CD7H1670102</t>
  </si>
  <si>
    <t>WTH68E</t>
  </si>
  <si>
    <t>E3Y2E138859</t>
  </si>
  <si>
    <t>9FKDE0925S2138859</t>
  </si>
  <si>
    <t>EXJ01E</t>
  </si>
  <si>
    <t>E3L5E051459</t>
  </si>
  <si>
    <t>9FKDE0913H2051459</t>
  </si>
  <si>
    <t>EAK14G</t>
  </si>
  <si>
    <t>G3F2E028373</t>
  </si>
  <si>
    <t>9FKDG2821P2028373</t>
  </si>
  <si>
    <t>EAK63G</t>
  </si>
  <si>
    <t>G3F2E028438</t>
  </si>
  <si>
    <t>9FKDG2823P2028438</t>
  </si>
  <si>
    <t>EAM24G</t>
  </si>
  <si>
    <t>G3F2E028368</t>
  </si>
  <si>
    <t>9FKDG2828P2028368</t>
  </si>
  <si>
    <t>EAM43G</t>
  </si>
  <si>
    <t>G3L1E070846</t>
  </si>
  <si>
    <t>9FKDG3618P2070846</t>
  </si>
  <si>
    <t>EAM76G</t>
  </si>
  <si>
    <t>G3L1E070796</t>
  </si>
  <si>
    <t>9FKDG3618P2070796</t>
  </si>
  <si>
    <t>EAM93G</t>
  </si>
  <si>
    <t>G3L1E061219</t>
  </si>
  <si>
    <t>9FKDG3612P2061219</t>
  </si>
  <si>
    <t>FMO02E</t>
  </si>
  <si>
    <t>G391E015671</t>
  </si>
  <si>
    <t>9FKKG0417H2015671</t>
  </si>
  <si>
    <t>FMO03E</t>
  </si>
  <si>
    <t>E3L5E051912</t>
  </si>
  <si>
    <t>9FKDE0918H2051912</t>
  </si>
  <si>
    <t>FMO05E</t>
  </si>
  <si>
    <t>E3L5E051936</t>
  </si>
  <si>
    <t>9FKDE0910H2051936</t>
  </si>
  <si>
    <t>FMO07E</t>
  </si>
  <si>
    <t>G391E015679</t>
  </si>
  <si>
    <t>9FKKG0411H2015679</t>
  </si>
  <si>
    <t>FMO08E</t>
  </si>
  <si>
    <t>E3L5E051915</t>
  </si>
  <si>
    <t>9FKDE0913H2051915</t>
  </si>
  <si>
    <t>FMO09E</t>
  </si>
  <si>
    <t>E3L5E051889</t>
  </si>
  <si>
    <t>9FKDE0916H2051889</t>
  </si>
  <si>
    <t>FMO14E</t>
  </si>
  <si>
    <t>G391E015606</t>
  </si>
  <si>
    <t>9FKKG0417H2015606</t>
  </si>
  <si>
    <t>AQX35D</t>
  </si>
  <si>
    <t>JD21E2186473</t>
  </si>
  <si>
    <t>9FMJD212XEF001143</t>
  </si>
  <si>
    <t>03454014</t>
  </si>
  <si>
    <t>EAM14G</t>
  </si>
  <si>
    <t>G3F2E028353</t>
  </si>
  <si>
    <t>9FKDG2826P2028353</t>
  </si>
  <si>
    <t>OET220</t>
  </si>
  <si>
    <t>2TRA707059</t>
  </si>
  <si>
    <t>8AJKX3CD9L2012420</t>
  </si>
  <si>
    <t>OKZ218</t>
  </si>
  <si>
    <t>2GD0095566</t>
  </si>
  <si>
    <t>8AJKB8CD0H1670281</t>
  </si>
  <si>
    <t>OKZ220</t>
  </si>
  <si>
    <t>2GD0161480</t>
  </si>
  <si>
    <t>8AJKB8CD5H1670311</t>
  </si>
  <si>
    <t>OKZ221</t>
  </si>
  <si>
    <t>2GD0160613</t>
  </si>
  <si>
    <t>8AJKB8CD6H1670303</t>
  </si>
  <si>
    <t>OKZ222</t>
  </si>
  <si>
    <t>2GD0161990</t>
  </si>
  <si>
    <t>8AJKB8CD7H1670312</t>
  </si>
  <si>
    <t>LPY863</t>
  </si>
  <si>
    <t>FORD</t>
  </si>
  <si>
    <t>SA2QPJ285607</t>
  </si>
  <si>
    <t>8AFAR23L1PJ285607</t>
  </si>
  <si>
    <t>906AHI</t>
  </si>
  <si>
    <t xml:space="preserve">
ZS163QML8T101387</t>
  </si>
  <si>
    <t>9F2A42005T5002955</t>
  </si>
  <si>
    <t>ICV20D</t>
  </si>
  <si>
    <t>E3L5E008169</t>
  </si>
  <si>
    <t>LBPKE1966E0011684</t>
  </si>
  <si>
    <t>ICV21D</t>
  </si>
  <si>
    <t>E3L5E007803</t>
  </si>
  <si>
    <t>LBPKE1961E0011401</t>
  </si>
  <si>
    <t>ICV22D</t>
  </si>
  <si>
    <t>E3L5E008086</t>
  </si>
  <si>
    <t>LBPKE1967E0011726</t>
  </si>
  <si>
    <t>OBG457</t>
  </si>
  <si>
    <t>512891</t>
  </si>
  <si>
    <t>8LBETF1E280008588</t>
  </si>
  <si>
    <t>01642015</t>
  </si>
  <si>
    <t>OBG458</t>
  </si>
  <si>
    <t>513870</t>
  </si>
  <si>
    <t>8LBETF1E380008602</t>
  </si>
  <si>
    <t>BTU44</t>
  </si>
  <si>
    <t>E371E006476</t>
  </si>
  <si>
    <t>9FK3B211Y82006476</t>
  </si>
  <si>
    <t>BTU93</t>
  </si>
  <si>
    <t>E371E006499</t>
  </si>
  <si>
    <t>9FK3B211Y82006499</t>
  </si>
  <si>
    <t>BTU96</t>
  </si>
  <si>
    <t>E371E006493</t>
  </si>
  <si>
    <t>9FK3B211Y82006493</t>
  </si>
  <si>
    <t>BTU97</t>
  </si>
  <si>
    <t>E371E006498</t>
  </si>
  <si>
    <t>9FK3B211Y82006498</t>
  </si>
  <si>
    <t>JHC87B</t>
  </si>
  <si>
    <t>E371E006480</t>
  </si>
  <si>
    <t>9FK3B211Y82006480</t>
  </si>
  <si>
    <t>JHC88B</t>
  </si>
  <si>
    <t>E371E006488</t>
  </si>
  <si>
    <t>9FK3B211Y82006488</t>
  </si>
  <si>
    <t>JHC89B</t>
  </si>
  <si>
    <t>E371E006481</t>
  </si>
  <si>
    <t>9FK3B211Y82006481</t>
  </si>
  <si>
    <t>OJX639</t>
  </si>
  <si>
    <t>P02XRJ405133</t>
  </si>
  <si>
    <t>8AFBR01E3RJ405133</t>
  </si>
  <si>
    <t>03042078</t>
  </si>
  <si>
    <t>OXK033</t>
  </si>
  <si>
    <t>4G64HT5012</t>
  </si>
  <si>
    <t>9FJ0NV11440005429</t>
  </si>
  <si>
    <t>OQD17E</t>
  </si>
  <si>
    <t>KD07E2277271</t>
  </si>
  <si>
    <t>9FMKD0728JF006271</t>
  </si>
  <si>
    <t>HXK12G</t>
  </si>
  <si>
    <t>G3F2E028372</t>
  </si>
  <si>
    <t>9FKDG282XP2028372</t>
  </si>
  <si>
    <t>HXK13G</t>
  </si>
  <si>
    <t>G3F2E028370</t>
  </si>
  <si>
    <t>9FKDG2826P2028370</t>
  </si>
  <si>
    <t>HXK14G</t>
  </si>
  <si>
    <t>G3F2E028367</t>
  </si>
  <si>
    <t>9FKDG2826P2028367</t>
  </si>
  <si>
    <t>HXK15G</t>
  </si>
  <si>
    <t>G3F2E028415</t>
  </si>
  <si>
    <t>9FKDG2822P2028415</t>
  </si>
  <si>
    <t>IXR93B</t>
  </si>
  <si>
    <t>E371E006490</t>
  </si>
  <si>
    <t>9FK3B211Y82006490</t>
  </si>
  <si>
    <t>WLA42H</t>
  </si>
  <si>
    <t xml:space="preserve">
SUZUKI</t>
  </si>
  <si>
    <t>DR150FI ABS</t>
  </si>
  <si>
    <t>157FMJ-3A*AHR017627*</t>
  </si>
  <si>
    <t>LC6JCK4P9T0034419</t>
  </si>
  <si>
    <t>08854025</t>
  </si>
  <si>
    <t>WLA41H</t>
  </si>
  <si>
    <t xml:space="preserve">
157FMJ-3A*AHR017517*</t>
  </si>
  <si>
    <t>LC6JCK4P3T0034478</t>
  </si>
  <si>
    <t>JLL030</t>
  </si>
  <si>
    <t>2GD4782012</t>
  </si>
  <si>
    <t>8AJKB3CD3L1621927</t>
  </si>
  <si>
    <t>09042060</t>
  </si>
  <si>
    <t>JLL031</t>
  </si>
  <si>
    <t>2GD4781242</t>
  </si>
  <si>
    <t>8AJKB3CD7L1621882</t>
  </si>
  <si>
    <t>ORO199</t>
  </si>
  <si>
    <t>342666</t>
  </si>
  <si>
    <t>8LBETF1E970003628</t>
  </si>
  <si>
    <t>TAG76H</t>
  </si>
  <si>
    <t xml:space="preserve">
157FMJ-3A*AHR017640*</t>
  </si>
  <si>
    <t>LC6JCK4P4T0034487</t>
  </si>
  <si>
    <t>FSW30B</t>
  </si>
  <si>
    <t>E371E006226</t>
  </si>
  <si>
    <t>9FK3B211272006226</t>
  </si>
  <si>
    <t>09854038</t>
  </si>
  <si>
    <t>HFQ03H</t>
  </si>
  <si>
    <t>MD43E2226590</t>
  </si>
  <si>
    <t>9FMMD439XSE009764</t>
  </si>
  <si>
    <t>HFQ12H</t>
  </si>
  <si>
    <t>MD43E2224417</t>
  </si>
  <si>
    <t>9FMMD4398SE008855</t>
  </si>
  <si>
    <t>HFQ31H</t>
  </si>
  <si>
    <t>MD43E2226453</t>
  </si>
  <si>
    <t>9FMMD4399SE009481</t>
  </si>
  <si>
    <t>JSK830</t>
  </si>
  <si>
    <t>FRONTIER DOBLE CABINA</t>
  </si>
  <si>
    <t>YS23E280C067588</t>
  </si>
  <si>
    <t>8ANBD33F6TL245092</t>
  </si>
  <si>
    <t>06442079</t>
  </si>
  <si>
    <t>BRV61</t>
  </si>
  <si>
    <t>E371E005880</t>
  </si>
  <si>
    <t>9FK3B211Y82005880</t>
  </si>
  <si>
    <t>GTI29B</t>
  </si>
  <si>
    <t>E37E006495</t>
  </si>
  <si>
    <t>9FK3B211Y82006495</t>
  </si>
  <si>
    <t>OYI17B</t>
  </si>
  <si>
    <t>E3F4E065777</t>
  </si>
  <si>
    <t>9FKKE1390E2065777</t>
  </si>
  <si>
    <t>908AHN</t>
  </si>
  <si>
    <t>CERONTE</t>
  </si>
  <si>
    <t xml:space="preserve">
MOTOCARRO</t>
  </si>
  <si>
    <t>TRICARGO 200 - PICKUP</t>
  </si>
  <si>
    <t>ZS163FML8T101827</t>
  </si>
  <si>
    <t xml:space="preserve">
9FLHCMZ05TJJ18417</t>
  </si>
  <si>
    <t>SF ISLA COROTA</t>
  </si>
  <si>
    <t>42151001</t>
  </si>
  <si>
    <t>ELL78E</t>
  </si>
  <si>
    <t>LX150CEPV9023</t>
  </si>
  <si>
    <t>9FLLXRJ15GPJ02513</t>
  </si>
  <si>
    <t>CABO MANGLARES</t>
  </si>
  <si>
    <t>ONK803</t>
  </si>
  <si>
    <t>J24B1304953</t>
  </si>
  <si>
    <t>JS3TD04V6H4100374</t>
  </si>
  <si>
    <t>08836028</t>
  </si>
  <si>
    <t>HDK14D</t>
  </si>
  <si>
    <t>JD21E2193441</t>
  </si>
  <si>
    <t>9FMJD2125EF002121</t>
  </si>
  <si>
    <t>ZGX43D</t>
  </si>
  <si>
    <t>KD07E2151916</t>
  </si>
  <si>
    <t>9FMKD0725GF000713</t>
  </si>
  <si>
    <t>ZGX44D</t>
  </si>
  <si>
    <t>KD07E2151923</t>
  </si>
  <si>
    <t>9FMKD0728GF000690</t>
  </si>
  <si>
    <t>JUP861</t>
  </si>
  <si>
    <t>2GD4788665</t>
  </si>
  <si>
    <t>8AJKB3CDXL1622220</t>
  </si>
  <si>
    <t>OQE655</t>
  </si>
  <si>
    <t>2GD4788893</t>
  </si>
  <si>
    <t>8AJKB3CD7L1622224</t>
  </si>
  <si>
    <t>WYT52E</t>
  </si>
  <si>
    <t>E3Y2E027532</t>
  </si>
  <si>
    <t>9FKDE092XK2027532</t>
  </si>
  <si>
    <t>BUS62</t>
  </si>
  <si>
    <t>E371E006961</t>
  </si>
  <si>
    <t>9FK3B211X82006961</t>
  </si>
  <si>
    <t>BUS63</t>
  </si>
  <si>
    <t>E371E006920</t>
  </si>
  <si>
    <t>9FK3B211W82006920</t>
  </si>
  <si>
    <t>BYJ02E</t>
  </si>
  <si>
    <t>H402223131</t>
  </si>
  <si>
    <t>9FSSH42A7HC027286</t>
  </si>
  <si>
    <t>BYN32E</t>
  </si>
  <si>
    <t>H402223132</t>
  </si>
  <si>
    <t>9FSSH42A0HC027288</t>
  </si>
  <si>
    <t>BYN40E</t>
  </si>
  <si>
    <t>H402223127</t>
  </si>
  <si>
    <t>9FSSH42A9HC027287</t>
  </si>
  <si>
    <t>BYQ30E</t>
  </si>
  <si>
    <t>H402223126</t>
  </si>
  <si>
    <t>9FSSH42A5HC027285</t>
  </si>
  <si>
    <t>BZA10E</t>
  </si>
  <si>
    <t>H402223141</t>
  </si>
  <si>
    <t>9FSSH42A1HC027283</t>
  </si>
  <si>
    <t>FWY292</t>
  </si>
  <si>
    <t>LWNF242141081</t>
  </si>
  <si>
    <t>9BG1481K0SC409953</t>
  </si>
  <si>
    <t>01642054</t>
  </si>
  <si>
    <t>NPK508</t>
  </si>
  <si>
    <t>RENAULT DUSTER</t>
  </si>
  <si>
    <t>A460D058260</t>
  </si>
  <si>
    <t>9FBHJD402SM072138</t>
  </si>
  <si>
    <t>SUBDIRECCION DE SOSTENIBILIDAD Y NEGOCIOS AMBIENTALES</t>
  </si>
  <si>
    <t>08036021</t>
  </si>
  <si>
    <t>NPK509</t>
  </si>
  <si>
    <t>A460D058122</t>
  </si>
  <si>
    <t>9FBHJD40401SM072132</t>
  </si>
  <si>
    <t>SUBDIRECCION DE GESTION Y MANEJO DE AREAS PROTEGIDAS</t>
  </si>
  <si>
    <t>DAR70C</t>
  </si>
  <si>
    <t>E3B4E004656</t>
  </si>
  <si>
    <t>9FK3B211XA2004656</t>
  </si>
  <si>
    <t>MJS482</t>
  </si>
  <si>
    <t>189285</t>
  </si>
  <si>
    <t>8LBETF3EXD0165714</t>
  </si>
  <si>
    <t>01642023</t>
  </si>
  <si>
    <t>OKZ227</t>
  </si>
  <si>
    <t>SA2PHJ454890</t>
  </si>
  <si>
    <t>8AFAR23L0HJ454890</t>
  </si>
  <si>
    <t>03042052</t>
  </si>
  <si>
    <t>NPK832</t>
  </si>
  <si>
    <t>L-200 DOBLE CABINA</t>
  </si>
  <si>
    <t xml:space="preserve"> 4N16UBA4491</t>
  </si>
  <si>
    <t>MMBJLLC10TH003721</t>
  </si>
  <si>
    <t>GRUPO DE PROCESOS CORPORATIVOS</t>
  </si>
  <si>
    <t>06242039</t>
  </si>
  <si>
    <t>OBH667</t>
  </si>
  <si>
    <t>JEEP</t>
  </si>
  <si>
    <t>1C4NJDCB2ED658054</t>
  </si>
  <si>
    <t>04236112</t>
  </si>
  <si>
    <t>OET007</t>
  </si>
  <si>
    <t>SA2PHJ454891</t>
  </si>
  <si>
    <t>8AFAR23L2HJ454891</t>
  </si>
  <si>
    <t>OSB173</t>
  </si>
  <si>
    <t>MAHINDRA</t>
  </si>
  <si>
    <t>HSE4D21113</t>
  </si>
  <si>
    <t>MA1TZ4HSNF6084315</t>
  </si>
  <si>
    <t>37242001</t>
  </si>
  <si>
    <t>OXW006</t>
  </si>
  <si>
    <t>2GD4312862</t>
  </si>
  <si>
    <t>8AJKB8CD0J1672053</t>
  </si>
  <si>
    <t>09042050</t>
  </si>
  <si>
    <t>OXW011</t>
  </si>
  <si>
    <t>KIA</t>
  </si>
  <si>
    <t>D4CBF817888</t>
  </si>
  <si>
    <t>KNCSJY76AG7007902</t>
  </si>
  <si>
    <t>04661010</t>
  </si>
  <si>
    <t>XBI43C</t>
  </si>
  <si>
    <t>G391E004441</t>
  </si>
  <si>
    <t>9FKKG0419D2004441</t>
  </si>
  <si>
    <t>GCW927</t>
  </si>
  <si>
    <t>SUBARU</t>
  </si>
  <si>
    <t>YH96602</t>
  </si>
  <si>
    <t>JF1SK7LL5KG036693</t>
  </si>
  <si>
    <t>08636058</t>
  </si>
  <si>
    <t>GDU537</t>
  </si>
  <si>
    <t>LWN F222731103</t>
  </si>
  <si>
    <t>9BG148FK0PC427724</t>
  </si>
  <si>
    <t>NPK554</t>
  </si>
  <si>
    <t>A460D057970</t>
  </si>
  <si>
    <t>9FBHJD405SM073266</t>
  </si>
  <si>
    <t xml:space="preserve">SUBDIRECCION ADMINISTRATIVA Y FINANCIERA </t>
  </si>
  <si>
    <t>OSB103</t>
  </si>
  <si>
    <t>CNE026947</t>
  </si>
  <si>
    <t>WV1ZZZ2HZEA000008</t>
  </si>
  <si>
    <t>09242009</t>
  </si>
  <si>
    <t>OJY069</t>
  </si>
  <si>
    <t>CCZ490731</t>
  </si>
  <si>
    <t>WVGZZZ5NZGW025063</t>
  </si>
  <si>
    <t>09236021</t>
  </si>
  <si>
    <t>OQF615</t>
  </si>
  <si>
    <t>CNF010152</t>
  </si>
  <si>
    <t>WV1ZZZ2HZEA000201</t>
  </si>
  <si>
    <t>OSB175</t>
  </si>
  <si>
    <t>HSE4D21097</t>
  </si>
  <si>
    <t>MA1TZ4HSNF6084305</t>
  </si>
  <si>
    <t>ZEM22E</t>
  </si>
  <si>
    <t>E3Y2E041133</t>
  </si>
  <si>
    <t>9FKDE0929L2041133</t>
  </si>
  <si>
    <t>IUR42H</t>
  </si>
  <si>
    <t>XTZ150-2 (XTZ150)</t>
  </si>
  <si>
    <t>G3L1E144630</t>
  </si>
  <si>
    <t>9FKDG3614S2144630</t>
  </si>
  <si>
    <t>IUR43H</t>
  </si>
  <si>
    <t>G3L1E156386</t>
  </si>
  <si>
    <t>9FKDG3612S2156386</t>
  </si>
  <si>
    <t>IUR44H</t>
  </si>
  <si>
    <t>G3L1E156432</t>
  </si>
  <si>
    <t>9FKDG3615S2156432</t>
  </si>
  <si>
    <t>IUR45H</t>
  </si>
  <si>
    <t>G3L1E156879</t>
  </si>
  <si>
    <t xml:space="preserve"> 9FKDG3613S2156879</t>
  </si>
  <si>
    <t>IUR23H</t>
  </si>
  <si>
    <t>E3Y2E133489</t>
  </si>
  <si>
    <t>9FKDE0926S2133489</t>
  </si>
  <si>
    <t>09853024</t>
  </si>
  <si>
    <t>IUR25H</t>
  </si>
  <si>
    <t>G3L1E151244</t>
  </si>
  <si>
    <t>9FKDG3611S2151244</t>
  </si>
  <si>
    <t>IUR26H</t>
  </si>
  <si>
    <t>E3Y2E131816</t>
  </si>
  <si>
    <t>9FKDE0927S2131816</t>
  </si>
  <si>
    <t>IUS15H</t>
  </si>
  <si>
    <t>G3L1E156642</t>
  </si>
  <si>
    <t>9FKDG3615S2156642</t>
  </si>
  <si>
    <t>ONK783</t>
  </si>
  <si>
    <t>NJ6197</t>
  </si>
  <si>
    <t>8LBETF3W1G0383019</t>
  </si>
  <si>
    <t>01642031</t>
  </si>
  <si>
    <t>ZEM23E</t>
  </si>
  <si>
    <t>E3Y2E045681</t>
  </si>
  <si>
    <t>9FKDE0925L2045681</t>
  </si>
  <si>
    <t>ZEM24E</t>
  </si>
  <si>
    <t>E3Y2E045673</t>
  </si>
  <si>
    <t>9FKDE0926L2045673</t>
  </si>
  <si>
    <t>ZEM25E</t>
  </si>
  <si>
    <t>E3Y2E045682</t>
  </si>
  <si>
    <t>9FKDE0927L2045682</t>
  </si>
  <si>
    <t>ETB54H</t>
  </si>
  <si>
    <t xml:space="preserve"> E3Y2E140336</t>
  </si>
  <si>
    <t>9FKDE0925S2140336</t>
  </si>
  <si>
    <t>ETB55H</t>
  </si>
  <si>
    <t>E3Y2E143367</t>
  </si>
  <si>
    <t>9FKDE0929S2143367</t>
  </si>
  <si>
    <t>ETB56H</t>
  </si>
  <si>
    <t>E3Y2E143981</t>
  </si>
  <si>
    <t>9FKDE0925S2143981</t>
  </si>
  <si>
    <t>ETB57H</t>
  </si>
  <si>
    <t>E3Y2E140395</t>
  </si>
  <si>
    <t>9FKDE092XS2140395</t>
  </si>
  <si>
    <t>ETB58H</t>
  </si>
  <si>
    <t>E3Y2E132003</t>
  </si>
  <si>
    <t>9FKDE0924S2132003</t>
  </si>
  <si>
    <t>ETB59H</t>
  </si>
  <si>
    <t xml:space="preserve"> E3Y2E142525</t>
  </si>
  <si>
    <t>9FKDE0927S2142525</t>
  </si>
  <si>
    <t>FPZ005</t>
  </si>
  <si>
    <t>K1D02149</t>
  </si>
  <si>
    <t>WF0CP6B92K1D02149</t>
  </si>
  <si>
    <t>03036068</t>
  </si>
  <si>
    <t>OJZ740</t>
  </si>
  <si>
    <t>4N16UAH7207</t>
  </si>
  <si>
    <t>MMBJJLC10SH002896</t>
  </si>
  <si>
    <t>06242030</t>
  </si>
  <si>
    <t>ONK972</t>
  </si>
  <si>
    <t>PA1807</t>
  </si>
  <si>
    <t>8LBETF3W0H0351664</t>
  </si>
  <si>
    <t>OQE771</t>
  </si>
  <si>
    <t>QR25611557B</t>
  </si>
  <si>
    <t>JN8TBNT30Z0002128</t>
  </si>
  <si>
    <t>06436064</t>
  </si>
  <si>
    <t>OQF643</t>
  </si>
  <si>
    <t>2TR8810084</t>
  </si>
  <si>
    <t>8AJFX29G0G6608477</t>
  </si>
  <si>
    <t>09042036</t>
  </si>
  <si>
    <t>OQF644</t>
  </si>
  <si>
    <t>2TR8804929</t>
  </si>
  <si>
    <t>8AJFX29G0G6608494</t>
  </si>
  <si>
    <t>OQF697</t>
  </si>
  <si>
    <t>2GD4324395</t>
  </si>
  <si>
    <t>8AJKB8CD2J1672247</t>
  </si>
  <si>
    <t>FPZ006</t>
  </si>
  <si>
    <t>2GD-4550435</t>
  </si>
  <si>
    <t>8AJKB8CD7K1677932</t>
  </si>
  <si>
    <t>IUR24H</t>
  </si>
  <si>
    <t>E3Y2E133120</t>
  </si>
  <si>
    <t>9FKDE0922S2133120</t>
  </si>
  <si>
    <t>OJZ741</t>
  </si>
  <si>
    <t>4N16UAH6799</t>
  </si>
  <si>
    <t>MMBJJLC10SH002837</t>
  </si>
  <si>
    <t>OKZ117</t>
  </si>
  <si>
    <t>2TR-B023856</t>
  </si>
  <si>
    <t>8AJKX3CD9P2014304</t>
  </si>
  <si>
    <t>09042068</t>
  </si>
  <si>
    <t>OQF662</t>
  </si>
  <si>
    <t>2TRA106128</t>
  </si>
  <si>
    <t>8AJKX8CD5H2027081</t>
  </si>
  <si>
    <t>PGA50D</t>
  </si>
  <si>
    <t>E3L5E055009</t>
  </si>
  <si>
    <t>9FKDE0913H2055009</t>
  </si>
  <si>
    <t>AZH46C</t>
  </si>
  <si>
    <t>E3B4E005542</t>
  </si>
  <si>
    <t>9FK3B2119B2005542</t>
  </si>
  <si>
    <t>OQF663</t>
  </si>
  <si>
    <t>2TRA070311</t>
  </si>
  <si>
    <t>8AJKX8CD1H2027045</t>
  </si>
  <si>
    <t>PGA48D</t>
  </si>
  <si>
    <t>E3L5E056980</t>
  </si>
  <si>
    <t>9FKDE0916H2056980</t>
  </si>
  <si>
    <t>PGA51D</t>
  </si>
  <si>
    <t>E3L5E055694</t>
  </si>
  <si>
    <t>9FKDE0910H2055694</t>
  </si>
  <si>
    <t>XJU01G</t>
  </si>
  <si>
    <t>EJA1-187979</t>
  </si>
  <si>
    <t>MB8EL11B3R8101321</t>
  </si>
  <si>
    <t>08857060</t>
  </si>
  <si>
    <t>XJU02G</t>
  </si>
  <si>
    <t>EJA1-183847</t>
  </si>
  <si>
    <t>MB8EL11BXR8100666</t>
  </si>
  <si>
    <t>ZZL19C</t>
  </si>
  <si>
    <t>E3L5E055557</t>
  </si>
  <si>
    <t>9FKDE0911H2055557</t>
  </si>
  <si>
    <t>ZZL20C</t>
  </si>
  <si>
    <t>E3L5E051764</t>
  </si>
  <si>
    <t>9FKDE0918H2051764</t>
  </si>
  <si>
    <t>NPK802</t>
  </si>
  <si>
    <t>YS23E280C067103</t>
  </si>
  <si>
    <t>8ANBD33F5TL224413</t>
  </si>
  <si>
    <t>XYB23H</t>
  </si>
  <si>
    <t xml:space="preserve">XR150L 2.0 </t>
  </si>
  <si>
    <t>KD07E-2856209</t>
  </si>
  <si>
    <t>9FMKD0795TF041446</t>
  </si>
  <si>
    <t>03454045</t>
  </si>
  <si>
    <t>XYB24H</t>
  </si>
  <si>
    <t>KD07E-2856141</t>
  </si>
  <si>
    <t>9FMKD0791TF041539</t>
  </si>
  <si>
    <t>DMJ06H</t>
  </si>
  <si>
    <t xml:space="preserve"> KD07E-2855466</t>
  </si>
  <si>
    <t>9FMKD0793TF039131</t>
  </si>
  <si>
    <t>DMK52H</t>
  </si>
  <si>
    <t xml:space="preserve"> KD07E-2855467</t>
  </si>
  <si>
    <t xml:space="preserve"> 9FMKD0794TF039137</t>
  </si>
  <si>
    <t>DMK54H</t>
  </si>
  <si>
    <t>KD07E-2855527</t>
  </si>
  <si>
    <t>9FMKD0794TF039154</t>
  </si>
  <si>
    <t>DMK60H</t>
  </si>
  <si>
    <t>KD07E-2855465</t>
  </si>
  <si>
    <t xml:space="preserve"> 9FMKD0795TF039129</t>
  </si>
  <si>
    <t>DMK62H</t>
  </si>
  <si>
    <t xml:space="preserve"> KD07E-2855475</t>
  </si>
  <si>
    <t xml:space="preserve"> 9FMKD0795TF039132</t>
  </si>
  <si>
    <t>XRG54H</t>
  </si>
  <si>
    <t xml:space="preserve">XR190L2.0 </t>
  </si>
  <si>
    <t>MD43E-2389428</t>
  </si>
  <si>
    <t>9FMMD4395TF036950</t>
  </si>
  <si>
    <t>PNN LAS ORQUIDEAS</t>
  </si>
  <si>
    <t>03454044</t>
  </si>
  <si>
    <t>OBG152</t>
  </si>
  <si>
    <t>H25A166536</t>
  </si>
  <si>
    <t>8LDCSV37070009425</t>
  </si>
  <si>
    <t>CYR87I</t>
  </si>
  <si>
    <t>XR190L2,0</t>
  </si>
  <si>
    <t>MD43E-2453331</t>
  </si>
  <si>
    <t>9FMMD4390TF048181</t>
  </si>
  <si>
    <t>430800762132000</t>
  </si>
  <si>
    <t>PNN HERMOSAS</t>
  </si>
  <si>
    <t>CYR88I</t>
  </si>
  <si>
    <t>MD43E-2453293</t>
  </si>
  <si>
    <t>9FMMD4390TF048214</t>
  </si>
  <si>
    <t>4308007621358000</t>
  </si>
  <si>
    <t>CYR89I</t>
  </si>
  <si>
    <t>MD43E-2453348</t>
  </si>
  <si>
    <t>9FMMD4391TF048173</t>
  </si>
  <si>
    <t>4308007621383000</t>
  </si>
  <si>
    <t>CYR90I</t>
  </si>
  <si>
    <t>MD43E-2453364</t>
  </si>
  <si>
    <t>9FMMD4391TF048237</t>
  </si>
  <si>
    <t>4308007621422000</t>
  </si>
  <si>
    <t>CYR91I</t>
  </si>
  <si>
    <t>MD43E-2453298</t>
  </si>
  <si>
    <t>9FMMD4391TF048238</t>
  </si>
  <si>
    <t>4308007621450000</t>
  </si>
  <si>
    <t>CYR92I</t>
  </si>
  <si>
    <t>MD43E-2453288</t>
  </si>
  <si>
    <t>9FMMD439XTF048236</t>
  </si>
  <si>
    <t>4308007621498000</t>
  </si>
  <si>
    <t>AEP98I</t>
  </si>
  <si>
    <t xml:space="preserve"> KD07E-2856754</t>
  </si>
  <si>
    <t xml:space="preserve">9FMKD0792TF043140 </t>
  </si>
  <si>
    <t>10573200355530</t>
  </si>
  <si>
    <t>AEP97I</t>
  </si>
  <si>
    <t>KD07E-2856756</t>
  </si>
  <si>
    <t>9FMKD0794TF043138</t>
  </si>
  <si>
    <t>AEP99I</t>
  </si>
  <si>
    <t>KD07E-2856722</t>
  </si>
  <si>
    <t>9FMKD0795TF043181</t>
  </si>
  <si>
    <t xml:space="preserve"> JLL146</t>
  </si>
  <si>
    <t>HILUX DOBLE CABINA</t>
  </si>
  <si>
    <t>2GDG665952</t>
  </si>
  <si>
    <t>8AJKB3CDXT6551863</t>
  </si>
  <si>
    <t>XWK09H</t>
  </si>
  <si>
    <t xml:space="preserve">KD07E-2856760 </t>
  </si>
  <si>
    <t>9FMKDO797TF043134</t>
  </si>
  <si>
    <t>PNN Alto Fragua</t>
  </si>
  <si>
    <t>XWK08H</t>
  </si>
  <si>
    <t>KD07E-2856762</t>
  </si>
  <si>
    <t>9FMKD0793TF043132</t>
  </si>
  <si>
    <t>XWK07H</t>
  </si>
  <si>
    <t>KD07E-2856766</t>
  </si>
  <si>
    <t>9FMKD0791TF043128</t>
  </si>
  <si>
    <t>AQA96I</t>
  </si>
  <si>
    <t>KD07E-2856769</t>
  </si>
  <si>
    <t>9FMKD0796TF043125</t>
  </si>
  <si>
    <t>SFF Orito</t>
  </si>
  <si>
    <t>AQA95I</t>
  </si>
  <si>
    <t>KD07E-2856772</t>
  </si>
  <si>
    <t>9FMKD0792TF043123</t>
  </si>
  <si>
    <t>AQA94I</t>
  </si>
  <si>
    <t>KD07E-2856773</t>
  </si>
  <si>
    <t>9FMKD0790TF043122</t>
  </si>
  <si>
    <t>AQA93I</t>
  </si>
  <si>
    <t>KD07E-2856721</t>
  </si>
  <si>
    <t>9FMKD079XTF043127</t>
  </si>
  <si>
    <t>AQA92I</t>
  </si>
  <si>
    <t>KD07E-2856768</t>
  </si>
  <si>
    <t xml:space="preserve">9FMKD0798TF043126 </t>
  </si>
  <si>
    <t>OJX680</t>
  </si>
  <si>
    <t>HILUX PICKUP 4X4</t>
  </si>
  <si>
    <t>2GD-G644854</t>
  </si>
  <si>
    <t>8AJKB3CD3T1723664</t>
  </si>
  <si>
    <t>HERMOSAS</t>
  </si>
  <si>
    <t>308AGW</t>
  </si>
  <si>
    <t>MOTOCARGUERO</t>
  </si>
  <si>
    <t>AK200ZW - PICO</t>
  </si>
  <si>
    <t>ZS163QML8T107370</t>
  </si>
  <si>
    <t>9F2A42007V5003754</t>
  </si>
  <si>
    <t>BXA761</t>
  </si>
  <si>
    <t>157FMJ-3A*AHR031382*</t>
  </si>
  <si>
    <t xml:space="preserve"> LC6JCK4P9T0050782</t>
  </si>
  <si>
    <t>DMI CINARUCO</t>
  </si>
  <si>
    <t>BXA771</t>
  </si>
  <si>
    <t>157FMJ-3A*AHR031376*</t>
  </si>
  <si>
    <t xml:space="preserve"> LC6JCK4PXT0050760</t>
  </si>
  <si>
    <t xml:space="preserve"> BXA791</t>
  </si>
  <si>
    <t>157FMJ-3A*AHR031464*</t>
  </si>
  <si>
    <t>LC6JCK4P8T0050773</t>
  </si>
  <si>
    <t>DRON DE 4 HELICES CON CAMARA HD. DJIAIR3FLYMORERC2</t>
  </si>
  <si>
    <t>DRONE MARCA DJI-MAVIC 3 FLY</t>
  </si>
  <si>
    <t>Drone Mavic 2 ENTERPRISE Serial: 276DF9N 001Y51M micro SD de 128, bracket de sujeción control, landingpad maleta rígida impermeable. 6 par hélices cargador, speacker, baliza foco caja rígida cable USB tipo c. CONTROL SN: 0VNCFBW-005BAGH. IPAD SERIAL: H97DQAENQ1GC. BATERIAS 1611AFBP63603ZE  61AHAL6370255 161AHAM63701UF</t>
  </si>
  <si>
    <t>NIVEL CENTRAL PARQUES</t>
  </si>
  <si>
    <t>Drone Phantom 4 pro v2 Serial: 11ush7w-r710113 DRONE 4,software MapPilot business. micro SD 64 Maleta. 8 HELICES, CARGADOR. BATERIAS SN: 1.0DQAHBF03300UG  2. 0DQAHBF03300Z2. 3. 0DQAHBF03300VH  CONTROL  11RSH8H-RC201JR. IPAD: GG8DX5V6Q1GC</t>
  </si>
  <si>
    <t>Drone Tiempo máximo de vuelo  40 minutos Alcance máximo de transmisión 9,3 millas (15 km) Resistencia máxima al viento 27 mph (12 m/s) Sensor de imagen: CMOS de 1 Lente: EFL: 28,6 mm Apertura: f / 2,8  f / 11 Batería: 7100 mAh Tiempo de carga: 90 minutos Velocidad Sistema de detección binocular MARCA Autel Robotics EVO II S/N 1748FEV2HL7824301173 RUAS-100-25-0733</t>
  </si>
  <si>
    <t>DRONE TIPO 3, AUTEL EVO II JUEGO DE ELICES, BATERIA CARGADOR,CABLE,MALETA + ipad 9 generacion Serial KXNHF0HWTX</t>
  </si>
  <si>
    <t>DRONE TIPO 3, AUTEL EVO II JUEGO DE ELICES, BATERIA CARGADOR,CABLE,MALETA +ipad 9 generacion serie:  KXYRVW79HR</t>
  </si>
  <si>
    <t>DRONE TIPO 3, AUTEL EVO II JUEGO DE ELICES, BATERIA CARGADOR,CABLE,MALETA +ipad 9 generacion serie: G6P7D00X4L_x000D__x0008_</t>
  </si>
  <si>
    <t>DRONE TIPO 3, AUTEL EVO II JUEGO DE ELICES, BATERIA CARGADOR,CABLE,MALETA +ipad de 9 generacion serie:HYFVN6490K</t>
  </si>
  <si>
    <t>DRONES. distancia de trasmisión 15Km 46 min de active track 5.0, 5.1K/50fps, K/120fps,f/2.8 to f/11 + KIT 3 baterias</t>
  </si>
  <si>
    <t>DRONES. DRON DJI AIR 3 . INCLUYE CARGADOR DE BATERIA CHARGING HUB MOD: CHX233-100.</t>
  </si>
  <si>
    <t>GRUPO DE GESTIÓN DEL CONOCIMIENTO E INNOVACIÓN</t>
  </si>
  <si>
    <t>DRONES. Drone Phantom 4 pro v2 Serial: 11USH9F-R710015 DRONE 4,software MapPilot business. micro SD de 64 Maleta. 8 HELICES, CARGADOR COMPELTO. BATERIAS SN: 1.0DQAH9303201Z1  2.0DQAHBF03300V6 3.0DQAHBC03302QS CONTROL  11RSH9RRC204FV. IPAD:  DMQF2NUEQ1GC</t>
  </si>
  <si>
    <t>DRONES. UAS. INCLUYE: Baterías adicionales, memorias micro SD , Sets completos de hélices de repuesto, Sistema de cargador, Arnés Radio control Operador, Landing Pad, Kit de limpieza, Manuales e Instructivos, GNSS I90, BINOCULARES, BIPODE.</t>
  </si>
  <si>
    <t>DRONES. UAS. INCLUYE: Baterías adicionales, memorias micro SD , Sets completos de hélices de repuesto, Sistema de cargador, Arnés Radio control Operador, Landing Pad, Kit de limpieza, Manuales e Instructivos,GNSS I90, BINOCULARES, BIPODE.</t>
  </si>
  <si>
    <t>DRONES; AERONAVE AUTEL EVO II PRO V2; CONTROL REMOTO;BATERIA INTELIGENTE, CARGADOR, CON IPAD 9 - 64GB Y 2 MICRO SD 64GB</t>
  </si>
  <si>
    <t>DRONES;AERONAVE AUTEL EVO II PRO V2; CONTROL REMOTO;BATERIA INTELIGENTE, CARGADOR, CON IPAD 9 - 64GB Y 2 MICRO SD 64GB SERIE :RWKP4YY9CT</t>
  </si>
  <si>
    <t>DIR. TERRITORIAL PACÍFICO SUBCUENTA-FARALLONES DE CALI</t>
  </si>
  <si>
    <t>DRONE MARCA WINGTRA MODELO 2026 NÚMERO DE SERIE 10097</t>
  </si>
  <si>
    <t>AUTOMÓVILES</t>
  </si>
  <si>
    <t>CASCO AVIACIÓN (DRONES)</t>
  </si>
  <si>
    <t xml:space="preserve">SEL-ABREV-008-2025 </t>
  </si>
  <si>
    <t>Automóviles</t>
  </si>
  <si>
    <t xml:space="preserve">UNIDAD ADMINISTRATIVA ESPECIAL DE AERONÁUTICA CIVIL  - AEROCIVIL </t>
  </si>
  <si>
    <t xml:space="preserve">LICITACION PUBLICA 26001053 H3 de 2026 </t>
  </si>
  <si>
    <t>CONCEJO DE BOGOTA</t>
  </si>
  <si>
    <t xml:space="preserve"> SELECCIÓN ABREVIADA DE MENOR CUANTIA No. SDH-SAMC-0001-2026 </t>
  </si>
  <si>
    <t>MINISTERIO DEL INTERIOR</t>
  </si>
  <si>
    <t>SAMC-002-2026</t>
  </si>
  <si>
    <t>SUPERINTENDENCIA DE INDUSTRIA Y COMERCIO - SIC</t>
  </si>
  <si>
    <t>LICITACIÓN PÚBLICA SIC 8 DE 2026</t>
  </si>
  <si>
    <t>Prima Anual por Drone</t>
  </si>
  <si>
    <t>SEL-ABREV-027-2025 (RCE Prima $4,305,000 por Drone)</t>
  </si>
  <si>
    <t>Casco Drones</t>
  </si>
  <si>
    <t>SEL-ABREV-027-2024 (Tasa Casco)</t>
  </si>
  <si>
    <t>GRUPO No. 4</t>
  </si>
  <si>
    <t>GRUPO No. 5</t>
  </si>
  <si>
    <t>AUTOMOVILES</t>
  </si>
  <si>
    <t>REMANENTE POR AJUSTE POR CAMBIOS TARIFA FASECOLDA (NUEVAS INCLUSIONES)</t>
  </si>
  <si>
    <t>CASCO AVIACIÓN (DRONES) RCE $4,305,000 X DRONE)</t>
  </si>
  <si>
    <t>TOTAL PROGRAMA DE SEGUROS GRUPO No. 4</t>
  </si>
  <si>
    <t>TOTAL PROGRAMA DE SEGUROS GRUPO No. 5</t>
  </si>
  <si>
    <t>GRUPO No. 1, 2 y 4</t>
  </si>
  <si>
    <t>GRUPO No. 1 AL 5</t>
  </si>
  <si>
    <t xml:space="preserve">     </t>
  </si>
  <si>
    <t>REMANENTE (NUEVAS INCLUSIONES)</t>
  </si>
  <si>
    <t>TOTAL VIGENCIA FISCAL GRUPO No. 3</t>
  </si>
  <si>
    <t>TOTAL VIGENCIA FISCAL GRUPO No. 4</t>
  </si>
  <si>
    <t>TOTAL VIGENCIA FISCAL GRUPO No. 5</t>
  </si>
  <si>
    <t>TOTAL CONTATACIÓN POR VIGENCIA FISCAL</t>
  </si>
  <si>
    <t>IPC 2025</t>
  </si>
  <si>
    <t>IPC 2024</t>
  </si>
  <si>
    <t>TARIFA DEFINITIVA</t>
  </si>
  <si>
    <t>TASAS CON INDEXACIÓN</t>
  </si>
  <si>
    <t>IPC 2023</t>
  </si>
  <si>
    <t>MEDIA.ACOTADA 
TASA MERCADO</t>
  </si>
  <si>
    <t xml:space="preserve">TIPO DE TASA % </t>
  </si>
  <si>
    <t xml:space="preserve"> RCE LÍMITE DE $14.162.616.372,42 POR DRONE)
EQUIVALENTE A 33,333 GRAMOS ORO (RAC100) POR $424.882,74</t>
  </si>
  <si>
    <r>
      <t xml:space="preserve">TRACTOR MARCA NEW HOLLAND TT.75 75Hp 12X3 PLATAFORMADO 4WD BRASIL MOD 2022 COLOR AZUL SERIE TSD8R500003 CHASIS HCCZTT75TNCN46312 MOTOR  8035.45.741-366419 No.REGISTRO MA752140 TIPO AGRICOLA.
</t>
    </r>
    <r>
      <rPr>
        <b/>
        <sz val="11"/>
        <rFont val="Arial Nova Light"/>
        <family val="2"/>
      </rPr>
      <t>MODELO 2025  - SEDE DIR. TERRITORIAL ORINOQUIA</t>
    </r>
  </si>
  <si>
    <r>
      <t xml:space="preserve">TRACTOR MARCA NEW HOLLAND TT.75 75Hp 12X3 PLATAFORMADO 4WD BRASIL MOD 2022 COLOR AZUL SERIE TSD8R500207 CHASIS HCCZTT75ENCN50566 MOTOR   8035,45,741-378002 No.REGISTRO MA752143 TIPO AGRICOLA
</t>
    </r>
    <r>
      <rPr>
        <b/>
        <sz val="11"/>
        <rFont val="Arial Nova Light"/>
        <family val="2"/>
      </rPr>
      <t>MODELO 2025 - DIR. TERRITORIAL ORINOQUIA</t>
    </r>
  </si>
  <si>
    <r>
      <t xml:space="preserve">TRACTOR AGRICOLA MARCA KUBOTA M7040 DT - </t>
    </r>
    <r>
      <rPr>
        <b/>
        <sz val="11"/>
        <rFont val="Arial Nova Light"/>
        <family val="2"/>
      </rPr>
      <t>MODELO 2024 
DIR. TERRITORIAL PACÍFICO</t>
    </r>
  </si>
  <si>
    <t>TOTAL VF</t>
  </si>
  <si>
    <t>TOTAL TOTAL CTO</t>
  </si>
  <si>
    <t>DIAS DE COBERTURA GRUPOS 1, 2 Y 4</t>
  </si>
  <si>
    <t>DIAS DE COBERTURA GRUPOS  3 Y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</si>
</sst>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6" formatCode="&quot;$&quot;\ #,##0;[Red]\-&quot;$&quot;\ #,##0"/>
    <numFmt numFmtId="41" formatCode="_-* #,##0_-;\-* #,##0_-;_-* &quot;-&quot;_-;_-@_-"/>
    <numFmt numFmtId="44" formatCode="_-&quot;$&quot;\ * #,##0.00_-;\-&quot;$&quot;\ * #,##0.00_-;_-&quot;$&quot;\ * &quot;-&quot;??_-;_-@_-"/>
    <numFmt numFmtId="43" formatCode="_-* #,##0.00_-;\-* #,##0.00_-;_-* &quot;-&quot;??_-;_-@_-"/>
    <numFmt numFmtId="164" formatCode="&quot;$&quot;\ #,##0_);[Red]\(&quot;$&quot;\ #,##0\)"/>
    <numFmt numFmtId="165" formatCode="_(&quot;$&quot;\ * #,##0_);_(&quot;$&quot;\ * \(#,##0\);_(&quot;$&quot;\ * &quot;-&quot;_);_(@_)"/>
    <numFmt numFmtId="166" formatCode="_(&quot;$&quot;\ * #,##0.00_);_(&quot;$&quot;\ * \(#,##0.00\);_(&quot;$&quot;\ * &quot;-&quot;??_);_(@_)"/>
    <numFmt numFmtId="167" formatCode="_(* #,##0.00_);_(* \(#,##0.00\);_(* &quot;-&quot;??_);_(@_)"/>
    <numFmt numFmtId="168" formatCode="&quot;$&quot;#,##0.00;[Red]\-&quot;$&quot;#,##0.00"/>
    <numFmt numFmtId="169" formatCode="_-&quot;$&quot;* #,##0_-;\-&quot;$&quot;* #,##0_-;_-&quot;$&quot;* &quot;-&quot;_-;_-@_-"/>
    <numFmt numFmtId="170" formatCode="_-&quot;$&quot;* #,##0.00_-;\-&quot;$&quot;* #,##0.00_-;_-&quot;$&quot;* &quot;-&quot;??_-;_-@_-"/>
    <numFmt numFmtId="171" formatCode="_-* #,##0\ _€_-;\-* #,##0\ _€_-;_-* &quot;-&quot;\ _€_-;_-@_-"/>
    <numFmt numFmtId="172" formatCode="_-* #,##0.00\ &quot;€&quot;_-;\-* #,##0.00\ &quot;€&quot;_-;_-* &quot;-&quot;??\ &quot;€&quot;_-;_-@_-"/>
    <numFmt numFmtId="173" formatCode="_-* #,##0.00\ _€_-;\-* #,##0.00\ _€_-;_-* &quot;-&quot;??\ _€_-;_-@_-"/>
    <numFmt numFmtId="174" formatCode="_(* #,##0_);_(* \(#,##0\);_(* &quot;-&quot;??_);_(@_)"/>
    <numFmt numFmtId="175" formatCode="0.0000"/>
    <numFmt numFmtId="176" formatCode="&quot;$&quot;#,##0_);[Red]\(&quot;$&quot;#,##0\)"/>
    <numFmt numFmtId="177" formatCode="_ [$€-2]\ * #,##0.00_ ;_ [$€-2]\ * \-#,##0.00_ ;_ [$€-2]\ * &quot;-&quot;??_ "/>
    <numFmt numFmtId="178" formatCode="_-* #,##0.00\ _F_-;\-* #,##0.00\ _F_-;_-* &quot;-&quot;??\ _F_-;_-@_-"/>
    <numFmt numFmtId="179" formatCode="&quot;$&quot;\ #,##0"/>
    <numFmt numFmtId="180" formatCode="[$$-240A]\ #,##0"/>
    <numFmt numFmtId="181" formatCode="_ &quot;$&quot;\ * #,##0.00_ ;_ &quot;$&quot;\ * \-#,##0.00_ ;_ &quot;$&quot;\ * &quot;-&quot;??_ ;_ @_ "/>
    <numFmt numFmtId="182" formatCode="_ * #,##0.00_ ;_ * \-#,##0.00_ ;_ * &quot;-&quot;??_ ;_ @_ "/>
    <numFmt numFmtId="183" formatCode="_-[$€-2]* #,##0.00_-;\-[$€-2]* #,##0.00_-;_-[$€-2]* &quot;-&quot;??_-"/>
    <numFmt numFmtId="184" formatCode="_-* #,##0.00_-;\-* #,##0.00_-;_-* \-??_-;_-@_-"/>
    <numFmt numFmtId="185" formatCode="_-[$€-2]* #,##0.00_-;\-[$€-2]* #,##0.00_-;_-[$€-2]* \-??_-"/>
    <numFmt numFmtId="186" formatCode="_ * #,##0.00_ ;_ * \-#,##0.00_ ;_ * \-??_ ;_ @_ "/>
    <numFmt numFmtId="187" formatCode="_ &quot;$ &quot;* #,##0.00_ ;_ &quot;$ &quot;* \-#,##0.00_ ;_ &quot;$ &quot;* \-??_ ;_ @_ "/>
    <numFmt numFmtId="188" formatCode="_-\$* #,##0.00_-;&quot;-$&quot;* #,##0.00_-;_-\$* \-??_-;_-@_-"/>
    <numFmt numFmtId="189" formatCode="d/mm/yyyy;@"/>
    <numFmt numFmtId="190" formatCode="_-\$* #,##0_-;&quot;-$&quot;* #,##0_-;_-\$* \-??_-;_-@_-"/>
    <numFmt numFmtId="191" formatCode="_-&quot;$&quot;* #,##0_-;\-&quot;$&quot;* #,##0_-;_-&quot;$&quot;* &quot;-&quot;??_-;_-@_-"/>
    <numFmt numFmtId="192" formatCode="[$$-240A]\ #,##0;\-[$$-240A]\ #,##0"/>
    <numFmt numFmtId="193" formatCode="&quot;$&quot;\ #,##0.00"/>
    <numFmt numFmtId="194" formatCode="dd\/mm\/yyyy"/>
    <numFmt numFmtId="195" formatCode="dd/mm/yyyy;@"/>
    <numFmt numFmtId="196" formatCode="d/m/yyyy"/>
    <numFmt numFmtId="197" formatCode="dd/mm/yyyy"/>
    <numFmt numFmtId="198" formatCode="_-* #,##0.00_-;\-* #,##0.00_-;_-* &quot;-&quot;_-;_-@_-"/>
  </numFmts>
  <fonts count="87">
    <font>
      <sz val="11"/>
      <color theme="1"/>
      <name val="Calibri"/>
      <family val="2"/>
      <scheme val="minor"/>
    </font>
    <font>
      <sz val="11"/>
      <color indexed="8"/>
      <name val="Calibri"/>
      <family val="2"/>
    </font>
    <font>
      <sz val="11"/>
      <name val="Arial Narrow"/>
      <family val="2"/>
    </font>
    <font>
      <sz val="11"/>
      <color indexed="8"/>
      <name val="Calibri"/>
      <family val="2"/>
    </font>
    <font>
      <sz val="10"/>
      <name val="Arial Narrow"/>
      <family val="2"/>
    </font>
    <font>
      <sz val="10"/>
      <name val="Arial"/>
      <family val="2"/>
    </font>
    <font>
      <b/>
      <sz val="11"/>
      <name val="Arial Narrow"/>
      <family val="2"/>
    </font>
    <font>
      <sz val="10"/>
      <name val="Arial"/>
      <family val="2"/>
    </font>
    <font>
      <sz val="8"/>
      <color indexed="8"/>
      <name val="Tahoma"/>
      <family val="2"/>
    </font>
    <font>
      <sz val="12"/>
      <name val="Arial Narrow"/>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name val="Arial"/>
      <family val="2"/>
      <charset val="1"/>
    </font>
    <font>
      <sz val="10"/>
      <color indexed="8"/>
      <name val="Arial"/>
      <family val="2"/>
    </font>
    <font>
      <sz val="11"/>
      <color theme="1"/>
      <name val="Calibri"/>
      <family val="2"/>
      <scheme val="minor"/>
    </font>
    <font>
      <sz val="8"/>
      <color theme="1"/>
      <name val="Tahoma"/>
      <family val="2"/>
    </font>
    <font>
      <sz val="11"/>
      <color theme="1"/>
      <name val="Arial Narrow"/>
      <family val="2"/>
    </font>
    <font>
      <sz val="10"/>
      <color theme="1"/>
      <name val="Arial Narrow"/>
      <family val="2"/>
    </font>
    <font>
      <b/>
      <sz val="11"/>
      <color theme="1"/>
      <name val="Arial Narrow"/>
      <family val="2"/>
    </font>
    <font>
      <b/>
      <sz val="12"/>
      <color theme="1"/>
      <name val="Arial Narrow"/>
      <family val="2"/>
    </font>
    <font>
      <b/>
      <sz val="10"/>
      <color theme="1"/>
      <name val="Arial Narrow"/>
      <family val="2"/>
    </font>
    <font>
      <sz val="10"/>
      <color theme="0"/>
      <name val="Arial Narrow"/>
      <family val="2"/>
    </font>
    <font>
      <b/>
      <sz val="16"/>
      <color theme="8" tint="-0.249977111117893"/>
      <name val="Arial Narrow"/>
      <family val="2"/>
    </font>
    <font>
      <sz val="10"/>
      <color rgb="FFFF0000"/>
      <name val="Arial Narrow"/>
      <family val="2"/>
    </font>
    <font>
      <b/>
      <sz val="10"/>
      <color theme="0"/>
      <name val="Arial Narrow"/>
      <family val="2"/>
    </font>
    <font>
      <b/>
      <sz val="11"/>
      <color theme="0"/>
      <name val="Arial Narrow"/>
      <family val="2"/>
    </font>
    <font>
      <sz val="8"/>
      <name val="Calibri"/>
      <family val="2"/>
      <scheme val="minor"/>
    </font>
    <font>
      <sz val="10"/>
      <color indexed="8"/>
      <name val="匠牥晩††††††††††"/>
    </font>
    <font>
      <sz val="9"/>
      <color indexed="81"/>
      <name val="Tahoma"/>
      <family val="2"/>
    </font>
    <font>
      <sz val="11"/>
      <name val="Calibri"/>
      <family val="2"/>
    </font>
    <font>
      <b/>
      <sz val="12"/>
      <color indexed="8"/>
      <name val="匠牥晩††††††††††"/>
    </font>
    <font>
      <sz val="10"/>
      <color indexed="8"/>
      <name val="Arial Narrow"/>
      <family val="2"/>
    </font>
    <font>
      <b/>
      <sz val="10"/>
      <color indexed="8"/>
      <name val="Arial Narrow"/>
      <family val="2"/>
    </font>
    <font>
      <b/>
      <sz val="10"/>
      <name val="Arial Narrow"/>
      <family val="2"/>
    </font>
    <font>
      <sz val="8"/>
      <color theme="1"/>
      <name val="Arial Narrow"/>
      <family val="2"/>
    </font>
    <font>
      <sz val="12"/>
      <color theme="1"/>
      <name val="Calibri"/>
      <family val="2"/>
      <scheme val="minor"/>
    </font>
    <font>
      <b/>
      <sz val="16"/>
      <color rgb="FF0070C0"/>
      <name val="Arial Narrow"/>
      <family val="2"/>
    </font>
    <font>
      <b/>
      <sz val="12"/>
      <color theme="0"/>
      <name val="Arial Narrow"/>
      <family val="2"/>
    </font>
    <font>
      <sz val="12"/>
      <color indexed="8"/>
      <name val="Calibri"/>
      <family val="2"/>
    </font>
    <font>
      <sz val="16"/>
      <color rgb="FF00B050"/>
      <name val="Arial Narrow"/>
      <family val="2"/>
    </font>
    <font>
      <b/>
      <sz val="20"/>
      <color theme="8" tint="-0.249977111117893"/>
      <name val="Arial Narrow"/>
      <family val="2"/>
    </font>
    <font>
      <b/>
      <sz val="14"/>
      <color theme="0"/>
      <name val="Arial Narrow"/>
      <family val="2"/>
    </font>
    <font>
      <b/>
      <sz val="11"/>
      <color theme="1"/>
      <name val="Calibri"/>
      <family val="2"/>
      <scheme val="minor"/>
    </font>
    <font>
      <sz val="11"/>
      <color theme="1"/>
      <name val="Calibri"/>
      <family val="2"/>
    </font>
    <font>
      <b/>
      <sz val="10"/>
      <color theme="0"/>
      <name val="Calibri"/>
      <family val="2"/>
      <scheme val="minor"/>
    </font>
    <font>
      <b/>
      <sz val="10"/>
      <color rgb="FFFF0000"/>
      <name val="Calibri"/>
      <family val="2"/>
      <scheme val="minor"/>
    </font>
    <font>
      <sz val="11"/>
      <color rgb="FF000000"/>
      <name val="Arial Narrow"/>
      <family val="2"/>
    </font>
    <font>
      <sz val="9"/>
      <color theme="1"/>
      <name val="Verdana"/>
      <family val="2"/>
    </font>
    <font>
      <b/>
      <sz val="10"/>
      <color theme="1"/>
      <name val="Arial Nova Cond"/>
      <family val="2"/>
    </font>
    <font>
      <b/>
      <sz val="10"/>
      <color theme="0"/>
      <name val="Arial Nova Cond"/>
      <family val="2"/>
    </font>
    <font>
      <sz val="10"/>
      <name val="Arial Nova Cond"/>
      <family val="2"/>
    </font>
    <font>
      <b/>
      <sz val="10"/>
      <name val="Arial Nova Cond"/>
      <family val="2"/>
    </font>
    <font>
      <sz val="10"/>
      <color theme="1"/>
      <name val="Arial Nova Cond"/>
      <family val="2"/>
    </font>
    <font>
      <b/>
      <sz val="10"/>
      <color theme="8" tint="-0.249977111117893"/>
      <name val="Arial Nova Cond"/>
      <family val="2"/>
    </font>
    <font>
      <sz val="10"/>
      <name val="Arial Nova Light"/>
      <family val="2"/>
    </font>
    <font>
      <sz val="11"/>
      <name val="Arial Nova Light"/>
      <family val="2"/>
    </font>
    <font>
      <b/>
      <sz val="11"/>
      <color indexed="8"/>
      <name val="Arial Nova Light"/>
      <family val="2"/>
    </font>
    <font>
      <b/>
      <sz val="11"/>
      <name val="Arial Nova Light"/>
      <family val="2"/>
    </font>
    <font>
      <b/>
      <sz val="11"/>
      <color theme="0"/>
      <name val="Arial Nova Light"/>
      <family val="2"/>
    </font>
    <font>
      <b/>
      <sz val="10"/>
      <name val="Arial Nova Light"/>
      <family val="2"/>
    </font>
    <font>
      <sz val="9"/>
      <name val="Arial Nova Light"/>
      <family val="2"/>
    </font>
    <font>
      <b/>
      <sz val="9"/>
      <name val="Arial Nova Light"/>
      <family val="2"/>
    </font>
    <font>
      <b/>
      <sz val="9"/>
      <color indexed="8"/>
      <name val="Arial Nova Light"/>
      <family val="2"/>
    </font>
    <font>
      <b/>
      <sz val="9"/>
      <color theme="0"/>
      <name val="Arial Nova Light"/>
      <family val="2"/>
    </font>
    <font>
      <sz val="9"/>
      <color indexed="8"/>
      <name val="Arial Nova Light"/>
      <family val="2"/>
    </font>
    <font>
      <b/>
      <sz val="9"/>
      <color theme="3" tint="-0.249977111117893"/>
      <name val="Arial Nova Light"/>
      <family val="2"/>
    </font>
    <font>
      <b/>
      <sz val="11"/>
      <color theme="3" tint="-0.249977111117893"/>
      <name val="Arial Nova Light"/>
      <family val="2"/>
    </font>
    <font>
      <b/>
      <sz val="8"/>
      <color theme="3" tint="-0.249977111117893"/>
      <name val="Arial Nova Light"/>
      <family val="2"/>
    </font>
    <font>
      <b/>
      <sz val="8"/>
      <color indexed="8"/>
      <name val="Arial Nova Light"/>
      <family val="2"/>
    </font>
    <font>
      <b/>
      <sz val="8"/>
      <name val="Arial Nova Light"/>
      <family val="2"/>
    </font>
    <font>
      <b/>
      <sz val="14"/>
      <color theme="1" tint="4.9989318521683403E-2"/>
      <name val="Arial Narrow"/>
      <family val="2"/>
    </font>
    <font>
      <b/>
      <sz val="11"/>
      <color theme="1" tint="4.9989318521683403E-2"/>
      <name val="Arial Narrow"/>
      <family val="2"/>
    </font>
    <font>
      <b/>
      <sz val="16"/>
      <color theme="1" tint="4.9989318521683403E-2"/>
      <name val="Arial Narrow"/>
      <family val="2"/>
    </font>
  </fonts>
  <fills count="5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theme="4" tint="0.79998168889431442"/>
        <bgColor theme="4" tint="0.79998168889431442"/>
      </patternFill>
    </fill>
    <fill>
      <patternFill patternType="solid">
        <fgColor theme="8" tint="0.59999389629810485"/>
        <bgColor indexed="64"/>
      </patternFill>
    </fill>
    <fill>
      <patternFill patternType="gray0625">
        <bgColor theme="0"/>
      </patternFill>
    </fill>
    <fill>
      <patternFill patternType="solid">
        <fgColor theme="2"/>
        <bgColor indexed="64"/>
      </patternFill>
    </fill>
    <fill>
      <patternFill patternType="solid">
        <fgColor rgb="FF002060"/>
        <bgColor indexed="64"/>
      </patternFill>
    </fill>
    <fill>
      <patternFill patternType="solid">
        <fgColor theme="0"/>
        <bgColor theme="4" tint="0.79998168889431442"/>
      </patternFill>
    </fill>
    <fill>
      <patternFill patternType="solid">
        <fgColor theme="6" tint="0.59999389629810485"/>
        <bgColor indexed="64"/>
      </patternFill>
    </fill>
    <fill>
      <patternFill patternType="solid">
        <fgColor theme="0" tint="-4.9989318521683403E-2"/>
        <bgColor indexed="64"/>
      </patternFill>
    </fill>
    <fill>
      <patternFill patternType="solid">
        <fgColor rgb="FF00B050"/>
        <bgColor indexed="64"/>
      </patternFill>
    </fill>
    <fill>
      <patternFill patternType="solid">
        <fgColor theme="6" tint="0.79998168889431442"/>
        <bgColor indexed="64"/>
      </patternFill>
    </fill>
    <fill>
      <patternFill patternType="solid">
        <fgColor indexed="50"/>
        <bgColor indexed="64"/>
      </patternFill>
    </fill>
    <fill>
      <patternFill patternType="solid">
        <fgColor theme="0"/>
        <bgColor indexed="8"/>
      </patternFill>
    </fill>
    <fill>
      <patternFill patternType="solid">
        <fgColor theme="8" tint="-0.249977111117893"/>
        <bgColor indexed="64"/>
      </patternFill>
    </fill>
    <fill>
      <patternFill patternType="solid">
        <fgColor rgb="FF0070C0"/>
        <bgColor indexed="64"/>
      </patternFill>
    </fill>
    <fill>
      <patternFill patternType="solid">
        <fgColor theme="6" tint="-0.499984740745262"/>
        <bgColor indexed="64"/>
      </patternFill>
    </fill>
    <fill>
      <patternFill patternType="solid">
        <fgColor theme="8" tint="0.79998168889431442"/>
        <bgColor indexed="64"/>
      </patternFill>
    </fill>
    <fill>
      <patternFill patternType="solid">
        <fgColor theme="4" tint="-0.249977111117893"/>
        <bgColor indexed="64"/>
      </patternFill>
    </fill>
    <fill>
      <patternFill patternType="solid">
        <fgColor theme="0"/>
        <bgColor rgb="FFF4B083"/>
      </patternFill>
    </fill>
    <fill>
      <patternFill patternType="solid">
        <fgColor theme="5" tint="0.79998168889431442"/>
        <bgColor indexed="64"/>
      </patternFill>
    </fill>
    <fill>
      <patternFill patternType="solid">
        <fgColor theme="4" tint="-0.499984740745262"/>
        <bgColor indexed="64"/>
      </patternFill>
    </fill>
    <fill>
      <patternFill patternType="solid">
        <fgColor theme="0" tint="-0.14999847407452621"/>
        <bgColor indexed="64"/>
      </patternFill>
    </fill>
    <fill>
      <patternFill patternType="solid">
        <fgColor theme="0" tint="-0.14999847407452621"/>
        <bgColor theme="4" tint="0.79998168889431442"/>
      </patternFill>
    </fill>
    <fill>
      <patternFill patternType="solid">
        <fgColor rgb="FFFFFF00"/>
        <bgColor theme="4" tint="0.79998168889431442"/>
      </patternFill>
    </fill>
    <fill>
      <patternFill patternType="solid">
        <fgColor theme="0" tint="-0.34998626667073579"/>
        <bgColor indexed="64"/>
      </patternFill>
    </fill>
    <fill>
      <patternFill patternType="solid">
        <fgColor theme="6" tint="0.39997558519241921"/>
        <bgColor indexed="64"/>
      </patternFill>
    </fill>
    <fill>
      <patternFill patternType="solid">
        <fgColor theme="6" tint="-0.249977111117893"/>
        <bgColor indexed="64"/>
      </patternFill>
    </fill>
    <fill>
      <patternFill patternType="solid">
        <fgColor theme="3" tint="0.79998168889431442"/>
        <bgColor indexed="64"/>
      </patternFill>
    </fill>
  </fills>
  <borders count="3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top/>
      <bottom style="thin">
        <color indexed="64"/>
      </bottom>
      <diagonal/>
    </border>
    <border>
      <left style="medium">
        <color indexed="64"/>
      </left>
      <right/>
      <top style="thin">
        <color indexed="64"/>
      </top>
      <bottom style="thin">
        <color indexed="64"/>
      </bottom>
      <diagonal/>
    </border>
    <border>
      <left style="medium">
        <color rgb="FF0070C0"/>
      </left>
      <right/>
      <top style="medium">
        <color rgb="FF0070C0"/>
      </top>
      <bottom/>
      <diagonal/>
    </border>
    <border>
      <left/>
      <right/>
      <top style="medium">
        <color rgb="FF0070C0"/>
      </top>
      <bottom/>
      <diagonal/>
    </border>
    <border>
      <left/>
      <right style="medium">
        <color rgb="FF0070C0"/>
      </right>
      <top style="medium">
        <color rgb="FF0070C0"/>
      </top>
      <bottom/>
      <diagonal/>
    </border>
    <border>
      <left style="medium">
        <color indexed="64"/>
      </left>
      <right style="thin">
        <color indexed="64"/>
      </right>
      <top style="medium">
        <color indexed="64"/>
      </top>
      <bottom/>
      <diagonal/>
    </border>
    <border>
      <left style="thin">
        <color indexed="64"/>
      </left>
      <right/>
      <top style="thin">
        <color indexed="64"/>
      </top>
      <bottom style="thin">
        <color indexed="64"/>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indexed="64"/>
      </right>
      <top style="medium">
        <color indexed="64"/>
      </top>
      <bottom style="medium">
        <color indexed="64"/>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theme="0" tint="-0.34998626667073579"/>
      </right>
      <top/>
      <bottom/>
      <diagonal/>
    </border>
    <border>
      <left style="thin">
        <color theme="0" tint="-0.34998626667073579"/>
      </left>
      <right style="thin">
        <color theme="0" tint="-0.34998626667073579"/>
      </right>
      <top/>
      <bottom style="thin">
        <color theme="0" tint="-0.34998626667073579"/>
      </bottom>
      <diagonal/>
    </border>
    <border>
      <left/>
      <right/>
      <top style="thin">
        <color theme="0" tint="-0.34998626667073579"/>
      </top>
      <bottom/>
      <diagonal/>
    </border>
    <border>
      <left/>
      <right style="thin">
        <color theme="0" tint="-0.34998626667073579"/>
      </right>
      <top style="thin">
        <color theme="0" tint="-0.34998626667073579"/>
      </top>
      <bottom style="thin">
        <color theme="0" tint="-0.34998626667073579"/>
      </bottom>
      <diagonal/>
    </border>
  </borders>
  <cellStyleXfs count="2005">
    <xf numFmtId="0" fontId="0" fillId="0" borderId="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18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10" fillId="17" borderId="0" applyNumberFormat="0" applyBorder="0" applyAlignment="0" applyProtection="0"/>
    <xf numFmtId="0" fontId="10" fillId="18"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9" borderId="0" applyNumberFormat="0" applyBorder="0" applyAlignment="0" applyProtection="0"/>
    <xf numFmtId="0" fontId="17" fillId="3"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2" fillId="20" borderId="1" applyNumberFormat="0" applyAlignment="0" applyProtection="0"/>
    <xf numFmtId="0" fontId="12" fillId="20" borderId="1" applyNumberFormat="0" applyAlignment="0" applyProtection="0"/>
    <xf numFmtId="0" fontId="12" fillId="20" borderId="1" applyNumberFormat="0" applyAlignment="0" applyProtection="0"/>
    <xf numFmtId="0" fontId="12" fillId="20" borderId="1" applyNumberFormat="0" applyAlignment="0" applyProtection="0"/>
    <xf numFmtId="0" fontId="12" fillId="20" borderId="1" applyNumberFormat="0" applyAlignment="0" applyProtection="0"/>
    <xf numFmtId="0" fontId="13" fillId="21" borderId="2" applyNumberFormat="0" applyAlignment="0" applyProtection="0"/>
    <xf numFmtId="0" fontId="13" fillId="21" borderId="2" applyNumberFormat="0" applyAlignment="0" applyProtection="0"/>
    <xf numFmtId="0" fontId="13" fillId="21" borderId="2" applyNumberFormat="0" applyAlignment="0" applyProtection="0"/>
    <xf numFmtId="0" fontId="13" fillId="21" borderId="2" applyNumberFormat="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7" borderId="0" applyNumberFormat="0" applyBorder="0" applyAlignment="0" applyProtection="0"/>
    <xf numFmtId="0" fontId="10" fillId="17" borderId="0" applyNumberFormat="0" applyBorder="0" applyAlignment="0" applyProtection="0"/>
    <xf numFmtId="0" fontId="10" fillId="17" borderId="0" applyNumberFormat="0" applyBorder="0" applyAlignment="0" applyProtection="0"/>
    <xf numFmtId="0" fontId="10" fillId="17"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6" fillId="7" borderId="1" applyNumberFormat="0" applyAlignment="0" applyProtection="0"/>
    <xf numFmtId="0" fontId="16" fillId="7" borderId="1" applyNumberFormat="0" applyAlignment="0" applyProtection="0"/>
    <xf numFmtId="0" fontId="16" fillId="7" borderId="1" applyNumberFormat="0" applyAlignment="0" applyProtection="0"/>
    <xf numFmtId="0" fontId="16" fillId="7" borderId="1" applyNumberFormat="0" applyAlignment="0" applyProtection="0"/>
    <xf numFmtId="180" fontId="5" fillId="0" borderId="0" applyNumberFormat="0" applyFill="0" applyBorder="0" applyAlignment="0" applyProtection="0"/>
    <xf numFmtId="18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180" fontId="5" fillId="0" borderId="0" applyNumberFormat="0" applyFill="0" applyBorder="0" applyAlignment="0" applyProtection="0"/>
    <xf numFmtId="0" fontId="5" fillId="0" borderId="0" applyNumberFormat="0" applyFill="0" applyBorder="0" applyAlignment="0" applyProtection="0"/>
    <xf numFmtId="180" fontId="5" fillId="0" borderId="0" applyNumberFormat="0" applyFill="0" applyBorder="0" applyAlignment="0" applyProtection="0"/>
    <xf numFmtId="0" fontId="5" fillId="0" borderId="0" applyNumberFormat="0" applyFill="0" applyBorder="0" applyAlignment="0" applyProtection="0"/>
    <xf numFmtId="180" fontId="5" fillId="0" borderId="0" applyNumberFormat="0" applyFill="0" applyBorder="0" applyAlignment="0" applyProtection="0"/>
    <xf numFmtId="0" fontId="5" fillId="0" borderId="0" applyNumberFormat="0" applyFill="0" applyBorder="0" applyAlignment="0" applyProtection="0"/>
    <xf numFmtId="180" fontId="5" fillId="0" borderId="0" applyNumberFormat="0" applyFill="0" applyBorder="0" applyAlignment="0" applyProtection="0"/>
    <xf numFmtId="0" fontId="5" fillId="0" borderId="0" applyNumberFormat="0" applyFill="0" applyBorder="0" applyAlignment="0" applyProtection="0"/>
    <xf numFmtId="180" fontId="5" fillId="0" borderId="0" applyNumberFormat="0" applyFill="0" applyBorder="0" applyAlignment="0" applyProtection="0"/>
    <xf numFmtId="0" fontId="5" fillId="0" borderId="0" applyNumberFormat="0" applyFill="0" applyBorder="0" applyAlignment="0" applyProtection="0"/>
    <xf numFmtId="180" fontId="5" fillId="0" borderId="0" applyNumberFormat="0" applyFill="0" applyBorder="0" applyAlignment="0" applyProtection="0"/>
    <xf numFmtId="0" fontId="5" fillId="0" borderId="0" applyNumberFormat="0" applyFill="0" applyBorder="0" applyAlignment="0" applyProtection="0"/>
    <xf numFmtId="180" fontId="5" fillId="0" borderId="0" applyNumberFormat="0" applyFill="0" applyBorder="0" applyAlignment="0" applyProtection="0"/>
    <xf numFmtId="0" fontId="5" fillId="0" borderId="0" applyNumberFormat="0" applyFill="0" applyBorder="0" applyAlignment="0" applyProtection="0"/>
    <xf numFmtId="180" fontId="5" fillId="0" borderId="0" applyNumberFormat="0" applyFill="0" applyBorder="0" applyAlignment="0" applyProtection="0"/>
    <xf numFmtId="0" fontId="5" fillId="0" borderId="0" applyNumberFormat="0" applyFill="0" applyBorder="0" applyAlignment="0" applyProtection="0"/>
    <xf numFmtId="180" fontId="5" fillId="0" borderId="0" applyNumberFormat="0" applyFill="0" applyBorder="0" applyAlignment="0" applyProtection="0"/>
    <xf numFmtId="0" fontId="5" fillId="0" borderId="0" applyNumberFormat="0" applyFill="0" applyBorder="0" applyAlignment="0" applyProtection="0"/>
    <xf numFmtId="180" fontId="5" fillId="0" borderId="0" applyNumberFormat="0" applyFill="0" applyBorder="0" applyAlignment="0" applyProtection="0"/>
    <xf numFmtId="182" fontId="5" fillId="0" borderId="0" applyFont="0" applyFill="0" applyBorder="0" applyAlignment="0" applyProtection="0"/>
    <xf numFmtId="0" fontId="5" fillId="0" borderId="0" applyNumberFormat="0" applyFill="0" applyBorder="0" applyAlignment="0" applyProtection="0"/>
    <xf numFmtId="180" fontId="5" fillId="0" borderId="0" applyNumberFormat="0" applyFill="0" applyBorder="0" applyAlignment="0" applyProtection="0"/>
    <xf numFmtId="0" fontId="5" fillId="0" borderId="0" applyNumberFormat="0" applyFill="0" applyBorder="0" applyAlignment="0" applyProtection="0"/>
    <xf numFmtId="180" fontId="5" fillId="0" borderId="0" applyNumberFormat="0" applyFill="0" applyBorder="0" applyAlignment="0" applyProtection="0"/>
    <xf numFmtId="0" fontId="5" fillId="0" borderId="0" applyNumberFormat="0" applyFill="0" applyBorder="0" applyAlignment="0" applyProtection="0"/>
    <xf numFmtId="180" fontId="5" fillId="0" borderId="0" applyNumberFormat="0" applyFill="0" applyBorder="0" applyAlignment="0" applyProtection="0"/>
    <xf numFmtId="0" fontId="5" fillId="0" borderId="0" applyNumberFormat="0" applyFill="0" applyBorder="0" applyAlignment="0" applyProtection="0"/>
    <xf numFmtId="180" fontId="5" fillId="0" borderId="0" applyNumberFormat="0" applyFill="0" applyBorder="0" applyAlignment="0" applyProtection="0"/>
    <xf numFmtId="0" fontId="5" fillId="0" borderId="0" applyNumberFormat="0" applyFill="0" applyBorder="0" applyAlignment="0" applyProtection="0"/>
    <xf numFmtId="180" fontId="5" fillId="0" borderId="0" applyNumberFormat="0" applyFill="0" applyBorder="0" applyAlignment="0" applyProtection="0"/>
    <xf numFmtId="0" fontId="5" fillId="0" borderId="0" applyNumberFormat="0" applyFill="0" applyBorder="0" applyAlignment="0" applyProtection="0"/>
    <xf numFmtId="180" fontId="5" fillId="0" borderId="0" applyNumberFormat="0" applyFill="0" applyBorder="0" applyAlignment="0" applyProtection="0"/>
    <xf numFmtId="0" fontId="5" fillId="0" borderId="0" applyNumberFormat="0" applyFill="0" applyBorder="0" applyAlignment="0" applyProtection="0"/>
    <xf numFmtId="180" fontId="5" fillId="0" borderId="0" applyNumberFormat="0" applyFill="0" applyBorder="0" applyAlignment="0" applyProtection="0"/>
    <xf numFmtId="0" fontId="5" fillId="0" borderId="0" applyNumberFormat="0" applyFill="0" applyBorder="0" applyAlignment="0" applyProtection="0"/>
    <xf numFmtId="180" fontId="5" fillId="0" borderId="0" applyNumberFormat="0" applyFill="0" applyBorder="0" applyAlignment="0" applyProtection="0"/>
    <xf numFmtId="0" fontId="5" fillId="0" borderId="0" applyNumberFormat="0" applyFill="0" applyBorder="0" applyAlignment="0" applyProtection="0"/>
    <xf numFmtId="180" fontId="5" fillId="0" borderId="0" applyNumberFormat="0" applyFill="0" applyBorder="0" applyAlignment="0" applyProtection="0"/>
    <xf numFmtId="0" fontId="5" fillId="0" borderId="0" applyNumberFormat="0" applyFill="0" applyBorder="0" applyAlignment="0" applyProtection="0"/>
    <xf numFmtId="180" fontId="5" fillId="0" borderId="0" applyNumberFormat="0" applyFill="0" applyBorder="0" applyAlignment="0" applyProtection="0"/>
    <xf numFmtId="0" fontId="5" fillId="0" borderId="0" applyNumberFormat="0" applyFill="0" applyBorder="0" applyAlignment="0" applyProtection="0"/>
    <xf numFmtId="180" fontId="5" fillId="0" borderId="0" applyNumberFormat="0" applyFill="0" applyBorder="0" applyAlignment="0" applyProtection="0"/>
    <xf numFmtId="182" fontId="5" fillId="0" borderId="0" applyFont="0" applyFill="0" applyBorder="0" applyAlignment="0" applyProtection="0"/>
    <xf numFmtId="0" fontId="5" fillId="0" borderId="0" applyNumberFormat="0" applyFill="0" applyBorder="0" applyAlignment="0" applyProtection="0"/>
    <xf numFmtId="180" fontId="5" fillId="0" borderId="0" applyNumberFormat="0" applyFill="0" applyBorder="0" applyAlignment="0" applyProtection="0"/>
    <xf numFmtId="0" fontId="5" fillId="0" borderId="0" applyNumberFormat="0" applyFill="0" applyBorder="0" applyAlignment="0" applyProtection="0"/>
    <xf numFmtId="180" fontId="5" fillId="0" borderId="0" applyNumberFormat="0" applyFill="0" applyBorder="0" applyAlignment="0" applyProtection="0"/>
    <xf numFmtId="0" fontId="5" fillId="0" borderId="0" applyNumberFormat="0" applyFill="0" applyBorder="0" applyAlignment="0" applyProtection="0"/>
    <xf numFmtId="180" fontId="5" fillId="0" borderId="0" applyNumberFormat="0" applyFill="0" applyBorder="0" applyAlignment="0" applyProtection="0"/>
    <xf numFmtId="0" fontId="5" fillId="0" borderId="0" applyNumberFormat="0" applyFill="0" applyBorder="0" applyAlignment="0" applyProtection="0"/>
    <xf numFmtId="180" fontId="5" fillId="0" borderId="0" applyNumberFormat="0" applyFill="0" applyBorder="0" applyAlignment="0" applyProtection="0"/>
    <xf numFmtId="0" fontId="5" fillId="0" borderId="0" applyNumberFormat="0" applyFill="0" applyBorder="0" applyAlignment="0" applyProtection="0"/>
    <xf numFmtId="180" fontId="5" fillId="0" borderId="0" applyNumberFormat="0" applyFill="0" applyBorder="0" applyAlignment="0" applyProtection="0"/>
    <xf numFmtId="0" fontId="5" fillId="0" borderId="0" applyNumberFormat="0" applyFill="0" applyBorder="0" applyAlignment="0" applyProtection="0"/>
    <xf numFmtId="180" fontId="5" fillId="0" borderId="0" applyNumberFormat="0" applyFill="0" applyBorder="0" applyAlignment="0" applyProtection="0"/>
    <xf numFmtId="0" fontId="5" fillId="0" borderId="0" applyNumberFormat="0" applyFill="0" applyBorder="0" applyAlignment="0" applyProtection="0"/>
    <xf numFmtId="180" fontId="5" fillId="0" borderId="0" applyNumberFormat="0" applyFill="0" applyBorder="0" applyAlignment="0" applyProtection="0"/>
    <xf numFmtId="0" fontId="5" fillId="0" borderId="0" applyNumberFormat="0" applyFill="0" applyBorder="0" applyAlignment="0" applyProtection="0"/>
    <xf numFmtId="180" fontId="5" fillId="0" borderId="0" applyNumberFormat="0" applyFill="0" applyBorder="0" applyAlignment="0" applyProtection="0"/>
    <xf numFmtId="0" fontId="5" fillId="0" borderId="0" applyNumberFormat="0" applyFill="0" applyBorder="0" applyAlignment="0" applyProtection="0"/>
    <xf numFmtId="180" fontId="5" fillId="0" borderId="0" applyNumberFormat="0" applyFill="0" applyBorder="0" applyAlignment="0" applyProtection="0"/>
    <xf numFmtId="0" fontId="5" fillId="0" borderId="0" applyNumberFormat="0" applyFill="0" applyBorder="0" applyAlignment="0" applyProtection="0"/>
    <xf numFmtId="180" fontId="5" fillId="0" borderId="0" applyNumberFormat="0" applyFill="0" applyBorder="0" applyAlignment="0" applyProtection="0"/>
    <xf numFmtId="0" fontId="5" fillId="0" borderId="0" applyNumberFormat="0" applyFill="0" applyBorder="0" applyAlignment="0" applyProtection="0"/>
    <xf numFmtId="180" fontId="5" fillId="0" borderId="0" applyNumberFormat="0" applyFill="0" applyBorder="0" applyAlignment="0" applyProtection="0"/>
    <xf numFmtId="0" fontId="5" fillId="0" borderId="0" applyNumberFormat="0" applyFill="0" applyBorder="0" applyAlignment="0" applyProtection="0"/>
    <xf numFmtId="18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182" fontId="5" fillId="0" borderId="0" applyFon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18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18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18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18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18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177" fontId="5" fillId="0" borderId="0" applyFont="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0"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3" fontId="5" fillId="0" borderId="0" applyFont="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3" fontId="5" fillId="0" borderId="0" applyFont="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3" fontId="5" fillId="0" borderId="0" applyFont="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0" fontId="5" fillId="0" borderId="0" applyFont="0" applyFill="0" applyBorder="0" applyAlignment="0" applyProtection="0"/>
    <xf numFmtId="185" fontId="5" fillId="0" borderId="0" applyFill="0" applyBorder="0" applyAlignment="0" applyProtection="0"/>
    <xf numFmtId="177" fontId="5" fillId="0" borderId="0" applyFont="0" applyFill="0" applyBorder="0" applyAlignment="0" applyProtection="0"/>
    <xf numFmtId="183" fontId="5" fillId="0" borderId="0" applyFont="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3" fontId="5" fillId="0" borderId="0" applyFont="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185" fontId="5" fillId="0" borderId="0" applyFill="0" applyBorder="0" applyAlignment="0" applyProtection="0"/>
    <xf numFmtId="0" fontId="21" fillId="0" borderId="0" applyNumberFormat="0" applyFill="0" applyBorder="0" applyAlignment="0" applyProtection="0"/>
    <xf numFmtId="0" fontId="23" fillId="0" borderId="4" applyNumberFormat="0" applyFill="0" applyAlignment="0" applyProtection="0"/>
    <xf numFmtId="0" fontId="24" fillId="0" borderId="5" applyNumberFormat="0" applyFill="0" applyAlignment="0" applyProtection="0"/>
    <xf numFmtId="0" fontId="15" fillId="0" borderId="6" applyNumberFormat="0" applyFill="0" applyAlignment="0" applyProtection="0"/>
    <xf numFmtId="0" fontId="17" fillId="3" borderId="0" applyNumberFormat="0" applyBorder="0" applyAlignment="0" applyProtection="0"/>
    <xf numFmtId="0" fontId="17" fillId="3" borderId="0" applyNumberFormat="0" applyBorder="0" applyAlignment="0" applyProtection="0"/>
    <xf numFmtId="0" fontId="17" fillId="3" borderId="0" applyNumberFormat="0" applyBorder="0" applyAlignment="0" applyProtection="0"/>
    <xf numFmtId="0" fontId="17" fillId="3" borderId="0" applyNumberFormat="0" applyBorder="0" applyAlignment="0" applyProtection="0"/>
    <xf numFmtId="167" fontId="3" fillId="0" borderId="0" applyFont="0" applyFill="0" applyBorder="0" applyAlignment="0" applyProtection="0"/>
    <xf numFmtId="41" fontId="28" fillId="0" borderId="0" applyFont="0" applyFill="0" applyBorder="0" applyAlignment="0" applyProtection="0"/>
    <xf numFmtId="41"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167" fontId="1" fillId="0" borderId="0" applyFont="0" applyFill="0" applyBorder="0" applyAlignment="0" applyProtection="0"/>
    <xf numFmtId="43" fontId="5" fillId="0" borderId="0" applyFont="0" applyFill="0" applyBorder="0" applyAlignment="0" applyProtection="0"/>
    <xf numFmtId="167" fontId="1" fillId="0" borderId="0" applyFont="0" applyFill="0" applyBorder="0" applyAlignment="0" applyProtection="0"/>
    <xf numFmtId="43" fontId="5" fillId="0" borderId="0" applyFont="0" applyFill="0" applyBorder="0" applyAlignment="0" applyProtection="0"/>
    <xf numFmtId="167" fontId="1"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167" fontId="1"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167" fontId="1" fillId="0" borderId="0" applyFont="0" applyFill="0" applyBorder="0" applyAlignment="0" applyProtection="0"/>
    <xf numFmtId="43" fontId="5" fillId="0" borderId="0" applyFont="0" applyFill="0" applyBorder="0" applyAlignment="0" applyProtection="0"/>
    <xf numFmtId="167" fontId="1" fillId="0" borderId="0" applyFont="0" applyFill="0" applyBorder="0" applyAlignment="0" applyProtection="0"/>
    <xf numFmtId="43" fontId="5" fillId="0" borderId="0" applyFont="0" applyFill="0" applyBorder="0" applyAlignment="0" applyProtection="0"/>
    <xf numFmtId="167" fontId="1" fillId="0" borderId="0" applyFont="0" applyFill="0" applyBorder="0" applyAlignment="0" applyProtection="0"/>
    <xf numFmtId="43" fontId="5" fillId="0" borderId="0" applyFont="0" applyFill="0" applyBorder="0" applyAlignment="0" applyProtection="0"/>
    <xf numFmtId="167" fontId="1" fillId="0" borderId="0" applyFont="0" applyFill="0" applyBorder="0" applyAlignment="0" applyProtection="0"/>
    <xf numFmtId="43"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167" fontId="5" fillId="0" borderId="0" applyFont="0" applyFill="0" applyBorder="0" applyAlignment="0" applyProtection="0"/>
    <xf numFmtId="167" fontId="28"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3" fontId="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5" fontId="5" fillId="0" borderId="0" applyFont="0" applyFill="0" applyBorder="0" applyAlignment="0" applyProtection="0"/>
    <xf numFmtId="43" fontId="5" fillId="0" borderId="0" applyFont="0" applyFill="0" applyBorder="0" applyAlignment="0" applyProtection="0"/>
    <xf numFmtId="167" fontId="1" fillId="0" borderId="0" applyFont="0" applyFill="0" applyBorder="0" applyAlignment="0" applyProtection="0"/>
    <xf numFmtId="17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43" fontId="5" fillId="0" borderId="0" applyFont="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43" fontId="5" fillId="0" borderId="0" applyFont="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43" fontId="5" fillId="0" borderId="0" applyFont="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2" fontId="5" fillId="0" borderId="0" applyFont="0" applyFill="0" applyBorder="0" applyAlignment="0" applyProtection="0"/>
    <xf numFmtId="184" fontId="5"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1" fontId="5" fillId="0" borderId="0" applyFont="0" applyFill="0" applyBorder="0" applyAlignment="0" applyProtection="0"/>
    <xf numFmtId="43" fontId="5" fillId="0" borderId="0" applyFont="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43" fontId="5" fillId="0" borderId="0" applyFont="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43" fontId="5" fillId="0" borderId="0" applyFont="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43" fontId="5" fillId="0" borderId="0" applyFont="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84" fontId="5" fillId="0" borderId="0" applyFill="0" applyBorder="0" applyAlignment="0" applyProtection="0"/>
    <xf numFmtId="171" fontId="5" fillId="0" borderId="0" applyFont="0" applyFill="0" applyBorder="0" applyAlignment="0" applyProtection="0"/>
    <xf numFmtId="184" fontId="5"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82" fontId="5" fillId="0" borderId="0" applyFont="0" applyFill="0" applyBorder="0" applyAlignment="0" applyProtection="0"/>
    <xf numFmtId="182" fontId="5" fillId="0" borderId="0" applyFont="0" applyFill="0" applyBorder="0" applyAlignment="0" applyProtection="0"/>
    <xf numFmtId="43" fontId="1" fillId="0" borderId="0" applyFont="0" applyFill="0" applyBorder="0" applyAlignment="0" applyProtection="0"/>
    <xf numFmtId="184" fontId="5" fillId="0" borderId="0" applyFill="0" applyBorder="0" applyAlignment="0" applyProtection="0"/>
    <xf numFmtId="173" fontId="28" fillId="0" borderId="0" applyFont="0" applyFill="0" applyBorder="0" applyAlignment="0" applyProtection="0"/>
    <xf numFmtId="168" fontId="5" fillId="0" borderId="0" applyFont="0" applyFill="0" applyBorder="0" applyAlignment="0" applyProtection="0"/>
    <xf numFmtId="171" fontId="5"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82" fontId="5" fillId="0" borderId="0" applyFont="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2" fontId="5" fillId="0" borderId="0" applyFont="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6" fontId="5" fillId="0" borderId="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65" fontId="27" fillId="0" borderId="0"/>
    <xf numFmtId="167" fontId="5" fillId="0" borderId="0" applyFont="0" applyFill="0" applyBorder="0" applyAlignment="0" applyProtection="0"/>
    <xf numFmtId="173" fontId="28" fillId="0" borderId="0" applyFont="0" applyFill="0" applyBorder="0" applyAlignment="0" applyProtection="0"/>
    <xf numFmtId="173" fontId="1" fillId="0" borderId="0" applyFont="0" applyFill="0" applyBorder="0" applyAlignment="0" applyProtection="0"/>
    <xf numFmtId="43" fontId="5" fillId="0" borderId="0" applyFont="0" applyFill="0" applyBorder="0" applyAlignment="0" applyProtection="0"/>
    <xf numFmtId="167" fontId="8" fillId="0" borderId="0" applyFont="0" applyFill="0" applyBorder="0" applyAlignment="0" applyProtection="0"/>
    <xf numFmtId="173" fontId="8"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7" fontId="1"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167" fontId="1" fillId="0" borderId="0" applyFont="0" applyFill="0" applyBorder="0" applyAlignment="0" applyProtection="0"/>
    <xf numFmtId="169" fontId="28" fillId="0" borderId="0" applyFont="0" applyFill="0" applyBorder="0" applyAlignment="0" applyProtection="0"/>
    <xf numFmtId="166" fontId="3" fillId="0" borderId="0" applyFont="0" applyFill="0" applyBorder="0" applyAlignment="0" applyProtection="0"/>
    <xf numFmtId="170" fontId="5" fillId="0" borderId="0" applyFont="0" applyFill="0" applyBorder="0" applyAlignment="0" applyProtection="0"/>
    <xf numFmtId="188" fontId="5" fillId="0" borderId="0" applyFill="0" applyBorder="0" applyAlignment="0" applyProtection="0"/>
    <xf numFmtId="172" fontId="28" fillId="0" borderId="0" applyFont="0" applyFill="0" applyBorder="0" applyAlignment="0" applyProtection="0"/>
    <xf numFmtId="166" fontId="3"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78"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78"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3" fontId="1" fillId="0" borderId="0" applyFont="0" applyFill="0" applyBorder="0" applyAlignment="0" applyProtection="0"/>
    <xf numFmtId="181" fontId="5" fillId="0" borderId="0" applyFont="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1" fontId="5" fillId="0" borderId="0" applyFont="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1" fontId="5" fillId="0" borderId="0" applyFont="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1" fontId="5" fillId="0" borderId="0" applyFont="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3" fontId="1" fillId="0" borderId="0" applyFont="0" applyFill="0" applyBorder="0" applyAlignment="0" applyProtection="0"/>
    <xf numFmtId="187" fontId="5" fillId="0" borderId="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78" fontId="5" fillId="0" borderId="0" applyFont="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1" fontId="5" fillId="0" borderId="0" applyFont="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78" fontId="5" fillId="0" borderId="0" applyFont="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1" fontId="5" fillId="0" borderId="0" applyFont="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78" fontId="5" fillId="0" borderId="0" applyFont="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1" fontId="5" fillId="0" borderId="0" applyFont="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78" fontId="5" fillId="0" borderId="0" applyFont="0" applyFill="0" applyBorder="0" applyAlignment="0" applyProtection="0"/>
    <xf numFmtId="170" fontId="5" fillId="0" borderId="0" applyFont="0" applyFill="0" applyBorder="0" applyAlignment="0" applyProtection="0"/>
    <xf numFmtId="181" fontId="5" fillId="0" borderId="0" applyFont="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1" fontId="1"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76"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64"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64"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66" fontId="1" fillId="0" borderId="0" applyFont="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1" fontId="5" fillId="0" borderId="0" applyFont="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1" fontId="5" fillId="0" borderId="0" applyFont="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66" fontId="1"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1" fontId="5" fillId="0" borderId="0" applyFont="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1" fontId="5" fillId="0" borderId="0" applyFont="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1" fontId="5" fillId="0" borderId="0" applyFont="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66" fontId="5" fillId="0" borderId="0" applyFont="0" applyFill="0" applyBorder="0" applyAlignment="0" applyProtection="0"/>
    <xf numFmtId="181" fontId="5" fillId="0" borderId="0" applyFont="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1" fontId="5" fillId="0" borderId="0" applyFont="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1" fontId="5" fillId="0" borderId="0" applyFont="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1" fontId="5" fillId="0" borderId="0" applyFont="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1" fontId="5" fillId="0" borderId="0" applyFont="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1" fontId="5" fillId="0" borderId="0" applyFont="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64" fontId="5" fillId="0" borderId="0" applyFont="0" applyFill="0" applyBorder="0" applyAlignment="0" applyProtection="0"/>
    <xf numFmtId="166" fontId="5" fillId="0" borderId="0" applyFont="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87" fontId="5" fillId="0" borderId="0" applyFill="0" applyBorder="0" applyAlignment="0" applyProtection="0"/>
    <xf numFmtId="166" fontId="5" fillId="0" borderId="0" applyFont="0" applyFill="0" applyBorder="0" applyAlignment="0" applyProtection="0"/>
    <xf numFmtId="187" fontId="5" fillId="0" borderId="0" applyFill="0" applyBorder="0" applyAlignment="0" applyProtection="0"/>
    <xf numFmtId="166"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76"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70" fontId="5" fillId="0" borderId="0" applyFont="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70" fontId="5" fillId="0" borderId="0" applyFont="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70" fontId="5" fillId="0" borderId="0" applyFont="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70" fontId="5" fillId="0" borderId="0" applyFont="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70" fontId="5" fillId="0" borderId="0" applyFont="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70" fontId="5" fillId="0" borderId="0" applyFont="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70" fontId="5" fillId="0" borderId="0" applyFont="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70" fontId="5" fillId="0" borderId="0" applyFont="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70" fontId="5" fillId="0" borderId="0" applyFont="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70" fontId="5" fillId="0" borderId="0" applyFont="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70" fontId="5" fillId="0" borderId="0" applyFont="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64" fontId="5" fillId="0" borderId="0" applyFont="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88" fontId="5" fillId="0" borderId="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6" fontId="5" fillId="0" borderId="0" applyFont="0" applyFill="0" applyBorder="0" applyAlignment="0" applyProtection="0"/>
    <xf numFmtId="166" fontId="27" fillId="0" borderId="0"/>
    <xf numFmtId="166" fontId="1"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66" fontId="5" fillId="0" borderId="0" applyFont="0" applyFill="0" applyBorder="0" applyAlignment="0" applyProtection="0"/>
    <xf numFmtId="166" fontId="3" fillId="0" borderId="0" applyFont="0" applyFill="0" applyBorder="0" applyAlignment="0" applyProtection="0"/>
    <xf numFmtId="181" fontId="1" fillId="0" borderId="0" applyFont="0" applyFill="0" applyBorder="0" applyAlignment="0" applyProtection="0"/>
    <xf numFmtId="166" fontId="3" fillId="0" borderId="0" applyFont="0" applyFill="0" applyBorder="0" applyAlignment="0" applyProtection="0"/>
    <xf numFmtId="166" fontId="5" fillId="0" borderId="0" applyFont="0" applyFill="0" applyBorder="0" applyAlignment="0" applyProtection="0"/>
    <xf numFmtId="166" fontId="3" fillId="0" borderId="0" applyFont="0" applyFill="0" applyBorder="0" applyAlignment="0" applyProtection="0"/>
    <xf numFmtId="170" fontId="1"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18" fillId="22" borderId="0" applyNumberFormat="0" applyBorder="0" applyAlignment="0" applyProtection="0"/>
    <xf numFmtId="0" fontId="18" fillId="22"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18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8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8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80" fontId="5" fillId="0" borderId="0"/>
    <xf numFmtId="0" fontId="5" fillId="0" borderId="0"/>
    <xf numFmtId="0" fontId="1"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8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80" fontId="5" fillId="0" borderId="0"/>
    <xf numFmtId="0" fontId="5" fillId="0" borderId="0"/>
    <xf numFmtId="0" fontId="5" fillId="0" borderId="0"/>
    <xf numFmtId="0" fontId="5" fillId="0" borderId="0"/>
    <xf numFmtId="0" fontId="5" fillId="0" borderId="0"/>
    <xf numFmtId="0" fontId="5" fillId="0" borderId="0"/>
    <xf numFmtId="0" fontId="5" fillId="0" borderId="0"/>
    <xf numFmtId="180" fontId="5" fillId="0" borderId="0"/>
    <xf numFmtId="0" fontId="5" fillId="0" borderId="0"/>
    <xf numFmtId="0" fontId="5" fillId="0" borderId="0"/>
    <xf numFmtId="0" fontId="5" fillId="0" borderId="0" applyNumberForma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180" fontId="5" fillId="0" borderId="0"/>
    <xf numFmtId="0" fontId="5" fillId="0" borderId="0"/>
    <xf numFmtId="180" fontId="5" fillId="0" borderId="0"/>
    <xf numFmtId="0" fontId="5" fillId="0" borderId="0"/>
    <xf numFmtId="18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8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8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80" fontId="5" fillId="0" borderId="0"/>
    <xf numFmtId="0" fontId="5" fillId="0" borderId="0"/>
    <xf numFmtId="0" fontId="5" fillId="0" borderId="0"/>
    <xf numFmtId="0" fontId="5" fillId="0" borderId="0"/>
    <xf numFmtId="0" fontId="5" fillId="0" borderId="0"/>
    <xf numFmtId="0" fontId="5" fillId="0" borderId="0" applyNumberFormat="0" applyFill="0" applyBorder="0" applyAlignment="0" applyProtection="0"/>
    <xf numFmtId="0" fontId="5" fillId="0" borderId="0" applyNumberForma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18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8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8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applyNumberFormat="0" applyFill="0" applyBorder="0" applyAlignment="0" applyProtection="0"/>
    <xf numFmtId="0" fontId="28" fillId="0" borderId="0"/>
    <xf numFmtId="180" fontId="5" fillId="0" borderId="0"/>
    <xf numFmtId="0" fontId="5" fillId="0" borderId="0"/>
    <xf numFmtId="18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8" fillId="0" borderId="0"/>
    <xf numFmtId="0" fontId="5" fillId="0" borderId="0"/>
    <xf numFmtId="0" fontId="5" fillId="0" borderId="0"/>
    <xf numFmtId="0" fontId="5" fillId="0" borderId="0"/>
    <xf numFmtId="0" fontId="28" fillId="0" borderId="0"/>
    <xf numFmtId="0" fontId="28" fillId="0" borderId="0"/>
    <xf numFmtId="0" fontId="5" fillId="0" borderId="0"/>
    <xf numFmtId="0" fontId="28" fillId="0" borderId="0"/>
    <xf numFmtId="180" fontId="5" fillId="0" borderId="0"/>
    <xf numFmtId="0" fontId="5" fillId="0" borderId="0"/>
    <xf numFmtId="0" fontId="28" fillId="0" borderId="0"/>
    <xf numFmtId="0" fontId="28" fillId="0" borderId="0"/>
    <xf numFmtId="0" fontId="28" fillId="0" borderId="0"/>
    <xf numFmtId="0" fontId="28" fillId="0" borderId="0"/>
    <xf numFmtId="0" fontId="5" fillId="0" borderId="0"/>
    <xf numFmtId="0" fontId="5" fillId="0" borderId="0"/>
    <xf numFmtId="0" fontId="5" fillId="0" borderId="0"/>
    <xf numFmtId="180" fontId="5" fillId="0" borderId="0"/>
    <xf numFmtId="180" fontId="5" fillId="0" borderId="0"/>
    <xf numFmtId="0" fontId="5" fillId="0" borderId="0"/>
    <xf numFmtId="18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8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8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8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8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8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8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80" fontId="5" fillId="0" borderId="0"/>
    <xf numFmtId="0" fontId="5" fillId="0" borderId="0"/>
    <xf numFmtId="180" fontId="5" fillId="0" borderId="0"/>
    <xf numFmtId="0" fontId="5" fillId="0" borderId="0"/>
    <xf numFmtId="0" fontId="5" fillId="0" borderId="0"/>
    <xf numFmtId="0" fontId="28" fillId="0" borderId="0"/>
    <xf numFmtId="0" fontId="28" fillId="0" borderId="0"/>
    <xf numFmtId="0" fontId="28" fillId="0" borderId="0"/>
    <xf numFmtId="0" fontId="28" fillId="0" borderId="0"/>
    <xf numFmtId="0" fontId="28" fillId="0" borderId="0"/>
    <xf numFmtId="180" fontId="9" fillId="0" borderId="0"/>
    <xf numFmtId="0" fontId="5" fillId="0" borderId="0"/>
    <xf numFmtId="0" fontId="9" fillId="0" borderId="0"/>
    <xf numFmtId="0" fontId="5" fillId="0" borderId="0"/>
    <xf numFmtId="0" fontId="5" fillId="0" borderId="0"/>
    <xf numFmtId="0" fontId="9" fillId="0" borderId="0"/>
    <xf numFmtId="0" fontId="28" fillId="0" borderId="0"/>
    <xf numFmtId="0" fontId="5" fillId="0" borderId="0"/>
    <xf numFmtId="0" fontId="5" fillId="0" borderId="0"/>
    <xf numFmtId="180" fontId="28" fillId="0" borderId="0"/>
    <xf numFmtId="0" fontId="5" fillId="0" borderId="0"/>
    <xf numFmtId="0" fontId="5" fillId="0" borderId="0" applyNumberFormat="0" applyFill="0" applyBorder="0" applyAlignment="0" applyProtection="0"/>
    <xf numFmtId="0" fontId="27" fillId="0" borderId="0"/>
    <xf numFmtId="0" fontId="5" fillId="0" borderId="0"/>
    <xf numFmtId="0" fontId="5" fillId="0" borderId="0"/>
    <xf numFmtId="0" fontId="29" fillId="0" borderId="0"/>
    <xf numFmtId="180" fontId="29" fillId="0" borderId="0"/>
    <xf numFmtId="0" fontId="5" fillId="0" borderId="0"/>
    <xf numFmtId="0" fontId="5" fillId="0" borderId="0"/>
    <xf numFmtId="0" fontId="27" fillId="0" borderId="0"/>
    <xf numFmtId="0" fontId="5" fillId="0" borderId="0"/>
    <xf numFmtId="180" fontId="5" fillId="0" borderId="0"/>
    <xf numFmtId="0" fontId="27" fillId="0" borderId="0"/>
    <xf numFmtId="0" fontId="5" fillId="0" borderId="0"/>
    <xf numFmtId="0" fontId="5" fillId="0" borderId="0"/>
    <xf numFmtId="0" fontId="28" fillId="0" borderId="0"/>
    <xf numFmtId="0" fontId="5" fillId="0" borderId="0"/>
    <xf numFmtId="0" fontId="28" fillId="0" borderId="0"/>
    <xf numFmtId="0" fontId="27" fillId="0" borderId="0"/>
    <xf numFmtId="0" fontId="5" fillId="23" borderId="7" applyNumberFormat="0" applyFont="0" applyAlignment="0" applyProtection="0"/>
    <xf numFmtId="0" fontId="5" fillId="23" borderId="7" applyNumberFormat="0" applyFont="0" applyAlignment="0" applyProtection="0"/>
    <xf numFmtId="0" fontId="5" fillId="23" borderId="7" applyNumberFormat="0" applyFont="0" applyAlignment="0" applyProtection="0"/>
    <xf numFmtId="0" fontId="5" fillId="23" borderId="7" applyNumberFormat="0" applyFont="0" applyAlignment="0" applyProtection="0"/>
    <xf numFmtId="0" fontId="19" fillId="20" borderId="8" applyNumberFormat="0" applyAlignment="0" applyProtection="0"/>
    <xf numFmtId="9" fontId="1"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9" fillId="20" borderId="8" applyNumberFormat="0" applyAlignment="0" applyProtection="0"/>
    <xf numFmtId="0" fontId="19" fillId="20" borderId="8" applyNumberFormat="0" applyAlignment="0" applyProtection="0"/>
    <xf numFmtId="0" fontId="19" fillId="20" borderId="8" applyNumberFormat="0" applyAlignment="0" applyProtection="0"/>
    <xf numFmtId="0" fontId="19" fillId="20" borderId="8" applyNumberFormat="0" applyAlignment="0" applyProtection="0"/>
    <xf numFmtId="0" fontId="26" fillId="0" borderId="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3" fillId="0" borderId="4" applyNumberFormat="0" applyFill="0" applyAlignment="0" applyProtection="0"/>
    <xf numFmtId="0" fontId="23" fillId="0" borderId="4" applyNumberFormat="0" applyFill="0" applyAlignment="0" applyProtection="0"/>
    <xf numFmtId="0" fontId="23" fillId="0" borderId="4" applyNumberFormat="0" applyFill="0" applyAlignment="0" applyProtection="0"/>
    <xf numFmtId="0" fontId="23" fillId="0" borderId="4" applyNumberFormat="0" applyFill="0" applyAlignment="0" applyProtection="0"/>
    <xf numFmtId="0" fontId="24" fillId="0" borderId="5" applyNumberFormat="0" applyFill="0" applyAlignment="0" applyProtection="0"/>
    <xf numFmtId="0" fontId="24" fillId="0" borderId="5" applyNumberFormat="0" applyFill="0" applyAlignment="0" applyProtection="0"/>
    <xf numFmtId="0" fontId="24" fillId="0" borderId="5" applyNumberFormat="0" applyFill="0" applyAlignment="0" applyProtection="0"/>
    <xf numFmtId="0" fontId="24" fillId="0" borderId="5" applyNumberFormat="0" applyFill="0" applyAlignment="0" applyProtection="0"/>
    <xf numFmtId="0" fontId="15" fillId="0" borderId="6" applyNumberFormat="0" applyFill="0" applyAlignment="0" applyProtection="0"/>
    <xf numFmtId="0" fontId="15" fillId="0" borderId="6" applyNumberFormat="0" applyFill="0" applyAlignment="0" applyProtection="0"/>
    <xf numFmtId="0" fontId="15" fillId="0" borderId="6" applyNumberFormat="0" applyFill="0" applyAlignment="0" applyProtection="0"/>
    <xf numFmtId="0" fontId="15" fillId="0" borderId="6" applyNumberFormat="0" applyFill="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5" fillId="0" borderId="9" applyNumberFormat="0" applyFill="0" applyAlignment="0" applyProtection="0"/>
    <xf numFmtId="0" fontId="25" fillId="0" borderId="9" applyNumberFormat="0" applyFill="0" applyAlignment="0" applyProtection="0"/>
    <xf numFmtId="0" fontId="25" fillId="0" borderId="9" applyNumberFormat="0" applyFill="0" applyAlignment="0" applyProtection="0"/>
    <xf numFmtId="0" fontId="25" fillId="0" borderId="9" applyNumberFormat="0" applyFill="0" applyAlignment="0" applyProtection="0"/>
    <xf numFmtId="170" fontId="28" fillId="0" borderId="0" applyFont="0" applyFill="0" applyBorder="0" applyAlignment="0" applyProtection="0"/>
    <xf numFmtId="44" fontId="28" fillId="0" borderId="0" applyFont="0" applyFill="0" applyBorder="0" applyAlignment="0" applyProtection="0"/>
    <xf numFmtId="0" fontId="41" fillId="0" borderId="0"/>
    <xf numFmtId="1" fontId="28" fillId="0" borderId="0"/>
    <xf numFmtId="0" fontId="43" fillId="0" borderId="0"/>
    <xf numFmtId="170" fontId="41" fillId="0" borderId="0" applyFont="0" applyFill="0" applyBorder="0" applyAlignment="0" applyProtection="0"/>
    <xf numFmtId="0" fontId="49" fillId="0" borderId="0"/>
    <xf numFmtId="41" fontId="49" fillId="0" borderId="0" applyFont="0" applyFill="0" applyBorder="0" applyAlignment="0" applyProtection="0"/>
    <xf numFmtId="44" fontId="49" fillId="0" borderId="0" applyFont="0" applyFill="0" applyBorder="0" applyAlignment="0" applyProtection="0"/>
    <xf numFmtId="9" fontId="52" fillId="0" borderId="0" applyFont="0" applyFill="0" applyBorder="0" applyAlignment="0" applyProtection="0"/>
    <xf numFmtId="9" fontId="28" fillId="0" borderId="0" applyFont="0" applyFill="0" applyBorder="0" applyAlignment="0" applyProtection="0"/>
  </cellStyleXfs>
  <cellXfs count="391">
    <xf numFmtId="0" fontId="0" fillId="0" borderId="0" xfId="0"/>
    <xf numFmtId="0" fontId="34" fillId="0" borderId="0" xfId="0" applyFont="1" applyAlignment="1">
      <alignment horizontal="center" vertical="center"/>
    </xf>
    <xf numFmtId="167" fontId="31" fillId="0" borderId="0" xfId="437" applyFont="1"/>
    <xf numFmtId="191" fontId="34" fillId="0" borderId="0" xfId="1994" applyNumberFormat="1" applyFont="1" applyAlignment="1">
      <alignment horizontal="center" vertical="center"/>
    </xf>
    <xf numFmtId="0" fontId="0" fillId="24" borderId="0" xfId="0" applyFill="1"/>
    <xf numFmtId="0" fontId="46" fillId="35" borderId="10" xfId="1996" applyFont="1" applyFill="1" applyBorder="1" applyAlignment="1" applyProtection="1">
      <alignment horizontal="center" vertical="center" wrapText="1"/>
      <protection hidden="1"/>
    </xf>
    <xf numFmtId="0" fontId="47" fillId="35" borderId="10" xfId="1574" applyFont="1" applyFill="1" applyBorder="1" applyAlignment="1" applyProtection="1">
      <alignment horizontal="center" vertical="center" wrapText="1"/>
      <protection hidden="1"/>
    </xf>
    <xf numFmtId="0" fontId="41" fillId="0" borderId="0" xfId="1996"/>
    <xf numFmtId="0" fontId="44" fillId="0" borderId="0" xfId="1996" applyFont="1"/>
    <xf numFmtId="170" fontId="44" fillId="0" borderId="0" xfId="1996" applyNumberFormat="1" applyFont="1"/>
    <xf numFmtId="1" fontId="41" fillId="24" borderId="10" xfId="1996" applyNumberFormat="1" applyFill="1" applyBorder="1" applyAlignment="1" applyProtection="1">
      <alignment horizontal="center" vertical="center" wrapText="1"/>
      <protection locked="0"/>
    </xf>
    <xf numFmtId="0" fontId="41" fillId="24" borderId="10" xfId="1996" applyFill="1" applyBorder="1" applyAlignment="1" applyProtection="1">
      <alignment horizontal="center" vertical="center" wrapText="1"/>
      <protection locked="0"/>
    </xf>
    <xf numFmtId="0" fontId="45" fillId="24" borderId="10" xfId="1996" applyFont="1" applyFill="1" applyBorder="1" applyAlignment="1">
      <alignment horizontal="left" vertical="center" wrapText="1"/>
    </xf>
    <xf numFmtId="194" fontId="41" fillId="24" borderId="10" xfId="1996" applyNumberFormat="1" applyFill="1" applyBorder="1" applyAlignment="1">
      <alignment horizontal="center" vertical="center" wrapText="1"/>
    </xf>
    <xf numFmtId="170" fontId="0" fillId="24" borderId="10" xfId="1999" applyFont="1" applyFill="1" applyBorder="1" applyAlignment="1" applyProtection="1">
      <alignment horizontal="center" vertical="center" wrapText="1"/>
      <protection locked="0"/>
    </xf>
    <xf numFmtId="194" fontId="45" fillId="24" borderId="10" xfId="1996" applyNumberFormat="1" applyFont="1" applyFill="1" applyBorder="1" applyAlignment="1" applyProtection="1">
      <alignment horizontal="center" vertical="center" wrapText="1"/>
      <protection locked="0"/>
    </xf>
    <xf numFmtId="0" fontId="45" fillId="24" borderId="10" xfId="1996" applyFont="1" applyFill="1" applyBorder="1" applyAlignment="1" applyProtection="1">
      <alignment horizontal="center" vertical="center" wrapText="1"/>
      <protection locked="0"/>
    </xf>
    <xf numFmtId="0" fontId="45" fillId="24" borderId="10" xfId="1996" applyFont="1" applyFill="1" applyBorder="1" applyAlignment="1" applyProtection="1">
      <alignment horizontal="center" vertical="center" wrapText="1"/>
      <protection locked="0" hidden="1"/>
    </xf>
    <xf numFmtId="0" fontId="45" fillId="24" borderId="10" xfId="1996" applyFont="1" applyFill="1" applyBorder="1" applyAlignment="1" applyProtection="1">
      <alignment horizontal="left" vertical="center" wrapText="1"/>
      <protection hidden="1"/>
    </xf>
    <xf numFmtId="0" fontId="45" fillId="24" borderId="10" xfId="1996" applyFont="1" applyFill="1" applyBorder="1" applyAlignment="1" applyProtection="1">
      <alignment horizontal="left" vertical="center" wrapText="1"/>
      <protection locked="0"/>
    </xf>
    <xf numFmtId="0" fontId="41" fillId="0" borderId="0" xfId="1996" applyAlignment="1">
      <alignment horizontal="center" vertical="center"/>
    </xf>
    <xf numFmtId="0" fontId="41" fillId="0" borderId="10" xfId="1996" applyBorder="1" applyAlignment="1">
      <alignment horizontal="center" vertical="center"/>
    </xf>
    <xf numFmtId="0" fontId="31" fillId="24" borderId="0" xfId="2000" applyFont="1" applyFill="1"/>
    <xf numFmtId="0" fontId="31" fillId="0" borderId="0" xfId="2000" applyFont="1"/>
    <xf numFmtId="0" fontId="31" fillId="0" borderId="0" xfId="2000" applyFont="1" applyAlignment="1">
      <alignment horizontal="center"/>
    </xf>
    <xf numFmtId="0" fontId="34" fillId="24" borderId="0" xfId="2000" applyFont="1" applyFill="1" applyAlignment="1">
      <alignment horizontal="center" vertical="center"/>
    </xf>
    <xf numFmtId="0" fontId="34" fillId="0" borderId="0" xfId="2000" applyFont="1" applyAlignment="1">
      <alignment horizontal="center" vertical="center"/>
    </xf>
    <xf numFmtId="0" fontId="31" fillId="24" borderId="0" xfId="2000" applyFont="1" applyFill="1" applyAlignment="1">
      <alignment vertical="center"/>
    </xf>
    <xf numFmtId="0" fontId="31" fillId="0" borderId="0" xfId="2000" applyFont="1" applyAlignment="1">
      <alignment vertical="center"/>
    </xf>
    <xf numFmtId="0" fontId="31" fillId="0" borderId="0" xfId="2000" applyFont="1" applyAlignment="1">
      <alignment horizontal="center" vertical="center"/>
    </xf>
    <xf numFmtId="41" fontId="31" fillId="0" borderId="0" xfId="2001" applyFont="1"/>
    <xf numFmtId="41" fontId="31" fillId="0" borderId="0" xfId="2001" applyFont="1" applyAlignment="1">
      <alignment horizontal="center"/>
    </xf>
    <xf numFmtId="179" fontId="31" fillId="0" borderId="0" xfId="2000" applyNumberFormat="1" applyFont="1" applyAlignment="1">
      <alignment vertical="center"/>
    </xf>
    <xf numFmtId="179" fontId="34" fillId="24" borderId="0" xfId="2000" applyNumberFormat="1" applyFont="1" applyFill="1" applyAlignment="1">
      <alignment vertical="center"/>
    </xf>
    <xf numFmtId="179" fontId="31" fillId="24" borderId="0" xfId="2000" applyNumberFormat="1" applyFont="1" applyFill="1" applyAlignment="1">
      <alignment vertical="center"/>
    </xf>
    <xf numFmtId="193" fontId="51" fillId="24" borderId="0" xfId="2000" applyNumberFormat="1" applyFont="1" applyFill="1" applyAlignment="1">
      <alignment horizontal="right" vertical="center"/>
    </xf>
    <xf numFmtId="41" fontId="31" fillId="24" borderId="0" xfId="2001" applyFont="1" applyFill="1"/>
    <xf numFmtId="193" fontId="34" fillId="24" borderId="0" xfId="2000" applyNumberFormat="1" applyFont="1" applyFill="1"/>
    <xf numFmtId="180" fontId="53" fillId="24" borderId="0" xfId="2001" applyNumberFormat="1" applyFont="1" applyFill="1"/>
    <xf numFmtId="180" fontId="53" fillId="0" borderId="0" xfId="2001" applyNumberFormat="1" applyFont="1"/>
    <xf numFmtId="180" fontId="53" fillId="0" borderId="0" xfId="2001" applyNumberFormat="1" applyFont="1" applyAlignment="1">
      <alignment horizontal="center"/>
    </xf>
    <xf numFmtId="193" fontId="31" fillId="24" borderId="0" xfId="2000" applyNumberFormat="1" applyFont="1" applyFill="1"/>
    <xf numFmtId="193" fontId="51" fillId="24" borderId="0" xfId="2000" applyNumberFormat="1" applyFont="1" applyFill="1"/>
    <xf numFmtId="0" fontId="39" fillId="24" borderId="0" xfId="2000" applyFont="1" applyFill="1" applyAlignment="1">
      <alignment horizontal="center" vertical="center" wrapText="1"/>
    </xf>
    <xf numFmtId="0" fontId="31" fillId="24" borderId="0" xfId="2000" applyFont="1" applyFill="1" applyAlignment="1">
      <alignment horizontal="center"/>
    </xf>
    <xf numFmtId="41" fontId="32" fillId="24" borderId="0" xfId="2001" applyFont="1" applyFill="1" applyBorder="1" applyAlignment="1">
      <alignment horizontal="center"/>
    </xf>
    <xf numFmtId="179" fontId="6" fillId="24" borderId="0" xfId="2002" applyNumberFormat="1" applyFont="1" applyFill="1" applyBorder="1" applyAlignment="1">
      <alignment horizontal="right" vertical="center"/>
    </xf>
    <xf numFmtId="41" fontId="31" fillId="24" borderId="0" xfId="2001" applyFont="1" applyFill="1" applyBorder="1"/>
    <xf numFmtId="1" fontId="32" fillId="24" borderId="0" xfId="2001" applyNumberFormat="1" applyFont="1" applyFill="1" applyBorder="1" applyAlignment="1">
      <alignment horizontal="center" vertical="center"/>
    </xf>
    <xf numFmtId="193" fontId="6" fillId="24" borderId="0" xfId="2002" applyNumberFormat="1" applyFont="1" applyFill="1" applyBorder="1" applyAlignment="1">
      <alignment vertical="center"/>
    </xf>
    <xf numFmtId="0" fontId="58" fillId="41" borderId="10" xfId="0" applyFont="1" applyFill="1" applyBorder="1" applyAlignment="1">
      <alignment horizontal="right" vertical="center" wrapText="1"/>
    </xf>
    <xf numFmtId="0" fontId="58" fillId="41" borderId="10" xfId="0" applyFont="1" applyFill="1" applyBorder="1" applyAlignment="1">
      <alignment horizontal="center" vertical="center" wrapText="1"/>
    </xf>
    <xf numFmtId="44" fontId="58" fillId="41" borderId="25" xfId="1995" applyFont="1" applyFill="1" applyBorder="1" applyAlignment="1">
      <alignment horizontal="center" vertical="center" wrapText="1"/>
    </xf>
    <xf numFmtId="44" fontId="58" fillId="41" borderId="17" xfId="1995" applyFont="1" applyFill="1" applyBorder="1" applyAlignment="1">
      <alignment horizontal="center" vertical="center" wrapText="1"/>
    </xf>
    <xf numFmtId="44" fontId="58" fillId="41" borderId="26" xfId="1995" applyFont="1" applyFill="1" applyBorder="1" applyAlignment="1">
      <alignment horizontal="center" vertical="center" wrapText="1"/>
    </xf>
    <xf numFmtId="44" fontId="58" fillId="41" borderId="10" xfId="1995" applyFont="1" applyFill="1" applyBorder="1" applyAlignment="1">
      <alignment horizontal="center" vertical="center" wrapText="1"/>
    </xf>
    <xf numFmtId="44" fontId="59" fillId="32" borderId="10" xfId="1995" applyFont="1" applyFill="1" applyBorder="1" applyAlignment="1">
      <alignment horizontal="center" vertical="center" wrapText="1"/>
    </xf>
    <xf numFmtId="0" fontId="0" fillId="24" borderId="16" xfId="0" applyFill="1" applyBorder="1" applyAlignment="1">
      <alignment horizontal="right"/>
    </xf>
    <xf numFmtId="0" fontId="0" fillId="24" borderId="13" xfId="0" applyFill="1" applyBorder="1" applyAlignment="1">
      <alignment horizontal="center" vertical="center"/>
    </xf>
    <xf numFmtId="0" fontId="0" fillId="24" borderId="13" xfId="0" applyFill="1" applyBorder="1" applyAlignment="1">
      <alignment horizontal="center"/>
    </xf>
    <xf numFmtId="1" fontId="0" fillId="24" borderId="10" xfId="0" applyNumberFormat="1" applyFill="1" applyBorder="1" applyAlignment="1">
      <alignment horizontal="center"/>
    </xf>
    <xf numFmtId="14" fontId="0" fillId="24" borderId="10" xfId="0" applyNumberFormat="1" applyFill="1" applyBorder="1" applyAlignment="1">
      <alignment horizontal="right"/>
    </xf>
    <xf numFmtId="14" fontId="57" fillId="24" borderId="10" xfId="0" applyNumberFormat="1" applyFont="1" applyFill="1" applyBorder="1" applyAlignment="1">
      <alignment horizontal="right"/>
    </xf>
    <xf numFmtId="0" fontId="0" fillId="24" borderId="10" xfId="0" applyFill="1" applyBorder="1"/>
    <xf numFmtId="0" fontId="0" fillId="24" borderId="24" xfId="0" applyFill="1" applyBorder="1"/>
    <xf numFmtId="167" fontId="0" fillId="32" borderId="10" xfId="442" applyFont="1" applyFill="1" applyBorder="1"/>
    <xf numFmtId="0" fontId="0" fillId="24" borderId="14" xfId="0" applyFill="1" applyBorder="1" applyAlignment="1">
      <alignment horizontal="right"/>
    </xf>
    <xf numFmtId="0" fontId="0" fillId="24" borderId="10" xfId="0" applyFill="1" applyBorder="1" applyAlignment="1">
      <alignment horizontal="center" vertical="center"/>
    </xf>
    <xf numFmtId="0" fontId="0" fillId="24" borderId="10" xfId="0" applyFill="1" applyBorder="1" applyAlignment="1">
      <alignment horizontal="center"/>
    </xf>
    <xf numFmtId="0" fontId="0" fillId="24" borderId="10" xfId="0" applyFill="1" applyBorder="1" applyAlignment="1">
      <alignment horizontal="right"/>
    </xf>
    <xf numFmtId="0" fontId="31" fillId="24" borderId="10" xfId="0" applyFont="1" applyFill="1" applyBorder="1" applyAlignment="1">
      <alignment horizontal="center" vertical="center"/>
    </xf>
    <xf numFmtId="0" fontId="0" fillId="24" borderId="23" xfId="0" applyFill="1" applyBorder="1" applyAlignment="1">
      <alignment horizontal="right"/>
    </xf>
    <xf numFmtId="0" fontId="0" fillId="24" borderId="12" xfId="0" applyFill="1" applyBorder="1" applyAlignment="1">
      <alignment horizontal="center" vertical="center"/>
    </xf>
    <xf numFmtId="0" fontId="0" fillId="24" borderId="12" xfId="0" applyFill="1" applyBorder="1" applyAlignment="1">
      <alignment horizontal="center"/>
    </xf>
    <xf numFmtId="1" fontId="0" fillId="24" borderId="11" xfId="0" applyNumberFormat="1" applyFill="1" applyBorder="1" applyAlignment="1">
      <alignment horizontal="center"/>
    </xf>
    <xf numFmtId="0" fontId="0" fillId="24" borderId="24" xfId="0" applyFill="1" applyBorder="1" applyAlignment="1">
      <alignment wrapText="1"/>
    </xf>
    <xf numFmtId="0" fontId="30" fillId="24" borderId="10" xfId="0" applyFont="1" applyFill="1" applyBorder="1" applyAlignment="1">
      <alignment horizontal="center" vertical="center"/>
    </xf>
    <xf numFmtId="0" fontId="30" fillId="24" borderId="10" xfId="0" applyFont="1" applyFill="1" applyBorder="1" applyAlignment="1">
      <alignment horizontal="center"/>
    </xf>
    <xf numFmtId="195" fontId="30" fillId="24" borderId="10" xfId="0" applyNumberFormat="1" applyFont="1" applyFill="1" applyBorder="1" applyAlignment="1">
      <alignment horizontal="center"/>
    </xf>
    <xf numFmtId="195" fontId="0" fillId="24" borderId="10" xfId="0" applyNumberFormat="1" applyFill="1" applyBorder="1"/>
    <xf numFmtId="0" fontId="2" fillId="24" borderId="10" xfId="0" applyFont="1" applyFill="1" applyBorder="1" applyAlignment="1">
      <alignment horizontal="center" vertical="top" wrapText="1"/>
    </xf>
    <xf numFmtId="0" fontId="30" fillId="24" borderId="10" xfId="0" applyFont="1" applyFill="1" applyBorder="1" applyAlignment="1">
      <alignment horizontal="center" vertical="center" wrapText="1"/>
    </xf>
    <xf numFmtId="0" fontId="60" fillId="24" borderId="10" xfId="0" applyFont="1" applyFill="1" applyBorder="1" applyAlignment="1">
      <alignment horizontal="center" vertical="center"/>
    </xf>
    <xf numFmtId="1" fontId="30" fillId="24" borderId="10" xfId="0" applyNumberFormat="1" applyFont="1" applyFill="1" applyBorder="1" applyAlignment="1">
      <alignment horizontal="center" vertical="center"/>
    </xf>
    <xf numFmtId="167" fontId="0" fillId="33" borderId="10" xfId="442" applyFont="1" applyFill="1" applyBorder="1"/>
    <xf numFmtId="0" fontId="2" fillId="24" borderId="10" xfId="0" applyFont="1" applyFill="1" applyBorder="1" applyAlignment="1">
      <alignment horizontal="center" vertical="center"/>
    </xf>
    <xf numFmtId="0" fontId="2" fillId="24" borderId="10" xfId="0" applyFont="1" applyFill="1" applyBorder="1" applyAlignment="1">
      <alignment horizontal="center" vertical="top"/>
    </xf>
    <xf numFmtId="0" fontId="30" fillId="24" borderId="12" xfId="0" applyFont="1" applyFill="1" applyBorder="1" applyAlignment="1">
      <alignment horizontal="center" vertical="center"/>
    </xf>
    <xf numFmtId="0" fontId="30" fillId="24" borderId="12" xfId="0" applyFont="1" applyFill="1" applyBorder="1" applyAlignment="1">
      <alignment horizontal="center"/>
    </xf>
    <xf numFmtId="0" fontId="61" fillId="24" borderId="10" xfId="1996" applyFont="1" applyFill="1" applyBorder="1" applyAlignment="1">
      <alignment horizontal="center" vertical="center" wrapText="1"/>
    </xf>
    <xf numFmtId="0" fontId="61" fillId="24" borderId="10" xfId="0" applyFont="1" applyFill="1" applyBorder="1" applyAlignment="1">
      <alignment horizontal="center" vertical="center" wrapText="1"/>
    </xf>
    <xf numFmtId="0" fontId="61" fillId="24" borderId="10" xfId="0" applyFont="1" applyFill="1" applyBorder="1" applyAlignment="1">
      <alignment horizontal="center" vertical="center"/>
    </xf>
    <xf numFmtId="14" fontId="61" fillId="24" borderId="10" xfId="0" applyNumberFormat="1" applyFont="1" applyFill="1" applyBorder="1" applyAlignment="1">
      <alignment horizontal="center" vertical="center" wrapText="1"/>
    </xf>
    <xf numFmtId="195" fontId="61" fillId="24" borderId="10" xfId="0" applyNumberFormat="1" applyFont="1" applyFill="1" applyBorder="1" applyAlignment="1">
      <alignment horizontal="center" vertical="center"/>
    </xf>
    <xf numFmtId="0" fontId="30" fillId="24" borderId="13" xfId="0" applyFont="1" applyFill="1" applyBorder="1" applyAlignment="1">
      <alignment horizontal="center" vertical="center"/>
    </xf>
    <xf numFmtId="0" fontId="30" fillId="24" borderId="13" xfId="0" applyFont="1" applyFill="1" applyBorder="1" applyAlignment="1">
      <alignment horizontal="center"/>
    </xf>
    <xf numFmtId="0" fontId="61" fillId="24" borderId="10" xfId="1996" applyFont="1" applyFill="1" applyBorder="1" applyAlignment="1">
      <alignment horizontal="center" vertical="center"/>
    </xf>
    <xf numFmtId="14" fontId="61" fillId="24" borderId="10" xfId="0" applyNumberFormat="1" applyFont="1" applyFill="1" applyBorder="1" applyAlignment="1">
      <alignment horizontal="center" vertical="center"/>
    </xf>
    <xf numFmtId="14" fontId="0" fillId="24" borderId="10" xfId="0" applyNumberFormat="1" applyFill="1" applyBorder="1"/>
    <xf numFmtId="0" fontId="57" fillId="24" borderId="10" xfId="0" applyFont="1" applyFill="1" applyBorder="1" applyAlignment="1">
      <alignment horizontal="center"/>
    </xf>
    <xf numFmtId="196" fontId="57" fillId="24" borderId="10" xfId="0" applyNumberFormat="1" applyFont="1" applyFill="1" applyBorder="1"/>
    <xf numFmtId="0" fontId="43" fillId="24" borderId="10" xfId="1998" applyFill="1" applyBorder="1"/>
    <xf numFmtId="0" fontId="0" fillId="24" borderId="27" xfId="0" applyFill="1" applyBorder="1" applyAlignment="1">
      <alignment horizontal="right"/>
    </xf>
    <xf numFmtId="0" fontId="30" fillId="24" borderId="15" xfId="0" applyFont="1" applyFill="1" applyBorder="1" applyAlignment="1">
      <alignment horizontal="center" vertical="center"/>
    </xf>
    <xf numFmtId="0" fontId="30" fillId="24" borderId="15" xfId="0" applyFont="1" applyFill="1" applyBorder="1" applyAlignment="1">
      <alignment horizontal="center"/>
    </xf>
    <xf numFmtId="0" fontId="0" fillId="24" borderId="11" xfId="0" quotePrefix="1" applyFill="1" applyBorder="1" applyAlignment="1">
      <alignment horizontal="right"/>
    </xf>
    <xf numFmtId="0" fontId="0" fillId="24" borderId="11" xfId="0" quotePrefix="1" applyFill="1" applyBorder="1"/>
    <xf numFmtId="196" fontId="57" fillId="42" borderId="28" xfId="0" applyNumberFormat="1" applyFont="1" applyFill="1" applyBorder="1"/>
    <xf numFmtId="1" fontId="57" fillId="42" borderId="29" xfId="0" applyNumberFormat="1" applyFont="1" applyFill="1" applyBorder="1" applyAlignment="1">
      <alignment horizontal="center"/>
    </xf>
    <xf numFmtId="0" fontId="31" fillId="24" borderId="10" xfId="0" applyFont="1" applyFill="1" applyBorder="1" applyAlignment="1">
      <alignment horizontal="center" vertical="center" wrapText="1"/>
    </xf>
    <xf numFmtId="1" fontId="60" fillId="24" borderId="11" xfId="0" applyNumberFormat="1" applyFont="1" applyFill="1" applyBorder="1" applyAlignment="1">
      <alignment horizontal="center" vertical="center"/>
    </xf>
    <xf numFmtId="1" fontId="30" fillId="42" borderId="29" xfId="0" applyNumberFormat="1" applyFont="1" applyFill="1" applyBorder="1" applyAlignment="1">
      <alignment horizontal="center" vertical="center"/>
    </xf>
    <xf numFmtId="197" fontId="57" fillId="42" borderId="28" xfId="0" applyNumberFormat="1" applyFont="1" applyFill="1" applyBorder="1"/>
    <xf numFmtId="197" fontId="30" fillId="42" borderId="28" xfId="0" applyNumberFormat="1" applyFont="1" applyFill="1" applyBorder="1" applyAlignment="1">
      <alignment horizontal="center"/>
    </xf>
    <xf numFmtId="0" fontId="0" fillId="0" borderId="0" xfId="0" applyAlignment="1">
      <alignment horizontal="right"/>
    </xf>
    <xf numFmtId="0" fontId="0" fillId="0" borderId="0" xfId="0" applyAlignment="1">
      <alignment horizontal="center"/>
    </xf>
    <xf numFmtId="167" fontId="0" fillId="24" borderId="0" xfId="442" applyFont="1" applyFill="1" applyBorder="1"/>
    <xf numFmtId="1" fontId="0" fillId="24" borderId="0" xfId="0" applyNumberFormat="1" applyFill="1"/>
    <xf numFmtId="0" fontId="41" fillId="0" borderId="10" xfId="1996" applyBorder="1" applyAlignment="1">
      <alignment horizontal="center"/>
    </xf>
    <xf numFmtId="0" fontId="45" fillId="24" borderId="13" xfId="1996" applyFont="1" applyFill="1" applyBorder="1" applyAlignment="1" applyProtection="1">
      <alignment horizontal="left" vertical="center" wrapText="1"/>
      <protection locked="0"/>
    </xf>
    <xf numFmtId="0" fontId="45" fillId="43" borderId="10" xfId="1996" applyFont="1" applyFill="1" applyBorder="1" applyAlignment="1" applyProtection="1">
      <alignment horizontal="left" vertical="center" wrapText="1"/>
      <protection locked="0"/>
    </xf>
    <xf numFmtId="1" fontId="41" fillId="43" borderId="10" xfId="1996" applyNumberFormat="1" applyFill="1" applyBorder="1" applyAlignment="1" applyProtection="1">
      <alignment horizontal="center" vertical="center" wrapText="1"/>
      <protection locked="0"/>
    </xf>
    <xf numFmtId="0" fontId="41" fillId="43" borderId="10" xfId="1996" applyFill="1" applyBorder="1" applyAlignment="1" applyProtection="1">
      <alignment horizontal="center" vertical="center" wrapText="1"/>
      <protection locked="0"/>
    </xf>
    <xf numFmtId="0" fontId="45" fillId="43" borderId="10" xfId="1996" applyFont="1" applyFill="1" applyBorder="1" applyAlignment="1">
      <alignment horizontal="left" vertical="center" wrapText="1"/>
    </xf>
    <xf numFmtId="194" fontId="41" fillId="43" borderId="10" xfId="1996" applyNumberFormat="1" applyFill="1" applyBorder="1" applyAlignment="1">
      <alignment horizontal="center" vertical="center" wrapText="1"/>
    </xf>
    <xf numFmtId="170" fontId="0" fillId="43" borderId="10" xfId="1999" applyFont="1" applyFill="1" applyBorder="1" applyAlignment="1" applyProtection="1">
      <alignment horizontal="center" vertical="center" wrapText="1"/>
      <protection locked="0"/>
    </xf>
    <xf numFmtId="194" fontId="45" fillId="43" borderId="10" xfId="1996" applyNumberFormat="1" applyFont="1" applyFill="1" applyBorder="1" applyAlignment="1" applyProtection="1">
      <alignment horizontal="center" vertical="center" wrapText="1"/>
      <protection locked="0"/>
    </xf>
    <xf numFmtId="0" fontId="45" fillId="43" borderId="10" xfId="1996" applyFont="1" applyFill="1" applyBorder="1" applyAlignment="1" applyProtection="1">
      <alignment horizontal="center" vertical="center" wrapText="1"/>
      <protection locked="0"/>
    </xf>
    <xf numFmtId="0" fontId="41" fillId="0" borderId="0" xfId="1996" applyAlignment="1">
      <alignment horizontal="center"/>
    </xf>
    <xf numFmtId="174" fontId="39" fillId="24" borderId="0" xfId="442" applyNumberFormat="1" applyFont="1" applyFill="1" applyBorder="1" applyAlignment="1">
      <alignment vertical="center"/>
    </xf>
    <xf numFmtId="167" fontId="56" fillId="24" borderId="0" xfId="442" applyFont="1" applyFill="1" applyBorder="1"/>
    <xf numFmtId="0" fontId="62" fillId="0" borderId="0" xfId="0" applyFont="1" applyAlignment="1">
      <alignment horizontal="center"/>
    </xf>
    <xf numFmtId="2" fontId="64" fillId="46" borderId="31" xfId="0" applyNumberFormat="1" applyFont="1" applyFill="1" applyBorder="1" applyAlignment="1">
      <alignment horizontal="center" vertical="center" wrapText="1"/>
    </xf>
    <xf numFmtId="0" fontId="64" fillId="46" borderId="31" xfId="0" applyFont="1" applyFill="1" applyBorder="1" applyAlignment="1">
      <alignment horizontal="left" vertical="center" wrapText="1"/>
    </xf>
    <xf numFmtId="2" fontId="64" fillId="45" borderId="31" xfId="0" applyNumberFormat="1" applyFont="1" applyFill="1" applyBorder="1" applyAlignment="1">
      <alignment horizontal="center" vertical="center" wrapText="1"/>
    </xf>
    <xf numFmtId="0" fontId="64" fillId="45" borderId="31" xfId="0" applyFont="1" applyFill="1" applyBorder="1" applyAlignment="1">
      <alignment horizontal="left" vertical="center" wrapText="1"/>
    </xf>
    <xf numFmtId="2" fontId="64" fillId="0" borderId="31" xfId="0" applyNumberFormat="1" applyFont="1" applyBorder="1" applyAlignment="1">
      <alignment horizontal="center" vertical="center" wrapText="1"/>
    </xf>
    <xf numFmtId="0" fontId="62" fillId="0" borderId="0" xfId="0" applyFont="1" applyAlignment="1">
      <alignment horizontal="center" wrapText="1"/>
    </xf>
    <xf numFmtId="0" fontId="64" fillId="26" borderId="0" xfId="0" applyFont="1" applyFill="1" applyAlignment="1">
      <alignment horizontal="center" wrapText="1"/>
    </xf>
    <xf numFmtId="2" fontId="63" fillId="29" borderId="31" xfId="0" applyNumberFormat="1" applyFont="1" applyFill="1" applyBorder="1" applyAlignment="1">
      <alignment horizontal="center" vertical="center" wrapText="1"/>
    </xf>
    <xf numFmtId="0" fontId="66" fillId="0" borderId="0" xfId="0" applyFont="1"/>
    <xf numFmtId="0" fontId="66" fillId="0" borderId="0" xfId="0" applyFont="1" applyAlignment="1">
      <alignment wrapText="1"/>
    </xf>
    <xf numFmtId="0" fontId="64" fillId="26" borderId="0" xfId="0" applyFont="1" applyFill="1" applyAlignment="1">
      <alignment wrapText="1"/>
    </xf>
    <xf numFmtId="0" fontId="67" fillId="0" borderId="0" xfId="0" applyFont="1" applyAlignment="1">
      <alignment wrapText="1"/>
    </xf>
    <xf numFmtId="167" fontId="63" fillId="29" borderId="31" xfId="442" applyFont="1" applyFill="1" applyBorder="1" applyAlignment="1">
      <alignment horizontal="center" vertical="center" wrapText="1"/>
    </xf>
    <xf numFmtId="10" fontId="63" fillId="29" borderId="31" xfId="2004" applyNumberFormat="1" applyFont="1" applyFill="1" applyBorder="1" applyAlignment="1">
      <alignment horizontal="center" vertical="center" wrapText="1"/>
    </xf>
    <xf numFmtId="4" fontId="62" fillId="45" borderId="31" xfId="0" applyNumberFormat="1" applyFont="1" applyFill="1" applyBorder="1" applyAlignment="1">
      <alignment horizontal="center" vertical="center" wrapText="1"/>
    </xf>
    <xf numFmtId="0" fontId="65" fillId="45" borderId="31" xfId="0" applyFont="1" applyFill="1" applyBorder="1" applyAlignment="1">
      <alignment horizontal="left" vertical="center" wrapText="1"/>
    </xf>
    <xf numFmtId="191" fontId="66" fillId="0" borderId="0" xfId="1994" applyNumberFormat="1" applyFont="1" applyAlignment="1">
      <alignment wrapText="1"/>
    </xf>
    <xf numFmtId="0" fontId="66" fillId="24" borderId="0" xfId="0" applyFont="1" applyFill="1" applyAlignment="1">
      <alignment wrapText="1"/>
    </xf>
    <xf numFmtId="191" fontId="66" fillId="24" borderId="0" xfId="1994" applyNumberFormat="1" applyFont="1" applyFill="1" applyAlignment="1">
      <alignment wrapText="1"/>
    </xf>
    <xf numFmtId="191" fontId="66" fillId="0" borderId="0" xfId="0" applyNumberFormat="1" applyFont="1" applyAlignment="1">
      <alignment wrapText="1"/>
    </xf>
    <xf numFmtId="167" fontId="66" fillId="0" borderId="0" xfId="437" applyFont="1" applyAlignment="1">
      <alignment wrapText="1"/>
    </xf>
    <xf numFmtId="2" fontId="62" fillId="0" borderId="31" xfId="0" applyNumberFormat="1" applyFont="1" applyBorder="1" applyAlignment="1">
      <alignment horizontal="center" vertical="center" wrapText="1"/>
    </xf>
    <xf numFmtId="0" fontId="66" fillId="24" borderId="31" xfId="0" applyFont="1" applyFill="1" applyBorder="1" applyAlignment="1">
      <alignment horizontal="center" vertical="center" wrapText="1"/>
    </xf>
    <xf numFmtId="0" fontId="63" fillId="29" borderId="31" xfId="0" applyFont="1" applyFill="1" applyBorder="1" applyAlignment="1">
      <alignment horizontal="center" vertical="center" wrapText="1"/>
    </xf>
    <xf numFmtId="0" fontId="65" fillId="26" borderId="31" xfId="0" applyFont="1" applyFill="1" applyBorder="1" applyAlignment="1">
      <alignment horizontal="left" vertical="center"/>
    </xf>
    <xf numFmtId="4" fontId="62" fillId="26" borderId="31" xfId="0" applyNumberFormat="1" applyFont="1" applyFill="1" applyBorder="1" applyAlignment="1">
      <alignment horizontal="center" vertical="center" wrapText="1"/>
    </xf>
    <xf numFmtId="4" fontId="65" fillId="48" borderId="31" xfId="0" applyNumberFormat="1" applyFont="1" applyFill="1" applyBorder="1" applyAlignment="1">
      <alignment horizontal="center" vertical="center" wrapText="1"/>
    </xf>
    <xf numFmtId="0" fontId="65" fillId="24" borderId="31" xfId="0" applyFont="1" applyFill="1" applyBorder="1" applyAlignment="1">
      <alignment horizontal="center" vertical="center" wrapText="1"/>
    </xf>
    <xf numFmtId="0" fontId="64" fillId="25" borderId="31" xfId="0" applyFont="1" applyFill="1" applyBorder="1" applyAlignment="1">
      <alignment horizontal="left" vertical="center"/>
    </xf>
    <xf numFmtId="2" fontId="64" fillId="25" borderId="31" xfId="0" applyNumberFormat="1" applyFont="1" applyFill="1" applyBorder="1" applyAlignment="1">
      <alignment horizontal="center" vertical="center" wrapText="1"/>
    </xf>
    <xf numFmtId="0" fontId="64" fillId="0" borderId="31" xfId="0" applyFont="1" applyBorder="1" applyAlignment="1">
      <alignment horizontal="left" vertical="center"/>
    </xf>
    <xf numFmtId="0" fontId="64" fillId="30" borderId="31" xfId="0" applyFont="1" applyFill="1" applyBorder="1" applyAlignment="1">
      <alignment horizontal="left" vertical="center"/>
    </xf>
    <xf numFmtId="2" fontId="64" fillId="30" borderId="31" xfId="0" applyNumberFormat="1" applyFont="1" applyFill="1" applyBorder="1" applyAlignment="1">
      <alignment horizontal="center" vertical="center" wrapText="1"/>
    </xf>
    <xf numFmtId="0" fontId="64" fillId="47" borderId="31" xfId="0" applyFont="1" applyFill="1" applyBorder="1" applyAlignment="1">
      <alignment horizontal="left" vertical="center"/>
    </xf>
    <xf numFmtId="193" fontId="65" fillId="25" borderId="31" xfId="0" applyNumberFormat="1" applyFont="1" applyFill="1" applyBorder="1" applyAlignment="1">
      <alignment horizontal="center" vertical="center" wrapText="1"/>
    </xf>
    <xf numFmtId="2" fontId="65" fillId="25" borderId="31" xfId="0" applyNumberFormat="1" applyFont="1" applyFill="1" applyBorder="1" applyAlignment="1">
      <alignment horizontal="center" vertical="center" wrapText="1"/>
    </xf>
    <xf numFmtId="193" fontId="64" fillId="0" borderId="31" xfId="0" applyNumberFormat="1" applyFont="1" applyBorder="1" applyAlignment="1">
      <alignment horizontal="center" vertical="center" wrapText="1"/>
    </xf>
    <xf numFmtId="193" fontId="64" fillId="25" borderId="31" xfId="0" applyNumberFormat="1" applyFont="1" applyFill="1" applyBorder="1" applyAlignment="1">
      <alignment horizontal="center" vertical="center" wrapText="1"/>
    </xf>
    <xf numFmtId="170" fontId="64" fillId="0" borderId="31" xfId="1994" applyFont="1" applyBorder="1" applyAlignment="1">
      <alignment horizontal="center" vertical="center" wrapText="1"/>
    </xf>
    <xf numFmtId="170" fontId="65" fillId="48" borderId="31" xfId="1994" applyFont="1" applyFill="1" applyBorder="1" applyAlignment="1">
      <alignment horizontal="center" vertical="center" wrapText="1"/>
    </xf>
    <xf numFmtId="0" fontId="66" fillId="45" borderId="31" xfId="0" applyFont="1" applyFill="1" applyBorder="1" applyAlignment="1">
      <alignment vertical="center" wrapText="1"/>
    </xf>
    <xf numFmtId="0" fontId="31" fillId="0" borderId="0" xfId="0" applyFont="1" applyAlignment="1">
      <alignment vertical="center"/>
    </xf>
    <xf numFmtId="0" fontId="31" fillId="0" borderId="0" xfId="0" applyFont="1" applyAlignment="1">
      <alignment horizontal="center" vertical="center"/>
    </xf>
    <xf numFmtId="41" fontId="31" fillId="0" borderId="0" xfId="438" applyFont="1" applyAlignment="1">
      <alignment vertical="center"/>
    </xf>
    <xf numFmtId="0" fontId="0" fillId="0" borderId="0" xfId="0" applyAlignment="1">
      <alignment vertical="center"/>
    </xf>
    <xf numFmtId="41" fontId="34" fillId="0" borderId="0" xfId="438" applyFont="1" applyBorder="1" applyAlignment="1">
      <alignment horizontal="center" vertical="center"/>
    </xf>
    <xf numFmtId="41" fontId="31" fillId="0" borderId="0" xfId="438" applyFont="1" applyBorder="1" applyAlignment="1">
      <alignment vertical="center"/>
    </xf>
    <xf numFmtId="14" fontId="31" fillId="0" borderId="0" xfId="0" applyNumberFormat="1" applyFont="1" applyAlignment="1">
      <alignment vertical="center"/>
    </xf>
    <xf numFmtId="167" fontId="31" fillId="0" borderId="0" xfId="437" applyFont="1" applyAlignment="1">
      <alignment vertical="center"/>
    </xf>
    <xf numFmtId="41" fontId="37" fillId="0" borderId="0" xfId="438" applyFont="1" applyAlignment="1">
      <alignment vertical="center"/>
    </xf>
    <xf numFmtId="41" fontId="35" fillId="0" borderId="0" xfId="438" applyFont="1" applyAlignment="1">
      <alignment vertical="center"/>
    </xf>
    <xf numFmtId="41" fontId="4" fillId="0" borderId="0" xfId="438" applyFont="1" applyAlignment="1">
      <alignment vertical="center"/>
    </xf>
    <xf numFmtId="41" fontId="37" fillId="0" borderId="0" xfId="438" applyFont="1" applyBorder="1" applyAlignment="1">
      <alignment vertical="center"/>
    </xf>
    <xf numFmtId="192" fontId="31" fillId="0" borderId="0" xfId="0" applyNumberFormat="1" applyFont="1" applyAlignment="1">
      <alignment vertical="center"/>
    </xf>
    <xf numFmtId="169" fontId="31" fillId="0" borderId="0" xfId="0" applyNumberFormat="1" applyFont="1" applyAlignment="1">
      <alignment horizontal="center" vertical="center"/>
    </xf>
    <xf numFmtId="169" fontId="31" fillId="0" borderId="0" xfId="0" applyNumberFormat="1" applyFont="1" applyAlignment="1">
      <alignment vertical="center"/>
    </xf>
    <xf numFmtId="191" fontId="31" fillId="0" borderId="0" xfId="0" applyNumberFormat="1" applyFont="1" applyAlignment="1">
      <alignment vertical="center"/>
    </xf>
    <xf numFmtId="191" fontId="31" fillId="0" borderId="0" xfId="1994" applyNumberFormat="1" applyFont="1" applyAlignment="1">
      <alignment vertical="center"/>
    </xf>
    <xf numFmtId="170" fontId="31" fillId="0" borderId="0" xfId="0" applyNumberFormat="1" applyFont="1" applyAlignment="1">
      <alignment vertical="center"/>
    </xf>
    <xf numFmtId="0" fontId="31" fillId="24" borderId="0" xfId="0" applyFont="1" applyFill="1" applyAlignment="1">
      <alignment vertical="center"/>
    </xf>
    <xf numFmtId="41" fontId="34" fillId="24" borderId="0" xfId="438" applyFont="1" applyFill="1" applyBorder="1" applyAlignment="1">
      <alignment horizontal="left" vertical="center"/>
    </xf>
    <xf numFmtId="6" fontId="31" fillId="0" borderId="0" xfId="438" applyNumberFormat="1" applyFont="1" applyAlignment="1">
      <alignment vertical="center"/>
    </xf>
    <xf numFmtId="0" fontId="38" fillId="37" borderId="31" xfId="0" applyFont="1" applyFill="1" applyBorder="1" applyAlignment="1">
      <alignment horizontal="center" vertical="center"/>
    </xf>
    <xf numFmtId="0" fontId="31" fillId="0" borderId="31" xfId="0" applyFont="1" applyBorder="1" applyAlignment="1">
      <alignment vertical="center"/>
    </xf>
    <xf numFmtId="189" fontId="4" fillId="0" borderId="31" xfId="0" applyNumberFormat="1" applyFont="1" applyBorder="1" applyAlignment="1">
      <alignment horizontal="center" vertical="center"/>
    </xf>
    <xf numFmtId="174" fontId="39" fillId="38" borderId="31" xfId="442" applyNumberFormat="1" applyFont="1" applyFill="1" applyBorder="1" applyAlignment="1">
      <alignment horizontal="center" vertical="center"/>
    </xf>
    <xf numFmtId="0" fontId="34" fillId="26" borderId="31" xfId="0" applyFont="1" applyFill="1" applyBorder="1" applyAlignment="1">
      <alignment horizontal="center" vertical="center" wrapText="1"/>
    </xf>
    <xf numFmtId="41" fontId="34" fillId="26" borderId="31" xfId="438" applyFont="1" applyFill="1" applyBorder="1" applyAlignment="1">
      <alignment horizontal="center" vertical="center" wrapText="1"/>
    </xf>
    <xf numFmtId="169" fontId="34" fillId="0" borderId="31" xfId="0" applyNumberFormat="1" applyFont="1" applyBorder="1" applyAlignment="1">
      <alignment vertical="center"/>
    </xf>
    <xf numFmtId="192" fontId="34" fillId="0" borderId="31" xfId="687" applyNumberFormat="1" applyFont="1" applyFill="1" applyBorder="1" applyAlignment="1">
      <alignment vertical="center"/>
    </xf>
    <xf numFmtId="169" fontId="31" fillId="0" borderId="31" xfId="0" applyNumberFormat="1" applyFont="1" applyBorder="1" applyAlignment="1">
      <alignment horizontal="center" vertical="center"/>
    </xf>
    <xf numFmtId="2" fontId="31" fillId="0" borderId="31" xfId="0" applyNumberFormat="1" applyFont="1" applyBorder="1" applyAlignment="1">
      <alignment horizontal="center" vertical="center"/>
    </xf>
    <xf numFmtId="192" fontId="31" fillId="0" borderId="31" xfId="687" applyNumberFormat="1" applyFont="1" applyFill="1" applyBorder="1" applyAlignment="1">
      <alignment vertical="center"/>
    </xf>
    <xf numFmtId="192" fontId="34" fillId="28" borderId="31" xfId="687" applyNumberFormat="1" applyFont="1" applyFill="1" applyBorder="1" applyAlignment="1">
      <alignment vertical="center"/>
    </xf>
    <xf numFmtId="169" fontId="31" fillId="27" borderId="31" xfId="0" applyNumberFormat="1" applyFont="1" applyFill="1" applyBorder="1" applyAlignment="1">
      <alignment vertical="center"/>
    </xf>
    <xf numFmtId="192" fontId="32" fillId="26" borderId="31" xfId="687" applyNumberFormat="1" applyFont="1" applyFill="1" applyBorder="1" applyAlignment="1">
      <alignment vertical="center"/>
    </xf>
    <xf numFmtId="0" fontId="34" fillId="0" borderId="31" xfId="0" applyFont="1" applyBorder="1" applyAlignment="1">
      <alignment vertical="center"/>
    </xf>
    <xf numFmtId="0" fontId="31" fillId="0" borderId="31" xfId="0" applyFont="1" applyBorder="1" applyAlignment="1">
      <alignment horizontal="center" vertical="center"/>
    </xf>
    <xf numFmtId="192" fontId="33" fillId="26" borderId="31" xfId="687" applyNumberFormat="1" applyFont="1" applyFill="1" applyBorder="1" applyAlignment="1">
      <alignment vertical="center"/>
    </xf>
    <xf numFmtId="0" fontId="34" fillId="0" borderId="33" xfId="0" applyFont="1" applyBorder="1" applyAlignment="1">
      <alignment vertical="center"/>
    </xf>
    <xf numFmtId="0" fontId="31" fillId="0" borderId="33" xfId="0" applyFont="1" applyBorder="1" applyAlignment="1">
      <alignment horizontal="center" vertical="center"/>
    </xf>
    <xf numFmtId="0" fontId="47" fillId="0" borderId="31" xfId="0" applyFont="1" applyBorder="1" applyAlignment="1">
      <alignment vertical="center" wrapText="1"/>
    </xf>
    <xf numFmtId="0" fontId="47" fillId="0" borderId="31" xfId="0" applyFont="1" applyBorder="1" applyAlignment="1">
      <alignment horizontal="center" vertical="center"/>
    </xf>
    <xf numFmtId="167" fontId="37" fillId="0" borderId="0" xfId="437" applyFont="1" applyAlignment="1">
      <alignment vertical="center"/>
    </xf>
    <xf numFmtId="167" fontId="37" fillId="0" borderId="0" xfId="437" applyFont="1" applyBorder="1" applyAlignment="1">
      <alignment vertical="center"/>
    </xf>
    <xf numFmtId="167" fontId="31" fillId="0" borderId="0" xfId="437" applyFont="1" applyBorder="1" applyAlignment="1">
      <alignment vertical="center"/>
    </xf>
    <xf numFmtId="167" fontId="34" fillId="26" borderId="31" xfId="437" applyFont="1" applyFill="1" applyBorder="1" applyAlignment="1">
      <alignment horizontal="center" vertical="center" wrapText="1"/>
    </xf>
    <xf numFmtId="167" fontId="31" fillId="0" borderId="31" xfId="437" applyFont="1" applyFill="1" applyBorder="1" applyAlignment="1">
      <alignment vertical="center"/>
    </xf>
    <xf numFmtId="167" fontId="32" fillId="24" borderId="0" xfId="437" applyFont="1" applyFill="1" applyBorder="1" applyAlignment="1">
      <alignment vertical="center"/>
    </xf>
    <xf numFmtId="167" fontId="31" fillId="0" borderId="33" xfId="437" applyFont="1" applyFill="1" applyBorder="1" applyAlignment="1">
      <alignment vertical="center"/>
    </xf>
    <xf numFmtId="167" fontId="35" fillId="0" borderId="0" xfId="437" applyFont="1" applyAlignment="1">
      <alignment vertical="center"/>
    </xf>
    <xf numFmtId="167" fontId="4" fillId="0" borderId="0" xfId="437" applyFont="1" applyAlignment="1">
      <alignment vertical="center"/>
    </xf>
    <xf numFmtId="167" fontId="34" fillId="24" borderId="0" xfId="437" applyFont="1" applyFill="1" applyBorder="1" applyAlignment="1">
      <alignment horizontal="left" vertical="center"/>
    </xf>
    <xf numFmtId="167" fontId="34" fillId="0" borderId="0" xfId="437" applyFont="1" applyBorder="1" applyAlignment="1">
      <alignment horizontal="center" vertical="center"/>
    </xf>
    <xf numFmtId="167" fontId="31" fillId="27" borderId="31" xfId="437" applyFont="1" applyFill="1" applyBorder="1" applyAlignment="1">
      <alignment vertical="center"/>
    </xf>
    <xf numFmtId="41" fontId="31" fillId="24" borderId="0" xfId="438" applyFont="1" applyFill="1" applyBorder="1" applyAlignment="1">
      <alignment vertical="center"/>
    </xf>
    <xf numFmtId="41" fontId="37" fillId="24" borderId="0" xfId="438" applyFont="1" applyFill="1" applyBorder="1" applyAlignment="1">
      <alignment vertical="center"/>
    </xf>
    <xf numFmtId="0" fontId="34" fillId="0" borderId="31" xfId="0" applyFont="1" applyBorder="1" applyAlignment="1">
      <alignment vertical="center" wrapText="1"/>
    </xf>
    <xf numFmtId="192" fontId="34" fillId="34" borderId="31" xfId="687" applyNumberFormat="1" applyFont="1" applyFill="1" applyBorder="1" applyAlignment="1">
      <alignment vertical="center"/>
    </xf>
    <xf numFmtId="192" fontId="33" fillId="26" borderId="30" xfId="687" applyNumberFormat="1" applyFont="1" applyFill="1" applyBorder="1" applyAlignment="1">
      <alignment vertical="center"/>
    </xf>
    <xf numFmtId="0" fontId="31" fillId="0" borderId="0" xfId="0" applyFont="1" applyAlignment="1">
      <alignment vertical="center" wrapText="1"/>
    </xf>
    <xf numFmtId="0" fontId="0" fillId="0" borderId="0" xfId="0" applyAlignment="1">
      <alignment vertical="center" wrapText="1"/>
    </xf>
    <xf numFmtId="0" fontId="31" fillId="0" borderId="0" xfId="0" applyFont="1" applyAlignment="1">
      <alignment vertical="center" textRotation="180" wrapText="1"/>
    </xf>
    <xf numFmtId="0" fontId="34" fillId="24" borderId="0" xfId="0" applyFont="1" applyFill="1" applyAlignment="1">
      <alignment horizontal="center" vertical="center" wrapText="1"/>
    </xf>
    <xf numFmtId="0" fontId="68" fillId="0" borderId="0" xfId="1563" applyFont="1" applyAlignment="1">
      <alignment vertical="center"/>
    </xf>
    <xf numFmtId="0" fontId="69" fillId="0" borderId="0" xfId="1563" applyFont="1" applyAlignment="1">
      <alignment horizontal="center" vertical="center"/>
    </xf>
    <xf numFmtId="0" fontId="69" fillId="0" borderId="0" xfId="1563" applyFont="1" applyAlignment="1">
      <alignment vertical="center"/>
    </xf>
    <xf numFmtId="14" fontId="68" fillId="0" borderId="0" xfId="1563" applyNumberFormat="1" applyFont="1" applyAlignment="1">
      <alignment vertical="center"/>
    </xf>
    <xf numFmtId="0" fontId="68" fillId="0" borderId="0" xfId="1563" applyFont="1" applyAlignment="1">
      <alignment horizontal="center" vertical="center" wrapText="1"/>
    </xf>
    <xf numFmtId="190" fontId="69" fillId="0" borderId="0" xfId="1563" applyNumberFormat="1" applyFont="1" applyAlignment="1">
      <alignment vertical="center"/>
    </xf>
    <xf numFmtId="179" fontId="68" fillId="0" borderId="0" xfId="1563" applyNumberFormat="1" applyFont="1" applyAlignment="1">
      <alignment vertical="center"/>
    </xf>
    <xf numFmtId="0" fontId="68" fillId="24" borderId="0" xfId="1563" applyFont="1" applyFill="1" applyAlignment="1">
      <alignment vertical="center"/>
    </xf>
    <xf numFmtId="0" fontId="74" fillId="0" borderId="0" xfId="1563" applyFont="1" applyAlignment="1">
      <alignment vertical="center"/>
    </xf>
    <xf numFmtId="0" fontId="74" fillId="0" borderId="0" xfId="1563" applyFont="1" applyAlignment="1">
      <alignment horizontal="center" vertical="center"/>
    </xf>
    <xf numFmtId="0" fontId="75" fillId="0" borderId="0" xfId="1563" applyFont="1" applyAlignment="1">
      <alignment horizontal="center" vertical="center" wrapText="1"/>
    </xf>
    <xf numFmtId="0" fontId="78" fillId="24" borderId="31" xfId="1563" applyFont="1" applyFill="1" applyBorder="1" applyAlignment="1">
      <alignment horizontal="left" vertical="center" wrapText="1"/>
    </xf>
    <xf numFmtId="0" fontId="74" fillId="0" borderId="0" xfId="1563" applyFont="1" applyAlignment="1">
      <alignment horizontal="center" vertical="center" wrapText="1"/>
    </xf>
    <xf numFmtId="0" fontId="76" fillId="31" borderId="31" xfId="1563" applyFont="1" applyFill="1" applyBorder="1" applyAlignment="1">
      <alignment horizontal="left" vertical="center" wrapText="1"/>
    </xf>
    <xf numFmtId="0" fontId="74" fillId="24" borderId="31" xfId="1551" applyFont="1" applyFill="1" applyBorder="1" applyAlignment="1">
      <alignment horizontal="left" vertical="center" wrapText="1" shrinkToFit="1"/>
    </xf>
    <xf numFmtId="0" fontId="75" fillId="26" borderId="31" xfId="1563" quotePrefix="1" applyFont="1" applyFill="1" applyBorder="1" applyAlignment="1">
      <alignment horizontal="left" vertical="center" wrapText="1"/>
    </xf>
    <xf numFmtId="0" fontId="74" fillId="24" borderId="0" xfId="1563" applyFont="1" applyFill="1" applyAlignment="1">
      <alignment vertical="center"/>
    </xf>
    <xf numFmtId="0" fontId="75" fillId="0" borderId="0" xfId="1563" applyFont="1" applyAlignment="1">
      <alignment vertical="center"/>
    </xf>
    <xf numFmtId="167" fontId="79" fillId="0" borderId="0" xfId="437" applyFont="1" applyAlignment="1">
      <alignment vertical="center"/>
    </xf>
    <xf numFmtId="167" fontId="74" fillId="0" borderId="0" xfId="437" applyFont="1" applyAlignment="1">
      <alignment vertical="center"/>
    </xf>
    <xf numFmtId="167" fontId="79" fillId="0" borderId="0" xfId="437" applyFont="1" applyAlignment="1">
      <alignment horizontal="center" vertical="center"/>
    </xf>
    <xf numFmtId="167" fontId="79" fillId="24" borderId="31" xfId="437" applyFont="1" applyFill="1" applyBorder="1" applyAlignment="1">
      <alignment horizontal="right" vertical="center"/>
    </xf>
    <xf numFmtId="167" fontId="78" fillId="36" borderId="31" xfId="437" applyFont="1" applyFill="1" applyBorder="1" applyAlignment="1">
      <alignment horizontal="right" vertical="center"/>
    </xf>
    <xf numFmtId="167" fontId="75" fillId="28" borderId="31" xfId="437" applyFont="1" applyFill="1" applyBorder="1" applyAlignment="1">
      <alignment horizontal="right" vertical="center"/>
    </xf>
    <xf numFmtId="167" fontId="79" fillId="31" borderId="31" xfId="437" applyFont="1" applyFill="1" applyBorder="1" applyAlignment="1">
      <alignment horizontal="right" vertical="center"/>
    </xf>
    <xf numFmtId="167" fontId="75" fillId="31" borderId="31" xfId="437" applyFont="1" applyFill="1" applyBorder="1" applyAlignment="1">
      <alignment horizontal="right" vertical="center"/>
    </xf>
    <xf numFmtId="167" fontId="75" fillId="24" borderId="31" xfId="437" applyFont="1" applyFill="1" applyBorder="1" applyAlignment="1">
      <alignment horizontal="right" vertical="center"/>
    </xf>
    <xf numFmtId="167" fontId="76" fillId="36" borderId="31" xfId="437" applyFont="1" applyFill="1" applyBorder="1" applyAlignment="1">
      <alignment horizontal="right" vertical="center"/>
    </xf>
    <xf numFmtId="167" fontId="79" fillId="26" borderId="31" xfId="437" applyFont="1" applyFill="1" applyBorder="1" applyAlignment="1">
      <alignment horizontal="right" vertical="center"/>
    </xf>
    <xf numFmtId="167" fontId="75" fillId="26" borderId="31" xfId="437" applyFont="1" applyFill="1" applyBorder="1" applyAlignment="1">
      <alignment horizontal="right" vertical="center"/>
    </xf>
    <xf numFmtId="0" fontId="69" fillId="24" borderId="19" xfId="0" applyFont="1" applyFill="1" applyBorder="1" applyAlignment="1">
      <alignment vertical="center" wrapText="1"/>
    </xf>
    <xf numFmtId="0" fontId="71" fillId="26" borderId="10" xfId="1563" quotePrefix="1" applyFont="1" applyFill="1" applyBorder="1" applyAlignment="1">
      <alignment horizontal="left" vertical="center" wrapText="1"/>
    </xf>
    <xf numFmtId="179" fontId="71" fillId="26" borderId="10" xfId="690" applyNumberFormat="1" applyFont="1" applyFill="1" applyBorder="1" applyAlignment="1">
      <alignment horizontal="right" vertical="center"/>
    </xf>
    <xf numFmtId="167" fontId="81" fillId="26" borderId="31" xfId="437" applyFont="1" applyFill="1" applyBorder="1" applyAlignment="1">
      <alignment horizontal="center" vertical="center" wrapText="1"/>
    </xf>
    <xf numFmtId="167" fontId="82" fillId="26" borderId="31" xfId="437" applyFont="1" applyFill="1" applyBorder="1" applyAlignment="1">
      <alignment horizontal="center" vertical="center" wrapText="1"/>
    </xf>
    <xf numFmtId="167" fontId="83" fillId="26" borderId="31" xfId="437" applyFont="1" applyFill="1" applyBorder="1" applyAlignment="1">
      <alignment horizontal="center" vertical="center" wrapText="1"/>
    </xf>
    <xf numFmtId="0" fontId="76" fillId="26" borderId="10" xfId="1563" applyFont="1" applyFill="1" applyBorder="1" applyAlignment="1">
      <alignment horizontal="center" vertical="center" wrapText="1"/>
    </xf>
    <xf numFmtId="0" fontId="75" fillId="26" borderId="10" xfId="1563" applyFont="1" applyFill="1" applyBorder="1" applyAlignment="1">
      <alignment horizontal="center" vertical="center" wrapText="1"/>
    </xf>
    <xf numFmtId="179" fontId="75" fillId="24" borderId="10" xfId="690" applyNumberFormat="1" applyFont="1" applyFill="1" applyBorder="1" applyAlignment="1">
      <alignment horizontal="right" vertical="center"/>
    </xf>
    <xf numFmtId="193" fontId="6" fillId="32" borderId="31" xfId="2002" applyNumberFormat="1" applyFont="1" applyFill="1" applyBorder="1" applyAlignment="1">
      <alignment vertical="center"/>
    </xf>
    <xf numFmtId="179" fontId="6" fillId="32" borderId="31" xfId="2002" applyNumberFormat="1" applyFont="1" applyFill="1" applyBorder="1" applyAlignment="1">
      <alignment horizontal="right" vertical="center"/>
    </xf>
    <xf numFmtId="179" fontId="6" fillId="40" borderId="31" xfId="2002" applyNumberFormat="1" applyFont="1" applyFill="1" applyBorder="1" applyAlignment="1">
      <alignment horizontal="right" vertical="center"/>
    </xf>
    <xf numFmtId="179" fontId="6" fillId="0" borderId="31" xfId="2002" applyNumberFormat="1" applyFont="1" applyBorder="1" applyAlignment="1">
      <alignment horizontal="right" vertical="center"/>
    </xf>
    <xf numFmtId="1" fontId="32" fillId="0" borderId="31" xfId="2001" applyNumberFormat="1" applyFont="1" applyBorder="1" applyAlignment="1">
      <alignment horizontal="center" vertical="center"/>
    </xf>
    <xf numFmtId="193" fontId="6" fillId="0" borderId="31" xfId="2002" applyNumberFormat="1" applyFont="1" applyBorder="1" applyAlignment="1">
      <alignment vertical="center"/>
    </xf>
    <xf numFmtId="1" fontId="39" fillId="41" borderId="31" xfId="2002" applyNumberFormat="1" applyFont="1" applyFill="1" applyBorder="1" applyAlignment="1">
      <alignment horizontal="center" vertical="center"/>
    </xf>
    <xf numFmtId="1" fontId="51" fillId="41" borderId="31" xfId="2000" applyNumberFormat="1" applyFont="1" applyFill="1" applyBorder="1" applyAlignment="1">
      <alignment horizontal="center" vertical="center"/>
    </xf>
    <xf numFmtId="179" fontId="51" fillId="41" borderId="31" xfId="2000" applyNumberFormat="1" applyFont="1" applyFill="1" applyBorder="1" applyAlignment="1">
      <alignment vertical="center"/>
    </xf>
    <xf numFmtId="1" fontId="84" fillId="31" borderId="31" xfId="2000" applyNumberFormat="1" applyFont="1" applyFill="1" applyBorder="1" applyAlignment="1">
      <alignment horizontal="center" vertical="center"/>
    </xf>
    <xf numFmtId="1" fontId="84" fillId="49" borderId="31" xfId="2000" applyNumberFormat="1" applyFont="1" applyFill="1" applyBorder="1" applyAlignment="1">
      <alignment horizontal="center" vertical="center"/>
    </xf>
    <xf numFmtId="1" fontId="84" fillId="50" borderId="31" xfId="2000" applyNumberFormat="1" applyFont="1" applyFill="1" applyBorder="1" applyAlignment="1">
      <alignment horizontal="center" vertical="center"/>
    </xf>
    <xf numFmtId="1" fontId="55" fillId="39" borderId="31" xfId="2000" applyNumberFormat="1" applyFont="1" applyFill="1" applyBorder="1" applyAlignment="1">
      <alignment horizontal="center" vertical="center"/>
    </xf>
    <xf numFmtId="170" fontId="85" fillId="51" borderId="31" xfId="1994" applyFont="1" applyFill="1" applyBorder="1" applyAlignment="1">
      <alignment horizontal="center" vertical="center" wrapText="1"/>
    </xf>
    <xf numFmtId="179" fontId="86" fillId="51" borderId="31" xfId="2000" applyNumberFormat="1" applyFont="1" applyFill="1" applyBorder="1" applyAlignment="1">
      <alignment vertical="center"/>
    </xf>
    <xf numFmtId="0" fontId="34" fillId="43" borderId="0" xfId="2000" applyFont="1" applyFill="1" applyAlignment="1">
      <alignment horizontal="right" vertical="center"/>
    </xf>
    <xf numFmtId="0" fontId="31" fillId="43" borderId="0" xfId="2000" applyFont="1" applyFill="1" applyAlignment="1">
      <alignment vertical="center"/>
    </xf>
    <xf numFmtId="2" fontId="6" fillId="24" borderId="0" xfId="2002" applyNumberFormat="1" applyFont="1" applyFill="1" applyBorder="1" applyAlignment="1">
      <alignment horizontal="right" vertical="center"/>
    </xf>
    <xf numFmtId="198" fontId="31" fillId="0" borderId="0" xfId="2000" applyNumberFormat="1" applyFont="1"/>
    <xf numFmtId="198" fontId="34" fillId="0" borderId="0" xfId="2000" applyNumberFormat="1" applyFont="1" applyAlignment="1">
      <alignment horizontal="center" vertical="center"/>
    </xf>
    <xf numFmtId="198" fontId="31" fillId="0" borderId="0" xfId="2000" applyNumberFormat="1" applyFont="1" applyAlignment="1">
      <alignment vertical="center"/>
    </xf>
    <xf numFmtId="198" fontId="31" fillId="0" borderId="0" xfId="2001" applyNumberFormat="1" applyFont="1"/>
    <xf numFmtId="198" fontId="31" fillId="0" borderId="0" xfId="437" applyNumberFormat="1" applyFont="1" applyAlignment="1">
      <alignment vertical="center"/>
    </xf>
    <xf numFmtId="198" fontId="31" fillId="24" borderId="0" xfId="2001" applyNumberFormat="1" applyFont="1" applyFill="1"/>
    <xf numFmtId="198" fontId="31" fillId="24" borderId="0" xfId="2001" applyNumberFormat="1" applyFont="1" applyFill="1" applyBorder="1"/>
    <xf numFmtId="198" fontId="31" fillId="24" borderId="0" xfId="2000" applyNumberFormat="1" applyFont="1" applyFill="1"/>
    <xf numFmtId="191" fontId="84" fillId="49" borderId="31" xfId="1994" applyNumberFormat="1" applyFont="1" applyFill="1" applyBorder="1" applyAlignment="1">
      <alignment horizontal="center" vertical="center"/>
    </xf>
    <xf numFmtId="191" fontId="84" fillId="50" borderId="31" xfId="1994" applyNumberFormat="1" applyFont="1" applyFill="1" applyBorder="1" applyAlignment="1">
      <alignment horizontal="center" vertical="center"/>
    </xf>
    <xf numFmtId="191" fontId="55" fillId="39" borderId="31" xfId="1994" applyNumberFormat="1" applyFont="1" applyFill="1" applyBorder="1" applyAlignment="1">
      <alignment horizontal="center" vertical="center"/>
    </xf>
    <xf numFmtId="1" fontId="6" fillId="24" borderId="0" xfId="2002" applyNumberFormat="1" applyFont="1" applyFill="1" applyBorder="1" applyAlignment="1">
      <alignment horizontal="right" vertical="center"/>
    </xf>
    <xf numFmtId="193" fontId="86" fillId="51" borderId="31" xfId="2000" applyNumberFormat="1" applyFont="1" applyFill="1" applyBorder="1" applyAlignment="1">
      <alignment vertical="center"/>
    </xf>
    <xf numFmtId="174" fontId="32" fillId="26" borderId="31" xfId="437" applyNumberFormat="1" applyFont="1" applyFill="1" applyBorder="1" applyAlignment="1">
      <alignment vertical="center"/>
    </xf>
    <xf numFmtId="193" fontId="55" fillId="41" borderId="32" xfId="2002" applyNumberFormat="1" applyFont="1" applyFill="1" applyBorder="1" applyAlignment="1">
      <alignment horizontal="center" vertical="center"/>
    </xf>
    <xf numFmtId="193" fontId="55" fillId="41" borderId="37" xfId="2002" applyNumberFormat="1" applyFont="1" applyFill="1" applyBorder="1" applyAlignment="1">
      <alignment horizontal="center" vertical="center"/>
    </xf>
    <xf numFmtId="0" fontId="31" fillId="43" borderId="36" xfId="2000" applyFont="1" applyFill="1" applyBorder="1" applyAlignment="1">
      <alignment horizontal="center" vertical="center"/>
    </xf>
    <xf numFmtId="1" fontId="39" fillId="41" borderId="31" xfId="2001" applyNumberFormat="1" applyFont="1" applyFill="1" applyBorder="1" applyAlignment="1">
      <alignment horizontal="center" vertical="center"/>
    </xf>
    <xf numFmtId="0" fontId="50" fillId="24" borderId="0" xfId="2000" applyFont="1" applyFill="1" applyAlignment="1">
      <alignment horizontal="center"/>
    </xf>
    <xf numFmtId="1" fontId="51" fillId="41" borderId="31" xfId="2001" applyNumberFormat="1" applyFont="1" applyFill="1" applyBorder="1" applyAlignment="1">
      <alignment horizontal="center" vertical="center"/>
    </xf>
    <xf numFmtId="193" fontId="39" fillId="41" borderId="31" xfId="2002" applyNumberFormat="1" applyFont="1" applyFill="1" applyBorder="1" applyAlignment="1">
      <alignment horizontal="center" vertical="center"/>
    </xf>
    <xf numFmtId="0" fontId="54" fillId="0" borderId="0" xfId="0" applyFont="1" applyAlignment="1">
      <alignment horizontal="center"/>
    </xf>
    <xf numFmtId="193" fontId="51" fillId="41" borderId="31" xfId="2002" applyNumberFormat="1" applyFont="1" applyFill="1" applyBorder="1" applyAlignment="1">
      <alignment horizontal="center" vertical="center"/>
    </xf>
    <xf numFmtId="193" fontId="51" fillId="44" borderId="31" xfId="2002" applyNumberFormat="1" applyFont="1" applyFill="1" applyBorder="1" applyAlignment="1">
      <alignment horizontal="center" vertical="center"/>
    </xf>
    <xf numFmtId="0" fontId="32" fillId="0" borderId="31" xfId="2000" applyFont="1" applyBorder="1" applyAlignment="1">
      <alignment horizontal="center" vertical="center"/>
    </xf>
    <xf numFmtId="41" fontId="32" fillId="40" borderId="31" xfId="2001" applyFont="1" applyFill="1" applyBorder="1" applyAlignment="1">
      <alignment horizontal="center"/>
    </xf>
    <xf numFmtId="0" fontId="31" fillId="43" borderId="0" xfId="2000" applyFont="1" applyFill="1" applyAlignment="1">
      <alignment horizontal="center" vertical="center"/>
    </xf>
    <xf numFmtId="0" fontId="63" fillId="29" borderId="31" xfId="0" applyFont="1" applyFill="1" applyBorder="1" applyAlignment="1">
      <alignment horizontal="center" vertical="center" wrapText="1"/>
    </xf>
    <xf numFmtId="0" fontId="66" fillId="24" borderId="33" xfId="0" applyFont="1" applyFill="1" applyBorder="1" applyAlignment="1">
      <alignment horizontal="center" vertical="center" wrapText="1"/>
    </xf>
    <xf numFmtId="0" fontId="66" fillId="24" borderId="34" xfId="0" applyFont="1" applyFill="1" applyBorder="1" applyAlignment="1">
      <alignment horizontal="center" vertical="center" wrapText="1"/>
    </xf>
    <xf numFmtId="0" fontId="66" fillId="24" borderId="35" xfId="0" applyFont="1" applyFill="1" applyBorder="1" applyAlignment="1">
      <alignment horizontal="center" vertical="center" wrapText="1"/>
    </xf>
    <xf numFmtId="167" fontId="63" fillId="29" borderId="31" xfId="442" applyFont="1" applyFill="1" applyBorder="1" applyAlignment="1">
      <alignment horizontal="center" vertical="center"/>
    </xf>
    <xf numFmtId="2" fontId="63" fillId="29" borderId="31" xfId="0" applyNumberFormat="1" applyFont="1" applyFill="1" applyBorder="1" applyAlignment="1">
      <alignment horizontal="center" vertical="center" wrapText="1"/>
    </xf>
    <xf numFmtId="167" fontId="65" fillId="0" borderId="31" xfId="442" applyFont="1" applyFill="1" applyBorder="1" applyAlignment="1">
      <alignment horizontal="center" vertical="center" wrapText="1"/>
    </xf>
    <xf numFmtId="0" fontId="65" fillId="24" borderId="31" xfId="0" applyFont="1" applyFill="1" applyBorder="1" applyAlignment="1">
      <alignment horizontal="center" vertical="center" wrapText="1"/>
    </xf>
    <xf numFmtId="2" fontId="62" fillId="0" borderId="31" xfId="0" applyNumberFormat="1" applyFont="1" applyBorder="1" applyAlignment="1">
      <alignment horizontal="center" vertical="center" wrapText="1"/>
    </xf>
    <xf numFmtId="0" fontId="66" fillId="24" borderId="31" xfId="0" applyFont="1" applyFill="1" applyBorder="1" applyAlignment="1">
      <alignment horizontal="center" vertical="center" wrapText="1"/>
    </xf>
    <xf numFmtId="0" fontId="67" fillId="0" borderId="0" xfId="0" applyFont="1" applyAlignment="1">
      <alignment horizontal="center" wrapText="1"/>
    </xf>
    <xf numFmtId="0" fontId="62" fillId="0" borderId="0" xfId="0" applyFont="1" applyAlignment="1">
      <alignment horizontal="center" wrapText="1"/>
    </xf>
    <xf numFmtId="167" fontId="65" fillId="0" borderId="20" xfId="442" applyFont="1" applyFill="1" applyBorder="1" applyAlignment="1">
      <alignment horizontal="center" vertical="center" wrapText="1"/>
    </xf>
    <xf numFmtId="167" fontId="65" fillId="0" borderId="21" xfId="442" applyFont="1" applyFill="1" applyBorder="1" applyAlignment="1">
      <alignment horizontal="center" vertical="center" wrapText="1"/>
    </xf>
    <xf numFmtId="167" fontId="65" fillId="0" borderId="22" xfId="442" applyFont="1" applyFill="1" applyBorder="1" applyAlignment="1">
      <alignment horizontal="center" vertical="center" wrapText="1"/>
    </xf>
    <xf numFmtId="179" fontId="31" fillId="0" borderId="31" xfId="0" applyNumberFormat="1" applyFont="1" applyBorder="1" applyAlignment="1">
      <alignment horizontal="center" vertical="center"/>
    </xf>
    <xf numFmtId="0" fontId="33" fillId="0" borderId="0" xfId="0" applyFont="1" applyAlignment="1">
      <alignment horizontal="center" vertical="center"/>
    </xf>
    <xf numFmtId="0" fontId="36" fillId="0" borderId="0" xfId="0" applyFont="1" applyAlignment="1">
      <alignment horizontal="center" vertical="center"/>
    </xf>
    <xf numFmtId="41" fontId="34" fillId="26" borderId="31" xfId="438" applyFont="1" applyFill="1" applyBorder="1" applyAlignment="1">
      <alignment horizontal="left" vertical="center"/>
    </xf>
    <xf numFmtId="169" fontId="34" fillId="28" borderId="31" xfId="438" applyNumberFormat="1" applyFont="1" applyFill="1" applyBorder="1" applyAlignment="1">
      <alignment horizontal="center" vertical="center"/>
    </xf>
    <xf numFmtId="167" fontId="34" fillId="0" borderId="0" xfId="437" applyFont="1" applyBorder="1" applyAlignment="1">
      <alignment horizontal="center" vertical="center"/>
    </xf>
    <xf numFmtId="169" fontId="31" fillId="27" borderId="31" xfId="0" applyNumberFormat="1" applyFont="1" applyFill="1" applyBorder="1" applyAlignment="1">
      <alignment horizontal="center" vertical="center"/>
    </xf>
    <xf numFmtId="0" fontId="38" fillId="37" borderId="31" xfId="0" applyFont="1" applyFill="1" applyBorder="1" applyAlignment="1">
      <alignment horizontal="center" vertical="center"/>
    </xf>
    <xf numFmtId="189" fontId="4" fillId="0" borderId="31" xfId="0" applyNumberFormat="1" applyFont="1" applyBorder="1" applyAlignment="1">
      <alignment horizontal="center" vertical="center"/>
    </xf>
    <xf numFmtId="0" fontId="47" fillId="0" borderId="31" xfId="0" applyFont="1" applyBorder="1" applyAlignment="1">
      <alignment horizontal="center" vertical="center"/>
    </xf>
    <xf numFmtId="0" fontId="34" fillId="0" borderId="31" xfId="0" applyFont="1" applyBorder="1" applyAlignment="1">
      <alignment horizontal="center" vertical="center" wrapText="1"/>
    </xf>
    <xf numFmtId="0" fontId="34" fillId="26" borderId="31" xfId="0" applyFont="1" applyFill="1" applyBorder="1" applyAlignment="1">
      <alignment horizontal="center" vertical="center" wrapText="1"/>
    </xf>
    <xf numFmtId="192" fontId="34" fillId="0" borderId="31" xfId="687" applyNumberFormat="1" applyFont="1" applyFill="1" applyBorder="1" applyAlignment="1">
      <alignment horizontal="right" vertical="center"/>
    </xf>
    <xf numFmtId="167" fontId="34" fillId="26" borderId="31" xfId="437" applyFont="1" applyFill="1" applyBorder="1" applyAlignment="1">
      <alignment horizontal="center" vertical="center" wrapText="1"/>
    </xf>
    <xf numFmtId="167" fontId="31" fillId="0" borderId="31" xfId="437" applyFont="1" applyFill="1" applyBorder="1" applyAlignment="1">
      <alignment horizontal="right" vertical="center"/>
    </xf>
    <xf numFmtId="2" fontId="31" fillId="0" borderId="31" xfId="0" applyNumberFormat="1" applyFont="1" applyBorder="1" applyAlignment="1">
      <alignment horizontal="center" vertical="center"/>
    </xf>
    <xf numFmtId="169" fontId="34" fillId="28" borderId="31" xfId="0" applyNumberFormat="1" applyFont="1" applyFill="1" applyBorder="1" applyAlignment="1">
      <alignment horizontal="center" vertical="center"/>
    </xf>
    <xf numFmtId="41" fontId="33" fillId="26" borderId="31" xfId="438" applyFont="1" applyFill="1" applyBorder="1" applyAlignment="1">
      <alignment horizontal="center" vertical="center"/>
    </xf>
    <xf numFmtId="0" fontId="34" fillId="0" borderId="32" xfId="0" applyFont="1" applyBorder="1" applyAlignment="1">
      <alignment horizontal="center" vertical="center" wrapText="1"/>
    </xf>
    <xf numFmtId="192" fontId="34" fillId="0" borderId="33" xfId="687" applyNumberFormat="1" applyFont="1" applyFill="1" applyBorder="1" applyAlignment="1">
      <alignment horizontal="right" vertical="center"/>
    </xf>
    <xf numFmtId="2" fontId="31" fillId="0" borderId="33" xfId="0" applyNumberFormat="1" applyFont="1" applyBorder="1" applyAlignment="1">
      <alignment horizontal="center" vertical="center"/>
    </xf>
    <xf numFmtId="167" fontId="31" fillId="0" borderId="33" xfId="437" applyFont="1" applyFill="1" applyBorder="1" applyAlignment="1">
      <alignment horizontal="right" vertical="center"/>
    </xf>
    <xf numFmtId="192" fontId="47" fillId="0" borderId="31" xfId="687" applyNumberFormat="1" applyFont="1" applyFill="1" applyBorder="1" applyAlignment="1">
      <alignment horizontal="right" vertical="center"/>
    </xf>
    <xf numFmtId="0" fontId="38" fillId="24" borderId="0" xfId="0" applyFont="1" applyFill="1" applyAlignment="1">
      <alignment horizontal="center" vertical="center"/>
    </xf>
    <xf numFmtId="189" fontId="4" fillId="24" borderId="0" xfId="0" applyNumberFormat="1" applyFont="1" applyFill="1" applyAlignment="1">
      <alignment horizontal="center" vertical="center"/>
    </xf>
    <xf numFmtId="41" fontId="34" fillId="0" borderId="0" xfId="438" applyFont="1" applyBorder="1" applyAlignment="1">
      <alignment horizontal="center" vertical="center"/>
    </xf>
    <xf numFmtId="0" fontId="47" fillId="24" borderId="0" xfId="0" applyFont="1" applyFill="1" applyAlignment="1">
      <alignment horizontal="center" vertical="center"/>
    </xf>
    <xf numFmtId="174" fontId="39" fillId="24" borderId="0" xfId="442" applyNumberFormat="1" applyFont="1" applyFill="1" applyBorder="1" applyAlignment="1">
      <alignment horizontal="center" vertical="center"/>
    </xf>
    <xf numFmtId="41" fontId="34" fillId="26" borderId="31" xfId="438" applyFont="1" applyFill="1" applyBorder="1" applyAlignment="1">
      <alignment horizontal="center" vertical="center" wrapText="1"/>
    </xf>
    <xf numFmtId="192" fontId="31" fillId="0" borderId="31" xfId="687" applyNumberFormat="1" applyFont="1" applyFill="1" applyBorder="1" applyAlignment="1">
      <alignment horizontal="right" vertical="center"/>
    </xf>
    <xf numFmtId="170" fontId="31" fillId="0" borderId="31" xfId="1994" applyFont="1" applyBorder="1" applyAlignment="1">
      <alignment horizontal="center" vertical="center"/>
    </xf>
    <xf numFmtId="169" fontId="34" fillId="28" borderId="31" xfId="0" applyNumberFormat="1" applyFont="1" applyFill="1" applyBorder="1" applyAlignment="1">
      <alignment horizontal="left" vertical="center"/>
    </xf>
    <xf numFmtId="2" fontId="31" fillId="0" borderId="32" xfId="0" applyNumberFormat="1" applyFont="1" applyBorder="1" applyAlignment="1">
      <alignment horizontal="center" vertical="center"/>
    </xf>
    <xf numFmtId="2" fontId="31" fillId="0" borderId="37" xfId="0" applyNumberFormat="1" applyFont="1" applyBorder="1" applyAlignment="1">
      <alignment horizontal="center" vertical="center"/>
    </xf>
    <xf numFmtId="167" fontId="77" fillId="50" borderId="31" xfId="437" applyFont="1" applyFill="1" applyBorder="1" applyAlignment="1">
      <alignment horizontal="center" vertical="center"/>
    </xf>
    <xf numFmtId="0" fontId="76" fillId="26" borderId="31" xfId="1563" applyFont="1" applyFill="1" applyBorder="1" applyAlignment="1">
      <alignment horizontal="center" vertical="center" wrapText="1"/>
    </xf>
    <xf numFmtId="0" fontId="75" fillId="24" borderId="10" xfId="1563" applyFont="1" applyFill="1" applyBorder="1" applyAlignment="1">
      <alignment horizontal="center" vertical="center"/>
    </xf>
    <xf numFmtId="0" fontId="74" fillId="24" borderId="10" xfId="1563" applyFont="1" applyFill="1" applyBorder="1" applyAlignment="1">
      <alignment horizontal="center" vertical="center"/>
    </xf>
    <xf numFmtId="167" fontId="75" fillId="34" borderId="31" xfId="437" applyFont="1" applyFill="1" applyBorder="1" applyAlignment="1">
      <alignment horizontal="center" vertical="center"/>
    </xf>
    <xf numFmtId="167" fontId="75" fillId="31" borderId="31" xfId="437" applyFont="1" applyFill="1" applyBorder="1" applyAlignment="1">
      <alignment horizontal="center" vertical="center"/>
    </xf>
    <xf numFmtId="167" fontId="75" fillId="49" borderId="31" xfId="437" applyFont="1" applyFill="1" applyBorder="1" applyAlignment="1">
      <alignment horizontal="center" vertical="center"/>
    </xf>
    <xf numFmtId="0" fontId="73" fillId="24" borderId="10" xfId="1563" applyFont="1" applyFill="1" applyBorder="1" applyAlignment="1">
      <alignment horizontal="center" vertical="center"/>
    </xf>
    <xf numFmtId="0" fontId="80" fillId="34" borderId="10" xfId="1563" applyFont="1" applyFill="1" applyBorder="1" applyAlignment="1">
      <alignment horizontal="center" vertical="center"/>
    </xf>
    <xf numFmtId="0" fontId="80" fillId="31" borderId="10" xfId="1563" applyFont="1" applyFill="1" applyBorder="1" applyAlignment="1">
      <alignment horizontal="center" vertical="center"/>
    </xf>
    <xf numFmtId="0" fontId="80" fillId="49" borderId="10" xfId="1563" applyFont="1" applyFill="1" applyBorder="1" applyAlignment="1">
      <alignment horizontal="center" vertical="center"/>
    </xf>
    <xf numFmtId="0" fontId="72" fillId="39" borderId="10" xfId="1563" applyFont="1" applyFill="1" applyBorder="1" applyAlignment="1">
      <alignment horizontal="center" vertical="center"/>
    </xf>
    <xf numFmtId="0" fontId="70" fillId="26" borderId="12" xfId="1563" applyFont="1" applyFill="1" applyBorder="1" applyAlignment="1">
      <alignment horizontal="center" vertical="center" wrapText="1"/>
    </xf>
    <xf numFmtId="0" fontId="70" fillId="26" borderId="18" xfId="1563" applyFont="1" applyFill="1" applyBorder="1" applyAlignment="1">
      <alignment horizontal="center" vertical="center" wrapText="1"/>
    </xf>
    <xf numFmtId="191" fontId="84" fillId="31" borderId="31" xfId="1994" applyNumberFormat="1" applyFont="1" applyFill="1" applyBorder="1" applyAlignment="1">
      <alignment horizontal="center" vertical="center"/>
    </xf>
    <xf numFmtId="174" fontId="39" fillId="38" borderId="31" xfId="437" applyNumberFormat="1" applyFont="1" applyFill="1" applyBorder="1" applyAlignment="1">
      <alignment horizontal="center" vertical="center"/>
    </xf>
    <xf numFmtId="174" fontId="39" fillId="38" borderId="31" xfId="437" applyNumberFormat="1" applyFont="1" applyFill="1" applyBorder="1" applyAlignment="1">
      <alignment horizontal="center" vertical="center"/>
    </xf>
    <xf numFmtId="174" fontId="39" fillId="38" borderId="31" xfId="437" applyNumberFormat="1" applyFont="1" applyFill="1" applyBorder="1" applyAlignment="1">
      <alignment vertical="center"/>
    </xf>
    <xf numFmtId="174" fontId="33" fillId="26" borderId="31" xfId="437" applyNumberFormat="1" applyFont="1" applyFill="1" applyBorder="1" applyAlignment="1">
      <alignment vertical="center"/>
    </xf>
    <xf numFmtId="174" fontId="31" fillId="0" borderId="31" xfId="437" applyNumberFormat="1" applyFont="1" applyFill="1" applyBorder="1" applyAlignment="1">
      <alignment vertical="center"/>
    </xf>
    <xf numFmtId="174" fontId="31" fillId="0" borderId="33" xfId="437" applyNumberFormat="1" applyFont="1" applyFill="1" applyBorder="1" applyAlignment="1">
      <alignment vertical="center"/>
    </xf>
    <xf numFmtId="174" fontId="34" fillId="28" borderId="31" xfId="437" applyNumberFormat="1" applyFont="1" applyFill="1" applyBorder="1" applyAlignment="1">
      <alignment vertical="center"/>
    </xf>
  </cellXfs>
  <cellStyles count="2005">
    <cellStyle name="_Anexo __  RCSP Condiciones Obligatorias" xfId="1" xr:uid="{00000000-0005-0000-0000-000000000000}"/>
    <cellStyle name="_Anexo __ Autos Condiciones Obligatorias" xfId="2" xr:uid="{00000000-0005-0000-0000-000001000000}"/>
    <cellStyle name="_Anexo __ Manejo Condiciones Obligatorias" xfId="3" xr:uid="{00000000-0005-0000-0000-000002000000}"/>
    <cellStyle name="_Anexo 1 Habilitantes" xfId="4" xr:uid="{00000000-0005-0000-0000-000003000000}"/>
    <cellStyle name="_Anexo 2 Condiciones Obligatorias" xfId="5" xr:uid="{00000000-0005-0000-0000-000004000000}"/>
    <cellStyle name="_EVALUACION TECNICA METROVIVIENDA 2010" xfId="6" xr:uid="{00000000-0005-0000-0000-000005000000}"/>
    <cellStyle name="_EVALUACION TECNICA METROVIVIENDA 2010 2" xfId="7" xr:uid="{00000000-0005-0000-0000-000006000000}"/>
    <cellStyle name="_EVALUACION TECNICA METROVIVIENDA 2010_INFORME DE EVALUACION TECNICO PRELIMINAR AJUSTADO" xfId="8" xr:uid="{00000000-0005-0000-0000-000007000000}"/>
    <cellStyle name="_Formato slips estándar" xfId="9" xr:uid="{00000000-0005-0000-0000-000008000000}"/>
    <cellStyle name="_Formato slips estándar_Adenda Grupo 2 COMP MC" xfId="10" xr:uid="{00000000-0005-0000-0000-000009000000}"/>
    <cellStyle name="_Formato slips estándar_Adenda Grupo 2 COMP MCano" xfId="11" xr:uid="{00000000-0005-0000-0000-00000A000000}"/>
    <cellStyle name="_Formato slips estándar_Condiciones Complementarias TRDM" xfId="12" xr:uid="{00000000-0005-0000-0000-00000B000000}"/>
    <cellStyle name="_Formato slips estándar_Condiciones Complementarias V7-1-10" xfId="13" xr:uid="{00000000-0005-0000-0000-00000C000000}"/>
    <cellStyle name="_Formato slips estándar_SlipTecnico Grupo EEB - D&amp;O 6ene10" xfId="14" xr:uid="{00000000-0005-0000-0000-00000D000000}"/>
    <cellStyle name="_Grupo 1 COMPL. V Adenda F" xfId="15" xr:uid="{00000000-0005-0000-0000-00000E000000}"/>
    <cellStyle name="_Slip habilitantes DM (Secretaría)" xfId="16" xr:uid="{00000000-0005-0000-0000-00000F000000}"/>
    <cellStyle name="_Slip habilitantes DM (Secretaría)_Adenda Grupo 2 COMP MC" xfId="17" xr:uid="{00000000-0005-0000-0000-000010000000}"/>
    <cellStyle name="_Slip habilitantes DM (Secretaría)_Adenda Grupo 2 COMP MCano" xfId="18" xr:uid="{00000000-0005-0000-0000-000011000000}"/>
    <cellStyle name="_Slip habilitantes DM (Secretaría)_Condiciones Complementarias TRDM" xfId="19" xr:uid="{00000000-0005-0000-0000-000012000000}"/>
    <cellStyle name="_Slip habilitantes DM (Secretaría)_Condiciones Complementarias V7-1-10" xfId="20" xr:uid="{00000000-0005-0000-0000-000013000000}"/>
    <cellStyle name="_Slip habilitantes DM (Secretaría)_SlipTecnico Grupo EEB - D&amp;O 6ene10" xfId="21" xr:uid="{00000000-0005-0000-0000-000014000000}"/>
    <cellStyle name="_SLIP RCSP NUEVAS CONDICIONES" xfId="22" xr:uid="{00000000-0005-0000-0000-000015000000}"/>
    <cellStyle name="_SLIP RCSP NUEVAS CONDICIONES_Adenda Grupo 2 COMP MC" xfId="23" xr:uid="{00000000-0005-0000-0000-000016000000}"/>
    <cellStyle name="_SLIP RCSP NUEVAS CONDICIONES_Adenda Grupo 2 COMP MCano" xfId="24" xr:uid="{00000000-0005-0000-0000-000017000000}"/>
    <cellStyle name="_SLIP RCSP NUEVAS CONDICIONES_Condiciones Complementarias TRDM" xfId="25" xr:uid="{00000000-0005-0000-0000-000018000000}"/>
    <cellStyle name="_SLIP RCSP NUEVAS CONDICIONES_Condiciones Complementarias V7-1-10" xfId="26" xr:uid="{00000000-0005-0000-0000-000019000000}"/>
    <cellStyle name="_SLIP RCSP NUEVAS CONDICIONES_SlipTecnico Grupo EEB - D&amp;O 6ene10" xfId="27" xr:uid="{00000000-0005-0000-0000-00001A000000}"/>
    <cellStyle name="_Slips RCSP (habilitantes) Secretaría" xfId="28" xr:uid="{00000000-0005-0000-0000-00001B000000}"/>
    <cellStyle name="_Slips RCSP (habilitantes) Secretaría_Adenda Grupo 2 COMP MC" xfId="29" xr:uid="{00000000-0005-0000-0000-00001C000000}"/>
    <cellStyle name="_Slips RCSP (habilitantes) Secretaría_Adenda Grupo 2 COMP MCano" xfId="30" xr:uid="{00000000-0005-0000-0000-00001D000000}"/>
    <cellStyle name="_Slips RCSP (habilitantes) Secretaría_Condiciones Complementarias TRDM" xfId="31" xr:uid="{00000000-0005-0000-0000-00001E000000}"/>
    <cellStyle name="_Slips RCSP (habilitantes) Secretaría_Condiciones Complementarias V7-1-10" xfId="32" xr:uid="{00000000-0005-0000-0000-00001F000000}"/>
    <cellStyle name="_Slips RCSP (habilitantes) Secretaría_SlipTecnico Grupo EEB - D&amp;O 6ene10" xfId="33" xr:uid="{00000000-0005-0000-0000-000020000000}"/>
    <cellStyle name="_Terminos Solicitados." xfId="34" xr:uid="{00000000-0005-0000-0000-000021000000}"/>
    <cellStyle name="20% - Accent1" xfId="35" xr:uid="{00000000-0005-0000-0000-000022000000}"/>
    <cellStyle name="20% - Accent2" xfId="36" xr:uid="{00000000-0005-0000-0000-000023000000}"/>
    <cellStyle name="20% - Accent3" xfId="37" xr:uid="{00000000-0005-0000-0000-000024000000}"/>
    <cellStyle name="20% - Accent4" xfId="38" xr:uid="{00000000-0005-0000-0000-000025000000}"/>
    <cellStyle name="20% - Accent5" xfId="39" xr:uid="{00000000-0005-0000-0000-000026000000}"/>
    <cellStyle name="20% - Accent6" xfId="40" xr:uid="{00000000-0005-0000-0000-000027000000}"/>
    <cellStyle name="20% - Énfasis1 2" xfId="41" xr:uid="{00000000-0005-0000-0000-000028000000}"/>
    <cellStyle name="20% - Énfasis1 2 2" xfId="42" xr:uid="{00000000-0005-0000-0000-000029000000}"/>
    <cellStyle name="20% - Énfasis1 3" xfId="43" xr:uid="{00000000-0005-0000-0000-00002A000000}"/>
    <cellStyle name="20% - Énfasis1 4" xfId="44" xr:uid="{00000000-0005-0000-0000-00002B000000}"/>
    <cellStyle name="20% - Énfasis2 2" xfId="45" xr:uid="{00000000-0005-0000-0000-00002C000000}"/>
    <cellStyle name="20% - Énfasis2 2 2" xfId="46" xr:uid="{00000000-0005-0000-0000-00002D000000}"/>
    <cellStyle name="20% - Énfasis2 3" xfId="47" xr:uid="{00000000-0005-0000-0000-00002E000000}"/>
    <cellStyle name="20% - Énfasis2 4" xfId="48" xr:uid="{00000000-0005-0000-0000-00002F000000}"/>
    <cellStyle name="20% - Énfasis3 2" xfId="49" xr:uid="{00000000-0005-0000-0000-000030000000}"/>
    <cellStyle name="20% - Énfasis3 2 2" xfId="50" xr:uid="{00000000-0005-0000-0000-000031000000}"/>
    <cellStyle name="20% - Énfasis3 3" xfId="51" xr:uid="{00000000-0005-0000-0000-000032000000}"/>
    <cellStyle name="20% - Énfasis3 4" xfId="52" xr:uid="{00000000-0005-0000-0000-000033000000}"/>
    <cellStyle name="20% - Énfasis4 2" xfId="53" xr:uid="{00000000-0005-0000-0000-000034000000}"/>
    <cellStyle name="20% - Énfasis4 2 2" xfId="54" xr:uid="{00000000-0005-0000-0000-000035000000}"/>
    <cellStyle name="20% - Énfasis4 3" xfId="55" xr:uid="{00000000-0005-0000-0000-000036000000}"/>
    <cellStyle name="20% - Énfasis4 4" xfId="56" xr:uid="{00000000-0005-0000-0000-000037000000}"/>
    <cellStyle name="20% - Énfasis5 2" xfId="57" xr:uid="{00000000-0005-0000-0000-000038000000}"/>
    <cellStyle name="20% - Énfasis5 2 2" xfId="58" xr:uid="{00000000-0005-0000-0000-000039000000}"/>
    <cellStyle name="20% - Énfasis5 3" xfId="59" xr:uid="{00000000-0005-0000-0000-00003A000000}"/>
    <cellStyle name="20% - Énfasis5 4" xfId="60" xr:uid="{00000000-0005-0000-0000-00003B000000}"/>
    <cellStyle name="20% - Énfasis6 2" xfId="61" xr:uid="{00000000-0005-0000-0000-00003C000000}"/>
    <cellStyle name="20% - Énfasis6 2 2" xfId="62" xr:uid="{00000000-0005-0000-0000-00003D000000}"/>
    <cellStyle name="20% - Énfasis6 3" xfId="63" xr:uid="{00000000-0005-0000-0000-00003E000000}"/>
    <cellStyle name="20% - Énfasis6 4" xfId="64" xr:uid="{00000000-0005-0000-0000-00003F000000}"/>
    <cellStyle name="40% - Accent1" xfId="65" xr:uid="{00000000-0005-0000-0000-000040000000}"/>
    <cellStyle name="40% - Accent2" xfId="66" xr:uid="{00000000-0005-0000-0000-000041000000}"/>
    <cellStyle name="40% - Accent3" xfId="67" xr:uid="{00000000-0005-0000-0000-000042000000}"/>
    <cellStyle name="40% - Accent4" xfId="68" xr:uid="{00000000-0005-0000-0000-000043000000}"/>
    <cellStyle name="40% - Accent5" xfId="69" xr:uid="{00000000-0005-0000-0000-000044000000}"/>
    <cellStyle name="40% - Accent6" xfId="70" xr:uid="{00000000-0005-0000-0000-000045000000}"/>
    <cellStyle name="40% - Énfasis1 2" xfId="71" xr:uid="{00000000-0005-0000-0000-000046000000}"/>
    <cellStyle name="40% - Énfasis1 2 2" xfId="72" xr:uid="{00000000-0005-0000-0000-000047000000}"/>
    <cellStyle name="40% - Énfasis1 3" xfId="73" xr:uid="{00000000-0005-0000-0000-000048000000}"/>
    <cellStyle name="40% - Énfasis1 4" xfId="74" xr:uid="{00000000-0005-0000-0000-000049000000}"/>
    <cellStyle name="40% - Énfasis2 2" xfId="75" xr:uid="{00000000-0005-0000-0000-00004A000000}"/>
    <cellStyle name="40% - Énfasis2 2 2" xfId="76" xr:uid="{00000000-0005-0000-0000-00004B000000}"/>
    <cellStyle name="40% - Énfasis2 3" xfId="77" xr:uid="{00000000-0005-0000-0000-00004C000000}"/>
    <cellStyle name="40% - Énfasis2 4" xfId="78" xr:uid="{00000000-0005-0000-0000-00004D000000}"/>
    <cellStyle name="40% - Énfasis3 2" xfId="79" xr:uid="{00000000-0005-0000-0000-00004E000000}"/>
    <cellStyle name="40% - Énfasis3 2 2" xfId="80" xr:uid="{00000000-0005-0000-0000-00004F000000}"/>
    <cellStyle name="40% - Énfasis3 3" xfId="81" xr:uid="{00000000-0005-0000-0000-000050000000}"/>
    <cellStyle name="40% - Énfasis3 4" xfId="82" xr:uid="{00000000-0005-0000-0000-000051000000}"/>
    <cellStyle name="40% - Énfasis4 2" xfId="83" xr:uid="{00000000-0005-0000-0000-000052000000}"/>
    <cellStyle name="40% - Énfasis4 2 2" xfId="84" xr:uid="{00000000-0005-0000-0000-000053000000}"/>
    <cellStyle name="40% - Énfasis4 3" xfId="85" xr:uid="{00000000-0005-0000-0000-000054000000}"/>
    <cellStyle name="40% - Énfasis4 4" xfId="86" xr:uid="{00000000-0005-0000-0000-000055000000}"/>
    <cellStyle name="40% - Énfasis5 2" xfId="87" xr:uid="{00000000-0005-0000-0000-000056000000}"/>
    <cellStyle name="40% - Énfasis5 2 2" xfId="88" xr:uid="{00000000-0005-0000-0000-000057000000}"/>
    <cellStyle name="40% - Énfasis5 3" xfId="89" xr:uid="{00000000-0005-0000-0000-000058000000}"/>
    <cellStyle name="40% - Énfasis5 4" xfId="90" xr:uid="{00000000-0005-0000-0000-000059000000}"/>
    <cellStyle name="40% - Énfasis6 2" xfId="91" xr:uid="{00000000-0005-0000-0000-00005A000000}"/>
    <cellStyle name="40% - Énfasis6 2 2" xfId="92" xr:uid="{00000000-0005-0000-0000-00005B000000}"/>
    <cellStyle name="40% - Énfasis6 3" xfId="93" xr:uid="{00000000-0005-0000-0000-00005C000000}"/>
    <cellStyle name="40% - Énfasis6 4" xfId="94" xr:uid="{00000000-0005-0000-0000-00005D000000}"/>
    <cellStyle name="60% - Accent1" xfId="95" xr:uid="{00000000-0005-0000-0000-00005E000000}"/>
    <cellStyle name="60% - Accent2" xfId="96" xr:uid="{00000000-0005-0000-0000-00005F000000}"/>
    <cellStyle name="60% - Accent3" xfId="97" xr:uid="{00000000-0005-0000-0000-000060000000}"/>
    <cellStyle name="60% - Accent4" xfId="98" xr:uid="{00000000-0005-0000-0000-000061000000}"/>
    <cellStyle name="60% - Accent5" xfId="99" xr:uid="{00000000-0005-0000-0000-000062000000}"/>
    <cellStyle name="60% - Accent6" xfId="100" xr:uid="{00000000-0005-0000-0000-000063000000}"/>
    <cellStyle name="60% - Énfasis1 2" xfId="101" xr:uid="{00000000-0005-0000-0000-000064000000}"/>
    <cellStyle name="60% - Énfasis1 2 2" xfId="102" xr:uid="{00000000-0005-0000-0000-000065000000}"/>
    <cellStyle name="60% - Énfasis1 3" xfId="103" xr:uid="{00000000-0005-0000-0000-000066000000}"/>
    <cellStyle name="60% - Énfasis1 4" xfId="104" xr:uid="{00000000-0005-0000-0000-000067000000}"/>
    <cellStyle name="60% - Énfasis2 2" xfId="105" xr:uid="{00000000-0005-0000-0000-000068000000}"/>
    <cellStyle name="60% - Énfasis2 2 2" xfId="106" xr:uid="{00000000-0005-0000-0000-000069000000}"/>
    <cellStyle name="60% - Énfasis2 3" xfId="107" xr:uid="{00000000-0005-0000-0000-00006A000000}"/>
    <cellStyle name="60% - Énfasis2 4" xfId="108" xr:uid="{00000000-0005-0000-0000-00006B000000}"/>
    <cellStyle name="60% - Énfasis3 2" xfId="109" xr:uid="{00000000-0005-0000-0000-00006C000000}"/>
    <cellStyle name="60% - Énfasis3 2 2" xfId="110" xr:uid="{00000000-0005-0000-0000-00006D000000}"/>
    <cellStyle name="60% - Énfasis3 3" xfId="111" xr:uid="{00000000-0005-0000-0000-00006E000000}"/>
    <cellStyle name="60% - Énfasis3 4" xfId="112" xr:uid="{00000000-0005-0000-0000-00006F000000}"/>
    <cellStyle name="60% - Énfasis4 2" xfId="113" xr:uid="{00000000-0005-0000-0000-000070000000}"/>
    <cellStyle name="60% - Énfasis4 2 2" xfId="114" xr:uid="{00000000-0005-0000-0000-000071000000}"/>
    <cellStyle name="60% - Énfasis4 3" xfId="115" xr:uid="{00000000-0005-0000-0000-000072000000}"/>
    <cellStyle name="60% - Énfasis4 4" xfId="116" xr:uid="{00000000-0005-0000-0000-000073000000}"/>
    <cellStyle name="60% - Énfasis5 2" xfId="117" xr:uid="{00000000-0005-0000-0000-000074000000}"/>
    <cellStyle name="60% - Énfasis5 2 2" xfId="118" xr:uid="{00000000-0005-0000-0000-000075000000}"/>
    <cellStyle name="60% - Énfasis5 3" xfId="119" xr:uid="{00000000-0005-0000-0000-000076000000}"/>
    <cellStyle name="60% - Énfasis5 4" xfId="120" xr:uid="{00000000-0005-0000-0000-000077000000}"/>
    <cellStyle name="60% - Énfasis6 2" xfId="121" xr:uid="{00000000-0005-0000-0000-000078000000}"/>
    <cellStyle name="60% - Énfasis6 2 2" xfId="122" xr:uid="{00000000-0005-0000-0000-000079000000}"/>
    <cellStyle name="60% - Énfasis6 3" xfId="123" xr:uid="{00000000-0005-0000-0000-00007A000000}"/>
    <cellStyle name="60% - Énfasis6 4" xfId="124" xr:uid="{00000000-0005-0000-0000-00007B000000}"/>
    <cellStyle name="Accent1" xfId="125" xr:uid="{00000000-0005-0000-0000-00007C000000}"/>
    <cellStyle name="Accent2" xfId="126" xr:uid="{00000000-0005-0000-0000-00007D000000}"/>
    <cellStyle name="Accent3" xfId="127" xr:uid="{00000000-0005-0000-0000-00007E000000}"/>
    <cellStyle name="Accent4" xfId="128" xr:uid="{00000000-0005-0000-0000-00007F000000}"/>
    <cellStyle name="Accent5" xfId="129" xr:uid="{00000000-0005-0000-0000-000080000000}"/>
    <cellStyle name="Accent6" xfId="130" xr:uid="{00000000-0005-0000-0000-000081000000}"/>
    <cellStyle name="Bad" xfId="131" xr:uid="{00000000-0005-0000-0000-000082000000}"/>
    <cellStyle name="Buena 2" xfId="132" xr:uid="{00000000-0005-0000-0000-000083000000}"/>
    <cellStyle name="Buena 2 2" xfId="133" xr:uid="{00000000-0005-0000-0000-000084000000}"/>
    <cellStyle name="Buena 3" xfId="134" xr:uid="{00000000-0005-0000-0000-000085000000}"/>
    <cellStyle name="Buena 4" xfId="135" xr:uid="{00000000-0005-0000-0000-000086000000}"/>
    <cellStyle name="Calculation" xfId="136" xr:uid="{00000000-0005-0000-0000-000087000000}"/>
    <cellStyle name="Cálculo 2" xfId="137" xr:uid="{00000000-0005-0000-0000-000088000000}"/>
    <cellStyle name="Cálculo 2 2" xfId="138" xr:uid="{00000000-0005-0000-0000-000089000000}"/>
    <cellStyle name="Cálculo 3" xfId="139" xr:uid="{00000000-0005-0000-0000-00008A000000}"/>
    <cellStyle name="Cálculo 4" xfId="140" xr:uid="{00000000-0005-0000-0000-00008B000000}"/>
    <cellStyle name="Celda de comprobación 2" xfId="141" xr:uid="{00000000-0005-0000-0000-00008C000000}"/>
    <cellStyle name="Celda de comprobación 2 2" xfId="142" xr:uid="{00000000-0005-0000-0000-00008D000000}"/>
    <cellStyle name="Celda de comprobación 3" xfId="143" xr:uid="{00000000-0005-0000-0000-00008E000000}"/>
    <cellStyle name="Celda de comprobación 4" xfId="144" xr:uid="{00000000-0005-0000-0000-00008F000000}"/>
    <cellStyle name="Celda vinculada 2" xfId="145" xr:uid="{00000000-0005-0000-0000-000090000000}"/>
    <cellStyle name="Celda vinculada 2 2" xfId="146" xr:uid="{00000000-0005-0000-0000-000091000000}"/>
    <cellStyle name="Celda vinculada 3" xfId="147" xr:uid="{00000000-0005-0000-0000-000092000000}"/>
    <cellStyle name="Celda vinculada 4" xfId="148" xr:uid="{00000000-0005-0000-0000-000093000000}"/>
    <cellStyle name="Encabezado 4 2" xfId="149" xr:uid="{00000000-0005-0000-0000-000094000000}"/>
    <cellStyle name="Encabezado 4 2 2" xfId="150" xr:uid="{00000000-0005-0000-0000-000095000000}"/>
    <cellStyle name="Encabezado 4 3" xfId="151" xr:uid="{00000000-0005-0000-0000-000096000000}"/>
    <cellStyle name="Encabezado 4 4" xfId="152" xr:uid="{00000000-0005-0000-0000-000097000000}"/>
    <cellStyle name="Énfasis1 2" xfId="153" xr:uid="{00000000-0005-0000-0000-000098000000}"/>
    <cellStyle name="Énfasis1 2 2" xfId="154" xr:uid="{00000000-0005-0000-0000-000099000000}"/>
    <cellStyle name="Énfasis1 3" xfId="155" xr:uid="{00000000-0005-0000-0000-00009A000000}"/>
    <cellStyle name="Énfasis1 4" xfId="156" xr:uid="{00000000-0005-0000-0000-00009B000000}"/>
    <cellStyle name="Énfasis2 2" xfId="157" xr:uid="{00000000-0005-0000-0000-00009C000000}"/>
    <cellStyle name="Énfasis2 2 2" xfId="158" xr:uid="{00000000-0005-0000-0000-00009D000000}"/>
    <cellStyle name="Énfasis2 3" xfId="159" xr:uid="{00000000-0005-0000-0000-00009E000000}"/>
    <cellStyle name="Énfasis2 4" xfId="160" xr:uid="{00000000-0005-0000-0000-00009F000000}"/>
    <cellStyle name="Énfasis3 2" xfId="161" xr:uid="{00000000-0005-0000-0000-0000A0000000}"/>
    <cellStyle name="Énfasis3 2 2" xfId="162" xr:uid="{00000000-0005-0000-0000-0000A1000000}"/>
    <cellStyle name="Énfasis3 3" xfId="163" xr:uid="{00000000-0005-0000-0000-0000A2000000}"/>
    <cellStyle name="Énfasis3 4" xfId="164" xr:uid="{00000000-0005-0000-0000-0000A3000000}"/>
    <cellStyle name="Énfasis4 2" xfId="165" xr:uid="{00000000-0005-0000-0000-0000A4000000}"/>
    <cellStyle name="Énfasis4 2 2" xfId="166" xr:uid="{00000000-0005-0000-0000-0000A5000000}"/>
    <cellStyle name="Énfasis4 3" xfId="167" xr:uid="{00000000-0005-0000-0000-0000A6000000}"/>
    <cellStyle name="Énfasis4 4" xfId="168" xr:uid="{00000000-0005-0000-0000-0000A7000000}"/>
    <cellStyle name="Énfasis5 2" xfId="169" xr:uid="{00000000-0005-0000-0000-0000A8000000}"/>
    <cellStyle name="Énfasis5 2 2" xfId="170" xr:uid="{00000000-0005-0000-0000-0000A9000000}"/>
    <cellStyle name="Énfasis5 3" xfId="171" xr:uid="{00000000-0005-0000-0000-0000AA000000}"/>
    <cellStyle name="Énfasis5 4" xfId="172" xr:uid="{00000000-0005-0000-0000-0000AB000000}"/>
    <cellStyle name="Énfasis6 2" xfId="173" xr:uid="{00000000-0005-0000-0000-0000AC000000}"/>
    <cellStyle name="Énfasis6 2 2" xfId="174" xr:uid="{00000000-0005-0000-0000-0000AD000000}"/>
    <cellStyle name="Énfasis6 3" xfId="175" xr:uid="{00000000-0005-0000-0000-0000AE000000}"/>
    <cellStyle name="Énfasis6 4" xfId="176" xr:uid="{00000000-0005-0000-0000-0000AF000000}"/>
    <cellStyle name="Entrada 2" xfId="177" xr:uid="{00000000-0005-0000-0000-0000B0000000}"/>
    <cellStyle name="Entrada 2 2" xfId="178" xr:uid="{00000000-0005-0000-0000-0000B1000000}"/>
    <cellStyle name="Entrada 3" xfId="179" xr:uid="{00000000-0005-0000-0000-0000B2000000}"/>
    <cellStyle name="Entrada 4" xfId="180" xr:uid="{00000000-0005-0000-0000-0000B3000000}"/>
    <cellStyle name="Estilo 1" xfId="181" xr:uid="{00000000-0005-0000-0000-0000B4000000}"/>
    <cellStyle name="Estilo 1 10" xfId="182" xr:uid="{00000000-0005-0000-0000-0000B5000000}"/>
    <cellStyle name="Estilo 1 10 2" xfId="183" xr:uid="{00000000-0005-0000-0000-0000B6000000}"/>
    <cellStyle name="Estilo 1 100" xfId="184" xr:uid="{00000000-0005-0000-0000-0000B7000000}"/>
    <cellStyle name="Estilo 1 101" xfId="185" xr:uid="{00000000-0005-0000-0000-0000B8000000}"/>
    <cellStyle name="Estilo 1 102" xfId="186" xr:uid="{00000000-0005-0000-0000-0000B9000000}"/>
    <cellStyle name="Estilo 1 103" xfId="187" xr:uid="{00000000-0005-0000-0000-0000BA000000}"/>
    <cellStyle name="Estilo 1 11" xfId="188" xr:uid="{00000000-0005-0000-0000-0000BB000000}"/>
    <cellStyle name="Estilo 1 11 2" xfId="189" xr:uid="{00000000-0005-0000-0000-0000BC000000}"/>
    <cellStyle name="Estilo 1 12" xfId="190" xr:uid="{00000000-0005-0000-0000-0000BD000000}"/>
    <cellStyle name="Estilo 1 12 2" xfId="191" xr:uid="{00000000-0005-0000-0000-0000BE000000}"/>
    <cellStyle name="Estilo 1 13" xfId="192" xr:uid="{00000000-0005-0000-0000-0000BF000000}"/>
    <cellStyle name="Estilo 1 13 2" xfId="193" xr:uid="{00000000-0005-0000-0000-0000C0000000}"/>
    <cellStyle name="Estilo 1 14" xfId="194" xr:uid="{00000000-0005-0000-0000-0000C1000000}"/>
    <cellStyle name="Estilo 1 14 2" xfId="195" xr:uid="{00000000-0005-0000-0000-0000C2000000}"/>
    <cellStyle name="Estilo 1 15" xfId="196" xr:uid="{00000000-0005-0000-0000-0000C3000000}"/>
    <cellStyle name="Estilo 1 15 2" xfId="197" xr:uid="{00000000-0005-0000-0000-0000C4000000}"/>
    <cellStyle name="Estilo 1 16" xfId="198" xr:uid="{00000000-0005-0000-0000-0000C5000000}"/>
    <cellStyle name="Estilo 1 16 2" xfId="199" xr:uid="{00000000-0005-0000-0000-0000C6000000}"/>
    <cellStyle name="Estilo 1 17" xfId="200" xr:uid="{00000000-0005-0000-0000-0000C7000000}"/>
    <cellStyle name="Estilo 1 17 2" xfId="201" xr:uid="{00000000-0005-0000-0000-0000C8000000}"/>
    <cellStyle name="Estilo 1 18" xfId="202" xr:uid="{00000000-0005-0000-0000-0000C9000000}"/>
    <cellStyle name="Estilo 1 18 2" xfId="203" xr:uid="{00000000-0005-0000-0000-0000CA000000}"/>
    <cellStyle name="Estilo 1 19" xfId="204" xr:uid="{00000000-0005-0000-0000-0000CB000000}"/>
    <cellStyle name="Estilo 1 19 2" xfId="205" xr:uid="{00000000-0005-0000-0000-0000CC000000}"/>
    <cellStyle name="Estilo 1 2" xfId="206" xr:uid="{00000000-0005-0000-0000-0000CD000000}"/>
    <cellStyle name="Estilo 1 2 2" xfId="207" xr:uid="{00000000-0005-0000-0000-0000CE000000}"/>
    <cellStyle name="Estilo 1 2 3" xfId="208" xr:uid="{00000000-0005-0000-0000-0000CF000000}"/>
    <cellStyle name="Estilo 1 20" xfId="209" xr:uid="{00000000-0005-0000-0000-0000D0000000}"/>
    <cellStyle name="Estilo 1 20 2" xfId="210" xr:uid="{00000000-0005-0000-0000-0000D1000000}"/>
    <cellStyle name="Estilo 1 21" xfId="211" xr:uid="{00000000-0005-0000-0000-0000D2000000}"/>
    <cellStyle name="Estilo 1 21 2" xfId="212" xr:uid="{00000000-0005-0000-0000-0000D3000000}"/>
    <cellStyle name="Estilo 1 22" xfId="213" xr:uid="{00000000-0005-0000-0000-0000D4000000}"/>
    <cellStyle name="Estilo 1 22 2" xfId="214" xr:uid="{00000000-0005-0000-0000-0000D5000000}"/>
    <cellStyle name="Estilo 1 23" xfId="215" xr:uid="{00000000-0005-0000-0000-0000D6000000}"/>
    <cellStyle name="Estilo 1 23 2" xfId="216" xr:uid="{00000000-0005-0000-0000-0000D7000000}"/>
    <cellStyle name="Estilo 1 24" xfId="217" xr:uid="{00000000-0005-0000-0000-0000D8000000}"/>
    <cellStyle name="Estilo 1 24 2" xfId="218" xr:uid="{00000000-0005-0000-0000-0000D9000000}"/>
    <cellStyle name="Estilo 1 25" xfId="219" xr:uid="{00000000-0005-0000-0000-0000DA000000}"/>
    <cellStyle name="Estilo 1 25 2" xfId="220" xr:uid="{00000000-0005-0000-0000-0000DB000000}"/>
    <cellStyle name="Estilo 1 26" xfId="221" xr:uid="{00000000-0005-0000-0000-0000DC000000}"/>
    <cellStyle name="Estilo 1 26 2" xfId="222" xr:uid="{00000000-0005-0000-0000-0000DD000000}"/>
    <cellStyle name="Estilo 1 27" xfId="223" xr:uid="{00000000-0005-0000-0000-0000DE000000}"/>
    <cellStyle name="Estilo 1 27 2" xfId="224" xr:uid="{00000000-0005-0000-0000-0000DF000000}"/>
    <cellStyle name="Estilo 1 28" xfId="225" xr:uid="{00000000-0005-0000-0000-0000E0000000}"/>
    <cellStyle name="Estilo 1 28 2" xfId="226" xr:uid="{00000000-0005-0000-0000-0000E1000000}"/>
    <cellStyle name="Estilo 1 29" xfId="227" xr:uid="{00000000-0005-0000-0000-0000E2000000}"/>
    <cellStyle name="Estilo 1 29 2" xfId="228" xr:uid="{00000000-0005-0000-0000-0000E3000000}"/>
    <cellStyle name="Estilo 1 3" xfId="229" xr:uid="{00000000-0005-0000-0000-0000E4000000}"/>
    <cellStyle name="Estilo 1 3 2" xfId="230" xr:uid="{00000000-0005-0000-0000-0000E5000000}"/>
    <cellStyle name="Estilo 1 3 3" xfId="231" xr:uid="{00000000-0005-0000-0000-0000E6000000}"/>
    <cellStyle name="Estilo 1 30" xfId="232" xr:uid="{00000000-0005-0000-0000-0000E7000000}"/>
    <cellStyle name="Estilo 1 30 2" xfId="233" xr:uid="{00000000-0005-0000-0000-0000E8000000}"/>
    <cellStyle name="Estilo 1 31" xfId="234" xr:uid="{00000000-0005-0000-0000-0000E9000000}"/>
    <cellStyle name="Estilo 1 31 2" xfId="235" xr:uid="{00000000-0005-0000-0000-0000EA000000}"/>
    <cellStyle name="Estilo 1 32" xfId="236" xr:uid="{00000000-0005-0000-0000-0000EB000000}"/>
    <cellStyle name="Estilo 1 32 2" xfId="237" xr:uid="{00000000-0005-0000-0000-0000EC000000}"/>
    <cellStyle name="Estilo 1 33" xfId="238" xr:uid="{00000000-0005-0000-0000-0000ED000000}"/>
    <cellStyle name="Estilo 1 33 2" xfId="239" xr:uid="{00000000-0005-0000-0000-0000EE000000}"/>
    <cellStyle name="Estilo 1 34" xfId="240" xr:uid="{00000000-0005-0000-0000-0000EF000000}"/>
    <cellStyle name="Estilo 1 34 2" xfId="241" xr:uid="{00000000-0005-0000-0000-0000F0000000}"/>
    <cellStyle name="Estilo 1 35" xfId="242" xr:uid="{00000000-0005-0000-0000-0000F1000000}"/>
    <cellStyle name="Estilo 1 35 2" xfId="243" xr:uid="{00000000-0005-0000-0000-0000F2000000}"/>
    <cellStyle name="Estilo 1 36" xfId="244" xr:uid="{00000000-0005-0000-0000-0000F3000000}"/>
    <cellStyle name="Estilo 1 36 2" xfId="245" xr:uid="{00000000-0005-0000-0000-0000F4000000}"/>
    <cellStyle name="Estilo 1 37" xfId="246" xr:uid="{00000000-0005-0000-0000-0000F5000000}"/>
    <cellStyle name="Estilo 1 37 2" xfId="247" xr:uid="{00000000-0005-0000-0000-0000F6000000}"/>
    <cellStyle name="Estilo 1 38" xfId="248" xr:uid="{00000000-0005-0000-0000-0000F7000000}"/>
    <cellStyle name="Estilo 1 38 2" xfId="249" xr:uid="{00000000-0005-0000-0000-0000F8000000}"/>
    <cellStyle name="Estilo 1 39" xfId="250" xr:uid="{00000000-0005-0000-0000-0000F9000000}"/>
    <cellStyle name="Estilo 1 39 2" xfId="251" xr:uid="{00000000-0005-0000-0000-0000FA000000}"/>
    <cellStyle name="Estilo 1 4" xfId="252" xr:uid="{00000000-0005-0000-0000-0000FB000000}"/>
    <cellStyle name="Estilo 1 4 2" xfId="253" xr:uid="{00000000-0005-0000-0000-0000FC000000}"/>
    <cellStyle name="Estilo 1 40" xfId="254" xr:uid="{00000000-0005-0000-0000-0000FD000000}"/>
    <cellStyle name="Estilo 1 40 2" xfId="255" xr:uid="{00000000-0005-0000-0000-0000FE000000}"/>
    <cellStyle name="Estilo 1 41" xfId="256" xr:uid="{00000000-0005-0000-0000-0000FF000000}"/>
    <cellStyle name="Estilo 1 41 2" xfId="257" xr:uid="{00000000-0005-0000-0000-000000010000}"/>
    <cellStyle name="Estilo 1 41 3" xfId="258" xr:uid="{00000000-0005-0000-0000-000001010000}"/>
    <cellStyle name="Estilo 1 42" xfId="259" xr:uid="{00000000-0005-0000-0000-000002010000}"/>
    <cellStyle name="Estilo 1 43" xfId="260" xr:uid="{00000000-0005-0000-0000-000003010000}"/>
    <cellStyle name="Estilo 1 44" xfId="261" xr:uid="{00000000-0005-0000-0000-000004010000}"/>
    <cellStyle name="Estilo 1 45" xfId="262" xr:uid="{00000000-0005-0000-0000-000005010000}"/>
    <cellStyle name="Estilo 1 46" xfId="263" xr:uid="{00000000-0005-0000-0000-000006010000}"/>
    <cellStyle name="Estilo 1 47" xfId="264" xr:uid="{00000000-0005-0000-0000-000007010000}"/>
    <cellStyle name="Estilo 1 48" xfId="265" xr:uid="{00000000-0005-0000-0000-000008010000}"/>
    <cellStyle name="Estilo 1 49" xfId="266" xr:uid="{00000000-0005-0000-0000-000009010000}"/>
    <cellStyle name="Estilo 1 5" xfId="267" xr:uid="{00000000-0005-0000-0000-00000A010000}"/>
    <cellStyle name="Estilo 1 5 2" xfId="268" xr:uid="{00000000-0005-0000-0000-00000B010000}"/>
    <cellStyle name="Estilo 1 50" xfId="269" xr:uid="{00000000-0005-0000-0000-00000C010000}"/>
    <cellStyle name="Estilo 1 51" xfId="270" xr:uid="{00000000-0005-0000-0000-00000D010000}"/>
    <cellStyle name="Estilo 1 52" xfId="271" xr:uid="{00000000-0005-0000-0000-00000E010000}"/>
    <cellStyle name="Estilo 1 53" xfId="272" xr:uid="{00000000-0005-0000-0000-00000F010000}"/>
    <cellStyle name="Estilo 1 54" xfId="273" xr:uid="{00000000-0005-0000-0000-000010010000}"/>
    <cellStyle name="Estilo 1 55" xfId="274" xr:uid="{00000000-0005-0000-0000-000011010000}"/>
    <cellStyle name="Estilo 1 56" xfId="275" xr:uid="{00000000-0005-0000-0000-000012010000}"/>
    <cellStyle name="Estilo 1 57" xfId="276" xr:uid="{00000000-0005-0000-0000-000013010000}"/>
    <cellStyle name="Estilo 1 58" xfId="277" xr:uid="{00000000-0005-0000-0000-000014010000}"/>
    <cellStyle name="Estilo 1 59" xfId="278" xr:uid="{00000000-0005-0000-0000-000015010000}"/>
    <cellStyle name="Estilo 1 6" xfId="279" xr:uid="{00000000-0005-0000-0000-000016010000}"/>
    <cellStyle name="Estilo 1 6 2" xfId="280" xr:uid="{00000000-0005-0000-0000-000017010000}"/>
    <cellStyle name="Estilo 1 60" xfId="281" xr:uid="{00000000-0005-0000-0000-000018010000}"/>
    <cellStyle name="Estilo 1 61" xfId="282" xr:uid="{00000000-0005-0000-0000-000019010000}"/>
    <cellStyle name="Estilo 1 62" xfId="283" xr:uid="{00000000-0005-0000-0000-00001A010000}"/>
    <cellStyle name="Estilo 1 63" xfId="284" xr:uid="{00000000-0005-0000-0000-00001B010000}"/>
    <cellStyle name="Estilo 1 64" xfId="285" xr:uid="{00000000-0005-0000-0000-00001C010000}"/>
    <cellStyle name="Estilo 1 65" xfId="286" xr:uid="{00000000-0005-0000-0000-00001D010000}"/>
    <cellStyle name="Estilo 1 66" xfId="287" xr:uid="{00000000-0005-0000-0000-00001E010000}"/>
    <cellStyle name="Estilo 1 67" xfId="288" xr:uid="{00000000-0005-0000-0000-00001F010000}"/>
    <cellStyle name="Estilo 1 68" xfId="289" xr:uid="{00000000-0005-0000-0000-000020010000}"/>
    <cellStyle name="Estilo 1 69" xfId="290" xr:uid="{00000000-0005-0000-0000-000021010000}"/>
    <cellStyle name="Estilo 1 7" xfId="291" xr:uid="{00000000-0005-0000-0000-000022010000}"/>
    <cellStyle name="Estilo 1 7 2" xfId="292" xr:uid="{00000000-0005-0000-0000-000023010000}"/>
    <cellStyle name="Estilo 1 70" xfId="293" xr:uid="{00000000-0005-0000-0000-000024010000}"/>
    <cellStyle name="Estilo 1 71" xfId="294" xr:uid="{00000000-0005-0000-0000-000025010000}"/>
    <cellStyle name="Estilo 1 72" xfId="295" xr:uid="{00000000-0005-0000-0000-000026010000}"/>
    <cellStyle name="Estilo 1 73" xfId="296" xr:uid="{00000000-0005-0000-0000-000027010000}"/>
    <cellStyle name="Estilo 1 74" xfId="297" xr:uid="{00000000-0005-0000-0000-000028010000}"/>
    <cellStyle name="Estilo 1 75" xfId="298" xr:uid="{00000000-0005-0000-0000-000029010000}"/>
    <cellStyle name="Estilo 1 76" xfId="299" xr:uid="{00000000-0005-0000-0000-00002A010000}"/>
    <cellStyle name="Estilo 1 77" xfId="300" xr:uid="{00000000-0005-0000-0000-00002B010000}"/>
    <cellStyle name="Estilo 1 78" xfId="301" xr:uid="{00000000-0005-0000-0000-00002C010000}"/>
    <cellStyle name="Estilo 1 79" xfId="302" xr:uid="{00000000-0005-0000-0000-00002D010000}"/>
    <cellStyle name="Estilo 1 8" xfId="303" xr:uid="{00000000-0005-0000-0000-00002E010000}"/>
    <cellStyle name="Estilo 1 8 2" xfId="304" xr:uid="{00000000-0005-0000-0000-00002F010000}"/>
    <cellStyle name="Estilo 1 80" xfId="305" xr:uid="{00000000-0005-0000-0000-000030010000}"/>
    <cellStyle name="Estilo 1 81" xfId="306" xr:uid="{00000000-0005-0000-0000-000031010000}"/>
    <cellStyle name="Estilo 1 82" xfId="307" xr:uid="{00000000-0005-0000-0000-000032010000}"/>
    <cellStyle name="Estilo 1 83" xfId="308" xr:uid="{00000000-0005-0000-0000-000033010000}"/>
    <cellStyle name="Estilo 1 84" xfId="309" xr:uid="{00000000-0005-0000-0000-000034010000}"/>
    <cellStyle name="Estilo 1 85" xfId="310" xr:uid="{00000000-0005-0000-0000-000035010000}"/>
    <cellStyle name="Estilo 1 86" xfId="311" xr:uid="{00000000-0005-0000-0000-000036010000}"/>
    <cellStyle name="Estilo 1 87" xfId="312" xr:uid="{00000000-0005-0000-0000-000037010000}"/>
    <cellStyle name="Estilo 1 88" xfId="313" xr:uid="{00000000-0005-0000-0000-000038010000}"/>
    <cellStyle name="Estilo 1 89" xfId="314" xr:uid="{00000000-0005-0000-0000-000039010000}"/>
    <cellStyle name="Estilo 1 9" xfId="315" xr:uid="{00000000-0005-0000-0000-00003A010000}"/>
    <cellStyle name="Estilo 1 9 2" xfId="316" xr:uid="{00000000-0005-0000-0000-00003B010000}"/>
    <cellStyle name="Estilo 1 90" xfId="317" xr:uid="{00000000-0005-0000-0000-00003C010000}"/>
    <cellStyle name="Estilo 1 91" xfId="318" xr:uid="{00000000-0005-0000-0000-00003D010000}"/>
    <cellStyle name="Estilo 1 92" xfId="319" xr:uid="{00000000-0005-0000-0000-00003E010000}"/>
    <cellStyle name="Estilo 1 93" xfId="320" xr:uid="{00000000-0005-0000-0000-00003F010000}"/>
    <cellStyle name="Estilo 1 94" xfId="321" xr:uid="{00000000-0005-0000-0000-000040010000}"/>
    <cellStyle name="Estilo 1 95" xfId="322" xr:uid="{00000000-0005-0000-0000-000041010000}"/>
    <cellStyle name="Estilo 1 96" xfId="323" xr:uid="{00000000-0005-0000-0000-000042010000}"/>
    <cellStyle name="Estilo 1 97" xfId="324" xr:uid="{00000000-0005-0000-0000-000043010000}"/>
    <cellStyle name="Estilo 1 98" xfId="325" xr:uid="{00000000-0005-0000-0000-000044010000}"/>
    <cellStyle name="Estilo 1 99" xfId="326" xr:uid="{00000000-0005-0000-0000-000045010000}"/>
    <cellStyle name="Euro" xfId="327" xr:uid="{00000000-0005-0000-0000-000046010000}"/>
    <cellStyle name="Euro 10" xfId="328" xr:uid="{00000000-0005-0000-0000-000047010000}"/>
    <cellStyle name="Euro 11" xfId="329" xr:uid="{00000000-0005-0000-0000-000048010000}"/>
    <cellStyle name="Euro 12" xfId="330" xr:uid="{00000000-0005-0000-0000-000049010000}"/>
    <cellStyle name="Euro 13" xfId="331" xr:uid="{00000000-0005-0000-0000-00004A010000}"/>
    <cellStyle name="Euro 14" xfId="332" xr:uid="{00000000-0005-0000-0000-00004B010000}"/>
    <cellStyle name="Euro 15" xfId="333" xr:uid="{00000000-0005-0000-0000-00004C010000}"/>
    <cellStyle name="Euro 16" xfId="334" xr:uid="{00000000-0005-0000-0000-00004D010000}"/>
    <cellStyle name="Euro 17" xfId="335" xr:uid="{00000000-0005-0000-0000-00004E010000}"/>
    <cellStyle name="Euro 18" xfId="336" xr:uid="{00000000-0005-0000-0000-00004F010000}"/>
    <cellStyle name="Euro 19" xfId="337" xr:uid="{00000000-0005-0000-0000-000050010000}"/>
    <cellStyle name="Euro 2" xfId="338" xr:uid="{00000000-0005-0000-0000-000051010000}"/>
    <cellStyle name="Euro 2 10" xfId="339" xr:uid="{00000000-0005-0000-0000-000052010000}"/>
    <cellStyle name="Euro 2 11" xfId="340" xr:uid="{00000000-0005-0000-0000-000053010000}"/>
    <cellStyle name="Euro 2 12" xfId="341" xr:uid="{00000000-0005-0000-0000-000054010000}"/>
    <cellStyle name="Euro 2 13" xfId="342" xr:uid="{00000000-0005-0000-0000-000055010000}"/>
    <cellStyle name="Euro 2 14" xfId="343" xr:uid="{00000000-0005-0000-0000-000056010000}"/>
    <cellStyle name="Euro 2 15" xfId="344" xr:uid="{00000000-0005-0000-0000-000057010000}"/>
    <cellStyle name="Euro 2 16" xfId="345" xr:uid="{00000000-0005-0000-0000-000058010000}"/>
    <cellStyle name="Euro 2 17" xfId="346" xr:uid="{00000000-0005-0000-0000-000059010000}"/>
    <cellStyle name="Euro 2 18" xfId="347" xr:uid="{00000000-0005-0000-0000-00005A010000}"/>
    <cellStyle name="Euro 2 19" xfId="348" xr:uid="{00000000-0005-0000-0000-00005B010000}"/>
    <cellStyle name="Euro 2 2" xfId="349" xr:uid="{00000000-0005-0000-0000-00005C010000}"/>
    <cellStyle name="Euro 2 20" xfId="350" xr:uid="{00000000-0005-0000-0000-00005D010000}"/>
    <cellStyle name="Euro 2 21" xfId="351" xr:uid="{00000000-0005-0000-0000-00005E010000}"/>
    <cellStyle name="Euro 2 22" xfId="352" xr:uid="{00000000-0005-0000-0000-00005F010000}"/>
    <cellStyle name="Euro 2 23" xfId="353" xr:uid="{00000000-0005-0000-0000-000060010000}"/>
    <cellStyle name="Euro 2 24" xfId="354" xr:uid="{00000000-0005-0000-0000-000061010000}"/>
    <cellStyle name="Euro 2 25" xfId="355" xr:uid="{00000000-0005-0000-0000-000062010000}"/>
    <cellStyle name="Euro 2 26" xfId="356" xr:uid="{00000000-0005-0000-0000-000063010000}"/>
    <cellStyle name="Euro 2 27" xfId="357" xr:uid="{00000000-0005-0000-0000-000064010000}"/>
    <cellStyle name="Euro 2 28" xfId="358" xr:uid="{00000000-0005-0000-0000-000065010000}"/>
    <cellStyle name="Euro 2 29" xfId="359" xr:uid="{00000000-0005-0000-0000-000066010000}"/>
    <cellStyle name="Euro 2 3" xfId="360" xr:uid="{00000000-0005-0000-0000-000067010000}"/>
    <cellStyle name="Euro 2 30" xfId="361" xr:uid="{00000000-0005-0000-0000-000068010000}"/>
    <cellStyle name="Euro 2 31" xfId="362" xr:uid="{00000000-0005-0000-0000-000069010000}"/>
    <cellStyle name="Euro 2 32" xfId="363" xr:uid="{00000000-0005-0000-0000-00006A010000}"/>
    <cellStyle name="Euro 2 33" xfId="364" xr:uid="{00000000-0005-0000-0000-00006B010000}"/>
    <cellStyle name="Euro 2 34" xfId="365" xr:uid="{00000000-0005-0000-0000-00006C010000}"/>
    <cellStyle name="Euro 2 35" xfId="366" xr:uid="{00000000-0005-0000-0000-00006D010000}"/>
    <cellStyle name="Euro 2 36" xfId="367" xr:uid="{00000000-0005-0000-0000-00006E010000}"/>
    <cellStyle name="Euro 2 37" xfId="368" xr:uid="{00000000-0005-0000-0000-00006F010000}"/>
    <cellStyle name="Euro 2 38" xfId="369" xr:uid="{00000000-0005-0000-0000-000070010000}"/>
    <cellStyle name="Euro 2 39" xfId="370" xr:uid="{00000000-0005-0000-0000-000071010000}"/>
    <cellStyle name="Euro 2 4" xfId="371" xr:uid="{00000000-0005-0000-0000-000072010000}"/>
    <cellStyle name="Euro 2 40" xfId="372" xr:uid="{00000000-0005-0000-0000-000073010000}"/>
    <cellStyle name="Euro 2 41" xfId="373" xr:uid="{00000000-0005-0000-0000-000074010000}"/>
    <cellStyle name="Euro 2 42" xfId="374" xr:uid="{00000000-0005-0000-0000-000075010000}"/>
    <cellStyle name="Euro 2 43" xfId="375" xr:uid="{00000000-0005-0000-0000-000076010000}"/>
    <cellStyle name="Euro 2 44" xfId="376" xr:uid="{00000000-0005-0000-0000-000077010000}"/>
    <cellStyle name="Euro 2 45" xfId="377" xr:uid="{00000000-0005-0000-0000-000078010000}"/>
    <cellStyle name="Euro 2 46" xfId="378" xr:uid="{00000000-0005-0000-0000-000079010000}"/>
    <cellStyle name="Euro 2 47" xfId="379" xr:uid="{00000000-0005-0000-0000-00007A010000}"/>
    <cellStyle name="Euro 2 48" xfId="380" xr:uid="{00000000-0005-0000-0000-00007B010000}"/>
    <cellStyle name="Euro 2 49" xfId="381" xr:uid="{00000000-0005-0000-0000-00007C010000}"/>
    <cellStyle name="Euro 2 5" xfId="382" xr:uid="{00000000-0005-0000-0000-00007D010000}"/>
    <cellStyle name="Euro 2 50" xfId="383" xr:uid="{00000000-0005-0000-0000-00007E010000}"/>
    <cellStyle name="Euro 2 51" xfId="384" xr:uid="{00000000-0005-0000-0000-00007F010000}"/>
    <cellStyle name="Euro 2 52" xfId="385" xr:uid="{00000000-0005-0000-0000-000080010000}"/>
    <cellStyle name="Euro 2 53" xfId="386" xr:uid="{00000000-0005-0000-0000-000081010000}"/>
    <cellStyle name="Euro 2 54" xfId="387" xr:uid="{00000000-0005-0000-0000-000082010000}"/>
    <cellStyle name="Euro 2 55" xfId="388" xr:uid="{00000000-0005-0000-0000-000083010000}"/>
    <cellStyle name="Euro 2 56" xfId="389" xr:uid="{00000000-0005-0000-0000-000084010000}"/>
    <cellStyle name="Euro 2 57" xfId="390" xr:uid="{00000000-0005-0000-0000-000085010000}"/>
    <cellStyle name="Euro 2 58" xfId="391" xr:uid="{00000000-0005-0000-0000-000086010000}"/>
    <cellStyle name="Euro 2 59" xfId="392" xr:uid="{00000000-0005-0000-0000-000087010000}"/>
    <cellStyle name="Euro 2 6" xfId="393" xr:uid="{00000000-0005-0000-0000-000088010000}"/>
    <cellStyle name="Euro 2 60" xfId="394" xr:uid="{00000000-0005-0000-0000-000089010000}"/>
    <cellStyle name="Euro 2 61" xfId="395" xr:uid="{00000000-0005-0000-0000-00008A010000}"/>
    <cellStyle name="Euro 2 62" xfId="396" xr:uid="{00000000-0005-0000-0000-00008B010000}"/>
    <cellStyle name="Euro 2 63" xfId="397" xr:uid="{00000000-0005-0000-0000-00008C010000}"/>
    <cellStyle name="Euro 2 64" xfId="398" xr:uid="{00000000-0005-0000-0000-00008D010000}"/>
    <cellStyle name="Euro 2 65" xfId="399" xr:uid="{00000000-0005-0000-0000-00008E010000}"/>
    <cellStyle name="Euro 2 7" xfId="400" xr:uid="{00000000-0005-0000-0000-00008F010000}"/>
    <cellStyle name="Euro 2 8" xfId="401" xr:uid="{00000000-0005-0000-0000-000090010000}"/>
    <cellStyle name="Euro 2 9" xfId="402" xr:uid="{00000000-0005-0000-0000-000091010000}"/>
    <cellStyle name="Euro 20" xfId="403" xr:uid="{00000000-0005-0000-0000-000092010000}"/>
    <cellStyle name="Euro 21" xfId="404" xr:uid="{00000000-0005-0000-0000-000093010000}"/>
    <cellStyle name="Euro 22" xfId="405" xr:uid="{00000000-0005-0000-0000-000094010000}"/>
    <cellStyle name="Euro 23" xfId="406" xr:uid="{00000000-0005-0000-0000-000095010000}"/>
    <cellStyle name="Euro 24" xfId="407" xr:uid="{00000000-0005-0000-0000-000096010000}"/>
    <cellStyle name="Euro 25" xfId="408" xr:uid="{00000000-0005-0000-0000-000097010000}"/>
    <cellStyle name="Euro 26" xfId="409" xr:uid="{00000000-0005-0000-0000-000098010000}"/>
    <cellStyle name="Euro 27" xfId="410" xr:uid="{00000000-0005-0000-0000-000099010000}"/>
    <cellStyle name="Euro 28" xfId="411" xr:uid="{00000000-0005-0000-0000-00009A010000}"/>
    <cellStyle name="Euro 29" xfId="412" xr:uid="{00000000-0005-0000-0000-00009B010000}"/>
    <cellStyle name="Euro 3" xfId="413" xr:uid="{00000000-0005-0000-0000-00009C010000}"/>
    <cellStyle name="Euro 3 2" xfId="414" xr:uid="{00000000-0005-0000-0000-00009D010000}"/>
    <cellStyle name="Euro 3 3" xfId="415" xr:uid="{00000000-0005-0000-0000-00009E010000}"/>
    <cellStyle name="Euro 3 4" xfId="416" xr:uid="{00000000-0005-0000-0000-00009F010000}"/>
    <cellStyle name="Euro 30" xfId="417" xr:uid="{00000000-0005-0000-0000-0000A0010000}"/>
    <cellStyle name="Euro 31" xfId="418" xr:uid="{00000000-0005-0000-0000-0000A1010000}"/>
    <cellStyle name="Euro 32" xfId="419" xr:uid="{00000000-0005-0000-0000-0000A2010000}"/>
    <cellStyle name="Euro 33" xfId="420" xr:uid="{00000000-0005-0000-0000-0000A3010000}"/>
    <cellStyle name="Euro 34" xfId="421" xr:uid="{00000000-0005-0000-0000-0000A4010000}"/>
    <cellStyle name="Euro 35" xfId="422" xr:uid="{00000000-0005-0000-0000-0000A5010000}"/>
    <cellStyle name="Euro 4" xfId="423" xr:uid="{00000000-0005-0000-0000-0000A6010000}"/>
    <cellStyle name="Euro 5" xfId="424" xr:uid="{00000000-0005-0000-0000-0000A7010000}"/>
    <cellStyle name="Euro 6" xfId="425" xr:uid="{00000000-0005-0000-0000-0000A8010000}"/>
    <cellStyle name="Euro 7" xfId="426" xr:uid="{00000000-0005-0000-0000-0000A9010000}"/>
    <cellStyle name="Euro 8" xfId="427" xr:uid="{00000000-0005-0000-0000-0000AA010000}"/>
    <cellStyle name="Euro 9" xfId="428" xr:uid="{00000000-0005-0000-0000-0000AB010000}"/>
    <cellStyle name="Explanatory Text" xfId="429" xr:uid="{00000000-0005-0000-0000-0000AC010000}"/>
    <cellStyle name="Heading 1" xfId="430" xr:uid="{00000000-0005-0000-0000-0000AD010000}"/>
    <cellStyle name="Heading 2" xfId="431" xr:uid="{00000000-0005-0000-0000-0000AE010000}"/>
    <cellStyle name="Heading 3" xfId="432" xr:uid="{00000000-0005-0000-0000-0000AF010000}"/>
    <cellStyle name="Incorrecto 2" xfId="433" xr:uid="{00000000-0005-0000-0000-0000B0010000}"/>
    <cellStyle name="Incorrecto 2 2" xfId="434" xr:uid="{00000000-0005-0000-0000-0000B1010000}"/>
    <cellStyle name="Incorrecto 3" xfId="435" xr:uid="{00000000-0005-0000-0000-0000B2010000}"/>
    <cellStyle name="Incorrecto 4" xfId="436" xr:uid="{00000000-0005-0000-0000-0000B3010000}"/>
    <cellStyle name="Millares" xfId="437" builtinId="3"/>
    <cellStyle name="Millares [0]" xfId="438" builtinId="6"/>
    <cellStyle name="Millares [0] 2" xfId="439" xr:uid="{00000000-0005-0000-0000-0000B6010000}"/>
    <cellStyle name="Millares [0] 2 2" xfId="2001" xr:uid="{D8F6574B-B19D-44A1-A9C5-B8761A6348E2}"/>
    <cellStyle name="Millares 10" xfId="440" xr:uid="{00000000-0005-0000-0000-0000B7010000}"/>
    <cellStyle name="Millares 10 2" xfId="441" xr:uid="{00000000-0005-0000-0000-0000B8010000}"/>
    <cellStyle name="Millares 10 3" xfId="442" xr:uid="{00000000-0005-0000-0000-0000B9010000}"/>
    <cellStyle name="Millares 11" xfId="443" xr:uid="{00000000-0005-0000-0000-0000BA010000}"/>
    <cellStyle name="Millares 11 2" xfId="444" xr:uid="{00000000-0005-0000-0000-0000BB010000}"/>
    <cellStyle name="Millares 12" xfId="445" xr:uid="{00000000-0005-0000-0000-0000BC010000}"/>
    <cellStyle name="Millares 12 2" xfId="446" xr:uid="{00000000-0005-0000-0000-0000BD010000}"/>
    <cellStyle name="Millares 13" xfId="447" xr:uid="{00000000-0005-0000-0000-0000BE010000}"/>
    <cellStyle name="Millares 13 2" xfId="448" xr:uid="{00000000-0005-0000-0000-0000BF010000}"/>
    <cellStyle name="Millares 13 3" xfId="449" xr:uid="{00000000-0005-0000-0000-0000C0010000}"/>
    <cellStyle name="Millares 14" xfId="450" xr:uid="{00000000-0005-0000-0000-0000C1010000}"/>
    <cellStyle name="Millares 14 2" xfId="451" xr:uid="{00000000-0005-0000-0000-0000C2010000}"/>
    <cellStyle name="Millares 14 3" xfId="452" xr:uid="{00000000-0005-0000-0000-0000C3010000}"/>
    <cellStyle name="Millares 15" xfId="453" xr:uid="{00000000-0005-0000-0000-0000C4010000}"/>
    <cellStyle name="Millares 15 2" xfId="454" xr:uid="{00000000-0005-0000-0000-0000C5010000}"/>
    <cellStyle name="Millares 16" xfId="455" xr:uid="{00000000-0005-0000-0000-0000C6010000}"/>
    <cellStyle name="Millares 16 2" xfId="456" xr:uid="{00000000-0005-0000-0000-0000C7010000}"/>
    <cellStyle name="Millares 17" xfId="457" xr:uid="{00000000-0005-0000-0000-0000C8010000}"/>
    <cellStyle name="Millares 17 2" xfId="458" xr:uid="{00000000-0005-0000-0000-0000C9010000}"/>
    <cellStyle name="Millares 18" xfId="459" xr:uid="{00000000-0005-0000-0000-0000CA010000}"/>
    <cellStyle name="Millares 18 2" xfId="460" xr:uid="{00000000-0005-0000-0000-0000CB010000}"/>
    <cellStyle name="Millares 19" xfId="461" xr:uid="{00000000-0005-0000-0000-0000CC010000}"/>
    <cellStyle name="Millares 19 2" xfId="462" xr:uid="{00000000-0005-0000-0000-0000CD010000}"/>
    <cellStyle name="Millares 2" xfId="463" xr:uid="{00000000-0005-0000-0000-0000CE010000}"/>
    <cellStyle name="Millares 2 10" xfId="464" xr:uid="{00000000-0005-0000-0000-0000CF010000}"/>
    <cellStyle name="Millares 2 11" xfId="465" xr:uid="{00000000-0005-0000-0000-0000D0010000}"/>
    <cellStyle name="Millares 2 12" xfId="466" xr:uid="{00000000-0005-0000-0000-0000D1010000}"/>
    <cellStyle name="Millares 2 12 2" xfId="467" xr:uid="{00000000-0005-0000-0000-0000D2010000}"/>
    <cellStyle name="Millares 2 13" xfId="468" xr:uid="{00000000-0005-0000-0000-0000D3010000}"/>
    <cellStyle name="Millares 2 14" xfId="469" xr:uid="{00000000-0005-0000-0000-0000D4010000}"/>
    <cellStyle name="Millares 2 15" xfId="470" xr:uid="{00000000-0005-0000-0000-0000D5010000}"/>
    <cellStyle name="Millares 2 16" xfId="471" xr:uid="{00000000-0005-0000-0000-0000D6010000}"/>
    <cellStyle name="Millares 2 17" xfId="472" xr:uid="{00000000-0005-0000-0000-0000D7010000}"/>
    <cellStyle name="Millares 2 18" xfId="473" xr:uid="{00000000-0005-0000-0000-0000D8010000}"/>
    <cellStyle name="Millares 2 19" xfId="474" xr:uid="{00000000-0005-0000-0000-0000D9010000}"/>
    <cellStyle name="Millares 2 2" xfId="475" xr:uid="{00000000-0005-0000-0000-0000DA010000}"/>
    <cellStyle name="Millares 2 2 2" xfId="476" xr:uid="{00000000-0005-0000-0000-0000DB010000}"/>
    <cellStyle name="Millares 2 2 2 2" xfId="477" xr:uid="{00000000-0005-0000-0000-0000DC010000}"/>
    <cellStyle name="Millares 2 2 3" xfId="478" xr:uid="{00000000-0005-0000-0000-0000DD010000}"/>
    <cellStyle name="Millares 2 20" xfId="479" xr:uid="{00000000-0005-0000-0000-0000DE010000}"/>
    <cellStyle name="Millares 2 21" xfId="480" xr:uid="{00000000-0005-0000-0000-0000DF010000}"/>
    <cellStyle name="Millares 2 22" xfId="481" xr:uid="{00000000-0005-0000-0000-0000E0010000}"/>
    <cellStyle name="Millares 2 23" xfId="482" xr:uid="{00000000-0005-0000-0000-0000E1010000}"/>
    <cellStyle name="Millares 2 24" xfId="483" xr:uid="{00000000-0005-0000-0000-0000E2010000}"/>
    <cellStyle name="Millares 2 25" xfId="484" xr:uid="{00000000-0005-0000-0000-0000E3010000}"/>
    <cellStyle name="Millares 2 26" xfId="485" xr:uid="{00000000-0005-0000-0000-0000E4010000}"/>
    <cellStyle name="Millares 2 27" xfId="486" xr:uid="{00000000-0005-0000-0000-0000E5010000}"/>
    <cellStyle name="Millares 2 28" xfId="487" xr:uid="{00000000-0005-0000-0000-0000E6010000}"/>
    <cellStyle name="Millares 2 29" xfId="488" xr:uid="{00000000-0005-0000-0000-0000E7010000}"/>
    <cellStyle name="Millares 2 3" xfId="489" xr:uid="{00000000-0005-0000-0000-0000E8010000}"/>
    <cellStyle name="Millares 2 30" xfId="490" xr:uid="{00000000-0005-0000-0000-0000E9010000}"/>
    <cellStyle name="Millares 2 31" xfId="491" xr:uid="{00000000-0005-0000-0000-0000EA010000}"/>
    <cellStyle name="Millares 2 32" xfId="492" xr:uid="{00000000-0005-0000-0000-0000EB010000}"/>
    <cellStyle name="Millares 2 33" xfId="493" xr:uid="{00000000-0005-0000-0000-0000EC010000}"/>
    <cellStyle name="Millares 2 34" xfId="494" xr:uid="{00000000-0005-0000-0000-0000ED010000}"/>
    <cellStyle name="Millares 2 35" xfId="495" xr:uid="{00000000-0005-0000-0000-0000EE010000}"/>
    <cellStyle name="Millares 2 36" xfId="496" xr:uid="{00000000-0005-0000-0000-0000EF010000}"/>
    <cellStyle name="Millares 2 37" xfId="497" xr:uid="{00000000-0005-0000-0000-0000F0010000}"/>
    <cellStyle name="Millares 2 38" xfId="498" xr:uid="{00000000-0005-0000-0000-0000F1010000}"/>
    <cellStyle name="Millares 2 39" xfId="499" xr:uid="{00000000-0005-0000-0000-0000F2010000}"/>
    <cellStyle name="Millares 2 4" xfId="500" xr:uid="{00000000-0005-0000-0000-0000F3010000}"/>
    <cellStyle name="Millares 2 40" xfId="501" xr:uid="{00000000-0005-0000-0000-0000F4010000}"/>
    <cellStyle name="Millares 2 41" xfId="502" xr:uid="{00000000-0005-0000-0000-0000F5010000}"/>
    <cellStyle name="Millares 2 42" xfId="503" xr:uid="{00000000-0005-0000-0000-0000F6010000}"/>
    <cellStyle name="Millares 2 43" xfId="504" xr:uid="{00000000-0005-0000-0000-0000F7010000}"/>
    <cellStyle name="Millares 2 44" xfId="505" xr:uid="{00000000-0005-0000-0000-0000F8010000}"/>
    <cellStyle name="Millares 2 45" xfId="506" xr:uid="{00000000-0005-0000-0000-0000F9010000}"/>
    <cellStyle name="Millares 2 46" xfId="507" xr:uid="{00000000-0005-0000-0000-0000FA010000}"/>
    <cellStyle name="Millares 2 47" xfId="508" xr:uid="{00000000-0005-0000-0000-0000FB010000}"/>
    <cellStyle name="Millares 2 48" xfId="509" xr:uid="{00000000-0005-0000-0000-0000FC010000}"/>
    <cellStyle name="Millares 2 49" xfId="510" xr:uid="{00000000-0005-0000-0000-0000FD010000}"/>
    <cellStyle name="Millares 2 5" xfId="511" xr:uid="{00000000-0005-0000-0000-0000FE010000}"/>
    <cellStyle name="Millares 2 50" xfId="512" xr:uid="{00000000-0005-0000-0000-0000FF010000}"/>
    <cellStyle name="Millares 2 51" xfId="513" xr:uid="{00000000-0005-0000-0000-000000020000}"/>
    <cellStyle name="Millares 2 52" xfId="514" xr:uid="{00000000-0005-0000-0000-000001020000}"/>
    <cellStyle name="Millares 2 53" xfId="515" xr:uid="{00000000-0005-0000-0000-000002020000}"/>
    <cellStyle name="Millares 2 54" xfId="516" xr:uid="{00000000-0005-0000-0000-000003020000}"/>
    <cellStyle name="Millares 2 55" xfId="517" xr:uid="{00000000-0005-0000-0000-000004020000}"/>
    <cellStyle name="Millares 2 56" xfId="518" xr:uid="{00000000-0005-0000-0000-000005020000}"/>
    <cellStyle name="Millares 2 57" xfId="519" xr:uid="{00000000-0005-0000-0000-000006020000}"/>
    <cellStyle name="Millares 2 58" xfId="520" xr:uid="{00000000-0005-0000-0000-000007020000}"/>
    <cellStyle name="Millares 2 59" xfId="521" xr:uid="{00000000-0005-0000-0000-000008020000}"/>
    <cellStyle name="Millares 2 6" xfId="522" xr:uid="{00000000-0005-0000-0000-000009020000}"/>
    <cellStyle name="Millares 2 60" xfId="523" xr:uid="{00000000-0005-0000-0000-00000A020000}"/>
    <cellStyle name="Millares 2 61" xfId="524" xr:uid="{00000000-0005-0000-0000-00000B020000}"/>
    <cellStyle name="Millares 2 62" xfId="525" xr:uid="{00000000-0005-0000-0000-00000C020000}"/>
    <cellStyle name="Millares 2 63" xfId="526" xr:uid="{00000000-0005-0000-0000-00000D020000}"/>
    <cellStyle name="Millares 2 64" xfId="527" xr:uid="{00000000-0005-0000-0000-00000E020000}"/>
    <cellStyle name="Millares 2 65" xfId="528" xr:uid="{00000000-0005-0000-0000-00000F020000}"/>
    <cellStyle name="Millares 2 66" xfId="529" xr:uid="{00000000-0005-0000-0000-000010020000}"/>
    <cellStyle name="Millares 2 67" xfId="530" xr:uid="{00000000-0005-0000-0000-000011020000}"/>
    <cellStyle name="Millares 2 68" xfId="531" xr:uid="{00000000-0005-0000-0000-000012020000}"/>
    <cellStyle name="Millares 2 69" xfId="532" xr:uid="{00000000-0005-0000-0000-000013020000}"/>
    <cellStyle name="Millares 2 7" xfId="533" xr:uid="{00000000-0005-0000-0000-000014020000}"/>
    <cellStyle name="Millares 2 70" xfId="534" xr:uid="{00000000-0005-0000-0000-000015020000}"/>
    <cellStyle name="Millares 2 71" xfId="535" xr:uid="{00000000-0005-0000-0000-000016020000}"/>
    <cellStyle name="Millares 2 72" xfId="536" xr:uid="{00000000-0005-0000-0000-000017020000}"/>
    <cellStyle name="Millares 2 73" xfId="537" xr:uid="{00000000-0005-0000-0000-000018020000}"/>
    <cellStyle name="Millares 2 74" xfId="538" xr:uid="{00000000-0005-0000-0000-000019020000}"/>
    <cellStyle name="Millares 2 75" xfId="539" xr:uid="{00000000-0005-0000-0000-00001A020000}"/>
    <cellStyle name="Millares 2 76" xfId="540" xr:uid="{00000000-0005-0000-0000-00001B020000}"/>
    <cellStyle name="Millares 2 8" xfId="541" xr:uid="{00000000-0005-0000-0000-00001C020000}"/>
    <cellStyle name="Millares 2 9" xfId="542" xr:uid="{00000000-0005-0000-0000-00001D020000}"/>
    <cellStyle name="Millares 20" xfId="543" xr:uid="{00000000-0005-0000-0000-00001E020000}"/>
    <cellStyle name="Millares 20 2" xfId="544" xr:uid="{00000000-0005-0000-0000-00001F020000}"/>
    <cellStyle name="Millares 21" xfId="545" xr:uid="{00000000-0005-0000-0000-000020020000}"/>
    <cellStyle name="Millares 21 2" xfId="546" xr:uid="{00000000-0005-0000-0000-000021020000}"/>
    <cellStyle name="Millares 22" xfId="547" xr:uid="{00000000-0005-0000-0000-000022020000}"/>
    <cellStyle name="Millares 22 2" xfId="548" xr:uid="{00000000-0005-0000-0000-000023020000}"/>
    <cellStyle name="Millares 23" xfId="549" xr:uid="{00000000-0005-0000-0000-000024020000}"/>
    <cellStyle name="Millares 24" xfId="550" xr:uid="{00000000-0005-0000-0000-000025020000}"/>
    <cellStyle name="Millares 25" xfId="551" xr:uid="{00000000-0005-0000-0000-000026020000}"/>
    <cellStyle name="Millares 26" xfId="552" xr:uid="{00000000-0005-0000-0000-000027020000}"/>
    <cellStyle name="Millares 27" xfId="553" xr:uid="{00000000-0005-0000-0000-000028020000}"/>
    <cellStyle name="Millares 28" xfId="554" xr:uid="{00000000-0005-0000-0000-000029020000}"/>
    <cellStyle name="Millares 29" xfId="555" xr:uid="{00000000-0005-0000-0000-00002A020000}"/>
    <cellStyle name="Millares 3" xfId="556" xr:uid="{00000000-0005-0000-0000-00002B020000}"/>
    <cellStyle name="Millares 3 10" xfId="557" xr:uid="{00000000-0005-0000-0000-00002C020000}"/>
    <cellStyle name="Millares 3 11" xfId="558" xr:uid="{00000000-0005-0000-0000-00002D020000}"/>
    <cellStyle name="Millares 3 12" xfId="559" xr:uid="{00000000-0005-0000-0000-00002E020000}"/>
    <cellStyle name="Millares 3 13" xfId="560" xr:uid="{00000000-0005-0000-0000-00002F020000}"/>
    <cellStyle name="Millares 3 14" xfId="561" xr:uid="{00000000-0005-0000-0000-000030020000}"/>
    <cellStyle name="Millares 3 15" xfId="562" xr:uid="{00000000-0005-0000-0000-000031020000}"/>
    <cellStyle name="Millares 3 16" xfId="563" xr:uid="{00000000-0005-0000-0000-000032020000}"/>
    <cellStyle name="Millares 3 17" xfId="564" xr:uid="{00000000-0005-0000-0000-000033020000}"/>
    <cellStyle name="Millares 3 18" xfId="565" xr:uid="{00000000-0005-0000-0000-000034020000}"/>
    <cellStyle name="Millares 3 19" xfId="566" xr:uid="{00000000-0005-0000-0000-000035020000}"/>
    <cellStyle name="Millares 3 2" xfId="567" xr:uid="{00000000-0005-0000-0000-000036020000}"/>
    <cellStyle name="Millares 3 20" xfId="568" xr:uid="{00000000-0005-0000-0000-000037020000}"/>
    <cellStyle name="Millares 3 21" xfId="569" xr:uid="{00000000-0005-0000-0000-000038020000}"/>
    <cellStyle name="Millares 3 22" xfId="570" xr:uid="{00000000-0005-0000-0000-000039020000}"/>
    <cellStyle name="Millares 3 23" xfId="571" xr:uid="{00000000-0005-0000-0000-00003A020000}"/>
    <cellStyle name="Millares 3 24" xfId="572" xr:uid="{00000000-0005-0000-0000-00003B020000}"/>
    <cellStyle name="Millares 3 25" xfId="573" xr:uid="{00000000-0005-0000-0000-00003C020000}"/>
    <cellStyle name="Millares 3 26" xfId="574" xr:uid="{00000000-0005-0000-0000-00003D020000}"/>
    <cellStyle name="Millares 3 27" xfId="575" xr:uid="{00000000-0005-0000-0000-00003E020000}"/>
    <cellStyle name="Millares 3 28" xfId="576" xr:uid="{00000000-0005-0000-0000-00003F020000}"/>
    <cellStyle name="Millares 3 29" xfId="577" xr:uid="{00000000-0005-0000-0000-000040020000}"/>
    <cellStyle name="Millares 3 3" xfId="578" xr:uid="{00000000-0005-0000-0000-000041020000}"/>
    <cellStyle name="Millares 3 30" xfId="579" xr:uid="{00000000-0005-0000-0000-000042020000}"/>
    <cellStyle name="Millares 3 31" xfId="580" xr:uid="{00000000-0005-0000-0000-000043020000}"/>
    <cellStyle name="Millares 3 32" xfId="581" xr:uid="{00000000-0005-0000-0000-000044020000}"/>
    <cellStyle name="Millares 3 33" xfId="582" xr:uid="{00000000-0005-0000-0000-000045020000}"/>
    <cellStyle name="Millares 3 33 2" xfId="583" xr:uid="{00000000-0005-0000-0000-000046020000}"/>
    <cellStyle name="Millares 3 34" xfId="584" xr:uid="{00000000-0005-0000-0000-000047020000}"/>
    <cellStyle name="Millares 3 35" xfId="585" xr:uid="{00000000-0005-0000-0000-000048020000}"/>
    <cellStyle name="Millares 3 36" xfId="586" xr:uid="{00000000-0005-0000-0000-000049020000}"/>
    <cellStyle name="Millares 3 37" xfId="587" xr:uid="{00000000-0005-0000-0000-00004A020000}"/>
    <cellStyle name="Millares 3 38" xfId="588" xr:uid="{00000000-0005-0000-0000-00004B020000}"/>
    <cellStyle name="Millares 3 39" xfId="589" xr:uid="{00000000-0005-0000-0000-00004C020000}"/>
    <cellStyle name="Millares 3 4" xfId="590" xr:uid="{00000000-0005-0000-0000-00004D020000}"/>
    <cellStyle name="Millares 3 40" xfId="591" xr:uid="{00000000-0005-0000-0000-00004E020000}"/>
    <cellStyle name="Millares 3 41" xfId="592" xr:uid="{00000000-0005-0000-0000-00004F020000}"/>
    <cellStyle name="Millares 3 42" xfId="593" xr:uid="{00000000-0005-0000-0000-000050020000}"/>
    <cellStyle name="Millares 3 43" xfId="594" xr:uid="{00000000-0005-0000-0000-000051020000}"/>
    <cellStyle name="Millares 3 44" xfId="595" xr:uid="{00000000-0005-0000-0000-000052020000}"/>
    <cellStyle name="Millares 3 45" xfId="596" xr:uid="{00000000-0005-0000-0000-000053020000}"/>
    <cellStyle name="Millares 3 46" xfId="597" xr:uid="{00000000-0005-0000-0000-000054020000}"/>
    <cellStyle name="Millares 3 47" xfId="598" xr:uid="{00000000-0005-0000-0000-000055020000}"/>
    <cellStyle name="Millares 3 48" xfId="599" xr:uid="{00000000-0005-0000-0000-000056020000}"/>
    <cellStyle name="Millares 3 49" xfId="600" xr:uid="{00000000-0005-0000-0000-000057020000}"/>
    <cellStyle name="Millares 3 5" xfId="601" xr:uid="{00000000-0005-0000-0000-000058020000}"/>
    <cellStyle name="Millares 3 50" xfId="602" xr:uid="{00000000-0005-0000-0000-000059020000}"/>
    <cellStyle name="Millares 3 51" xfId="603" xr:uid="{00000000-0005-0000-0000-00005A020000}"/>
    <cellStyle name="Millares 3 52" xfId="604" xr:uid="{00000000-0005-0000-0000-00005B020000}"/>
    <cellStyle name="Millares 3 53" xfId="605" xr:uid="{00000000-0005-0000-0000-00005C020000}"/>
    <cellStyle name="Millares 3 54" xfId="606" xr:uid="{00000000-0005-0000-0000-00005D020000}"/>
    <cellStyle name="Millares 3 55" xfId="607" xr:uid="{00000000-0005-0000-0000-00005E020000}"/>
    <cellStyle name="Millares 3 56" xfId="608" xr:uid="{00000000-0005-0000-0000-00005F020000}"/>
    <cellStyle name="Millares 3 57" xfId="609" xr:uid="{00000000-0005-0000-0000-000060020000}"/>
    <cellStyle name="Millares 3 58" xfId="610" xr:uid="{00000000-0005-0000-0000-000061020000}"/>
    <cellStyle name="Millares 3 59" xfId="611" xr:uid="{00000000-0005-0000-0000-000062020000}"/>
    <cellStyle name="Millares 3 6" xfId="612" xr:uid="{00000000-0005-0000-0000-000063020000}"/>
    <cellStyle name="Millares 3 60" xfId="613" xr:uid="{00000000-0005-0000-0000-000064020000}"/>
    <cellStyle name="Millares 3 61" xfId="614" xr:uid="{00000000-0005-0000-0000-000065020000}"/>
    <cellStyle name="Millares 3 62" xfId="615" xr:uid="{00000000-0005-0000-0000-000066020000}"/>
    <cellStyle name="Millares 3 63" xfId="616" xr:uid="{00000000-0005-0000-0000-000067020000}"/>
    <cellStyle name="Millares 3 64" xfId="617" xr:uid="{00000000-0005-0000-0000-000068020000}"/>
    <cellStyle name="Millares 3 65" xfId="618" xr:uid="{00000000-0005-0000-0000-000069020000}"/>
    <cellStyle name="Millares 3 66" xfId="619" xr:uid="{00000000-0005-0000-0000-00006A020000}"/>
    <cellStyle name="Millares 3 7" xfId="620" xr:uid="{00000000-0005-0000-0000-00006B020000}"/>
    <cellStyle name="Millares 3 8" xfId="621" xr:uid="{00000000-0005-0000-0000-00006C020000}"/>
    <cellStyle name="Millares 3 9" xfId="622" xr:uid="{00000000-0005-0000-0000-00006D020000}"/>
    <cellStyle name="Millares 30" xfId="623" xr:uid="{00000000-0005-0000-0000-00006E020000}"/>
    <cellStyle name="Millares 31" xfId="624" xr:uid="{00000000-0005-0000-0000-00006F020000}"/>
    <cellStyle name="Millares 32" xfId="625" xr:uid="{00000000-0005-0000-0000-000070020000}"/>
    <cellStyle name="Millares 33" xfId="626" xr:uid="{00000000-0005-0000-0000-000071020000}"/>
    <cellStyle name="Millares 34" xfId="627" xr:uid="{00000000-0005-0000-0000-000072020000}"/>
    <cellStyle name="Millares 35" xfId="628" xr:uid="{00000000-0005-0000-0000-000073020000}"/>
    <cellStyle name="Millares 36" xfId="629" xr:uid="{00000000-0005-0000-0000-000074020000}"/>
    <cellStyle name="Millares 37" xfId="630" xr:uid="{00000000-0005-0000-0000-000075020000}"/>
    <cellStyle name="Millares 38" xfId="631" xr:uid="{00000000-0005-0000-0000-000076020000}"/>
    <cellStyle name="Millares 39" xfId="632" xr:uid="{00000000-0005-0000-0000-000077020000}"/>
    <cellStyle name="Millares 4" xfId="633" xr:uid="{00000000-0005-0000-0000-000078020000}"/>
    <cellStyle name="Millares 4 2" xfId="634" xr:uid="{00000000-0005-0000-0000-000079020000}"/>
    <cellStyle name="Millares 4 3" xfId="635" xr:uid="{00000000-0005-0000-0000-00007A020000}"/>
    <cellStyle name="Millares 4 3 2" xfId="636" xr:uid="{00000000-0005-0000-0000-00007B020000}"/>
    <cellStyle name="Millares 4 4" xfId="637" xr:uid="{00000000-0005-0000-0000-00007C020000}"/>
    <cellStyle name="Millares 41" xfId="638" xr:uid="{00000000-0005-0000-0000-00007D020000}"/>
    <cellStyle name="Millares 41 10" xfId="639" xr:uid="{00000000-0005-0000-0000-00007E020000}"/>
    <cellStyle name="Millares 41 11" xfId="640" xr:uid="{00000000-0005-0000-0000-00007F020000}"/>
    <cellStyle name="Millares 41 12" xfId="641" xr:uid="{00000000-0005-0000-0000-000080020000}"/>
    <cellStyle name="Millares 41 13" xfId="642" xr:uid="{00000000-0005-0000-0000-000081020000}"/>
    <cellStyle name="Millares 41 14" xfId="643" xr:uid="{00000000-0005-0000-0000-000082020000}"/>
    <cellStyle name="Millares 41 15" xfId="644" xr:uid="{00000000-0005-0000-0000-000083020000}"/>
    <cellStyle name="Millares 41 16" xfId="645" xr:uid="{00000000-0005-0000-0000-000084020000}"/>
    <cellStyle name="Millares 41 17" xfId="646" xr:uid="{00000000-0005-0000-0000-000085020000}"/>
    <cellStyle name="Millares 41 18" xfId="647" xr:uid="{00000000-0005-0000-0000-000086020000}"/>
    <cellStyle name="Millares 41 19" xfId="648" xr:uid="{00000000-0005-0000-0000-000087020000}"/>
    <cellStyle name="Millares 41 2" xfId="649" xr:uid="{00000000-0005-0000-0000-000088020000}"/>
    <cellStyle name="Millares 41 2 2" xfId="650" xr:uid="{00000000-0005-0000-0000-000089020000}"/>
    <cellStyle name="Millares 41 20" xfId="651" xr:uid="{00000000-0005-0000-0000-00008A020000}"/>
    <cellStyle name="Millares 41 21" xfId="652" xr:uid="{00000000-0005-0000-0000-00008B020000}"/>
    <cellStyle name="Millares 41 22" xfId="653" xr:uid="{00000000-0005-0000-0000-00008C020000}"/>
    <cellStyle name="Millares 41 23" xfId="654" xr:uid="{00000000-0005-0000-0000-00008D020000}"/>
    <cellStyle name="Millares 41 24" xfId="655" xr:uid="{00000000-0005-0000-0000-00008E020000}"/>
    <cellStyle name="Millares 41 25" xfId="656" xr:uid="{00000000-0005-0000-0000-00008F020000}"/>
    <cellStyle name="Millares 41 26" xfId="657" xr:uid="{00000000-0005-0000-0000-000090020000}"/>
    <cellStyle name="Millares 41 27" xfId="658" xr:uid="{00000000-0005-0000-0000-000091020000}"/>
    <cellStyle name="Millares 41 28" xfId="659" xr:uid="{00000000-0005-0000-0000-000092020000}"/>
    <cellStyle name="Millares 41 29" xfId="660" xr:uid="{00000000-0005-0000-0000-000093020000}"/>
    <cellStyle name="Millares 41 3" xfId="661" xr:uid="{00000000-0005-0000-0000-000094020000}"/>
    <cellStyle name="Millares 41 30" xfId="662" xr:uid="{00000000-0005-0000-0000-000095020000}"/>
    <cellStyle name="Millares 41 31" xfId="663" xr:uid="{00000000-0005-0000-0000-000096020000}"/>
    <cellStyle name="Millares 41 32" xfId="664" xr:uid="{00000000-0005-0000-0000-000097020000}"/>
    <cellStyle name="Millares 41 33" xfId="665" xr:uid="{00000000-0005-0000-0000-000098020000}"/>
    <cellStyle name="Millares 41 4" xfId="666" xr:uid="{00000000-0005-0000-0000-000099020000}"/>
    <cellStyle name="Millares 41 5" xfId="667" xr:uid="{00000000-0005-0000-0000-00009A020000}"/>
    <cellStyle name="Millares 41 6" xfId="668" xr:uid="{00000000-0005-0000-0000-00009B020000}"/>
    <cellStyle name="Millares 41 7" xfId="669" xr:uid="{00000000-0005-0000-0000-00009C020000}"/>
    <cellStyle name="Millares 41 8" xfId="670" xr:uid="{00000000-0005-0000-0000-00009D020000}"/>
    <cellStyle name="Millares 41 9" xfId="671" xr:uid="{00000000-0005-0000-0000-00009E020000}"/>
    <cellStyle name="Millares 5" xfId="672" xr:uid="{00000000-0005-0000-0000-00009F020000}"/>
    <cellStyle name="Millares 5 2" xfId="673" xr:uid="{00000000-0005-0000-0000-0000A0020000}"/>
    <cellStyle name="Millares 5 3" xfId="674" xr:uid="{00000000-0005-0000-0000-0000A1020000}"/>
    <cellStyle name="Millares 5 4" xfId="675" xr:uid="{00000000-0005-0000-0000-0000A2020000}"/>
    <cellStyle name="Millares 5 5" xfId="676" xr:uid="{00000000-0005-0000-0000-0000A3020000}"/>
    <cellStyle name="Millares 6" xfId="677" xr:uid="{00000000-0005-0000-0000-0000A4020000}"/>
    <cellStyle name="Millares 6 2" xfId="678" xr:uid="{00000000-0005-0000-0000-0000A5020000}"/>
    <cellStyle name="Millares 7" xfId="679" xr:uid="{00000000-0005-0000-0000-0000A6020000}"/>
    <cellStyle name="Millares 7 2" xfId="680" xr:uid="{00000000-0005-0000-0000-0000A7020000}"/>
    <cellStyle name="Millares 7 3" xfId="681" xr:uid="{00000000-0005-0000-0000-0000A8020000}"/>
    <cellStyle name="Millares 8" xfId="682" xr:uid="{00000000-0005-0000-0000-0000A9020000}"/>
    <cellStyle name="Millares 8 2" xfId="683" xr:uid="{00000000-0005-0000-0000-0000AA020000}"/>
    <cellStyle name="Millares 9" xfId="684" xr:uid="{00000000-0005-0000-0000-0000AB020000}"/>
    <cellStyle name="Millares 9 2" xfId="685" xr:uid="{00000000-0005-0000-0000-0000AC020000}"/>
    <cellStyle name="Millares 9 3" xfId="686" xr:uid="{00000000-0005-0000-0000-0000AD020000}"/>
    <cellStyle name="Moneda" xfId="1994" builtinId="4"/>
    <cellStyle name="Moneda [0]" xfId="687" builtinId="7"/>
    <cellStyle name="Moneda 10" xfId="688" xr:uid="{00000000-0005-0000-0000-0000B0020000}"/>
    <cellStyle name="Moneda 11" xfId="689" xr:uid="{00000000-0005-0000-0000-0000B1020000}"/>
    <cellStyle name="Moneda 12" xfId="690" xr:uid="{00000000-0005-0000-0000-0000B2020000}"/>
    <cellStyle name="Moneda 13" xfId="691" xr:uid="{00000000-0005-0000-0000-0000B3020000}"/>
    <cellStyle name="Moneda 14" xfId="1995" xr:uid="{12231E66-AFE5-43E9-92A5-210490BF4408}"/>
    <cellStyle name="Moneda 15" xfId="1999" xr:uid="{229F2ECE-9BA4-4A62-8E3C-E6857F58493B}"/>
    <cellStyle name="Moneda 2" xfId="692" xr:uid="{00000000-0005-0000-0000-0000B4020000}"/>
    <cellStyle name="Moneda 2 10" xfId="693" xr:uid="{00000000-0005-0000-0000-0000B5020000}"/>
    <cellStyle name="Moneda 2 11" xfId="694" xr:uid="{00000000-0005-0000-0000-0000B6020000}"/>
    <cellStyle name="Moneda 2 12" xfId="695" xr:uid="{00000000-0005-0000-0000-0000B7020000}"/>
    <cellStyle name="Moneda 2 13" xfId="696" xr:uid="{00000000-0005-0000-0000-0000B8020000}"/>
    <cellStyle name="Moneda 2 14" xfId="697" xr:uid="{00000000-0005-0000-0000-0000B9020000}"/>
    <cellStyle name="Moneda 2 15" xfId="698" xr:uid="{00000000-0005-0000-0000-0000BA020000}"/>
    <cellStyle name="Moneda 2 16" xfId="699" xr:uid="{00000000-0005-0000-0000-0000BB020000}"/>
    <cellStyle name="Moneda 2 17" xfId="700" xr:uid="{00000000-0005-0000-0000-0000BC020000}"/>
    <cellStyle name="Moneda 2 18" xfId="701" xr:uid="{00000000-0005-0000-0000-0000BD020000}"/>
    <cellStyle name="Moneda 2 19" xfId="702" xr:uid="{00000000-0005-0000-0000-0000BE020000}"/>
    <cellStyle name="Moneda 2 2" xfId="703" xr:uid="{00000000-0005-0000-0000-0000BF020000}"/>
    <cellStyle name="Moneda 2 2 10" xfId="704" xr:uid="{00000000-0005-0000-0000-0000C0020000}"/>
    <cellStyle name="Moneda 2 2 11" xfId="705" xr:uid="{00000000-0005-0000-0000-0000C1020000}"/>
    <cellStyle name="Moneda 2 2 12" xfId="706" xr:uid="{00000000-0005-0000-0000-0000C2020000}"/>
    <cellStyle name="Moneda 2 2 13" xfId="707" xr:uid="{00000000-0005-0000-0000-0000C3020000}"/>
    <cellStyle name="Moneda 2 2 14" xfId="708" xr:uid="{00000000-0005-0000-0000-0000C4020000}"/>
    <cellStyle name="Moneda 2 2 15" xfId="709" xr:uid="{00000000-0005-0000-0000-0000C5020000}"/>
    <cellStyle name="Moneda 2 2 16" xfId="710" xr:uid="{00000000-0005-0000-0000-0000C6020000}"/>
    <cellStyle name="Moneda 2 2 17" xfId="711" xr:uid="{00000000-0005-0000-0000-0000C7020000}"/>
    <cellStyle name="Moneda 2 2 18" xfId="712" xr:uid="{00000000-0005-0000-0000-0000C8020000}"/>
    <cellStyle name="Moneda 2 2 19" xfId="713" xr:uid="{00000000-0005-0000-0000-0000C9020000}"/>
    <cellStyle name="Moneda 2 2 2" xfId="714" xr:uid="{00000000-0005-0000-0000-0000CA020000}"/>
    <cellStyle name="Moneda 2 2 2 2" xfId="715" xr:uid="{00000000-0005-0000-0000-0000CB020000}"/>
    <cellStyle name="Moneda 2 2 2 3" xfId="716" xr:uid="{00000000-0005-0000-0000-0000CC020000}"/>
    <cellStyle name="Moneda 2 2 20" xfId="717" xr:uid="{00000000-0005-0000-0000-0000CD020000}"/>
    <cellStyle name="Moneda 2 2 21" xfId="718" xr:uid="{00000000-0005-0000-0000-0000CE020000}"/>
    <cellStyle name="Moneda 2 2 22" xfId="719" xr:uid="{00000000-0005-0000-0000-0000CF020000}"/>
    <cellStyle name="Moneda 2 2 23" xfId="720" xr:uid="{00000000-0005-0000-0000-0000D0020000}"/>
    <cellStyle name="Moneda 2 2 24" xfId="721" xr:uid="{00000000-0005-0000-0000-0000D1020000}"/>
    <cellStyle name="Moneda 2 2 25" xfId="722" xr:uid="{00000000-0005-0000-0000-0000D2020000}"/>
    <cellStyle name="Moneda 2 2 26" xfId="723" xr:uid="{00000000-0005-0000-0000-0000D3020000}"/>
    <cellStyle name="Moneda 2 2 27" xfId="724" xr:uid="{00000000-0005-0000-0000-0000D4020000}"/>
    <cellStyle name="Moneda 2 2 28" xfId="725" xr:uid="{00000000-0005-0000-0000-0000D5020000}"/>
    <cellStyle name="Moneda 2 2 29" xfId="726" xr:uid="{00000000-0005-0000-0000-0000D6020000}"/>
    <cellStyle name="Moneda 2 2 3" xfId="727" xr:uid="{00000000-0005-0000-0000-0000D7020000}"/>
    <cellStyle name="Moneda 2 2 30" xfId="728" xr:uid="{00000000-0005-0000-0000-0000D8020000}"/>
    <cellStyle name="Moneda 2 2 31" xfId="729" xr:uid="{00000000-0005-0000-0000-0000D9020000}"/>
    <cellStyle name="Moneda 2 2 32" xfId="730" xr:uid="{00000000-0005-0000-0000-0000DA020000}"/>
    <cellStyle name="Moneda 2 2 33" xfId="731" xr:uid="{00000000-0005-0000-0000-0000DB020000}"/>
    <cellStyle name="Moneda 2 2 33 2" xfId="732" xr:uid="{00000000-0005-0000-0000-0000DC020000}"/>
    <cellStyle name="Moneda 2 2 34" xfId="733" xr:uid="{00000000-0005-0000-0000-0000DD020000}"/>
    <cellStyle name="Moneda 2 2 35" xfId="734" xr:uid="{00000000-0005-0000-0000-0000DE020000}"/>
    <cellStyle name="Moneda 2 2 36" xfId="735" xr:uid="{00000000-0005-0000-0000-0000DF020000}"/>
    <cellStyle name="Moneda 2 2 37" xfId="736" xr:uid="{00000000-0005-0000-0000-0000E0020000}"/>
    <cellStyle name="Moneda 2 2 38" xfId="737" xr:uid="{00000000-0005-0000-0000-0000E1020000}"/>
    <cellStyle name="Moneda 2 2 39" xfId="738" xr:uid="{00000000-0005-0000-0000-0000E2020000}"/>
    <cellStyle name="Moneda 2 2 4" xfId="739" xr:uid="{00000000-0005-0000-0000-0000E3020000}"/>
    <cellStyle name="Moneda 2 2 40" xfId="740" xr:uid="{00000000-0005-0000-0000-0000E4020000}"/>
    <cellStyle name="Moneda 2 2 41" xfId="741" xr:uid="{00000000-0005-0000-0000-0000E5020000}"/>
    <cellStyle name="Moneda 2 2 42" xfId="742" xr:uid="{00000000-0005-0000-0000-0000E6020000}"/>
    <cellStyle name="Moneda 2 2 43" xfId="743" xr:uid="{00000000-0005-0000-0000-0000E7020000}"/>
    <cellStyle name="Moneda 2 2 44" xfId="744" xr:uid="{00000000-0005-0000-0000-0000E8020000}"/>
    <cellStyle name="Moneda 2 2 45" xfId="745" xr:uid="{00000000-0005-0000-0000-0000E9020000}"/>
    <cellStyle name="Moneda 2 2 46" xfId="746" xr:uid="{00000000-0005-0000-0000-0000EA020000}"/>
    <cellStyle name="Moneda 2 2 47" xfId="747" xr:uid="{00000000-0005-0000-0000-0000EB020000}"/>
    <cellStyle name="Moneda 2 2 48" xfId="748" xr:uid="{00000000-0005-0000-0000-0000EC020000}"/>
    <cellStyle name="Moneda 2 2 49" xfId="749" xr:uid="{00000000-0005-0000-0000-0000ED020000}"/>
    <cellStyle name="Moneda 2 2 5" xfId="750" xr:uid="{00000000-0005-0000-0000-0000EE020000}"/>
    <cellStyle name="Moneda 2 2 50" xfId="751" xr:uid="{00000000-0005-0000-0000-0000EF020000}"/>
    <cellStyle name="Moneda 2 2 51" xfId="752" xr:uid="{00000000-0005-0000-0000-0000F0020000}"/>
    <cellStyle name="Moneda 2 2 52" xfId="753" xr:uid="{00000000-0005-0000-0000-0000F1020000}"/>
    <cellStyle name="Moneda 2 2 53" xfId="754" xr:uid="{00000000-0005-0000-0000-0000F2020000}"/>
    <cellStyle name="Moneda 2 2 54" xfId="755" xr:uid="{00000000-0005-0000-0000-0000F3020000}"/>
    <cellStyle name="Moneda 2 2 55" xfId="756" xr:uid="{00000000-0005-0000-0000-0000F4020000}"/>
    <cellStyle name="Moneda 2 2 56" xfId="757" xr:uid="{00000000-0005-0000-0000-0000F5020000}"/>
    <cellStyle name="Moneda 2 2 57" xfId="758" xr:uid="{00000000-0005-0000-0000-0000F6020000}"/>
    <cellStyle name="Moneda 2 2 58" xfId="759" xr:uid="{00000000-0005-0000-0000-0000F7020000}"/>
    <cellStyle name="Moneda 2 2 59" xfId="760" xr:uid="{00000000-0005-0000-0000-0000F8020000}"/>
    <cellStyle name="Moneda 2 2 6" xfId="761" xr:uid="{00000000-0005-0000-0000-0000F9020000}"/>
    <cellStyle name="Moneda 2 2 60" xfId="762" xr:uid="{00000000-0005-0000-0000-0000FA020000}"/>
    <cellStyle name="Moneda 2 2 61" xfId="763" xr:uid="{00000000-0005-0000-0000-0000FB020000}"/>
    <cellStyle name="Moneda 2 2 62" xfId="764" xr:uid="{00000000-0005-0000-0000-0000FC020000}"/>
    <cellStyle name="Moneda 2 2 63" xfId="765" xr:uid="{00000000-0005-0000-0000-0000FD020000}"/>
    <cellStyle name="Moneda 2 2 64" xfId="766" xr:uid="{00000000-0005-0000-0000-0000FE020000}"/>
    <cellStyle name="Moneda 2 2 65" xfId="767" xr:uid="{00000000-0005-0000-0000-0000FF020000}"/>
    <cellStyle name="Moneda 2 2 66" xfId="768" xr:uid="{00000000-0005-0000-0000-000000030000}"/>
    <cellStyle name="Moneda 2 2 67" xfId="2002" xr:uid="{2A5FE919-6C4B-4442-8FB5-1F9375134DAE}"/>
    <cellStyle name="Moneda 2 2 7" xfId="769" xr:uid="{00000000-0005-0000-0000-000001030000}"/>
    <cellStyle name="Moneda 2 2 8" xfId="770" xr:uid="{00000000-0005-0000-0000-000002030000}"/>
    <cellStyle name="Moneda 2 2 9" xfId="771" xr:uid="{00000000-0005-0000-0000-000003030000}"/>
    <cellStyle name="Moneda 2 20" xfId="772" xr:uid="{00000000-0005-0000-0000-000004030000}"/>
    <cellStyle name="Moneda 2 21" xfId="773" xr:uid="{00000000-0005-0000-0000-000005030000}"/>
    <cellStyle name="Moneda 2 22" xfId="774" xr:uid="{00000000-0005-0000-0000-000006030000}"/>
    <cellStyle name="Moneda 2 23" xfId="775" xr:uid="{00000000-0005-0000-0000-000007030000}"/>
    <cellStyle name="Moneda 2 24" xfId="776" xr:uid="{00000000-0005-0000-0000-000008030000}"/>
    <cellStyle name="Moneda 2 25" xfId="777" xr:uid="{00000000-0005-0000-0000-000009030000}"/>
    <cellStyle name="Moneda 2 26" xfId="778" xr:uid="{00000000-0005-0000-0000-00000A030000}"/>
    <cellStyle name="Moneda 2 27" xfId="779" xr:uid="{00000000-0005-0000-0000-00000B030000}"/>
    <cellStyle name="Moneda 2 28" xfId="780" xr:uid="{00000000-0005-0000-0000-00000C030000}"/>
    <cellStyle name="Moneda 2 29" xfId="781" xr:uid="{00000000-0005-0000-0000-00000D030000}"/>
    <cellStyle name="Moneda 2 3" xfId="782" xr:uid="{00000000-0005-0000-0000-00000E030000}"/>
    <cellStyle name="Moneda 2 3 10" xfId="783" xr:uid="{00000000-0005-0000-0000-00000F030000}"/>
    <cellStyle name="Moneda 2 3 11" xfId="784" xr:uid="{00000000-0005-0000-0000-000010030000}"/>
    <cellStyle name="Moneda 2 3 12" xfId="785" xr:uid="{00000000-0005-0000-0000-000011030000}"/>
    <cellStyle name="Moneda 2 3 13" xfId="786" xr:uid="{00000000-0005-0000-0000-000012030000}"/>
    <cellStyle name="Moneda 2 3 14" xfId="787" xr:uid="{00000000-0005-0000-0000-000013030000}"/>
    <cellStyle name="Moneda 2 3 15" xfId="788" xr:uid="{00000000-0005-0000-0000-000014030000}"/>
    <cellStyle name="Moneda 2 3 16" xfId="789" xr:uid="{00000000-0005-0000-0000-000015030000}"/>
    <cellStyle name="Moneda 2 3 17" xfId="790" xr:uid="{00000000-0005-0000-0000-000016030000}"/>
    <cellStyle name="Moneda 2 3 18" xfId="791" xr:uid="{00000000-0005-0000-0000-000017030000}"/>
    <cellStyle name="Moneda 2 3 19" xfId="792" xr:uid="{00000000-0005-0000-0000-000018030000}"/>
    <cellStyle name="Moneda 2 3 2" xfId="793" xr:uid="{00000000-0005-0000-0000-000019030000}"/>
    <cellStyle name="Moneda 2 3 2 2" xfId="794" xr:uid="{00000000-0005-0000-0000-00001A030000}"/>
    <cellStyle name="Moneda 2 3 20" xfId="795" xr:uid="{00000000-0005-0000-0000-00001B030000}"/>
    <cellStyle name="Moneda 2 3 21" xfId="796" xr:uid="{00000000-0005-0000-0000-00001C030000}"/>
    <cellStyle name="Moneda 2 3 22" xfId="797" xr:uid="{00000000-0005-0000-0000-00001D030000}"/>
    <cellStyle name="Moneda 2 3 23" xfId="798" xr:uid="{00000000-0005-0000-0000-00001E030000}"/>
    <cellStyle name="Moneda 2 3 24" xfId="799" xr:uid="{00000000-0005-0000-0000-00001F030000}"/>
    <cellStyle name="Moneda 2 3 25" xfId="800" xr:uid="{00000000-0005-0000-0000-000020030000}"/>
    <cellStyle name="Moneda 2 3 26" xfId="801" xr:uid="{00000000-0005-0000-0000-000021030000}"/>
    <cellStyle name="Moneda 2 3 27" xfId="802" xr:uid="{00000000-0005-0000-0000-000022030000}"/>
    <cellStyle name="Moneda 2 3 28" xfId="803" xr:uid="{00000000-0005-0000-0000-000023030000}"/>
    <cellStyle name="Moneda 2 3 29" xfId="804" xr:uid="{00000000-0005-0000-0000-000024030000}"/>
    <cellStyle name="Moneda 2 3 3" xfId="805" xr:uid="{00000000-0005-0000-0000-000025030000}"/>
    <cellStyle name="Moneda 2 3 30" xfId="806" xr:uid="{00000000-0005-0000-0000-000026030000}"/>
    <cellStyle name="Moneda 2 3 31" xfId="807" xr:uid="{00000000-0005-0000-0000-000027030000}"/>
    <cellStyle name="Moneda 2 3 32" xfId="808" xr:uid="{00000000-0005-0000-0000-000028030000}"/>
    <cellStyle name="Moneda 2 3 33" xfId="809" xr:uid="{00000000-0005-0000-0000-000029030000}"/>
    <cellStyle name="Moneda 2 3 4" xfId="810" xr:uid="{00000000-0005-0000-0000-00002A030000}"/>
    <cellStyle name="Moneda 2 3 5" xfId="811" xr:uid="{00000000-0005-0000-0000-00002B030000}"/>
    <cellStyle name="Moneda 2 3 6" xfId="812" xr:uid="{00000000-0005-0000-0000-00002C030000}"/>
    <cellStyle name="Moneda 2 3 7" xfId="813" xr:uid="{00000000-0005-0000-0000-00002D030000}"/>
    <cellStyle name="Moneda 2 3 8" xfId="814" xr:uid="{00000000-0005-0000-0000-00002E030000}"/>
    <cellStyle name="Moneda 2 3 9" xfId="815" xr:uid="{00000000-0005-0000-0000-00002F030000}"/>
    <cellStyle name="Moneda 2 30" xfId="816" xr:uid="{00000000-0005-0000-0000-000030030000}"/>
    <cellStyle name="Moneda 2 31" xfId="817" xr:uid="{00000000-0005-0000-0000-000031030000}"/>
    <cellStyle name="Moneda 2 32" xfId="818" xr:uid="{00000000-0005-0000-0000-000032030000}"/>
    <cellStyle name="Moneda 2 33" xfId="819" xr:uid="{00000000-0005-0000-0000-000033030000}"/>
    <cellStyle name="Moneda 2 34" xfId="820" xr:uid="{00000000-0005-0000-0000-000034030000}"/>
    <cellStyle name="Moneda 2 35" xfId="821" xr:uid="{00000000-0005-0000-0000-000035030000}"/>
    <cellStyle name="Moneda 2 36" xfId="822" xr:uid="{00000000-0005-0000-0000-000036030000}"/>
    <cellStyle name="Moneda 2 37" xfId="823" xr:uid="{00000000-0005-0000-0000-000037030000}"/>
    <cellStyle name="Moneda 2 38" xfId="824" xr:uid="{00000000-0005-0000-0000-000038030000}"/>
    <cellStyle name="Moneda 2 39" xfId="825" xr:uid="{00000000-0005-0000-0000-000039030000}"/>
    <cellStyle name="Moneda 2 4" xfId="826" xr:uid="{00000000-0005-0000-0000-00003A030000}"/>
    <cellStyle name="Moneda 2 4 10" xfId="827" xr:uid="{00000000-0005-0000-0000-00003B030000}"/>
    <cellStyle name="Moneda 2 4 11" xfId="828" xr:uid="{00000000-0005-0000-0000-00003C030000}"/>
    <cellStyle name="Moneda 2 4 12" xfId="829" xr:uid="{00000000-0005-0000-0000-00003D030000}"/>
    <cellStyle name="Moneda 2 4 13" xfId="830" xr:uid="{00000000-0005-0000-0000-00003E030000}"/>
    <cellStyle name="Moneda 2 4 14" xfId="831" xr:uid="{00000000-0005-0000-0000-00003F030000}"/>
    <cellStyle name="Moneda 2 4 15" xfId="832" xr:uid="{00000000-0005-0000-0000-000040030000}"/>
    <cellStyle name="Moneda 2 4 16" xfId="833" xr:uid="{00000000-0005-0000-0000-000041030000}"/>
    <cellStyle name="Moneda 2 4 17" xfId="834" xr:uid="{00000000-0005-0000-0000-000042030000}"/>
    <cellStyle name="Moneda 2 4 18" xfId="835" xr:uid="{00000000-0005-0000-0000-000043030000}"/>
    <cellStyle name="Moneda 2 4 19" xfId="836" xr:uid="{00000000-0005-0000-0000-000044030000}"/>
    <cellStyle name="Moneda 2 4 2" xfId="837" xr:uid="{00000000-0005-0000-0000-000045030000}"/>
    <cellStyle name="Moneda 2 4 2 2" xfId="838" xr:uid="{00000000-0005-0000-0000-000046030000}"/>
    <cellStyle name="Moneda 2 4 20" xfId="839" xr:uid="{00000000-0005-0000-0000-000047030000}"/>
    <cellStyle name="Moneda 2 4 21" xfId="840" xr:uid="{00000000-0005-0000-0000-000048030000}"/>
    <cellStyle name="Moneda 2 4 22" xfId="841" xr:uid="{00000000-0005-0000-0000-000049030000}"/>
    <cellStyle name="Moneda 2 4 23" xfId="842" xr:uid="{00000000-0005-0000-0000-00004A030000}"/>
    <cellStyle name="Moneda 2 4 24" xfId="843" xr:uid="{00000000-0005-0000-0000-00004B030000}"/>
    <cellStyle name="Moneda 2 4 25" xfId="844" xr:uid="{00000000-0005-0000-0000-00004C030000}"/>
    <cellStyle name="Moneda 2 4 26" xfId="845" xr:uid="{00000000-0005-0000-0000-00004D030000}"/>
    <cellStyle name="Moneda 2 4 27" xfId="846" xr:uid="{00000000-0005-0000-0000-00004E030000}"/>
    <cellStyle name="Moneda 2 4 28" xfId="847" xr:uid="{00000000-0005-0000-0000-00004F030000}"/>
    <cellStyle name="Moneda 2 4 29" xfId="848" xr:uid="{00000000-0005-0000-0000-000050030000}"/>
    <cellStyle name="Moneda 2 4 3" xfId="849" xr:uid="{00000000-0005-0000-0000-000051030000}"/>
    <cellStyle name="Moneda 2 4 30" xfId="850" xr:uid="{00000000-0005-0000-0000-000052030000}"/>
    <cellStyle name="Moneda 2 4 31" xfId="851" xr:uid="{00000000-0005-0000-0000-000053030000}"/>
    <cellStyle name="Moneda 2 4 32" xfId="852" xr:uid="{00000000-0005-0000-0000-000054030000}"/>
    <cellStyle name="Moneda 2 4 33" xfId="853" xr:uid="{00000000-0005-0000-0000-000055030000}"/>
    <cellStyle name="Moneda 2 4 4" xfId="854" xr:uid="{00000000-0005-0000-0000-000056030000}"/>
    <cellStyle name="Moneda 2 4 5" xfId="855" xr:uid="{00000000-0005-0000-0000-000057030000}"/>
    <cellStyle name="Moneda 2 4 6" xfId="856" xr:uid="{00000000-0005-0000-0000-000058030000}"/>
    <cellStyle name="Moneda 2 4 7" xfId="857" xr:uid="{00000000-0005-0000-0000-000059030000}"/>
    <cellStyle name="Moneda 2 4 8" xfId="858" xr:uid="{00000000-0005-0000-0000-00005A030000}"/>
    <cellStyle name="Moneda 2 4 9" xfId="859" xr:uid="{00000000-0005-0000-0000-00005B030000}"/>
    <cellStyle name="Moneda 2 40" xfId="860" xr:uid="{00000000-0005-0000-0000-00005C030000}"/>
    <cellStyle name="Moneda 2 41" xfId="861" xr:uid="{00000000-0005-0000-0000-00005D030000}"/>
    <cellStyle name="Moneda 2 42" xfId="862" xr:uid="{00000000-0005-0000-0000-00005E030000}"/>
    <cellStyle name="Moneda 2 43" xfId="863" xr:uid="{00000000-0005-0000-0000-00005F030000}"/>
    <cellStyle name="Moneda 2 44" xfId="864" xr:uid="{00000000-0005-0000-0000-000060030000}"/>
    <cellStyle name="Moneda 2 45" xfId="865" xr:uid="{00000000-0005-0000-0000-000061030000}"/>
    <cellStyle name="Moneda 2 46" xfId="866" xr:uid="{00000000-0005-0000-0000-000062030000}"/>
    <cellStyle name="Moneda 2 47" xfId="867" xr:uid="{00000000-0005-0000-0000-000063030000}"/>
    <cellStyle name="Moneda 2 48" xfId="868" xr:uid="{00000000-0005-0000-0000-000064030000}"/>
    <cellStyle name="Moneda 2 49" xfId="869" xr:uid="{00000000-0005-0000-0000-000065030000}"/>
    <cellStyle name="Moneda 2 5" xfId="870" xr:uid="{00000000-0005-0000-0000-000066030000}"/>
    <cellStyle name="Moneda 2 5 10" xfId="871" xr:uid="{00000000-0005-0000-0000-000067030000}"/>
    <cellStyle name="Moneda 2 5 11" xfId="872" xr:uid="{00000000-0005-0000-0000-000068030000}"/>
    <cellStyle name="Moneda 2 5 12" xfId="873" xr:uid="{00000000-0005-0000-0000-000069030000}"/>
    <cellStyle name="Moneda 2 5 13" xfId="874" xr:uid="{00000000-0005-0000-0000-00006A030000}"/>
    <cellStyle name="Moneda 2 5 14" xfId="875" xr:uid="{00000000-0005-0000-0000-00006B030000}"/>
    <cellStyle name="Moneda 2 5 15" xfId="876" xr:uid="{00000000-0005-0000-0000-00006C030000}"/>
    <cellStyle name="Moneda 2 5 16" xfId="877" xr:uid="{00000000-0005-0000-0000-00006D030000}"/>
    <cellStyle name="Moneda 2 5 17" xfId="878" xr:uid="{00000000-0005-0000-0000-00006E030000}"/>
    <cellStyle name="Moneda 2 5 18" xfId="879" xr:uid="{00000000-0005-0000-0000-00006F030000}"/>
    <cellStyle name="Moneda 2 5 19" xfId="880" xr:uid="{00000000-0005-0000-0000-000070030000}"/>
    <cellStyle name="Moneda 2 5 2" xfId="881" xr:uid="{00000000-0005-0000-0000-000071030000}"/>
    <cellStyle name="Moneda 2 5 2 2" xfId="882" xr:uid="{00000000-0005-0000-0000-000072030000}"/>
    <cellStyle name="Moneda 2 5 20" xfId="883" xr:uid="{00000000-0005-0000-0000-000073030000}"/>
    <cellStyle name="Moneda 2 5 21" xfId="884" xr:uid="{00000000-0005-0000-0000-000074030000}"/>
    <cellStyle name="Moneda 2 5 22" xfId="885" xr:uid="{00000000-0005-0000-0000-000075030000}"/>
    <cellStyle name="Moneda 2 5 23" xfId="886" xr:uid="{00000000-0005-0000-0000-000076030000}"/>
    <cellStyle name="Moneda 2 5 24" xfId="887" xr:uid="{00000000-0005-0000-0000-000077030000}"/>
    <cellStyle name="Moneda 2 5 25" xfId="888" xr:uid="{00000000-0005-0000-0000-000078030000}"/>
    <cellStyle name="Moneda 2 5 26" xfId="889" xr:uid="{00000000-0005-0000-0000-000079030000}"/>
    <cellStyle name="Moneda 2 5 27" xfId="890" xr:uid="{00000000-0005-0000-0000-00007A030000}"/>
    <cellStyle name="Moneda 2 5 28" xfId="891" xr:uid="{00000000-0005-0000-0000-00007B030000}"/>
    <cellStyle name="Moneda 2 5 29" xfId="892" xr:uid="{00000000-0005-0000-0000-00007C030000}"/>
    <cellStyle name="Moneda 2 5 3" xfId="893" xr:uid="{00000000-0005-0000-0000-00007D030000}"/>
    <cellStyle name="Moneda 2 5 30" xfId="894" xr:uid="{00000000-0005-0000-0000-00007E030000}"/>
    <cellStyle name="Moneda 2 5 31" xfId="895" xr:uid="{00000000-0005-0000-0000-00007F030000}"/>
    <cellStyle name="Moneda 2 5 32" xfId="896" xr:uid="{00000000-0005-0000-0000-000080030000}"/>
    <cellStyle name="Moneda 2 5 33" xfId="897" xr:uid="{00000000-0005-0000-0000-000081030000}"/>
    <cellStyle name="Moneda 2 5 4" xfId="898" xr:uid="{00000000-0005-0000-0000-000082030000}"/>
    <cellStyle name="Moneda 2 5 5" xfId="899" xr:uid="{00000000-0005-0000-0000-000083030000}"/>
    <cellStyle name="Moneda 2 5 6" xfId="900" xr:uid="{00000000-0005-0000-0000-000084030000}"/>
    <cellStyle name="Moneda 2 5 7" xfId="901" xr:uid="{00000000-0005-0000-0000-000085030000}"/>
    <cellStyle name="Moneda 2 5 8" xfId="902" xr:uid="{00000000-0005-0000-0000-000086030000}"/>
    <cellStyle name="Moneda 2 5 9" xfId="903" xr:uid="{00000000-0005-0000-0000-000087030000}"/>
    <cellStyle name="Moneda 2 50" xfId="904" xr:uid="{00000000-0005-0000-0000-000088030000}"/>
    <cellStyle name="Moneda 2 51" xfId="905" xr:uid="{00000000-0005-0000-0000-000089030000}"/>
    <cellStyle name="Moneda 2 52" xfId="906" xr:uid="{00000000-0005-0000-0000-00008A030000}"/>
    <cellStyle name="Moneda 2 53" xfId="907" xr:uid="{00000000-0005-0000-0000-00008B030000}"/>
    <cellStyle name="Moneda 2 54" xfId="908" xr:uid="{00000000-0005-0000-0000-00008C030000}"/>
    <cellStyle name="Moneda 2 55" xfId="909" xr:uid="{00000000-0005-0000-0000-00008D030000}"/>
    <cellStyle name="Moneda 2 56" xfId="910" xr:uid="{00000000-0005-0000-0000-00008E030000}"/>
    <cellStyle name="Moneda 2 57" xfId="911" xr:uid="{00000000-0005-0000-0000-00008F030000}"/>
    <cellStyle name="Moneda 2 58" xfId="912" xr:uid="{00000000-0005-0000-0000-000090030000}"/>
    <cellStyle name="Moneda 2 59" xfId="913" xr:uid="{00000000-0005-0000-0000-000091030000}"/>
    <cellStyle name="Moneda 2 6" xfId="914" xr:uid="{00000000-0005-0000-0000-000092030000}"/>
    <cellStyle name="Moneda 2 6 2" xfId="915" xr:uid="{00000000-0005-0000-0000-000093030000}"/>
    <cellStyle name="Moneda 2 6 2 2" xfId="916" xr:uid="{00000000-0005-0000-0000-000094030000}"/>
    <cellStyle name="Moneda 2 60" xfId="917" xr:uid="{00000000-0005-0000-0000-000095030000}"/>
    <cellStyle name="Moneda 2 61" xfId="918" xr:uid="{00000000-0005-0000-0000-000096030000}"/>
    <cellStyle name="Moneda 2 62" xfId="919" xr:uid="{00000000-0005-0000-0000-000097030000}"/>
    <cellStyle name="Moneda 2 63" xfId="920" xr:uid="{00000000-0005-0000-0000-000098030000}"/>
    <cellStyle name="Moneda 2 64" xfId="921" xr:uid="{00000000-0005-0000-0000-000099030000}"/>
    <cellStyle name="Moneda 2 65" xfId="922" xr:uid="{00000000-0005-0000-0000-00009A030000}"/>
    <cellStyle name="Moneda 2 66" xfId="923" xr:uid="{00000000-0005-0000-0000-00009B030000}"/>
    <cellStyle name="Moneda 2 67" xfId="924" xr:uid="{00000000-0005-0000-0000-00009C030000}"/>
    <cellStyle name="Moneda 2 68" xfId="925" xr:uid="{00000000-0005-0000-0000-00009D030000}"/>
    <cellStyle name="Moneda 2 7" xfId="926" xr:uid="{00000000-0005-0000-0000-00009E030000}"/>
    <cellStyle name="Moneda 2 7 2" xfId="927" xr:uid="{00000000-0005-0000-0000-00009F030000}"/>
    <cellStyle name="Moneda 2 8" xfId="928" xr:uid="{00000000-0005-0000-0000-0000A0030000}"/>
    <cellStyle name="Moneda 2 9" xfId="929" xr:uid="{00000000-0005-0000-0000-0000A1030000}"/>
    <cellStyle name="Moneda 3" xfId="930" xr:uid="{00000000-0005-0000-0000-0000A2030000}"/>
    <cellStyle name="Moneda 3 10" xfId="931" xr:uid="{00000000-0005-0000-0000-0000A3030000}"/>
    <cellStyle name="Moneda 3 11" xfId="932" xr:uid="{00000000-0005-0000-0000-0000A4030000}"/>
    <cellStyle name="Moneda 3 12" xfId="933" xr:uid="{00000000-0005-0000-0000-0000A5030000}"/>
    <cellStyle name="Moneda 3 13" xfId="934" xr:uid="{00000000-0005-0000-0000-0000A6030000}"/>
    <cellStyle name="Moneda 3 14" xfId="935" xr:uid="{00000000-0005-0000-0000-0000A7030000}"/>
    <cellStyle name="Moneda 3 15" xfId="936" xr:uid="{00000000-0005-0000-0000-0000A8030000}"/>
    <cellStyle name="Moneda 3 16" xfId="937" xr:uid="{00000000-0005-0000-0000-0000A9030000}"/>
    <cellStyle name="Moneda 3 17" xfId="938" xr:uid="{00000000-0005-0000-0000-0000AA030000}"/>
    <cellStyle name="Moneda 3 18" xfId="939" xr:uid="{00000000-0005-0000-0000-0000AB030000}"/>
    <cellStyle name="Moneda 3 19" xfId="940" xr:uid="{00000000-0005-0000-0000-0000AC030000}"/>
    <cellStyle name="Moneda 3 2" xfId="941" xr:uid="{00000000-0005-0000-0000-0000AD030000}"/>
    <cellStyle name="Moneda 3 2 10" xfId="942" xr:uid="{00000000-0005-0000-0000-0000AE030000}"/>
    <cellStyle name="Moneda 3 2 11" xfId="943" xr:uid="{00000000-0005-0000-0000-0000AF030000}"/>
    <cellStyle name="Moneda 3 2 12" xfId="944" xr:uid="{00000000-0005-0000-0000-0000B0030000}"/>
    <cellStyle name="Moneda 3 2 13" xfId="945" xr:uid="{00000000-0005-0000-0000-0000B1030000}"/>
    <cellStyle name="Moneda 3 2 14" xfId="946" xr:uid="{00000000-0005-0000-0000-0000B2030000}"/>
    <cellStyle name="Moneda 3 2 15" xfId="947" xr:uid="{00000000-0005-0000-0000-0000B3030000}"/>
    <cellStyle name="Moneda 3 2 16" xfId="948" xr:uid="{00000000-0005-0000-0000-0000B4030000}"/>
    <cellStyle name="Moneda 3 2 17" xfId="949" xr:uid="{00000000-0005-0000-0000-0000B5030000}"/>
    <cellStyle name="Moneda 3 2 18" xfId="950" xr:uid="{00000000-0005-0000-0000-0000B6030000}"/>
    <cellStyle name="Moneda 3 2 19" xfId="951" xr:uid="{00000000-0005-0000-0000-0000B7030000}"/>
    <cellStyle name="Moneda 3 2 2" xfId="952" xr:uid="{00000000-0005-0000-0000-0000B8030000}"/>
    <cellStyle name="Moneda 3 2 2 2" xfId="953" xr:uid="{00000000-0005-0000-0000-0000B9030000}"/>
    <cellStyle name="Moneda 3 2 2 3" xfId="954" xr:uid="{00000000-0005-0000-0000-0000BA030000}"/>
    <cellStyle name="Moneda 3 2 20" xfId="955" xr:uid="{00000000-0005-0000-0000-0000BB030000}"/>
    <cellStyle name="Moneda 3 2 21" xfId="956" xr:uid="{00000000-0005-0000-0000-0000BC030000}"/>
    <cellStyle name="Moneda 3 2 22" xfId="957" xr:uid="{00000000-0005-0000-0000-0000BD030000}"/>
    <cellStyle name="Moneda 3 2 23" xfId="958" xr:uid="{00000000-0005-0000-0000-0000BE030000}"/>
    <cellStyle name="Moneda 3 2 24" xfId="959" xr:uid="{00000000-0005-0000-0000-0000BF030000}"/>
    <cellStyle name="Moneda 3 2 25" xfId="960" xr:uid="{00000000-0005-0000-0000-0000C0030000}"/>
    <cellStyle name="Moneda 3 2 26" xfId="961" xr:uid="{00000000-0005-0000-0000-0000C1030000}"/>
    <cellStyle name="Moneda 3 2 27" xfId="962" xr:uid="{00000000-0005-0000-0000-0000C2030000}"/>
    <cellStyle name="Moneda 3 2 28" xfId="963" xr:uid="{00000000-0005-0000-0000-0000C3030000}"/>
    <cellStyle name="Moneda 3 2 29" xfId="964" xr:uid="{00000000-0005-0000-0000-0000C4030000}"/>
    <cellStyle name="Moneda 3 2 3" xfId="965" xr:uid="{00000000-0005-0000-0000-0000C5030000}"/>
    <cellStyle name="Moneda 3 2 3 2" xfId="966" xr:uid="{00000000-0005-0000-0000-0000C6030000}"/>
    <cellStyle name="Moneda 3 2 3 3" xfId="967" xr:uid="{00000000-0005-0000-0000-0000C7030000}"/>
    <cellStyle name="Moneda 3 2 30" xfId="968" xr:uid="{00000000-0005-0000-0000-0000C8030000}"/>
    <cellStyle name="Moneda 3 2 31" xfId="969" xr:uid="{00000000-0005-0000-0000-0000C9030000}"/>
    <cellStyle name="Moneda 3 2 32" xfId="970" xr:uid="{00000000-0005-0000-0000-0000CA030000}"/>
    <cellStyle name="Moneda 3 2 33" xfId="971" xr:uid="{00000000-0005-0000-0000-0000CB030000}"/>
    <cellStyle name="Moneda 3 2 34" xfId="972" xr:uid="{00000000-0005-0000-0000-0000CC030000}"/>
    <cellStyle name="Moneda 3 2 35" xfId="973" xr:uid="{00000000-0005-0000-0000-0000CD030000}"/>
    <cellStyle name="Moneda 3 2 36" xfId="974" xr:uid="{00000000-0005-0000-0000-0000CE030000}"/>
    <cellStyle name="Moneda 3 2 37" xfId="975" xr:uid="{00000000-0005-0000-0000-0000CF030000}"/>
    <cellStyle name="Moneda 3 2 38" xfId="976" xr:uid="{00000000-0005-0000-0000-0000D0030000}"/>
    <cellStyle name="Moneda 3 2 39" xfId="977" xr:uid="{00000000-0005-0000-0000-0000D1030000}"/>
    <cellStyle name="Moneda 3 2 4" xfId="978" xr:uid="{00000000-0005-0000-0000-0000D2030000}"/>
    <cellStyle name="Moneda 3 2 4 2" xfId="979" xr:uid="{00000000-0005-0000-0000-0000D3030000}"/>
    <cellStyle name="Moneda 3 2 4 3" xfId="980" xr:uid="{00000000-0005-0000-0000-0000D4030000}"/>
    <cellStyle name="Moneda 3 2 40" xfId="981" xr:uid="{00000000-0005-0000-0000-0000D5030000}"/>
    <cellStyle name="Moneda 3 2 41" xfId="982" xr:uid="{00000000-0005-0000-0000-0000D6030000}"/>
    <cellStyle name="Moneda 3 2 42" xfId="983" xr:uid="{00000000-0005-0000-0000-0000D7030000}"/>
    <cellStyle name="Moneda 3 2 43" xfId="984" xr:uid="{00000000-0005-0000-0000-0000D8030000}"/>
    <cellStyle name="Moneda 3 2 44" xfId="985" xr:uid="{00000000-0005-0000-0000-0000D9030000}"/>
    <cellStyle name="Moneda 3 2 45" xfId="986" xr:uid="{00000000-0005-0000-0000-0000DA030000}"/>
    <cellStyle name="Moneda 3 2 46" xfId="987" xr:uid="{00000000-0005-0000-0000-0000DB030000}"/>
    <cellStyle name="Moneda 3 2 47" xfId="988" xr:uid="{00000000-0005-0000-0000-0000DC030000}"/>
    <cellStyle name="Moneda 3 2 48" xfId="989" xr:uid="{00000000-0005-0000-0000-0000DD030000}"/>
    <cellStyle name="Moneda 3 2 49" xfId="990" xr:uid="{00000000-0005-0000-0000-0000DE030000}"/>
    <cellStyle name="Moneda 3 2 5" xfId="991" xr:uid="{00000000-0005-0000-0000-0000DF030000}"/>
    <cellStyle name="Moneda 3 2 50" xfId="992" xr:uid="{00000000-0005-0000-0000-0000E0030000}"/>
    <cellStyle name="Moneda 3 2 51" xfId="993" xr:uid="{00000000-0005-0000-0000-0000E1030000}"/>
    <cellStyle name="Moneda 3 2 52" xfId="994" xr:uid="{00000000-0005-0000-0000-0000E2030000}"/>
    <cellStyle name="Moneda 3 2 53" xfId="995" xr:uid="{00000000-0005-0000-0000-0000E3030000}"/>
    <cellStyle name="Moneda 3 2 54" xfId="996" xr:uid="{00000000-0005-0000-0000-0000E4030000}"/>
    <cellStyle name="Moneda 3 2 55" xfId="997" xr:uid="{00000000-0005-0000-0000-0000E5030000}"/>
    <cellStyle name="Moneda 3 2 56" xfId="998" xr:uid="{00000000-0005-0000-0000-0000E6030000}"/>
    <cellStyle name="Moneda 3 2 57" xfId="999" xr:uid="{00000000-0005-0000-0000-0000E7030000}"/>
    <cellStyle name="Moneda 3 2 58" xfId="1000" xr:uid="{00000000-0005-0000-0000-0000E8030000}"/>
    <cellStyle name="Moneda 3 2 59" xfId="1001" xr:uid="{00000000-0005-0000-0000-0000E9030000}"/>
    <cellStyle name="Moneda 3 2 6" xfId="1002" xr:uid="{00000000-0005-0000-0000-0000EA030000}"/>
    <cellStyle name="Moneda 3 2 60" xfId="1003" xr:uid="{00000000-0005-0000-0000-0000EB030000}"/>
    <cellStyle name="Moneda 3 2 61" xfId="1004" xr:uid="{00000000-0005-0000-0000-0000EC030000}"/>
    <cellStyle name="Moneda 3 2 62" xfId="1005" xr:uid="{00000000-0005-0000-0000-0000ED030000}"/>
    <cellStyle name="Moneda 3 2 63" xfId="1006" xr:uid="{00000000-0005-0000-0000-0000EE030000}"/>
    <cellStyle name="Moneda 3 2 64" xfId="1007" xr:uid="{00000000-0005-0000-0000-0000EF030000}"/>
    <cellStyle name="Moneda 3 2 65" xfId="1008" xr:uid="{00000000-0005-0000-0000-0000F0030000}"/>
    <cellStyle name="Moneda 3 2 7" xfId="1009" xr:uid="{00000000-0005-0000-0000-0000F1030000}"/>
    <cellStyle name="Moneda 3 2 8" xfId="1010" xr:uid="{00000000-0005-0000-0000-0000F2030000}"/>
    <cellStyle name="Moneda 3 2 9" xfId="1011" xr:uid="{00000000-0005-0000-0000-0000F3030000}"/>
    <cellStyle name="Moneda 3 20" xfId="1012" xr:uid="{00000000-0005-0000-0000-0000F4030000}"/>
    <cellStyle name="Moneda 3 21" xfId="1013" xr:uid="{00000000-0005-0000-0000-0000F5030000}"/>
    <cellStyle name="Moneda 3 22" xfId="1014" xr:uid="{00000000-0005-0000-0000-0000F6030000}"/>
    <cellStyle name="Moneda 3 23" xfId="1015" xr:uid="{00000000-0005-0000-0000-0000F7030000}"/>
    <cellStyle name="Moneda 3 24" xfId="1016" xr:uid="{00000000-0005-0000-0000-0000F8030000}"/>
    <cellStyle name="Moneda 3 25" xfId="1017" xr:uid="{00000000-0005-0000-0000-0000F9030000}"/>
    <cellStyle name="Moneda 3 26" xfId="1018" xr:uid="{00000000-0005-0000-0000-0000FA030000}"/>
    <cellStyle name="Moneda 3 27" xfId="1019" xr:uid="{00000000-0005-0000-0000-0000FB030000}"/>
    <cellStyle name="Moneda 3 28" xfId="1020" xr:uid="{00000000-0005-0000-0000-0000FC030000}"/>
    <cellStyle name="Moneda 3 29" xfId="1021" xr:uid="{00000000-0005-0000-0000-0000FD030000}"/>
    <cellStyle name="Moneda 3 3" xfId="1022" xr:uid="{00000000-0005-0000-0000-0000FE030000}"/>
    <cellStyle name="Moneda 3 3 10" xfId="1023" xr:uid="{00000000-0005-0000-0000-0000FF030000}"/>
    <cellStyle name="Moneda 3 3 11" xfId="1024" xr:uid="{00000000-0005-0000-0000-000000040000}"/>
    <cellStyle name="Moneda 3 3 12" xfId="1025" xr:uid="{00000000-0005-0000-0000-000001040000}"/>
    <cellStyle name="Moneda 3 3 13" xfId="1026" xr:uid="{00000000-0005-0000-0000-000002040000}"/>
    <cellStyle name="Moneda 3 3 14" xfId="1027" xr:uid="{00000000-0005-0000-0000-000003040000}"/>
    <cellStyle name="Moneda 3 3 15" xfId="1028" xr:uid="{00000000-0005-0000-0000-000004040000}"/>
    <cellStyle name="Moneda 3 3 16" xfId="1029" xr:uid="{00000000-0005-0000-0000-000005040000}"/>
    <cellStyle name="Moneda 3 3 17" xfId="1030" xr:uid="{00000000-0005-0000-0000-000006040000}"/>
    <cellStyle name="Moneda 3 3 18" xfId="1031" xr:uid="{00000000-0005-0000-0000-000007040000}"/>
    <cellStyle name="Moneda 3 3 19" xfId="1032" xr:uid="{00000000-0005-0000-0000-000008040000}"/>
    <cellStyle name="Moneda 3 3 2" xfId="1033" xr:uid="{00000000-0005-0000-0000-000009040000}"/>
    <cellStyle name="Moneda 3 3 2 2" xfId="1034" xr:uid="{00000000-0005-0000-0000-00000A040000}"/>
    <cellStyle name="Moneda 3 3 2 3" xfId="1035" xr:uid="{00000000-0005-0000-0000-00000B040000}"/>
    <cellStyle name="Moneda 3 3 20" xfId="1036" xr:uid="{00000000-0005-0000-0000-00000C040000}"/>
    <cellStyle name="Moneda 3 3 21" xfId="1037" xr:uid="{00000000-0005-0000-0000-00000D040000}"/>
    <cellStyle name="Moneda 3 3 22" xfId="1038" xr:uid="{00000000-0005-0000-0000-00000E040000}"/>
    <cellStyle name="Moneda 3 3 23" xfId="1039" xr:uid="{00000000-0005-0000-0000-00000F040000}"/>
    <cellStyle name="Moneda 3 3 24" xfId="1040" xr:uid="{00000000-0005-0000-0000-000010040000}"/>
    <cellStyle name="Moneda 3 3 25" xfId="1041" xr:uid="{00000000-0005-0000-0000-000011040000}"/>
    <cellStyle name="Moneda 3 3 26" xfId="1042" xr:uid="{00000000-0005-0000-0000-000012040000}"/>
    <cellStyle name="Moneda 3 3 27" xfId="1043" xr:uid="{00000000-0005-0000-0000-000013040000}"/>
    <cellStyle name="Moneda 3 3 28" xfId="1044" xr:uid="{00000000-0005-0000-0000-000014040000}"/>
    <cellStyle name="Moneda 3 3 29" xfId="1045" xr:uid="{00000000-0005-0000-0000-000015040000}"/>
    <cellStyle name="Moneda 3 3 3" xfId="1046" xr:uid="{00000000-0005-0000-0000-000016040000}"/>
    <cellStyle name="Moneda 3 3 30" xfId="1047" xr:uid="{00000000-0005-0000-0000-000017040000}"/>
    <cellStyle name="Moneda 3 3 31" xfId="1048" xr:uid="{00000000-0005-0000-0000-000018040000}"/>
    <cellStyle name="Moneda 3 3 32" xfId="1049" xr:uid="{00000000-0005-0000-0000-000019040000}"/>
    <cellStyle name="Moneda 3 3 33" xfId="1050" xr:uid="{00000000-0005-0000-0000-00001A040000}"/>
    <cellStyle name="Moneda 3 3 34" xfId="1051" xr:uid="{00000000-0005-0000-0000-00001B040000}"/>
    <cellStyle name="Moneda 3 3 35" xfId="1052" xr:uid="{00000000-0005-0000-0000-00001C040000}"/>
    <cellStyle name="Moneda 3 3 36" xfId="1053" xr:uid="{00000000-0005-0000-0000-00001D040000}"/>
    <cellStyle name="Moneda 3 3 37" xfId="1054" xr:uid="{00000000-0005-0000-0000-00001E040000}"/>
    <cellStyle name="Moneda 3 3 38" xfId="1055" xr:uid="{00000000-0005-0000-0000-00001F040000}"/>
    <cellStyle name="Moneda 3 3 39" xfId="1056" xr:uid="{00000000-0005-0000-0000-000020040000}"/>
    <cellStyle name="Moneda 3 3 4" xfId="1057" xr:uid="{00000000-0005-0000-0000-000021040000}"/>
    <cellStyle name="Moneda 3 3 40" xfId="1058" xr:uid="{00000000-0005-0000-0000-000022040000}"/>
    <cellStyle name="Moneda 3 3 41" xfId="1059" xr:uid="{00000000-0005-0000-0000-000023040000}"/>
    <cellStyle name="Moneda 3 3 42" xfId="1060" xr:uid="{00000000-0005-0000-0000-000024040000}"/>
    <cellStyle name="Moneda 3 3 43" xfId="1061" xr:uid="{00000000-0005-0000-0000-000025040000}"/>
    <cellStyle name="Moneda 3 3 44" xfId="1062" xr:uid="{00000000-0005-0000-0000-000026040000}"/>
    <cellStyle name="Moneda 3 3 45" xfId="1063" xr:uid="{00000000-0005-0000-0000-000027040000}"/>
    <cellStyle name="Moneda 3 3 46" xfId="1064" xr:uid="{00000000-0005-0000-0000-000028040000}"/>
    <cellStyle name="Moneda 3 3 47" xfId="1065" xr:uid="{00000000-0005-0000-0000-000029040000}"/>
    <cellStyle name="Moneda 3 3 48" xfId="1066" xr:uid="{00000000-0005-0000-0000-00002A040000}"/>
    <cellStyle name="Moneda 3 3 49" xfId="1067" xr:uid="{00000000-0005-0000-0000-00002B040000}"/>
    <cellStyle name="Moneda 3 3 5" xfId="1068" xr:uid="{00000000-0005-0000-0000-00002C040000}"/>
    <cellStyle name="Moneda 3 3 50" xfId="1069" xr:uid="{00000000-0005-0000-0000-00002D040000}"/>
    <cellStyle name="Moneda 3 3 51" xfId="1070" xr:uid="{00000000-0005-0000-0000-00002E040000}"/>
    <cellStyle name="Moneda 3 3 52" xfId="1071" xr:uid="{00000000-0005-0000-0000-00002F040000}"/>
    <cellStyle name="Moneda 3 3 53" xfId="1072" xr:uid="{00000000-0005-0000-0000-000030040000}"/>
    <cellStyle name="Moneda 3 3 54" xfId="1073" xr:uid="{00000000-0005-0000-0000-000031040000}"/>
    <cellStyle name="Moneda 3 3 55" xfId="1074" xr:uid="{00000000-0005-0000-0000-000032040000}"/>
    <cellStyle name="Moneda 3 3 56" xfId="1075" xr:uid="{00000000-0005-0000-0000-000033040000}"/>
    <cellStyle name="Moneda 3 3 57" xfId="1076" xr:uid="{00000000-0005-0000-0000-000034040000}"/>
    <cellStyle name="Moneda 3 3 58" xfId="1077" xr:uid="{00000000-0005-0000-0000-000035040000}"/>
    <cellStyle name="Moneda 3 3 59" xfId="1078" xr:uid="{00000000-0005-0000-0000-000036040000}"/>
    <cellStyle name="Moneda 3 3 6" xfId="1079" xr:uid="{00000000-0005-0000-0000-000037040000}"/>
    <cellStyle name="Moneda 3 3 60" xfId="1080" xr:uid="{00000000-0005-0000-0000-000038040000}"/>
    <cellStyle name="Moneda 3 3 61" xfId="1081" xr:uid="{00000000-0005-0000-0000-000039040000}"/>
    <cellStyle name="Moneda 3 3 62" xfId="1082" xr:uid="{00000000-0005-0000-0000-00003A040000}"/>
    <cellStyle name="Moneda 3 3 63" xfId="1083" xr:uid="{00000000-0005-0000-0000-00003B040000}"/>
    <cellStyle name="Moneda 3 3 64" xfId="1084" xr:uid="{00000000-0005-0000-0000-00003C040000}"/>
    <cellStyle name="Moneda 3 3 65" xfId="1085" xr:uid="{00000000-0005-0000-0000-00003D040000}"/>
    <cellStyle name="Moneda 3 3 7" xfId="1086" xr:uid="{00000000-0005-0000-0000-00003E040000}"/>
    <cellStyle name="Moneda 3 3 8" xfId="1087" xr:uid="{00000000-0005-0000-0000-00003F040000}"/>
    <cellStyle name="Moneda 3 3 9" xfId="1088" xr:uid="{00000000-0005-0000-0000-000040040000}"/>
    <cellStyle name="Moneda 3 30" xfId="1089" xr:uid="{00000000-0005-0000-0000-000041040000}"/>
    <cellStyle name="Moneda 3 31" xfId="1090" xr:uid="{00000000-0005-0000-0000-000042040000}"/>
    <cellStyle name="Moneda 3 32" xfId="1091" xr:uid="{00000000-0005-0000-0000-000043040000}"/>
    <cellStyle name="Moneda 3 33" xfId="1092" xr:uid="{00000000-0005-0000-0000-000044040000}"/>
    <cellStyle name="Moneda 3 34" xfId="1093" xr:uid="{00000000-0005-0000-0000-000045040000}"/>
    <cellStyle name="Moneda 3 35" xfId="1094" xr:uid="{00000000-0005-0000-0000-000046040000}"/>
    <cellStyle name="Moneda 3 36" xfId="1095" xr:uid="{00000000-0005-0000-0000-000047040000}"/>
    <cellStyle name="Moneda 3 36 2" xfId="1096" xr:uid="{00000000-0005-0000-0000-000048040000}"/>
    <cellStyle name="Moneda 3 37" xfId="1097" xr:uid="{00000000-0005-0000-0000-000049040000}"/>
    <cellStyle name="Moneda 3 38" xfId="1098" xr:uid="{00000000-0005-0000-0000-00004A040000}"/>
    <cellStyle name="Moneda 3 39" xfId="1099" xr:uid="{00000000-0005-0000-0000-00004B040000}"/>
    <cellStyle name="Moneda 3 4" xfId="1100" xr:uid="{00000000-0005-0000-0000-00004C040000}"/>
    <cellStyle name="Moneda 3 4 10" xfId="1101" xr:uid="{00000000-0005-0000-0000-00004D040000}"/>
    <cellStyle name="Moneda 3 4 11" xfId="1102" xr:uid="{00000000-0005-0000-0000-00004E040000}"/>
    <cellStyle name="Moneda 3 4 12" xfId="1103" xr:uid="{00000000-0005-0000-0000-00004F040000}"/>
    <cellStyle name="Moneda 3 4 13" xfId="1104" xr:uid="{00000000-0005-0000-0000-000050040000}"/>
    <cellStyle name="Moneda 3 4 14" xfId="1105" xr:uid="{00000000-0005-0000-0000-000051040000}"/>
    <cellStyle name="Moneda 3 4 15" xfId="1106" xr:uid="{00000000-0005-0000-0000-000052040000}"/>
    <cellStyle name="Moneda 3 4 16" xfId="1107" xr:uid="{00000000-0005-0000-0000-000053040000}"/>
    <cellStyle name="Moneda 3 4 17" xfId="1108" xr:uid="{00000000-0005-0000-0000-000054040000}"/>
    <cellStyle name="Moneda 3 4 18" xfId="1109" xr:uid="{00000000-0005-0000-0000-000055040000}"/>
    <cellStyle name="Moneda 3 4 19" xfId="1110" xr:uid="{00000000-0005-0000-0000-000056040000}"/>
    <cellStyle name="Moneda 3 4 2" xfId="1111" xr:uid="{00000000-0005-0000-0000-000057040000}"/>
    <cellStyle name="Moneda 3 4 20" xfId="1112" xr:uid="{00000000-0005-0000-0000-000058040000}"/>
    <cellStyle name="Moneda 3 4 21" xfId="1113" xr:uid="{00000000-0005-0000-0000-000059040000}"/>
    <cellStyle name="Moneda 3 4 22" xfId="1114" xr:uid="{00000000-0005-0000-0000-00005A040000}"/>
    <cellStyle name="Moneda 3 4 23" xfId="1115" xr:uid="{00000000-0005-0000-0000-00005B040000}"/>
    <cellStyle name="Moneda 3 4 24" xfId="1116" xr:uid="{00000000-0005-0000-0000-00005C040000}"/>
    <cellStyle name="Moneda 3 4 25" xfId="1117" xr:uid="{00000000-0005-0000-0000-00005D040000}"/>
    <cellStyle name="Moneda 3 4 26" xfId="1118" xr:uid="{00000000-0005-0000-0000-00005E040000}"/>
    <cellStyle name="Moneda 3 4 27" xfId="1119" xr:uid="{00000000-0005-0000-0000-00005F040000}"/>
    <cellStyle name="Moneda 3 4 28" xfId="1120" xr:uid="{00000000-0005-0000-0000-000060040000}"/>
    <cellStyle name="Moneda 3 4 29" xfId="1121" xr:uid="{00000000-0005-0000-0000-000061040000}"/>
    <cellStyle name="Moneda 3 4 3" xfId="1122" xr:uid="{00000000-0005-0000-0000-000062040000}"/>
    <cellStyle name="Moneda 3 4 30" xfId="1123" xr:uid="{00000000-0005-0000-0000-000063040000}"/>
    <cellStyle name="Moneda 3 4 31" xfId="1124" xr:uid="{00000000-0005-0000-0000-000064040000}"/>
    <cellStyle name="Moneda 3 4 32" xfId="1125" xr:uid="{00000000-0005-0000-0000-000065040000}"/>
    <cellStyle name="Moneda 3 4 33" xfId="1126" xr:uid="{00000000-0005-0000-0000-000066040000}"/>
    <cellStyle name="Moneda 3 4 34" xfId="1127" xr:uid="{00000000-0005-0000-0000-000067040000}"/>
    <cellStyle name="Moneda 3 4 35" xfId="1128" xr:uid="{00000000-0005-0000-0000-000068040000}"/>
    <cellStyle name="Moneda 3 4 36" xfId="1129" xr:uid="{00000000-0005-0000-0000-000069040000}"/>
    <cellStyle name="Moneda 3 4 37" xfId="1130" xr:uid="{00000000-0005-0000-0000-00006A040000}"/>
    <cellStyle name="Moneda 3 4 38" xfId="1131" xr:uid="{00000000-0005-0000-0000-00006B040000}"/>
    <cellStyle name="Moneda 3 4 39" xfId="1132" xr:uid="{00000000-0005-0000-0000-00006C040000}"/>
    <cellStyle name="Moneda 3 4 4" xfId="1133" xr:uid="{00000000-0005-0000-0000-00006D040000}"/>
    <cellStyle name="Moneda 3 4 40" xfId="1134" xr:uid="{00000000-0005-0000-0000-00006E040000}"/>
    <cellStyle name="Moneda 3 4 41" xfId="1135" xr:uid="{00000000-0005-0000-0000-00006F040000}"/>
    <cellStyle name="Moneda 3 4 42" xfId="1136" xr:uid="{00000000-0005-0000-0000-000070040000}"/>
    <cellStyle name="Moneda 3 4 43" xfId="1137" xr:uid="{00000000-0005-0000-0000-000071040000}"/>
    <cellStyle name="Moneda 3 4 44" xfId="1138" xr:uid="{00000000-0005-0000-0000-000072040000}"/>
    <cellStyle name="Moneda 3 4 45" xfId="1139" xr:uid="{00000000-0005-0000-0000-000073040000}"/>
    <cellStyle name="Moneda 3 4 46" xfId="1140" xr:uid="{00000000-0005-0000-0000-000074040000}"/>
    <cellStyle name="Moneda 3 4 47" xfId="1141" xr:uid="{00000000-0005-0000-0000-000075040000}"/>
    <cellStyle name="Moneda 3 4 48" xfId="1142" xr:uid="{00000000-0005-0000-0000-000076040000}"/>
    <cellStyle name="Moneda 3 4 49" xfId="1143" xr:uid="{00000000-0005-0000-0000-000077040000}"/>
    <cellStyle name="Moneda 3 4 5" xfId="1144" xr:uid="{00000000-0005-0000-0000-000078040000}"/>
    <cellStyle name="Moneda 3 4 50" xfId="1145" xr:uid="{00000000-0005-0000-0000-000079040000}"/>
    <cellStyle name="Moneda 3 4 51" xfId="1146" xr:uid="{00000000-0005-0000-0000-00007A040000}"/>
    <cellStyle name="Moneda 3 4 52" xfId="1147" xr:uid="{00000000-0005-0000-0000-00007B040000}"/>
    <cellStyle name="Moneda 3 4 53" xfId="1148" xr:uid="{00000000-0005-0000-0000-00007C040000}"/>
    <cellStyle name="Moneda 3 4 54" xfId="1149" xr:uid="{00000000-0005-0000-0000-00007D040000}"/>
    <cellStyle name="Moneda 3 4 55" xfId="1150" xr:uid="{00000000-0005-0000-0000-00007E040000}"/>
    <cellStyle name="Moneda 3 4 56" xfId="1151" xr:uid="{00000000-0005-0000-0000-00007F040000}"/>
    <cellStyle name="Moneda 3 4 57" xfId="1152" xr:uid="{00000000-0005-0000-0000-000080040000}"/>
    <cellStyle name="Moneda 3 4 58" xfId="1153" xr:uid="{00000000-0005-0000-0000-000081040000}"/>
    <cellStyle name="Moneda 3 4 59" xfId="1154" xr:uid="{00000000-0005-0000-0000-000082040000}"/>
    <cellStyle name="Moneda 3 4 6" xfId="1155" xr:uid="{00000000-0005-0000-0000-000083040000}"/>
    <cellStyle name="Moneda 3 4 60" xfId="1156" xr:uid="{00000000-0005-0000-0000-000084040000}"/>
    <cellStyle name="Moneda 3 4 61" xfId="1157" xr:uid="{00000000-0005-0000-0000-000085040000}"/>
    <cellStyle name="Moneda 3 4 62" xfId="1158" xr:uid="{00000000-0005-0000-0000-000086040000}"/>
    <cellStyle name="Moneda 3 4 63" xfId="1159" xr:uid="{00000000-0005-0000-0000-000087040000}"/>
    <cellStyle name="Moneda 3 4 64" xfId="1160" xr:uid="{00000000-0005-0000-0000-000088040000}"/>
    <cellStyle name="Moneda 3 4 65" xfId="1161" xr:uid="{00000000-0005-0000-0000-000089040000}"/>
    <cellStyle name="Moneda 3 4 7" xfId="1162" xr:uid="{00000000-0005-0000-0000-00008A040000}"/>
    <cellStyle name="Moneda 3 4 8" xfId="1163" xr:uid="{00000000-0005-0000-0000-00008B040000}"/>
    <cellStyle name="Moneda 3 4 9" xfId="1164" xr:uid="{00000000-0005-0000-0000-00008C040000}"/>
    <cellStyle name="Moneda 3 40" xfId="1165" xr:uid="{00000000-0005-0000-0000-00008D040000}"/>
    <cellStyle name="Moneda 3 41" xfId="1166" xr:uid="{00000000-0005-0000-0000-00008E040000}"/>
    <cellStyle name="Moneda 3 42" xfId="1167" xr:uid="{00000000-0005-0000-0000-00008F040000}"/>
    <cellStyle name="Moneda 3 43" xfId="1168" xr:uid="{00000000-0005-0000-0000-000090040000}"/>
    <cellStyle name="Moneda 3 44" xfId="1169" xr:uid="{00000000-0005-0000-0000-000091040000}"/>
    <cellStyle name="Moneda 3 45" xfId="1170" xr:uid="{00000000-0005-0000-0000-000092040000}"/>
    <cellStyle name="Moneda 3 46" xfId="1171" xr:uid="{00000000-0005-0000-0000-000093040000}"/>
    <cellStyle name="Moneda 3 47" xfId="1172" xr:uid="{00000000-0005-0000-0000-000094040000}"/>
    <cellStyle name="Moneda 3 48" xfId="1173" xr:uid="{00000000-0005-0000-0000-000095040000}"/>
    <cellStyle name="Moneda 3 49" xfId="1174" xr:uid="{00000000-0005-0000-0000-000096040000}"/>
    <cellStyle name="Moneda 3 5" xfId="1175" xr:uid="{00000000-0005-0000-0000-000097040000}"/>
    <cellStyle name="Moneda 3 5 10" xfId="1176" xr:uid="{00000000-0005-0000-0000-000098040000}"/>
    <cellStyle name="Moneda 3 5 11" xfId="1177" xr:uid="{00000000-0005-0000-0000-000099040000}"/>
    <cellStyle name="Moneda 3 5 12" xfId="1178" xr:uid="{00000000-0005-0000-0000-00009A040000}"/>
    <cellStyle name="Moneda 3 5 13" xfId="1179" xr:uid="{00000000-0005-0000-0000-00009B040000}"/>
    <cellStyle name="Moneda 3 5 14" xfId="1180" xr:uid="{00000000-0005-0000-0000-00009C040000}"/>
    <cellStyle name="Moneda 3 5 15" xfId="1181" xr:uid="{00000000-0005-0000-0000-00009D040000}"/>
    <cellStyle name="Moneda 3 5 16" xfId="1182" xr:uid="{00000000-0005-0000-0000-00009E040000}"/>
    <cellStyle name="Moneda 3 5 17" xfId="1183" xr:uid="{00000000-0005-0000-0000-00009F040000}"/>
    <cellStyle name="Moneda 3 5 18" xfId="1184" xr:uid="{00000000-0005-0000-0000-0000A0040000}"/>
    <cellStyle name="Moneda 3 5 19" xfId="1185" xr:uid="{00000000-0005-0000-0000-0000A1040000}"/>
    <cellStyle name="Moneda 3 5 2" xfId="1186" xr:uid="{00000000-0005-0000-0000-0000A2040000}"/>
    <cellStyle name="Moneda 3 5 2 2" xfId="1187" xr:uid="{00000000-0005-0000-0000-0000A3040000}"/>
    <cellStyle name="Moneda 3 5 20" xfId="1188" xr:uid="{00000000-0005-0000-0000-0000A4040000}"/>
    <cellStyle name="Moneda 3 5 21" xfId="1189" xr:uid="{00000000-0005-0000-0000-0000A5040000}"/>
    <cellStyle name="Moneda 3 5 22" xfId="1190" xr:uid="{00000000-0005-0000-0000-0000A6040000}"/>
    <cellStyle name="Moneda 3 5 23" xfId="1191" xr:uid="{00000000-0005-0000-0000-0000A7040000}"/>
    <cellStyle name="Moneda 3 5 24" xfId="1192" xr:uid="{00000000-0005-0000-0000-0000A8040000}"/>
    <cellStyle name="Moneda 3 5 25" xfId="1193" xr:uid="{00000000-0005-0000-0000-0000A9040000}"/>
    <cellStyle name="Moneda 3 5 26" xfId="1194" xr:uid="{00000000-0005-0000-0000-0000AA040000}"/>
    <cellStyle name="Moneda 3 5 27" xfId="1195" xr:uid="{00000000-0005-0000-0000-0000AB040000}"/>
    <cellStyle name="Moneda 3 5 28" xfId="1196" xr:uid="{00000000-0005-0000-0000-0000AC040000}"/>
    <cellStyle name="Moneda 3 5 29" xfId="1197" xr:uid="{00000000-0005-0000-0000-0000AD040000}"/>
    <cellStyle name="Moneda 3 5 3" xfId="1198" xr:uid="{00000000-0005-0000-0000-0000AE040000}"/>
    <cellStyle name="Moneda 3 5 30" xfId="1199" xr:uid="{00000000-0005-0000-0000-0000AF040000}"/>
    <cellStyle name="Moneda 3 5 31" xfId="1200" xr:uid="{00000000-0005-0000-0000-0000B0040000}"/>
    <cellStyle name="Moneda 3 5 32" xfId="1201" xr:uid="{00000000-0005-0000-0000-0000B1040000}"/>
    <cellStyle name="Moneda 3 5 33" xfId="1202" xr:uid="{00000000-0005-0000-0000-0000B2040000}"/>
    <cellStyle name="Moneda 3 5 4" xfId="1203" xr:uid="{00000000-0005-0000-0000-0000B3040000}"/>
    <cellStyle name="Moneda 3 5 5" xfId="1204" xr:uid="{00000000-0005-0000-0000-0000B4040000}"/>
    <cellStyle name="Moneda 3 5 6" xfId="1205" xr:uid="{00000000-0005-0000-0000-0000B5040000}"/>
    <cellStyle name="Moneda 3 5 7" xfId="1206" xr:uid="{00000000-0005-0000-0000-0000B6040000}"/>
    <cellStyle name="Moneda 3 5 8" xfId="1207" xr:uid="{00000000-0005-0000-0000-0000B7040000}"/>
    <cellStyle name="Moneda 3 5 9" xfId="1208" xr:uid="{00000000-0005-0000-0000-0000B8040000}"/>
    <cellStyle name="Moneda 3 50" xfId="1209" xr:uid="{00000000-0005-0000-0000-0000B9040000}"/>
    <cellStyle name="Moneda 3 51" xfId="1210" xr:uid="{00000000-0005-0000-0000-0000BA040000}"/>
    <cellStyle name="Moneda 3 52" xfId="1211" xr:uid="{00000000-0005-0000-0000-0000BB040000}"/>
    <cellStyle name="Moneda 3 53" xfId="1212" xr:uid="{00000000-0005-0000-0000-0000BC040000}"/>
    <cellStyle name="Moneda 3 54" xfId="1213" xr:uid="{00000000-0005-0000-0000-0000BD040000}"/>
    <cellStyle name="Moneda 3 55" xfId="1214" xr:uid="{00000000-0005-0000-0000-0000BE040000}"/>
    <cellStyle name="Moneda 3 56" xfId="1215" xr:uid="{00000000-0005-0000-0000-0000BF040000}"/>
    <cellStyle name="Moneda 3 57" xfId="1216" xr:uid="{00000000-0005-0000-0000-0000C0040000}"/>
    <cellStyle name="Moneda 3 58" xfId="1217" xr:uid="{00000000-0005-0000-0000-0000C1040000}"/>
    <cellStyle name="Moneda 3 59" xfId="1218" xr:uid="{00000000-0005-0000-0000-0000C2040000}"/>
    <cellStyle name="Moneda 3 6" xfId="1219" xr:uid="{00000000-0005-0000-0000-0000C3040000}"/>
    <cellStyle name="Moneda 3 6 2" xfId="1220" xr:uid="{00000000-0005-0000-0000-0000C4040000}"/>
    <cellStyle name="Moneda 3 6 3" xfId="1221" xr:uid="{00000000-0005-0000-0000-0000C5040000}"/>
    <cellStyle name="Moneda 3 6 4" xfId="1222" xr:uid="{00000000-0005-0000-0000-0000C6040000}"/>
    <cellStyle name="Moneda 3 60" xfId="1223" xr:uid="{00000000-0005-0000-0000-0000C7040000}"/>
    <cellStyle name="Moneda 3 61" xfId="1224" xr:uid="{00000000-0005-0000-0000-0000C8040000}"/>
    <cellStyle name="Moneda 3 62" xfId="1225" xr:uid="{00000000-0005-0000-0000-0000C9040000}"/>
    <cellStyle name="Moneda 3 63" xfId="1226" xr:uid="{00000000-0005-0000-0000-0000CA040000}"/>
    <cellStyle name="Moneda 3 64" xfId="1227" xr:uid="{00000000-0005-0000-0000-0000CB040000}"/>
    <cellStyle name="Moneda 3 65" xfId="1228" xr:uid="{00000000-0005-0000-0000-0000CC040000}"/>
    <cellStyle name="Moneda 3 66" xfId="1229" xr:uid="{00000000-0005-0000-0000-0000CD040000}"/>
    <cellStyle name="Moneda 3 67" xfId="1230" xr:uid="{00000000-0005-0000-0000-0000CE040000}"/>
    <cellStyle name="Moneda 3 68" xfId="1231" xr:uid="{00000000-0005-0000-0000-0000CF040000}"/>
    <cellStyle name="Moneda 3 69" xfId="1232" xr:uid="{00000000-0005-0000-0000-0000D0040000}"/>
    <cellStyle name="Moneda 3 7" xfId="1233" xr:uid="{00000000-0005-0000-0000-0000D1040000}"/>
    <cellStyle name="Moneda 3 7 2" xfId="1234" xr:uid="{00000000-0005-0000-0000-0000D2040000}"/>
    <cellStyle name="Moneda 3 8" xfId="1235" xr:uid="{00000000-0005-0000-0000-0000D3040000}"/>
    <cellStyle name="Moneda 3 9" xfId="1236" xr:uid="{00000000-0005-0000-0000-0000D4040000}"/>
    <cellStyle name="Moneda 4" xfId="1237" xr:uid="{00000000-0005-0000-0000-0000D5040000}"/>
    <cellStyle name="Moneda 4 10" xfId="1238" xr:uid="{00000000-0005-0000-0000-0000D6040000}"/>
    <cellStyle name="Moneda 4 11" xfId="1239" xr:uid="{00000000-0005-0000-0000-0000D7040000}"/>
    <cellStyle name="Moneda 4 12" xfId="1240" xr:uid="{00000000-0005-0000-0000-0000D8040000}"/>
    <cellStyle name="Moneda 4 13" xfId="1241" xr:uid="{00000000-0005-0000-0000-0000D9040000}"/>
    <cellStyle name="Moneda 4 14" xfId="1242" xr:uid="{00000000-0005-0000-0000-0000DA040000}"/>
    <cellStyle name="Moneda 4 15" xfId="1243" xr:uid="{00000000-0005-0000-0000-0000DB040000}"/>
    <cellStyle name="Moneda 4 16" xfId="1244" xr:uid="{00000000-0005-0000-0000-0000DC040000}"/>
    <cellStyle name="Moneda 4 17" xfId="1245" xr:uid="{00000000-0005-0000-0000-0000DD040000}"/>
    <cellStyle name="Moneda 4 18" xfId="1246" xr:uid="{00000000-0005-0000-0000-0000DE040000}"/>
    <cellStyle name="Moneda 4 19" xfId="1247" xr:uid="{00000000-0005-0000-0000-0000DF040000}"/>
    <cellStyle name="Moneda 4 2" xfId="1248" xr:uid="{00000000-0005-0000-0000-0000E0040000}"/>
    <cellStyle name="Moneda 4 2 10" xfId="1249" xr:uid="{00000000-0005-0000-0000-0000E1040000}"/>
    <cellStyle name="Moneda 4 2 11" xfId="1250" xr:uid="{00000000-0005-0000-0000-0000E2040000}"/>
    <cellStyle name="Moneda 4 2 12" xfId="1251" xr:uid="{00000000-0005-0000-0000-0000E3040000}"/>
    <cellStyle name="Moneda 4 2 13" xfId="1252" xr:uid="{00000000-0005-0000-0000-0000E4040000}"/>
    <cellStyle name="Moneda 4 2 14" xfId="1253" xr:uid="{00000000-0005-0000-0000-0000E5040000}"/>
    <cellStyle name="Moneda 4 2 15" xfId="1254" xr:uid="{00000000-0005-0000-0000-0000E6040000}"/>
    <cellStyle name="Moneda 4 2 16" xfId="1255" xr:uid="{00000000-0005-0000-0000-0000E7040000}"/>
    <cellStyle name="Moneda 4 2 17" xfId="1256" xr:uid="{00000000-0005-0000-0000-0000E8040000}"/>
    <cellStyle name="Moneda 4 2 18" xfId="1257" xr:uid="{00000000-0005-0000-0000-0000E9040000}"/>
    <cellStyle name="Moneda 4 2 19" xfId="1258" xr:uid="{00000000-0005-0000-0000-0000EA040000}"/>
    <cellStyle name="Moneda 4 2 2" xfId="1259" xr:uid="{00000000-0005-0000-0000-0000EB040000}"/>
    <cellStyle name="Moneda 4 2 20" xfId="1260" xr:uid="{00000000-0005-0000-0000-0000EC040000}"/>
    <cellStyle name="Moneda 4 2 21" xfId="1261" xr:uid="{00000000-0005-0000-0000-0000ED040000}"/>
    <cellStyle name="Moneda 4 2 22" xfId="1262" xr:uid="{00000000-0005-0000-0000-0000EE040000}"/>
    <cellStyle name="Moneda 4 2 23" xfId="1263" xr:uid="{00000000-0005-0000-0000-0000EF040000}"/>
    <cellStyle name="Moneda 4 2 24" xfId="1264" xr:uid="{00000000-0005-0000-0000-0000F0040000}"/>
    <cellStyle name="Moneda 4 2 25" xfId="1265" xr:uid="{00000000-0005-0000-0000-0000F1040000}"/>
    <cellStyle name="Moneda 4 2 26" xfId="1266" xr:uid="{00000000-0005-0000-0000-0000F2040000}"/>
    <cellStyle name="Moneda 4 2 27" xfId="1267" xr:uid="{00000000-0005-0000-0000-0000F3040000}"/>
    <cellStyle name="Moneda 4 2 28" xfId="1268" xr:uid="{00000000-0005-0000-0000-0000F4040000}"/>
    <cellStyle name="Moneda 4 2 29" xfId="1269" xr:uid="{00000000-0005-0000-0000-0000F5040000}"/>
    <cellStyle name="Moneda 4 2 3" xfId="1270" xr:uid="{00000000-0005-0000-0000-0000F6040000}"/>
    <cellStyle name="Moneda 4 2 30" xfId="1271" xr:uid="{00000000-0005-0000-0000-0000F7040000}"/>
    <cellStyle name="Moneda 4 2 31" xfId="1272" xr:uid="{00000000-0005-0000-0000-0000F8040000}"/>
    <cellStyle name="Moneda 4 2 32" xfId="1273" xr:uid="{00000000-0005-0000-0000-0000F9040000}"/>
    <cellStyle name="Moneda 4 2 33" xfId="1274" xr:uid="{00000000-0005-0000-0000-0000FA040000}"/>
    <cellStyle name="Moneda 4 2 34" xfId="1275" xr:uid="{00000000-0005-0000-0000-0000FB040000}"/>
    <cellStyle name="Moneda 4 2 35" xfId="1276" xr:uid="{00000000-0005-0000-0000-0000FC040000}"/>
    <cellStyle name="Moneda 4 2 36" xfId="1277" xr:uid="{00000000-0005-0000-0000-0000FD040000}"/>
    <cellStyle name="Moneda 4 2 37" xfId="1278" xr:uid="{00000000-0005-0000-0000-0000FE040000}"/>
    <cellStyle name="Moneda 4 2 38" xfId="1279" xr:uid="{00000000-0005-0000-0000-0000FF040000}"/>
    <cellStyle name="Moneda 4 2 39" xfId="1280" xr:uid="{00000000-0005-0000-0000-000000050000}"/>
    <cellStyle name="Moneda 4 2 4" xfId="1281" xr:uid="{00000000-0005-0000-0000-000001050000}"/>
    <cellStyle name="Moneda 4 2 40" xfId="1282" xr:uid="{00000000-0005-0000-0000-000002050000}"/>
    <cellStyle name="Moneda 4 2 41" xfId="1283" xr:uid="{00000000-0005-0000-0000-000003050000}"/>
    <cellStyle name="Moneda 4 2 42" xfId="1284" xr:uid="{00000000-0005-0000-0000-000004050000}"/>
    <cellStyle name="Moneda 4 2 43" xfId="1285" xr:uid="{00000000-0005-0000-0000-000005050000}"/>
    <cellStyle name="Moneda 4 2 44" xfId="1286" xr:uid="{00000000-0005-0000-0000-000006050000}"/>
    <cellStyle name="Moneda 4 2 45" xfId="1287" xr:uid="{00000000-0005-0000-0000-000007050000}"/>
    <cellStyle name="Moneda 4 2 46" xfId="1288" xr:uid="{00000000-0005-0000-0000-000008050000}"/>
    <cellStyle name="Moneda 4 2 47" xfId="1289" xr:uid="{00000000-0005-0000-0000-000009050000}"/>
    <cellStyle name="Moneda 4 2 48" xfId="1290" xr:uid="{00000000-0005-0000-0000-00000A050000}"/>
    <cellStyle name="Moneda 4 2 49" xfId="1291" xr:uid="{00000000-0005-0000-0000-00000B050000}"/>
    <cellStyle name="Moneda 4 2 5" xfId="1292" xr:uid="{00000000-0005-0000-0000-00000C050000}"/>
    <cellStyle name="Moneda 4 2 50" xfId="1293" xr:uid="{00000000-0005-0000-0000-00000D050000}"/>
    <cellStyle name="Moneda 4 2 51" xfId="1294" xr:uid="{00000000-0005-0000-0000-00000E050000}"/>
    <cellStyle name="Moneda 4 2 52" xfId="1295" xr:uid="{00000000-0005-0000-0000-00000F050000}"/>
    <cellStyle name="Moneda 4 2 53" xfId="1296" xr:uid="{00000000-0005-0000-0000-000010050000}"/>
    <cellStyle name="Moneda 4 2 54" xfId="1297" xr:uid="{00000000-0005-0000-0000-000011050000}"/>
    <cellStyle name="Moneda 4 2 55" xfId="1298" xr:uid="{00000000-0005-0000-0000-000012050000}"/>
    <cellStyle name="Moneda 4 2 56" xfId="1299" xr:uid="{00000000-0005-0000-0000-000013050000}"/>
    <cellStyle name="Moneda 4 2 57" xfId="1300" xr:uid="{00000000-0005-0000-0000-000014050000}"/>
    <cellStyle name="Moneda 4 2 58" xfId="1301" xr:uid="{00000000-0005-0000-0000-000015050000}"/>
    <cellStyle name="Moneda 4 2 59" xfId="1302" xr:uid="{00000000-0005-0000-0000-000016050000}"/>
    <cellStyle name="Moneda 4 2 6" xfId="1303" xr:uid="{00000000-0005-0000-0000-000017050000}"/>
    <cellStyle name="Moneda 4 2 60" xfId="1304" xr:uid="{00000000-0005-0000-0000-000018050000}"/>
    <cellStyle name="Moneda 4 2 61" xfId="1305" xr:uid="{00000000-0005-0000-0000-000019050000}"/>
    <cellStyle name="Moneda 4 2 62" xfId="1306" xr:uid="{00000000-0005-0000-0000-00001A050000}"/>
    <cellStyle name="Moneda 4 2 63" xfId="1307" xr:uid="{00000000-0005-0000-0000-00001B050000}"/>
    <cellStyle name="Moneda 4 2 64" xfId="1308" xr:uid="{00000000-0005-0000-0000-00001C050000}"/>
    <cellStyle name="Moneda 4 2 65" xfId="1309" xr:uid="{00000000-0005-0000-0000-00001D050000}"/>
    <cellStyle name="Moneda 4 2 7" xfId="1310" xr:uid="{00000000-0005-0000-0000-00001E050000}"/>
    <cellStyle name="Moneda 4 2 8" xfId="1311" xr:uid="{00000000-0005-0000-0000-00001F050000}"/>
    <cellStyle name="Moneda 4 2 9" xfId="1312" xr:uid="{00000000-0005-0000-0000-000020050000}"/>
    <cellStyle name="Moneda 4 20" xfId="1313" xr:uid="{00000000-0005-0000-0000-000021050000}"/>
    <cellStyle name="Moneda 4 21" xfId="1314" xr:uid="{00000000-0005-0000-0000-000022050000}"/>
    <cellStyle name="Moneda 4 22" xfId="1315" xr:uid="{00000000-0005-0000-0000-000023050000}"/>
    <cellStyle name="Moneda 4 23" xfId="1316" xr:uid="{00000000-0005-0000-0000-000024050000}"/>
    <cellStyle name="Moneda 4 24" xfId="1317" xr:uid="{00000000-0005-0000-0000-000025050000}"/>
    <cellStyle name="Moneda 4 25" xfId="1318" xr:uid="{00000000-0005-0000-0000-000026050000}"/>
    <cellStyle name="Moneda 4 26" xfId="1319" xr:uid="{00000000-0005-0000-0000-000027050000}"/>
    <cellStyle name="Moneda 4 27" xfId="1320" xr:uid="{00000000-0005-0000-0000-000028050000}"/>
    <cellStyle name="Moneda 4 28" xfId="1321" xr:uid="{00000000-0005-0000-0000-000029050000}"/>
    <cellStyle name="Moneda 4 29" xfId="1322" xr:uid="{00000000-0005-0000-0000-00002A050000}"/>
    <cellStyle name="Moneda 4 3" xfId="1323" xr:uid="{00000000-0005-0000-0000-00002B050000}"/>
    <cellStyle name="Moneda 4 3 10" xfId="1324" xr:uid="{00000000-0005-0000-0000-00002C050000}"/>
    <cellStyle name="Moneda 4 3 11" xfId="1325" xr:uid="{00000000-0005-0000-0000-00002D050000}"/>
    <cellStyle name="Moneda 4 3 12" xfId="1326" xr:uid="{00000000-0005-0000-0000-00002E050000}"/>
    <cellStyle name="Moneda 4 3 13" xfId="1327" xr:uid="{00000000-0005-0000-0000-00002F050000}"/>
    <cellStyle name="Moneda 4 3 14" xfId="1328" xr:uid="{00000000-0005-0000-0000-000030050000}"/>
    <cellStyle name="Moneda 4 3 15" xfId="1329" xr:uid="{00000000-0005-0000-0000-000031050000}"/>
    <cellStyle name="Moneda 4 3 16" xfId="1330" xr:uid="{00000000-0005-0000-0000-000032050000}"/>
    <cellStyle name="Moneda 4 3 17" xfId="1331" xr:uid="{00000000-0005-0000-0000-000033050000}"/>
    <cellStyle name="Moneda 4 3 18" xfId="1332" xr:uid="{00000000-0005-0000-0000-000034050000}"/>
    <cellStyle name="Moneda 4 3 19" xfId="1333" xr:uid="{00000000-0005-0000-0000-000035050000}"/>
    <cellStyle name="Moneda 4 3 2" xfId="1334" xr:uid="{00000000-0005-0000-0000-000036050000}"/>
    <cellStyle name="Moneda 4 3 20" xfId="1335" xr:uid="{00000000-0005-0000-0000-000037050000}"/>
    <cellStyle name="Moneda 4 3 21" xfId="1336" xr:uid="{00000000-0005-0000-0000-000038050000}"/>
    <cellStyle name="Moneda 4 3 22" xfId="1337" xr:uid="{00000000-0005-0000-0000-000039050000}"/>
    <cellStyle name="Moneda 4 3 23" xfId="1338" xr:uid="{00000000-0005-0000-0000-00003A050000}"/>
    <cellStyle name="Moneda 4 3 24" xfId="1339" xr:uid="{00000000-0005-0000-0000-00003B050000}"/>
    <cellStyle name="Moneda 4 3 25" xfId="1340" xr:uid="{00000000-0005-0000-0000-00003C050000}"/>
    <cellStyle name="Moneda 4 3 26" xfId="1341" xr:uid="{00000000-0005-0000-0000-00003D050000}"/>
    <cellStyle name="Moneda 4 3 27" xfId="1342" xr:uid="{00000000-0005-0000-0000-00003E050000}"/>
    <cellStyle name="Moneda 4 3 28" xfId="1343" xr:uid="{00000000-0005-0000-0000-00003F050000}"/>
    <cellStyle name="Moneda 4 3 29" xfId="1344" xr:uid="{00000000-0005-0000-0000-000040050000}"/>
    <cellStyle name="Moneda 4 3 3" xfId="1345" xr:uid="{00000000-0005-0000-0000-000041050000}"/>
    <cellStyle name="Moneda 4 3 30" xfId="1346" xr:uid="{00000000-0005-0000-0000-000042050000}"/>
    <cellStyle name="Moneda 4 3 31" xfId="1347" xr:uid="{00000000-0005-0000-0000-000043050000}"/>
    <cellStyle name="Moneda 4 3 32" xfId="1348" xr:uid="{00000000-0005-0000-0000-000044050000}"/>
    <cellStyle name="Moneda 4 3 33" xfId="1349" xr:uid="{00000000-0005-0000-0000-000045050000}"/>
    <cellStyle name="Moneda 4 3 34" xfId="1350" xr:uid="{00000000-0005-0000-0000-000046050000}"/>
    <cellStyle name="Moneda 4 3 35" xfId="1351" xr:uid="{00000000-0005-0000-0000-000047050000}"/>
    <cellStyle name="Moneda 4 3 36" xfId="1352" xr:uid="{00000000-0005-0000-0000-000048050000}"/>
    <cellStyle name="Moneda 4 3 37" xfId="1353" xr:uid="{00000000-0005-0000-0000-000049050000}"/>
    <cellStyle name="Moneda 4 3 38" xfId="1354" xr:uid="{00000000-0005-0000-0000-00004A050000}"/>
    <cellStyle name="Moneda 4 3 39" xfId="1355" xr:uid="{00000000-0005-0000-0000-00004B050000}"/>
    <cellStyle name="Moneda 4 3 4" xfId="1356" xr:uid="{00000000-0005-0000-0000-00004C050000}"/>
    <cellStyle name="Moneda 4 3 40" xfId="1357" xr:uid="{00000000-0005-0000-0000-00004D050000}"/>
    <cellStyle name="Moneda 4 3 41" xfId="1358" xr:uid="{00000000-0005-0000-0000-00004E050000}"/>
    <cellStyle name="Moneda 4 3 42" xfId="1359" xr:uid="{00000000-0005-0000-0000-00004F050000}"/>
    <cellStyle name="Moneda 4 3 43" xfId="1360" xr:uid="{00000000-0005-0000-0000-000050050000}"/>
    <cellStyle name="Moneda 4 3 44" xfId="1361" xr:uid="{00000000-0005-0000-0000-000051050000}"/>
    <cellStyle name="Moneda 4 3 45" xfId="1362" xr:uid="{00000000-0005-0000-0000-000052050000}"/>
    <cellStyle name="Moneda 4 3 46" xfId="1363" xr:uid="{00000000-0005-0000-0000-000053050000}"/>
    <cellStyle name="Moneda 4 3 47" xfId="1364" xr:uid="{00000000-0005-0000-0000-000054050000}"/>
    <cellStyle name="Moneda 4 3 48" xfId="1365" xr:uid="{00000000-0005-0000-0000-000055050000}"/>
    <cellStyle name="Moneda 4 3 49" xfId="1366" xr:uid="{00000000-0005-0000-0000-000056050000}"/>
    <cellStyle name="Moneda 4 3 5" xfId="1367" xr:uid="{00000000-0005-0000-0000-000057050000}"/>
    <cellStyle name="Moneda 4 3 50" xfId="1368" xr:uid="{00000000-0005-0000-0000-000058050000}"/>
    <cellStyle name="Moneda 4 3 51" xfId="1369" xr:uid="{00000000-0005-0000-0000-000059050000}"/>
    <cellStyle name="Moneda 4 3 52" xfId="1370" xr:uid="{00000000-0005-0000-0000-00005A050000}"/>
    <cellStyle name="Moneda 4 3 53" xfId="1371" xr:uid="{00000000-0005-0000-0000-00005B050000}"/>
    <cellStyle name="Moneda 4 3 54" xfId="1372" xr:uid="{00000000-0005-0000-0000-00005C050000}"/>
    <cellStyle name="Moneda 4 3 55" xfId="1373" xr:uid="{00000000-0005-0000-0000-00005D050000}"/>
    <cellStyle name="Moneda 4 3 56" xfId="1374" xr:uid="{00000000-0005-0000-0000-00005E050000}"/>
    <cellStyle name="Moneda 4 3 57" xfId="1375" xr:uid="{00000000-0005-0000-0000-00005F050000}"/>
    <cellStyle name="Moneda 4 3 58" xfId="1376" xr:uid="{00000000-0005-0000-0000-000060050000}"/>
    <cellStyle name="Moneda 4 3 59" xfId="1377" xr:uid="{00000000-0005-0000-0000-000061050000}"/>
    <cellStyle name="Moneda 4 3 6" xfId="1378" xr:uid="{00000000-0005-0000-0000-000062050000}"/>
    <cellStyle name="Moneda 4 3 60" xfId="1379" xr:uid="{00000000-0005-0000-0000-000063050000}"/>
    <cellStyle name="Moneda 4 3 61" xfId="1380" xr:uid="{00000000-0005-0000-0000-000064050000}"/>
    <cellStyle name="Moneda 4 3 62" xfId="1381" xr:uid="{00000000-0005-0000-0000-000065050000}"/>
    <cellStyle name="Moneda 4 3 63" xfId="1382" xr:uid="{00000000-0005-0000-0000-000066050000}"/>
    <cellStyle name="Moneda 4 3 64" xfId="1383" xr:uid="{00000000-0005-0000-0000-000067050000}"/>
    <cellStyle name="Moneda 4 3 65" xfId="1384" xr:uid="{00000000-0005-0000-0000-000068050000}"/>
    <cellStyle name="Moneda 4 3 7" xfId="1385" xr:uid="{00000000-0005-0000-0000-000069050000}"/>
    <cellStyle name="Moneda 4 3 8" xfId="1386" xr:uid="{00000000-0005-0000-0000-00006A050000}"/>
    <cellStyle name="Moneda 4 3 9" xfId="1387" xr:uid="{00000000-0005-0000-0000-00006B050000}"/>
    <cellStyle name="Moneda 4 30" xfId="1388" xr:uid="{00000000-0005-0000-0000-00006C050000}"/>
    <cellStyle name="Moneda 4 31" xfId="1389" xr:uid="{00000000-0005-0000-0000-00006D050000}"/>
    <cellStyle name="Moneda 4 32" xfId="1390" xr:uid="{00000000-0005-0000-0000-00006E050000}"/>
    <cellStyle name="Moneda 4 33" xfId="1391" xr:uid="{00000000-0005-0000-0000-00006F050000}"/>
    <cellStyle name="Moneda 4 34" xfId="1392" xr:uid="{00000000-0005-0000-0000-000070050000}"/>
    <cellStyle name="Moneda 4 35" xfId="1393" xr:uid="{00000000-0005-0000-0000-000071050000}"/>
    <cellStyle name="Moneda 4 36" xfId="1394" xr:uid="{00000000-0005-0000-0000-000072050000}"/>
    <cellStyle name="Moneda 4 37" xfId="1395" xr:uid="{00000000-0005-0000-0000-000073050000}"/>
    <cellStyle name="Moneda 4 38" xfId="1396" xr:uid="{00000000-0005-0000-0000-000074050000}"/>
    <cellStyle name="Moneda 4 39" xfId="1397" xr:uid="{00000000-0005-0000-0000-000075050000}"/>
    <cellStyle name="Moneda 4 4" xfId="1398" xr:uid="{00000000-0005-0000-0000-000076050000}"/>
    <cellStyle name="Moneda 4 4 10" xfId="1399" xr:uid="{00000000-0005-0000-0000-000077050000}"/>
    <cellStyle name="Moneda 4 4 11" xfId="1400" xr:uid="{00000000-0005-0000-0000-000078050000}"/>
    <cellStyle name="Moneda 4 4 12" xfId="1401" xr:uid="{00000000-0005-0000-0000-000079050000}"/>
    <cellStyle name="Moneda 4 4 13" xfId="1402" xr:uid="{00000000-0005-0000-0000-00007A050000}"/>
    <cellStyle name="Moneda 4 4 14" xfId="1403" xr:uid="{00000000-0005-0000-0000-00007B050000}"/>
    <cellStyle name="Moneda 4 4 15" xfId="1404" xr:uid="{00000000-0005-0000-0000-00007C050000}"/>
    <cellStyle name="Moneda 4 4 16" xfId="1405" xr:uid="{00000000-0005-0000-0000-00007D050000}"/>
    <cellStyle name="Moneda 4 4 17" xfId="1406" xr:uid="{00000000-0005-0000-0000-00007E050000}"/>
    <cellStyle name="Moneda 4 4 18" xfId="1407" xr:uid="{00000000-0005-0000-0000-00007F050000}"/>
    <cellStyle name="Moneda 4 4 19" xfId="1408" xr:uid="{00000000-0005-0000-0000-000080050000}"/>
    <cellStyle name="Moneda 4 4 2" xfId="1409" xr:uid="{00000000-0005-0000-0000-000081050000}"/>
    <cellStyle name="Moneda 4 4 20" xfId="1410" xr:uid="{00000000-0005-0000-0000-000082050000}"/>
    <cellStyle name="Moneda 4 4 21" xfId="1411" xr:uid="{00000000-0005-0000-0000-000083050000}"/>
    <cellStyle name="Moneda 4 4 22" xfId="1412" xr:uid="{00000000-0005-0000-0000-000084050000}"/>
    <cellStyle name="Moneda 4 4 23" xfId="1413" xr:uid="{00000000-0005-0000-0000-000085050000}"/>
    <cellStyle name="Moneda 4 4 24" xfId="1414" xr:uid="{00000000-0005-0000-0000-000086050000}"/>
    <cellStyle name="Moneda 4 4 25" xfId="1415" xr:uid="{00000000-0005-0000-0000-000087050000}"/>
    <cellStyle name="Moneda 4 4 26" xfId="1416" xr:uid="{00000000-0005-0000-0000-000088050000}"/>
    <cellStyle name="Moneda 4 4 27" xfId="1417" xr:uid="{00000000-0005-0000-0000-000089050000}"/>
    <cellStyle name="Moneda 4 4 28" xfId="1418" xr:uid="{00000000-0005-0000-0000-00008A050000}"/>
    <cellStyle name="Moneda 4 4 29" xfId="1419" xr:uid="{00000000-0005-0000-0000-00008B050000}"/>
    <cellStyle name="Moneda 4 4 3" xfId="1420" xr:uid="{00000000-0005-0000-0000-00008C050000}"/>
    <cellStyle name="Moneda 4 4 30" xfId="1421" xr:uid="{00000000-0005-0000-0000-00008D050000}"/>
    <cellStyle name="Moneda 4 4 31" xfId="1422" xr:uid="{00000000-0005-0000-0000-00008E050000}"/>
    <cellStyle name="Moneda 4 4 32" xfId="1423" xr:uid="{00000000-0005-0000-0000-00008F050000}"/>
    <cellStyle name="Moneda 4 4 33" xfId="1424" xr:uid="{00000000-0005-0000-0000-000090050000}"/>
    <cellStyle name="Moneda 4 4 34" xfId="1425" xr:uid="{00000000-0005-0000-0000-000091050000}"/>
    <cellStyle name="Moneda 4 4 35" xfId="1426" xr:uid="{00000000-0005-0000-0000-000092050000}"/>
    <cellStyle name="Moneda 4 4 36" xfId="1427" xr:uid="{00000000-0005-0000-0000-000093050000}"/>
    <cellStyle name="Moneda 4 4 37" xfId="1428" xr:uid="{00000000-0005-0000-0000-000094050000}"/>
    <cellStyle name="Moneda 4 4 38" xfId="1429" xr:uid="{00000000-0005-0000-0000-000095050000}"/>
    <cellStyle name="Moneda 4 4 39" xfId="1430" xr:uid="{00000000-0005-0000-0000-000096050000}"/>
    <cellStyle name="Moneda 4 4 4" xfId="1431" xr:uid="{00000000-0005-0000-0000-000097050000}"/>
    <cellStyle name="Moneda 4 4 40" xfId="1432" xr:uid="{00000000-0005-0000-0000-000098050000}"/>
    <cellStyle name="Moneda 4 4 41" xfId="1433" xr:uid="{00000000-0005-0000-0000-000099050000}"/>
    <cellStyle name="Moneda 4 4 42" xfId="1434" xr:uid="{00000000-0005-0000-0000-00009A050000}"/>
    <cellStyle name="Moneda 4 4 43" xfId="1435" xr:uid="{00000000-0005-0000-0000-00009B050000}"/>
    <cellStyle name="Moneda 4 4 44" xfId="1436" xr:uid="{00000000-0005-0000-0000-00009C050000}"/>
    <cellStyle name="Moneda 4 4 45" xfId="1437" xr:uid="{00000000-0005-0000-0000-00009D050000}"/>
    <cellStyle name="Moneda 4 4 46" xfId="1438" xr:uid="{00000000-0005-0000-0000-00009E050000}"/>
    <cellStyle name="Moneda 4 4 47" xfId="1439" xr:uid="{00000000-0005-0000-0000-00009F050000}"/>
    <cellStyle name="Moneda 4 4 48" xfId="1440" xr:uid="{00000000-0005-0000-0000-0000A0050000}"/>
    <cellStyle name="Moneda 4 4 49" xfId="1441" xr:uid="{00000000-0005-0000-0000-0000A1050000}"/>
    <cellStyle name="Moneda 4 4 5" xfId="1442" xr:uid="{00000000-0005-0000-0000-0000A2050000}"/>
    <cellStyle name="Moneda 4 4 50" xfId="1443" xr:uid="{00000000-0005-0000-0000-0000A3050000}"/>
    <cellStyle name="Moneda 4 4 51" xfId="1444" xr:uid="{00000000-0005-0000-0000-0000A4050000}"/>
    <cellStyle name="Moneda 4 4 52" xfId="1445" xr:uid="{00000000-0005-0000-0000-0000A5050000}"/>
    <cellStyle name="Moneda 4 4 53" xfId="1446" xr:uid="{00000000-0005-0000-0000-0000A6050000}"/>
    <cellStyle name="Moneda 4 4 54" xfId="1447" xr:uid="{00000000-0005-0000-0000-0000A7050000}"/>
    <cellStyle name="Moneda 4 4 55" xfId="1448" xr:uid="{00000000-0005-0000-0000-0000A8050000}"/>
    <cellStyle name="Moneda 4 4 56" xfId="1449" xr:uid="{00000000-0005-0000-0000-0000A9050000}"/>
    <cellStyle name="Moneda 4 4 57" xfId="1450" xr:uid="{00000000-0005-0000-0000-0000AA050000}"/>
    <cellStyle name="Moneda 4 4 58" xfId="1451" xr:uid="{00000000-0005-0000-0000-0000AB050000}"/>
    <cellStyle name="Moneda 4 4 59" xfId="1452" xr:uid="{00000000-0005-0000-0000-0000AC050000}"/>
    <cellStyle name="Moneda 4 4 6" xfId="1453" xr:uid="{00000000-0005-0000-0000-0000AD050000}"/>
    <cellStyle name="Moneda 4 4 60" xfId="1454" xr:uid="{00000000-0005-0000-0000-0000AE050000}"/>
    <cellStyle name="Moneda 4 4 61" xfId="1455" xr:uid="{00000000-0005-0000-0000-0000AF050000}"/>
    <cellStyle name="Moneda 4 4 62" xfId="1456" xr:uid="{00000000-0005-0000-0000-0000B0050000}"/>
    <cellStyle name="Moneda 4 4 63" xfId="1457" xr:uid="{00000000-0005-0000-0000-0000B1050000}"/>
    <cellStyle name="Moneda 4 4 64" xfId="1458" xr:uid="{00000000-0005-0000-0000-0000B2050000}"/>
    <cellStyle name="Moneda 4 4 65" xfId="1459" xr:uid="{00000000-0005-0000-0000-0000B3050000}"/>
    <cellStyle name="Moneda 4 4 7" xfId="1460" xr:uid="{00000000-0005-0000-0000-0000B4050000}"/>
    <cellStyle name="Moneda 4 4 8" xfId="1461" xr:uid="{00000000-0005-0000-0000-0000B5050000}"/>
    <cellStyle name="Moneda 4 4 9" xfId="1462" xr:uid="{00000000-0005-0000-0000-0000B6050000}"/>
    <cellStyle name="Moneda 4 40" xfId="1463" xr:uid="{00000000-0005-0000-0000-0000B7050000}"/>
    <cellStyle name="Moneda 4 41" xfId="1464" xr:uid="{00000000-0005-0000-0000-0000B8050000}"/>
    <cellStyle name="Moneda 4 42" xfId="1465" xr:uid="{00000000-0005-0000-0000-0000B9050000}"/>
    <cellStyle name="Moneda 4 43" xfId="1466" xr:uid="{00000000-0005-0000-0000-0000BA050000}"/>
    <cellStyle name="Moneda 4 44" xfId="1467" xr:uid="{00000000-0005-0000-0000-0000BB050000}"/>
    <cellStyle name="Moneda 4 45" xfId="1468" xr:uid="{00000000-0005-0000-0000-0000BC050000}"/>
    <cellStyle name="Moneda 4 46" xfId="1469" xr:uid="{00000000-0005-0000-0000-0000BD050000}"/>
    <cellStyle name="Moneda 4 47" xfId="1470" xr:uid="{00000000-0005-0000-0000-0000BE050000}"/>
    <cellStyle name="Moneda 4 48" xfId="1471" xr:uid="{00000000-0005-0000-0000-0000BF050000}"/>
    <cellStyle name="Moneda 4 49" xfId="1472" xr:uid="{00000000-0005-0000-0000-0000C0050000}"/>
    <cellStyle name="Moneda 4 5" xfId="1473" xr:uid="{00000000-0005-0000-0000-0000C1050000}"/>
    <cellStyle name="Moneda 4 5 10" xfId="1474" xr:uid="{00000000-0005-0000-0000-0000C2050000}"/>
    <cellStyle name="Moneda 4 5 11" xfId="1475" xr:uid="{00000000-0005-0000-0000-0000C3050000}"/>
    <cellStyle name="Moneda 4 5 12" xfId="1476" xr:uid="{00000000-0005-0000-0000-0000C4050000}"/>
    <cellStyle name="Moneda 4 5 13" xfId="1477" xr:uid="{00000000-0005-0000-0000-0000C5050000}"/>
    <cellStyle name="Moneda 4 5 14" xfId="1478" xr:uid="{00000000-0005-0000-0000-0000C6050000}"/>
    <cellStyle name="Moneda 4 5 15" xfId="1479" xr:uid="{00000000-0005-0000-0000-0000C7050000}"/>
    <cellStyle name="Moneda 4 5 16" xfId="1480" xr:uid="{00000000-0005-0000-0000-0000C8050000}"/>
    <cellStyle name="Moneda 4 5 17" xfId="1481" xr:uid="{00000000-0005-0000-0000-0000C9050000}"/>
    <cellStyle name="Moneda 4 5 18" xfId="1482" xr:uid="{00000000-0005-0000-0000-0000CA050000}"/>
    <cellStyle name="Moneda 4 5 19" xfId="1483" xr:uid="{00000000-0005-0000-0000-0000CB050000}"/>
    <cellStyle name="Moneda 4 5 2" xfId="1484" xr:uid="{00000000-0005-0000-0000-0000CC050000}"/>
    <cellStyle name="Moneda 4 5 2 2" xfId="1485" xr:uid="{00000000-0005-0000-0000-0000CD050000}"/>
    <cellStyle name="Moneda 4 5 20" xfId="1486" xr:uid="{00000000-0005-0000-0000-0000CE050000}"/>
    <cellStyle name="Moneda 4 5 21" xfId="1487" xr:uid="{00000000-0005-0000-0000-0000CF050000}"/>
    <cellStyle name="Moneda 4 5 22" xfId="1488" xr:uid="{00000000-0005-0000-0000-0000D0050000}"/>
    <cellStyle name="Moneda 4 5 23" xfId="1489" xr:uid="{00000000-0005-0000-0000-0000D1050000}"/>
    <cellStyle name="Moneda 4 5 24" xfId="1490" xr:uid="{00000000-0005-0000-0000-0000D2050000}"/>
    <cellStyle name="Moneda 4 5 25" xfId="1491" xr:uid="{00000000-0005-0000-0000-0000D3050000}"/>
    <cellStyle name="Moneda 4 5 26" xfId="1492" xr:uid="{00000000-0005-0000-0000-0000D4050000}"/>
    <cellStyle name="Moneda 4 5 27" xfId="1493" xr:uid="{00000000-0005-0000-0000-0000D5050000}"/>
    <cellStyle name="Moneda 4 5 28" xfId="1494" xr:uid="{00000000-0005-0000-0000-0000D6050000}"/>
    <cellStyle name="Moneda 4 5 29" xfId="1495" xr:uid="{00000000-0005-0000-0000-0000D7050000}"/>
    <cellStyle name="Moneda 4 5 3" xfId="1496" xr:uid="{00000000-0005-0000-0000-0000D8050000}"/>
    <cellStyle name="Moneda 4 5 30" xfId="1497" xr:uid="{00000000-0005-0000-0000-0000D9050000}"/>
    <cellStyle name="Moneda 4 5 31" xfId="1498" xr:uid="{00000000-0005-0000-0000-0000DA050000}"/>
    <cellStyle name="Moneda 4 5 32" xfId="1499" xr:uid="{00000000-0005-0000-0000-0000DB050000}"/>
    <cellStyle name="Moneda 4 5 33" xfId="1500" xr:uid="{00000000-0005-0000-0000-0000DC050000}"/>
    <cellStyle name="Moneda 4 5 4" xfId="1501" xr:uid="{00000000-0005-0000-0000-0000DD050000}"/>
    <cellStyle name="Moneda 4 5 5" xfId="1502" xr:uid="{00000000-0005-0000-0000-0000DE050000}"/>
    <cellStyle name="Moneda 4 5 6" xfId="1503" xr:uid="{00000000-0005-0000-0000-0000DF050000}"/>
    <cellStyle name="Moneda 4 5 7" xfId="1504" xr:uid="{00000000-0005-0000-0000-0000E0050000}"/>
    <cellStyle name="Moneda 4 5 8" xfId="1505" xr:uid="{00000000-0005-0000-0000-0000E1050000}"/>
    <cellStyle name="Moneda 4 5 9" xfId="1506" xr:uid="{00000000-0005-0000-0000-0000E2050000}"/>
    <cellStyle name="Moneda 4 50" xfId="1507" xr:uid="{00000000-0005-0000-0000-0000E3050000}"/>
    <cellStyle name="Moneda 4 51" xfId="1508" xr:uid="{00000000-0005-0000-0000-0000E4050000}"/>
    <cellStyle name="Moneda 4 52" xfId="1509" xr:uid="{00000000-0005-0000-0000-0000E5050000}"/>
    <cellStyle name="Moneda 4 53" xfId="1510" xr:uid="{00000000-0005-0000-0000-0000E6050000}"/>
    <cellStyle name="Moneda 4 54" xfId="1511" xr:uid="{00000000-0005-0000-0000-0000E7050000}"/>
    <cellStyle name="Moneda 4 55" xfId="1512" xr:uid="{00000000-0005-0000-0000-0000E8050000}"/>
    <cellStyle name="Moneda 4 56" xfId="1513" xr:uid="{00000000-0005-0000-0000-0000E9050000}"/>
    <cellStyle name="Moneda 4 57" xfId="1514" xr:uid="{00000000-0005-0000-0000-0000EA050000}"/>
    <cellStyle name="Moneda 4 58" xfId="1515" xr:uid="{00000000-0005-0000-0000-0000EB050000}"/>
    <cellStyle name="Moneda 4 59" xfId="1516" xr:uid="{00000000-0005-0000-0000-0000EC050000}"/>
    <cellStyle name="Moneda 4 6" xfId="1517" xr:uid="{00000000-0005-0000-0000-0000ED050000}"/>
    <cellStyle name="Moneda 4 6 2" xfId="1518" xr:uid="{00000000-0005-0000-0000-0000EE050000}"/>
    <cellStyle name="Moneda 4 6 3" xfId="1519" xr:uid="{00000000-0005-0000-0000-0000EF050000}"/>
    <cellStyle name="Moneda 4 60" xfId="1520" xr:uid="{00000000-0005-0000-0000-0000F0050000}"/>
    <cellStyle name="Moneda 4 61" xfId="1521" xr:uid="{00000000-0005-0000-0000-0000F1050000}"/>
    <cellStyle name="Moneda 4 62" xfId="1522" xr:uid="{00000000-0005-0000-0000-0000F2050000}"/>
    <cellStyle name="Moneda 4 63" xfId="1523" xr:uid="{00000000-0005-0000-0000-0000F3050000}"/>
    <cellStyle name="Moneda 4 64" xfId="1524" xr:uid="{00000000-0005-0000-0000-0000F4050000}"/>
    <cellStyle name="Moneda 4 65" xfId="1525" xr:uid="{00000000-0005-0000-0000-0000F5050000}"/>
    <cellStyle name="Moneda 4 66" xfId="1526" xr:uid="{00000000-0005-0000-0000-0000F6050000}"/>
    <cellStyle name="Moneda 4 67" xfId="1527" xr:uid="{00000000-0005-0000-0000-0000F7050000}"/>
    <cellStyle name="Moneda 4 68" xfId="1528" xr:uid="{00000000-0005-0000-0000-0000F8050000}"/>
    <cellStyle name="Moneda 4 7" xfId="1529" xr:uid="{00000000-0005-0000-0000-0000F9050000}"/>
    <cellStyle name="Moneda 4 8" xfId="1530" xr:uid="{00000000-0005-0000-0000-0000FA050000}"/>
    <cellStyle name="Moneda 4 9" xfId="1531" xr:uid="{00000000-0005-0000-0000-0000FB050000}"/>
    <cellStyle name="Moneda 5" xfId="1532" xr:uid="{00000000-0005-0000-0000-0000FC050000}"/>
    <cellStyle name="Moneda 5 2" xfId="1533" xr:uid="{00000000-0005-0000-0000-0000FD050000}"/>
    <cellStyle name="Moneda 5 2 2" xfId="1534" xr:uid="{00000000-0005-0000-0000-0000FE050000}"/>
    <cellStyle name="Moneda 5 3" xfId="1535" xr:uid="{00000000-0005-0000-0000-0000FF050000}"/>
    <cellStyle name="Moneda 5 4" xfId="1536" xr:uid="{00000000-0005-0000-0000-000000060000}"/>
    <cellStyle name="Moneda 6" xfId="1537" xr:uid="{00000000-0005-0000-0000-000001060000}"/>
    <cellStyle name="Moneda 6 2" xfId="1538" xr:uid="{00000000-0005-0000-0000-000002060000}"/>
    <cellStyle name="Moneda 6 3" xfId="1539" xr:uid="{00000000-0005-0000-0000-000003060000}"/>
    <cellStyle name="Moneda 6 4" xfId="1540" xr:uid="{00000000-0005-0000-0000-000004060000}"/>
    <cellStyle name="Moneda 7" xfId="1541" xr:uid="{00000000-0005-0000-0000-000005060000}"/>
    <cellStyle name="Moneda 7 2" xfId="1542" xr:uid="{00000000-0005-0000-0000-000006060000}"/>
    <cellStyle name="Moneda 8" xfId="1543" xr:uid="{00000000-0005-0000-0000-000007060000}"/>
    <cellStyle name="Moneda 8 2" xfId="1544" xr:uid="{00000000-0005-0000-0000-000008060000}"/>
    <cellStyle name="Moneda 9" xfId="1545" xr:uid="{00000000-0005-0000-0000-000009060000}"/>
    <cellStyle name="Moneda 9 2" xfId="1546" xr:uid="{00000000-0005-0000-0000-00000A060000}"/>
    <cellStyle name="Neutral 2" xfId="1547" xr:uid="{00000000-0005-0000-0000-00000B060000}"/>
    <cellStyle name="Neutral 2 2" xfId="1548" xr:uid="{00000000-0005-0000-0000-00000C060000}"/>
    <cellStyle name="Neutral 3" xfId="1549" xr:uid="{00000000-0005-0000-0000-00000D060000}"/>
    <cellStyle name="Neutral 4" xfId="1550" xr:uid="{00000000-0005-0000-0000-00000E060000}"/>
    <cellStyle name="Normal" xfId="0" builtinId="0"/>
    <cellStyle name="Normal 10" xfId="1551" xr:uid="{00000000-0005-0000-0000-000010060000}"/>
    <cellStyle name="Normal 11" xfId="1552" xr:uid="{00000000-0005-0000-0000-000011060000}"/>
    <cellStyle name="Normal 11 2" xfId="1553" xr:uid="{00000000-0005-0000-0000-000012060000}"/>
    <cellStyle name="Normal 12" xfId="1554" xr:uid="{00000000-0005-0000-0000-000013060000}"/>
    <cellStyle name="Normal 13" xfId="1555" xr:uid="{00000000-0005-0000-0000-000014060000}"/>
    <cellStyle name="Normal 14" xfId="1556" xr:uid="{00000000-0005-0000-0000-000015060000}"/>
    <cellStyle name="Normal 15" xfId="1557" xr:uid="{00000000-0005-0000-0000-000016060000}"/>
    <cellStyle name="Normal 16" xfId="1558" xr:uid="{00000000-0005-0000-0000-000017060000}"/>
    <cellStyle name="Normal 17" xfId="1559" xr:uid="{00000000-0005-0000-0000-000018060000}"/>
    <cellStyle name="Normal 18" xfId="1560" xr:uid="{00000000-0005-0000-0000-000019060000}"/>
    <cellStyle name="Normal 19" xfId="1561" xr:uid="{00000000-0005-0000-0000-00001A060000}"/>
    <cellStyle name="Normal 2" xfId="1562" xr:uid="{00000000-0005-0000-0000-00001B060000}"/>
    <cellStyle name="Normal 2 10" xfId="1563" xr:uid="{00000000-0005-0000-0000-00001C060000}"/>
    <cellStyle name="Normal 2 10 2" xfId="1564" xr:uid="{00000000-0005-0000-0000-00001D060000}"/>
    <cellStyle name="Normal 2 11" xfId="1565" xr:uid="{00000000-0005-0000-0000-00001E060000}"/>
    <cellStyle name="Normal 2 12" xfId="1566" xr:uid="{00000000-0005-0000-0000-00001F060000}"/>
    <cellStyle name="Normal 2 13" xfId="1567" xr:uid="{00000000-0005-0000-0000-000020060000}"/>
    <cellStyle name="Normal 2 14" xfId="1568" xr:uid="{00000000-0005-0000-0000-000021060000}"/>
    <cellStyle name="Normal 2 15" xfId="1569" xr:uid="{00000000-0005-0000-0000-000022060000}"/>
    <cellStyle name="Normal 2 16" xfId="1570" xr:uid="{00000000-0005-0000-0000-000023060000}"/>
    <cellStyle name="Normal 2 17" xfId="1571" xr:uid="{00000000-0005-0000-0000-000024060000}"/>
    <cellStyle name="Normal 2 18" xfId="1572" xr:uid="{00000000-0005-0000-0000-000025060000}"/>
    <cellStyle name="Normal 2 19" xfId="1573" xr:uid="{00000000-0005-0000-0000-000026060000}"/>
    <cellStyle name="Normal 2 2" xfId="1574" xr:uid="{00000000-0005-0000-0000-000027060000}"/>
    <cellStyle name="Normal 2 2 10" xfId="1575" xr:uid="{00000000-0005-0000-0000-000028060000}"/>
    <cellStyle name="Normal 2 2 11" xfId="1576" xr:uid="{00000000-0005-0000-0000-000029060000}"/>
    <cellStyle name="Normal 2 2 12" xfId="1577" xr:uid="{00000000-0005-0000-0000-00002A060000}"/>
    <cellStyle name="Normal 2 2 13" xfId="1578" xr:uid="{00000000-0005-0000-0000-00002B060000}"/>
    <cellStyle name="Normal 2 2 14" xfId="1579" xr:uid="{00000000-0005-0000-0000-00002C060000}"/>
    <cellStyle name="Normal 2 2 15" xfId="1580" xr:uid="{00000000-0005-0000-0000-00002D060000}"/>
    <cellStyle name="Normal 2 2 16" xfId="1581" xr:uid="{00000000-0005-0000-0000-00002E060000}"/>
    <cellStyle name="Normal 2 2 17" xfId="1582" xr:uid="{00000000-0005-0000-0000-00002F060000}"/>
    <cellStyle name="Normal 2 2 18" xfId="1583" xr:uid="{00000000-0005-0000-0000-000030060000}"/>
    <cellStyle name="Normal 2 2 19" xfId="1584" xr:uid="{00000000-0005-0000-0000-000031060000}"/>
    <cellStyle name="Normal 2 2 2" xfId="1585" xr:uid="{00000000-0005-0000-0000-000032060000}"/>
    <cellStyle name="Normal 2 2 2 2" xfId="1586" xr:uid="{00000000-0005-0000-0000-000033060000}"/>
    <cellStyle name="Normal 2 2 20" xfId="1587" xr:uid="{00000000-0005-0000-0000-000034060000}"/>
    <cellStyle name="Normal 2 2 21" xfId="1588" xr:uid="{00000000-0005-0000-0000-000035060000}"/>
    <cellStyle name="Normal 2 2 22" xfId="1589" xr:uid="{00000000-0005-0000-0000-000036060000}"/>
    <cellStyle name="Normal 2 2 23" xfId="1590" xr:uid="{00000000-0005-0000-0000-000037060000}"/>
    <cellStyle name="Normal 2 2 24" xfId="1591" xr:uid="{00000000-0005-0000-0000-000038060000}"/>
    <cellStyle name="Normal 2 2 25" xfId="1592" xr:uid="{00000000-0005-0000-0000-000039060000}"/>
    <cellStyle name="Normal 2 2 26" xfId="1593" xr:uid="{00000000-0005-0000-0000-00003A060000}"/>
    <cellStyle name="Normal 2 2 27" xfId="1594" xr:uid="{00000000-0005-0000-0000-00003B060000}"/>
    <cellStyle name="Normal 2 2 28" xfId="1595" xr:uid="{00000000-0005-0000-0000-00003C060000}"/>
    <cellStyle name="Normal 2 2 29" xfId="1596" xr:uid="{00000000-0005-0000-0000-00003D060000}"/>
    <cellStyle name="Normal 2 2 3" xfId="1597" xr:uid="{00000000-0005-0000-0000-00003E060000}"/>
    <cellStyle name="Normal 2 2 3 2" xfId="1598" xr:uid="{00000000-0005-0000-0000-00003F060000}"/>
    <cellStyle name="Normal 2 2 30" xfId="1599" xr:uid="{00000000-0005-0000-0000-000040060000}"/>
    <cellStyle name="Normal 2 2 31" xfId="1600" xr:uid="{00000000-0005-0000-0000-000041060000}"/>
    <cellStyle name="Normal 2 2 32" xfId="1601" xr:uid="{00000000-0005-0000-0000-000042060000}"/>
    <cellStyle name="Normal 2 2 33" xfId="1602" xr:uid="{00000000-0005-0000-0000-000043060000}"/>
    <cellStyle name="Normal 2 2 34" xfId="1603" xr:uid="{00000000-0005-0000-0000-000044060000}"/>
    <cellStyle name="Normal 2 2 35" xfId="1604" xr:uid="{00000000-0005-0000-0000-000045060000}"/>
    <cellStyle name="Normal 2 2 36" xfId="1605" xr:uid="{00000000-0005-0000-0000-000046060000}"/>
    <cellStyle name="Normal 2 2 37" xfId="1606" xr:uid="{00000000-0005-0000-0000-000047060000}"/>
    <cellStyle name="Normal 2 2 38" xfId="1607" xr:uid="{00000000-0005-0000-0000-000048060000}"/>
    <cellStyle name="Normal 2 2 39" xfId="1608" xr:uid="{00000000-0005-0000-0000-000049060000}"/>
    <cellStyle name="Normal 2 2 4" xfId="1609" xr:uid="{00000000-0005-0000-0000-00004A060000}"/>
    <cellStyle name="Normal 2 2 40" xfId="1610" xr:uid="{00000000-0005-0000-0000-00004B060000}"/>
    <cellStyle name="Normal 2 2 41" xfId="1611" xr:uid="{00000000-0005-0000-0000-00004C060000}"/>
    <cellStyle name="Normal 2 2 42" xfId="1612" xr:uid="{00000000-0005-0000-0000-00004D060000}"/>
    <cellStyle name="Normal 2 2 43" xfId="1613" xr:uid="{00000000-0005-0000-0000-00004E060000}"/>
    <cellStyle name="Normal 2 2 44" xfId="1614" xr:uid="{00000000-0005-0000-0000-00004F060000}"/>
    <cellStyle name="Normal 2 2 45" xfId="1615" xr:uid="{00000000-0005-0000-0000-000050060000}"/>
    <cellStyle name="Normal 2 2 46" xfId="1616" xr:uid="{00000000-0005-0000-0000-000051060000}"/>
    <cellStyle name="Normal 2 2 47" xfId="1617" xr:uid="{00000000-0005-0000-0000-000052060000}"/>
    <cellStyle name="Normal 2 2 48" xfId="1618" xr:uid="{00000000-0005-0000-0000-000053060000}"/>
    <cellStyle name="Normal 2 2 49" xfId="1619" xr:uid="{00000000-0005-0000-0000-000054060000}"/>
    <cellStyle name="Normal 2 2 5" xfId="1620" xr:uid="{00000000-0005-0000-0000-000055060000}"/>
    <cellStyle name="Normal 2 2 50" xfId="1621" xr:uid="{00000000-0005-0000-0000-000056060000}"/>
    <cellStyle name="Normal 2 2 51" xfId="1622" xr:uid="{00000000-0005-0000-0000-000057060000}"/>
    <cellStyle name="Normal 2 2 52" xfId="1623" xr:uid="{00000000-0005-0000-0000-000058060000}"/>
    <cellStyle name="Normal 2 2 53" xfId="1624" xr:uid="{00000000-0005-0000-0000-000059060000}"/>
    <cellStyle name="Normal 2 2 54" xfId="1625" xr:uid="{00000000-0005-0000-0000-00005A060000}"/>
    <cellStyle name="Normal 2 2 55" xfId="1626" xr:uid="{00000000-0005-0000-0000-00005B060000}"/>
    <cellStyle name="Normal 2 2 56" xfId="1627" xr:uid="{00000000-0005-0000-0000-00005C060000}"/>
    <cellStyle name="Normal 2 2 57" xfId="1628" xr:uid="{00000000-0005-0000-0000-00005D060000}"/>
    <cellStyle name="Normal 2 2 58" xfId="1629" xr:uid="{00000000-0005-0000-0000-00005E060000}"/>
    <cellStyle name="Normal 2 2 59" xfId="1630" xr:uid="{00000000-0005-0000-0000-00005F060000}"/>
    <cellStyle name="Normal 2 2 6" xfId="1631" xr:uid="{00000000-0005-0000-0000-000060060000}"/>
    <cellStyle name="Normal 2 2 60" xfId="1632" xr:uid="{00000000-0005-0000-0000-000061060000}"/>
    <cellStyle name="Normal 2 2 61" xfId="1633" xr:uid="{00000000-0005-0000-0000-000062060000}"/>
    <cellStyle name="Normal 2 2 62" xfId="1634" xr:uid="{00000000-0005-0000-0000-000063060000}"/>
    <cellStyle name="Normal 2 2 63" xfId="1635" xr:uid="{00000000-0005-0000-0000-000064060000}"/>
    <cellStyle name="Normal 2 2 64" xfId="1636" xr:uid="{00000000-0005-0000-0000-000065060000}"/>
    <cellStyle name="Normal 2 2 7" xfId="1637" xr:uid="{00000000-0005-0000-0000-000066060000}"/>
    <cellStyle name="Normal 2 2 8" xfId="1638" xr:uid="{00000000-0005-0000-0000-000067060000}"/>
    <cellStyle name="Normal 2 2 9" xfId="1639" xr:uid="{00000000-0005-0000-0000-000068060000}"/>
    <cellStyle name="Normal 2 20" xfId="1640" xr:uid="{00000000-0005-0000-0000-000069060000}"/>
    <cellStyle name="Normal 2 21" xfId="1641" xr:uid="{00000000-0005-0000-0000-00006A060000}"/>
    <cellStyle name="Normal 2 22" xfId="1642" xr:uid="{00000000-0005-0000-0000-00006B060000}"/>
    <cellStyle name="Normal 2 23" xfId="1643" xr:uid="{00000000-0005-0000-0000-00006C060000}"/>
    <cellStyle name="Normal 2 24" xfId="1644" xr:uid="{00000000-0005-0000-0000-00006D060000}"/>
    <cellStyle name="Normal 2 25" xfId="1645" xr:uid="{00000000-0005-0000-0000-00006E060000}"/>
    <cellStyle name="Normal 2 26" xfId="1646" xr:uid="{00000000-0005-0000-0000-00006F060000}"/>
    <cellStyle name="Normal 2 27" xfId="1647" xr:uid="{00000000-0005-0000-0000-000070060000}"/>
    <cellStyle name="Normal 2 28" xfId="1648" xr:uid="{00000000-0005-0000-0000-000071060000}"/>
    <cellStyle name="Normal 2 29" xfId="1649" xr:uid="{00000000-0005-0000-0000-000072060000}"/>
    <cellStyle name="Normal 2 3" xfId="1650" xr:uid="{00000000-0005-0000-0000-000073060000}"/>
    <cellStyle name="Normal 2 3 2" xfId="1651" xr:uid="{00000000-0005-0000-0000-000074060000}"/>
    <cellStyle name="Normal 2 3 2 2" xfId="1652" xr:uid="{00000000-0005-0000-0000-000075060000}"/>
    <cellStyle name="Normal 2 3 3" xfId="1653" xr:uid="{00000000-0005-0000-0000-000076060000}"/>
    <cellStyle name="Normal 2 30" xfId="1654" xr:uid="{00000000-0005-0000-0000-000077060000}"/>
    <cellStyle name="Normal 2 31" xfId="1655" xr:uid="{00000000-0005-0000-0000-000078060000}"/>
    <cellStyle name="Normal 2 32" xfId="1656" xr:uid="{00000000-0005-0000-0000-000079060000}"/>
    <cellStyle name="Normal 2 33" xfId="1657" xr:uid="{00000000-0005-0000-0000-00007A060000}"/>
    <cellStyle name="Normal 2 34" xfId="1658" xr:uid="{00000000-0005-0000-0000-00007B060000}"/>
    <cellStyle name="Normal 2 35" xfId="1659" xr:uid="{00000000-0005-0000-0000-00007C060000}"/>
    <cellStyle name="Normal 2 36" xfId="1660" xr:uid="{00000000-0005-0000-0000-00007D060000}"/>
    <cellStyle name="Normal 2 37" xfId="1661" xr:uid="{00000000-0005-0000-0000-00007E060000}"/>
    <cellStyle name="Normal 2 38" xfId="1662" xr:uid="{00000000-0005-0000-0000-00007F060000}"/>
    <cellStyle name="Normal 2 39" xfId="1663" xr:uid="{00000000-0005-0000-0000-000080060000}"/>
    <cellStyle name="Normal 2 4" xfId="1664" xr:uid="{00000000-0005-0000-0000-000081060000}"/>
    <cellStyle name="Normal 2 4 2" xfId="1665" xr:uid="{00000000-0005-0000-0000-000082060000}"/>
    <cellStyle name="Normal 2 4 2 2" xfId="1666" xr:uid="{00000000-0005-0000-0000-000083060000}"/>
    <cellStyle name="Normal 2 40" xfId="1667" xr:uid="{00000000-0005-0000-0000-000084060000}"/>
    <cellStyle name="Normal 2 41" xfId="1668" xr:uid="{00000000-0005-0000-0000-000085060000}"/>
    <cellStyle name="Normal 2 42" xfId="1669" xr:uid="{00000000-0005-0000-0000-000086060000}"/>
    <cellStyle name="Normal 2 43" xfId="1670" xr:uid="{00000000-0005-0000-0000-000087060000}"/>
    <cellStyle name="Normal 2 44" xfId="1671" xr:uid="{00000000-0005-0000-0000-000088060000}"/>
    <cellStyle name="Normal 2 45" xfId="1672" xr:uid="{00000000-0005-0000-0000-000089060000}"/>
    <cellStyle name="Normal 2 46" xfId="1673" xr:uid="{00000000-0005-0000-0000-00008A060000}"/>
    <cellStyle name="Normal 2 47" xfId="1674" xr:uid="{00000000-0005-0000-0000-00008B060000}"/>
    <cellStyle name="Normal 2 48" xfId="1675" xr:uid="{00000000-0005-0000-0000-00008C060000}"/>
    <cellStyle name="Normal 2 49" xfId="1676" xr:uid="{00000000-0005-0000-0000-00008D060000}"/>
    <cellStyle name="Normal 2 5" xfId="1677" xr:uid="{00000000-0005-0000-0000-00008E060000}"/>
    <cellStyle name="Normal 2 50" xfId="1678" xr:uid="{00000000-0005-0000-0000-00008F060000}"/>
    <cellStyle name="Normal 2 51" xfId="1679" xr:uid="{00000000-0005-0000-0000-000090060000}"/>
    <cellStyle name="Normal 2 52" xfId="1680" xr:uid="{00000000-0005-0000-0000-000091060000}"/>
    <cellStyle name="Normal 2 53" xfId="1681" xr:uid="{00000000-0005-0000-0000-000092060000}"/>
    <cellStyle name="Normal 2 54" xfId="1682" xr:uid="{00000000-0005-0000-0000-000093060000}"/>
    <cellStyle name="Normal 2 55" xfId="1683" xr:uid="{00000000-0005-0000-0000-000094060000}"/>
    <cellStyle name="Normal 2 56" xfId="1684" xr:uid="{00000000-0005-0000-0000-000095060000}"/>
    <cellStyle name="Normal 2 57" xfId="1685" xr:uid="{00000000-0005-0000-0000-000096060000}"/>
    <cellStyle name="Normal 2 58" xfId="1686" xr:uid="{00000000-0005-0000-0000-000097060000}"/>
    <cellStyle name="Normal 2 59" xfId="1687" xr:uid="{00000000-0005-0000-0000-000098060000}"/>
    <cellStyle name="Normal 2 6" xfId="1688" xr:uid="{00000000-0005-0000-0000-000099060000}"/>
    <cellStyle name="Normal 2 60" xfId="1689" xr:uid="{00000000-0005-0000-0000-00009A060000}"/>
    <cellStyle name="Normal 2 61" xfId="1690" xr:uid="{00000000-0005-0000-0000-00009B060000}"/>
    <cellStyle name="Normal 2 62" xfId="1691" xr:uid="{00000000-0005-0000-0000-00009C060000}"/>
    <cellStyle name="Normal 2 63" xfId="1692" xr:uid="{00000000-0005-0000-0000-00009D060000}"/>
    <cellStyle name="Normal 2 64" xfId="1693" xr:uid="{00000000-0005-0000-0000-00009E060000}"/>
    <cellStyle name="Normal 2 65" xfId="1694" xr:uid="{00000000-0005-0000-0000-00009F060000}"/>
    <cellStyle name="Normal 2 66" xfId="1695" xr:uid="{00000000-0005-0000-0000-0000A0060000}"/>
    <cellStyle name="Normal 2 67" xfId="1696" xr:uid="{00000000-0005-0000-0000-0000A1060000}"/>
    <cellStyle name="Normal 2 68" xfId="2000" xr:uid="{EC4A9BFC-871B-4566-9813-F0864FC657A5}"/>
    <cellStyle name="Normal 2 7" xfId="1697" xr:uid="{00000000-0005-0000-0000-0000A2060000}"/>
    <cellStyle name="Normal 2 7 2" xfId="1698" xr:uid="{00000000-0005-0000-0000-0000A3060000}"/>
    <cellStyle name="Normal 2 8" xfId="1699" xr:uid="{00000000-0005-0000-0000-0000A4060000}"/>
    <cellStyle name="Normal 2 9" xfId="1700" xr:uid="{00000000-0005-0000-0000-0000A5060000}"/>
    <cellStyle name="Normal 2_4. ANEXOS TECNICOS" xfId="1701" xr:uid="{00000000-0005-0000-0000-0000A6060000}"/>
    <cellStyle name="Normal 20" xfId="1702" xr:uid="{00000000-0005-0000-0000-0000A7060000}"/>
    <cellStyle name="Normal 21" xfId="1703" xr:uid="{00000000-0005-0000-0000-0000A8060000}"/>
    <cellStyle name="Normal 22" xfId="1704" xr:uid="{00000000-0005-0000-0000-0000A9060000}"/>
    <cellStyle name="Normal 22 2" xfId="1705" xr:uid="{00000000-0005-0000-0000-0000AA060000}"/>
    <cellStyle name="Normal 23" xfId="1706" xr:uid="{00000000-0005-0000-0000-0000AB060000}"/>
    <cellStyle name="Normal 24" xfId="1707" xr:uid="{00000000-0005-0000-0000-0000AC060000}"/>
    <cellStyle name="Normal 25" xfId="1708" xr:uid="{00000000-0005-0000-0000-0000AD060000}"/>
    <cellStyle name="Normal 26" xfId="1709" xr:uid="{00000000-0005-0000-0000-0000AE060000}"/>
    <cellStyle name="Normal 27" xfId="1710" xr:uid="{00000000-0005-0000-0000-0000AF060000}"/>
    <cellStyle name="Normal 28" xfId="1711" xr:uid="{00000000-0005-0000-0000-0000B0060000}"/>
    <cellStyle name="Normal 29" xfId="1712" xr:uid="{00000000-0005-0000-0000-0000B1060000}"/>
    <cellStyle name="Normal 3" xfId="1713" xr:uid="{00000000-0005-0000-0000-0000B2060000}"/>
    <cellStyle name="Normal 3 10" xfId="1714" xr:uid="{00000000-0005-0000-0000-0000B3060000}"/>
    <cellStyle name="Normal 3 10 2" xfId="1715" xr:uid="{00000000-0005-0000-0000-0000B4060000}"/>
    <cellStyle name="Normal 3 11" xfId="1716" xr:uid="{00000000-0005-0000-0000-0000B5060000}"/>
    <cellStyle name="Normal 3 11 2" xfId="1717" xr:uid="{00000000-0005-0000-0000-0000B6060000}"/>
    <cellStyle name="Normal 3 12" xfId="1718" xr:uid="{00000000-0005-0000-0000-0000B7060000}"/>
    <cellStyle name="Normal 3 12 2" xfId="1719" xr:uid="{00000000-0005-0000-0000-0000B8060000}"/>
    <cellStyle name="Normal 3 13" xfId="1720" xr:uid="{00000000-0005-0000-0000-0000B9060000}"/>
    <cellStyle name="Normal 3 14" xfId="1721" xr:uid="{00000000-0005-0000-0000-0000BA060000}"/>
    <cellStyle name="Normal 3 15" xfId="1722" xr:uid="{00000000-0005-0000-0000-0000BB060000}"/>
    <cellStyle name="Normal 3 16" xfId="1723" xr:uid="{00000000-0005-0000-0000-0000BC060000}"/>
    <cellStyle name="Normal 3 17" xfId="1724" xr:uid="{00000000-0005-0000-0000-0000BD060000}"/>
    <cellStyle name="Normal 3 18" xfId="1725" xr:uid="{00000000-0005-0000-0000-0000BE060000}"/>
    <cellStyle name="Normal 3 19" xfId="1726" xr:uid="{00000000-0005-0000-0000-0000BF060000}"/>
    <cellStyle name="Normal 3 2" xfId="1727" xr:uid="{00000000-0005-0000-0000-0000C0060000}"/>
    <cellStyle name="Normal 3 2 2" xfId="1728" xr:uid="{00000000-0005-0000-0000-0000C1060000}"/>
    <cellStyle name="Normal 3 20" xfId="1729" xr:uid="{00000000-0005-0000-0000-0000C2060000}"/>
    <cellStyle name="Normal 3 21" xfId="1730" xr:uid="{00000000-0005-0000-0000-0000C3060000}"/>
    <cellStyle name="Normal 3 22" xfId="1731" xr:uid="{00000000-0005-0000-0000-0000C4060000}"/>
    <cellStyle name="Normal 3 23" xfId="1732" xr:uid="{00000000-0005-0000-0000-0000C5060000}"/>
    <cellStyle name="Normal 3 24" xfId="1733" xr:uid="{00000000-0005-0000-0000-0000C6060000}"/>
    <cellStyle name="Normal 3 25" xfId="1734" xr:uid="{00000000-0005-0000-0000-0000C7060000}"/>
    <cellStyle name="Normal 3 26" xfId="1735" xr:uid="{00000000-0005-0000-0000-0000C8060000}"/>
    <cellStyle name="Normal 3 27" xfId="1736" xr:uid="{00000000-0005-0000-0000-0000C9060000}"/>
    <cellStyle name="Normal 3 28" xfId="1737" xr:uid="{00000000-0005-0000-0000-0000CA060000}"/>
    <cellStyle name="Normal 3 29" xfId="1738" xr:uid="{00000000-0005-0000-0000-0000CB060000}"/>
    <cellStyle name="Normal 3 3" xfId="1739" xr:uid="{00000000-0005-0000-0000-0000CC060000}"/>
    <cellStyle name="Normal 3 3 2" xfId="1740" xr:uid="{00000000-0005-0000-0000-0000CD060000}"/>
    <cellStyle name="Normal 3 30" xfId="1741" xr:uid="{00000000-0005-0000-0000-0000CE060000}"/>
    <cellStyle name="Normal 3 31" xfId="1742" xr:uid="{00000000-0005-0000-0000-0000CF060000}"/>
    <cellStyle name="Normal 3 32" xfId="1743" xr:uid="{00000000-0005-0000-0000-0000D0060000}"/>
    <cellStyle name="Normal 3 33" xfId="1744" xr:uid="{00000000-0005-0000-0000-0000D1060000}"/>
    <cellStyle name="Normal 3 34" xfId="1745" xr:uid="{00000000-0005-0000-0000-0000D2060000}"/>
    <cellStyle name="Normal 3 35" xfId="1746" xr:uid="{00000000-0005-0000-0000-0000D3060000}"/>
    <cellStyle name="Normal 3 36" xfId="1747" xr:uid="{00000000-0005-0000-0000-0000D4060000}"/>
    <cellStyle name="Normal 3 37" xfId="1748" xr:uid="{00000000-0005-0000-0000-0000D5060000}"/>
    <cellStyle name="Normal 3 38" xfId="1749" xr:uid="{00000000-0005-0000-0000-0000D6060000}"/>
    <cellStyle name="Normal 3 39" xfId="1750" xr:uid="{00000000-0005-0000-0000-0000D7060000}"/>
    <cellStyle name="Normal 3 4" xfId="1751" xr:uid="{00000000-0005-0000-0000-0000D8060000}"/>
    <cellStyle name="Normal 3 4 2" xfId="1752" xr:uid="{00000000-0005-0000-0000-0000D9060000}"/>
    <cellStyle name="Normal 3 40" xfId="1753" xr:uid="{00000000-0005-0000-0000-0000DA060000}"/>
    <cellStyle name="Normal 3 41" xfId="1754" xr:uid="{00000000-0005-0000-0000-0000DB060000}"/>
    <cellStyle name="Normal 3 42" xfId="1755" xr:uid="{00000000-0005-0000-0000-0000DC060000}"/>
    <cellStyle name="Normal 3 43" xfId="1756" xr:uid="{00000000-0005-0000-0000-0000DD060000}"/>
    <cellStyle name="Normal 3 44" xfId="1757" xr:uid="{00000000-0005-0000-0000-0000DE060000}"/>
    <cellStyle name="Normal 3 44 2" xfId="1758" xr:uid="{00000000-0005-0000-0000-0000DF060000}"/>
    <cellStyle name="Normal 3 45" xfId="1759" xr:uid="{00000000-0005-0000-0000-0000E0060000}"/>
    <cellStyle name="Normal 3 46" xfId="1760" xr:uid="{00000000-0005-0000-0000-0000E1060000}"/>
    <cellStyle name="Normal 3 47" xfId="1761" xr:uid="{00000000-0005-0000-0000-0000E2060000}"/>
    <cellStyle name="Normal 3 48" xfId="1762" xr:uid="{00000000-0005-0000-0000-0000E3060000}"/>
    <cellStyle name="Normal 3 49" xfId="1763" xr:uid="{00000000-0005-0000-0000-0000E4060000}"/>
    <cellStyle name="Normal 3 5" xfId="1764" xr:uid="{00000000-0005-0000-0000-0000E5060000}"/>
    <cellStyle name="Normal 3 5 2" xfId="1765" xr:uid="{00000000-0005-0000-0000-0000E6060000}"/>
    <cellStyle name="Normal 3 50" xfId="1766" xr:uid="{00000000-0005-0000-0000-0000E7060000}"/>
    <cellStyle name="Normal 3 51" xfId="1767" xr:uid="{00000000-0005-0000-0000-0000E8060000}"/>
    <cellStyle name="Normal 3 52" xfId="1768" xr:uid="{00000000-0005-0000-0000-0000E9060000}"/>
    <cellStyle name="Normal 3 53" xfId="1769" xr:uid="{00000000-0005-0000-0000-0000EA060000}"/>
    <cellStyle name="Normal 3 54" xfId="1770" xr:uid="{00000000-0005-0000-0000-0000EB060000}"/>
    <cellStyle name="Normal 3 55" xfId="1771" xr:uid="{00000000-0005-0000-0000-0000EC060000}"/>
    <cellStyle name="Normal 3 56" xfId="1772" xr:uid="{00000000-0005-0000-0000-0000ED060000}"/>
    <cellStyle name="Normal 3 57" xfId="1773" xr:uid="{00000000-0005-0000-0000-0000EE060000}"/>
    <cellStyle name="Normal 3 58" xfId="1774" xr:uid="{00000000-0005-0000-0000-0000EF060000}"/>
    <cellStyle name="Normal 3 59" xfId="1775" xr:uid="{00000000-0005-0000-0000-0000F0060000}"/>
    <cellStyle name="Normal 3 6" xfId="1776" xr:uid="{00000000-0005-0000-0000-0000F1060000}"/>
    <cellStyle name="Normal 3 6 2" xfId="1777" xr:uid="{00000000-0005-0000-0000-0000F2060000}"/>
    <cellStyle name="Normal 3 60" xfId="1778" xr:uid="{00000000-0005-0000-0000-0000F3060000}"/>
    <cellStyle name="Normal 3 61" xfId="1779" xr:uid="{00000000-0005-0000-0000-0000F4060000}"/>
    <cellStyle name="Normal 3 62" xfId="1780" xr:uid="{00000000-0005-0000-0000-0000F5060000}"/>
    <cellStyle name="Normal 3 63" xfId="1781" xr:uid="{00000000-0005-0000-0000-0000F6060000}"/>
    <cellStyle name="Normal 3 64" xfId="1782" xr:uid="{00000000-0005-0000-0000-0000F7060000}"/>
    <cellStyle name="Normal 3 65" xfId="1783" xr:uid="{00000000-0005-0000-0000-0000F8060000}"/>
    <cellStyle name="Normal 3 66" xfId="1784" xr:uid="{00000000-0005-0000-0000-0000F9060000}"/>
    <cellStyle name="Normal 3 67" xfId="1785" xr:uid="{00000000-0005-0000-0000-0000FA060000}"/>
    <cellStyle name="Normal 3 68" xfId="1786" xr:uid="{00000000-0005-0000-0000-0000FB060000}"/>
    <cellStyle name="Normal 3 69" xfId="1787" xr:uid="{00000000-0005-0000-0000-0000FC060000}"/>
    <cellStyle name="Normal 3 7" xfId="1788" xr:uid="{00000000-0005-0000-0000-0000FD060000}"/>
    <cellStyle name="Normal 3 7 2" xfId="1789" xr:uid="{00000000-0005-0000-0000-0000FE060000}"/>
    <cellStyle name="Normal 3 70" xfId="1790" xr:uid="{00000000-0005-0000-0000-0000FF060000}"/>
    <cellStyle name="Normal 3 71" xfId="1791" xr:uid="{00000000-0005-0000-0000-000000070000}"/>
    <cellStyle name="Normal 3 72" xfId="1792" xr:uid="{00000000-0005-0000-0000-000001070000}"/>
    <cellStyle name="Normal 3 73" xfId="1793" xr:uid="{00000000-0005-0000-0000-000002070000}"/>
    <cellStyle name="Normal 3 74" xfId="1794" xr:uid="{00000000-0005-0000-0000-000003070000}"/>
    <cellStyle name="Normal 3 75" xfId="1795" xr:uid="{00000000-0005-0000-0000-000004070000}"/>
    <cellStyle name="Normal 3 76" xfId="1796" xr:uid="{00000000-0005-0000-0000-000005070000}"/>
    <cellStyle name="Normal 3 77" xfId="1797" xr:uid="{00000000-0005-0000-0000-000006070000}"/>
    <cellStyle name="Normal 3 78" xfId="1997" xr:uid="{E4DD6DE4-729F-452D-B39E-DE74A8B4481A}"/>
    <cellStyle name="Normal 3 8" xfId="1798" xr:uid="{00000000-0005-0000-0000-000007070000}"/>
    <cellStyle name="Normal 3 8 2" xfId="1799" xr:uid="{00000000-0005-0000-0000-000008070000}"/>
    <cellStyle name="Normal 3 9" xfId="1800" xr:uid="{00000000-0005-0000-0000-000009070000}"/>
    <cellStyle name="Normal 3 9 2" xfId="1801" xr:uid="{00000000-0005-0000-0000-00000A070000}"/>
    <cellStyle name="Normal 3_4. ANEXOS TECNICOS" xfId="1802" xr:uid="{00000000-0005-0000-0000-00000B070000}"/>
    <cellStyle name="Normal 30" xfId="1803" xr:uid="{00000000-0005-0000-0000-00000C070000}"/>
    <cellStyle name="Normal 31" xfId="1804" xr:uid="{00000000-0005-0000-0000-00000D070000}"/>
    <cellStyle name="Normal 32" xfId="1805" xr:uid="{00000000-0005-0000-0000-00000E070000}"/>
    <cellStyle name="Normal 33" xfId="1806" xr:uid="{00000000-0005-0000-0000-00000F070000}"/>
    <cellStyle name="Normal 34" xfId="1807" xr:uid="{00000000-0005-0000-0000-000010070000}"/>
    <cellStyle name="Normal 35" xfId="1808" xr:uid="{00000000-0005-0000-0000-000011070000}"/>
    <cellStyle name="Normal 36" xfId="1809" xr:uid="{00000000-0005-0000-0000-000012070000}"/>
    <cellStyle name="Normal 37" xfId="1810" xr:uid="{00000000-0005-0000-0000-000013070000}"/>
    <cellStyle name="Normal 38" xfId="1811" xr:uid="{00000000-0005-0000-0000-000014070000}"/>
    <cellStyle name="Normal 39" xfId="1812" xr:uid="{00000000-0005-0000-0000-000015070000}"/>
    <cellStyle name="Normal 39 2" xfId="1813" xr:uid="{00000000-0005-0000-0000-000016070000}"/>
    <cellStyle name="Normal 4" xfId="1814" xr:uid="{00000000-0005-0000-0000-000017070000}"/>
    <cellStyle name="Normal 4 2" xfId="1815" xr:uid="{00000000-0005-0000-0000-000018070000}"/>
    <cellStyle name="Normal 4 2 2" xfId="1816" xr:uid="{00000000-0005-0000-0000-000019070000}"/>
    <cellStyle name="Normal 4 2 2 2" xfId="1817" xr:uid="{00000000-0005-0000-0000-00001A070000}"/>
    <cellStyle name="Normal 4 2 2 3" xfId="1818" xr:uid="{00000000-0005-0000-0000-00001B070000}"/>
    <cellStyle name="Normal 4 2 3" xfId="1819" xr:uid="{00000000-0005-0000-0000-00001C070000}"/>
    <cellStyle name="Normal 4 2 4" xfId="1820" xr:uid="{00000000-0005-0000-0000-00001D070000}"/>
    <cellStyle name="Normal 4 3" xfId="1821" xr:uid="{00000000-0005-0000-0000-00001E070000}"/>
    <cellStyle name="Normal 4 3 2" xfId="1822" xr:uid="{00000000-0005-0000-0000-00001F070000}"/>
    <cellStyle name="Normal 4 3 3" xfId="1823" xr:uid="{00000000-0005-0000-0000-000020070000}"/>
    <cellStyle name="Normal 4 4" xfId="1824" xr:uid="{00000000-0005-0000-0000-000021070000}"/>
    <cellStyle name="Normal 4 5" xfId="1825" xr:uid="{00000000-0005-0000-0000-000022070000}"/>
    <cellStyle name="Normal 4 6" xfId="1996" xr:uid="{9A378DCE-0008-4481-9CB1-BAE6FB09FBF3}"/>
    <cellStyle name="Normal 40" xfId="1826" xr:uid="{00000000-0005-0000-0000-000023070000}"/>
    <cellStyle name="Normal 41" xfId="1827" xr:uid="{00000000-0005-0000-0000-000024070000}"/>
    <cellStyle name="Normal 42" xfId="1828" xr:uid="{00000000-0005-0000-0000-000025070000}"/>
    <cellStyle name="Normal 43" xfId="1829" xr:uid="{00000000-0005-0000-0000-000026070000}"/>
    <cellStyle name="Normal 44" xfId="1830" xr:uid="{00000000-0005-0000-0000-000027070000}"/>
    <cellStyle name="Normal 44 10" xfId="1831" xr:uid="{00000000-0005-0000-0000-000028070000}"/>
    <cellStyle name="Normal 44 10 2" xfId="1832" xr:uid="{00000000-0005-0000-0000-000029070000}"/>
    <cellStyle name="Normal 44 11" xfId="1833" xr:uid="{00000000-0005-0000-0000-00002A070000}"/>
    <cellStyle name="Normal 44 11 2" xfId="1834" xr:uid="{00000000-0005-0000-0000-00002B070000}"/>
    <cellStyle name="Normal 44 12" xfId="1835" xr:uid="{00000000-0005-0000-0000-00002C070000}"/>
    <cellStyle name="Normal 44 13" xfId="1836" xr:uid="{00000000-0005-0000-0000-00002D070000}"/>
    <cellStyle name="Normal 44 14" xfId="1837" xr:uid="{00000000-0005-0000-0000-00002E070000}"/>
    <cellStyle name="Normal 44 15" xfId="1838" xr:uid="{00000000-0005-0000-0000-00002F070000}"/>
    <cellStyle name="Normal 44 16" xfId="1839" xr:uid="{00000000-0005-0000-0000-000030070000}"/>
    <cellStyle name="Normal 44 17" xfId="1840" xr:uid="{00000000-0005-0000-0000-000031070000}"/>
    <cellStyle name="Normal 44 18" xfId="1841" xr:uid="{00000000-0005-0000-0000-000032070000}"/>
    <cellStyle name="Normal 44 19" xfId="1842" xr:uid="{00000000-0005-0000-0000-000033070000}"/>
    <cellStyle name="Normal 44 2" xfId="1843" xr:uid="{00000000-0005-0000-0000-000034070000}"/>
    <cellStyle name="Normal 44 2 2" xfId="1844" xr:uid="{00000000-0005-0000-0000-000035070000}"/>
    <cellStyle name="Normal 44 20" xfId="1845" xr:uid="{00000000-0005-0000-0000-000036070000}"/>
    <cellStyle name="Normal 44 21" xfId="1846" xr:uid="{00000000-0005-0000-0000-000037070000}"/>
    <cellStyle name="Normal 44 22" xfId="1847" xr:uid="{00000000-0005-0000-0000-000038070000}"/>
    <cellStyle name="Normal 44 23" xfId="1848" xr:uid="{00000000-0005-0000-0000-000039070000}"/>
    <cellStyle name="Normal 44 24" xfId="1849" xr:uid="{00000000-0005-0000-0000-00003A070000}"/>
    <cellStyle name="Normal 44 25" xfId="1850" xr:uid="{00000000-0005-0000-0000-00003B070000}"/>
    <cellStyle name="Normal 44 26" xfId="1851" xr:uid="{00000000-0005-0000-0000-00003C070000}"/>
    <cellStyle name="Normal 44 27" xfId="1852" xr:uid="{00000000-0005-0000-0000-00003D070000}"/>
    <cellStyle name="Normal 44 28" xfId="1853" xr:uid="{00000000-0005-0000-0000-00003E070000}"/>
    <cellStyle name="Normal 44 29" xfId="1854" xr:uid="{00000000-0005-0000-0000-00003F070000}"/>
    <cellStyle name="Normal 44 3" xfId="1855" xr:uid="{00000000-0005-0000-0000-000040070000}"/>
    <cellStyle name="Normal 44 3 2" xfId="1856" xr:uid="{00000000-0005-0000-0000-000041070000}"/>
    <cellStyle name="Normal 44 30" xfId="1857" xr:uid="{00000000-0005-0000-0000-000042070000}"/>
    <cellStyle name="Normal 44 31" xfId="1858" xr:uid="{00000000-0005-0000-0000-000043070000}"/>
    <cellStyle name="Normal 44 32" xfId="1859" xr:uid="{00000000-0005-0000-0000-000044070000}"/>
    <cellStyle name="Normal 44 33" xfId="1860" xr:uid="{00000000-0005-0000-0000-000045070000}"/>
    <cellStyle name="Normal 44 34" xfId="1861" xr:uid="{00000000-0005-0000-0000-000046070000}"/>
    <cellStyle name="Normal 44 35" xfId="1862" xr:uid="{00000000-0005-0000-0000-000047070000}"/>
    <cellStyle name="Normal 44 36" xfId="1863" xr:uid="{00000000-0005-0000-0000-000048070000}"/>
    <cellStyle name="Normal 44 37" xfId="1864" xr:uid="{00000000-0005-0000-0000-000049070000}"/>
    <cellStyle name="Normal 44 38" xfId="1865" xr:uid="{00000000-0005-0000-0000-00004A070000}"/>
    <cellStyle name="Normal 44 39" xfId="1866" xr:uid="{00000000-0005-0000-0000-00004B070000}"/>
    <cellStyle name="Normal 44 4" xfId="1867" xr:uid="{00000000-0005-0000-0000-00004C070000}"/>
    <cellStyle name="Normal 44 4 2" xfId="1868" xr:uid="{00000000-0005-0000-0000-00004D070000}"/>
    <cellStyle name="Normal 44 40" xfId="1869" xr:uid="{00000000-0005-0000-0000-00004E070000}"/>
    <cellStyle name="Normal 44 41" xfId="1870" xr:uid="{00000000-0005-0000-0000-00004F070000}"/>
    <cellStyle name="Normal 44 42" xfId="1871" xr:uid="{00000000-0005-0000-0000-000050070000}"/>
    <cellStyle name="Normal 44 43" xfId="1872" xr:uid="{00000000-0005-0000-0000-000051070000}"/>
    <cellStyle name="Normal 44 44" xfId="1873" xr:uid="{00000000-0005-0000-0000-000052070000}"/>
    <cellStyle name="Normal 44 45" xfId="1874" xr:uid="{00000000-0005-0000-0000-000053070000}"/>
    <cellStyle name="Normal 44 46" xfId="1875" xr:uid="{00000000-0005-0000-0000-000054070000}"/>
    <cellStyle name="Normal 44 47" xfId="1876" xr:uid="{00000000-0005-0000-0000-000055070000}"/>
    <cellStyle name="Normal 44 48" xfId="1877" xr:uid="{00000000-0005-0000-0000-000056070000}"/>
    <cellStyle name="Normal 44 49" xfId="1878" xr:uid="{00000000-0005-0000-0000-000057070000}"/>
    <cellStyle name="Normal 44 5" xfId="1879" xr:uid="{00000000-0005-0000-0000-000058070000}"/>
    <cellStyle name="Normal 44 5 2" xfId="1880" xr:uid="{00000000-0005-0000-0000-000059070000}"/>
    <cellStyle name="Normal 44 50" xfId="1881" xr:uid="{00000000-0005-0000-0000-00005A070000}"/>
    <cellStyle name="Normal 44 51" xfId="1882" xr:uid="{00000000-0005-0000-0000-00005B070000}"/>
    <cellStyle name="Normal 44 52" xfId="1883" xr:uid="{00000000-0005-0000-0000-00005C070000}"/>
    <cellStyle name="Normal 44 53" xfId="1884" xr:uid="{00000000-0005-0000-0000-00005D070000}"/>
    <cellStyle name="Normal 44 54" xfId="1885" xr:uid="{00000000-0005-0000-0000-00005E070000}"/>
    <cellStyle name="Normal 44 55" xfId="1886" xr:uid="{00000000-0005-0000-0000-00005F070000}"/>
    <cellStyle name="Normal 44 56" xfId="1887" xr:uid="{00000000-0005-0000-0000-000060070000}"/>
    <cellStyle name="Normal 44 57" xfId="1888" xr:uid="{00000000-0005-0000-0000-000061070000}"/>
    <cellStyle name="Normal 44 58" xfId="1889" xr:uid="{00000000-0005-0000-0000-000062070000}"/>
    <cellStyle name="Normal 44 59" xfId="1890" xr:uid="{00000000-0005-0000-0000-000063070000}"/>
    <cellStyle name="Normal 44 6" xfId="1891" xr:uid="{00000000-0005-0000-0000-000064070000}"/>
    <cellStyle name="Normal 44 6 2" xfId="1892" xr:uid="{00000000-0005-0000-0000-000065070000}"/>
    <cellStyle name="Normal 44 60" xfId="1893" xr:uid="{00000000-0005-0000-0000-000066070000}"/>
    <cellStyle name="Normal 44 61" xfId="1894" xr:uid="{00000000-0005-0000-0000-000067070000}"/>
    <cellStyle name="Normal 44 62" xfId="1895" xr:uid="{00000000-0005-0000-0000-000068070000}"/>
    <cellStyle name="Normal 44 63" xfId="1896" xr:uid="{00000000-0005-0000-0000-000069070000}"/>
    <cellStyle name="Normal 44 64" xfId="1897" xr:uid="{00000000-0005-0000-0000-00006A070000}"/>
    <cellStyle name="Normal 44 65" xfId="1898" xr:uid="{00000000-0005-0000-0000-00006B070000}"/>
    <cellStyle name="Normal 44 66" xfId="1899" xr:uid="{00000000-0005-0000-0000-00006C070000}"/>
    <cellStyle name="Normal 44 67" xfId="1900" xr:uid="{00000000-0005-0000-0000-00006D070000}"/>
    <cellStyle name="Normal 44 68" xfId="1901" xr:uid="{00000000-0005-0000-0000-00006E070000}"/>
    <cellStyle name="Normal 44 69" xfId="1902" xr:uid="{00000000-0005-0000-0000-00006F070000}"/>
    <cellStyle name="Normal 44 7" xfId="1903" xr:uid="{00000000-0005-0000-0000-000070070000}"/>
    <cellStyle name="Normal 44 7 2" xfId="1904" xr:uid="{00000000-0005-0000-0000-000071070000}"/>
    <cellStyle name="Normal 44 70" xfId="1905" xr:uid="{00000000-0005-0000-0000-000072070000}"/>
    <cellStyle name="Normal 44 71" xfId="1906" xr:uid="{00000000-0005-0000-0000-000073070000}"/>
    <cellStyle name="Normal 44 72" xfId="1907" xr:uid="{00000000-0005-0000-0000-000074070000}"/>
    <cellStyle name="Normal 44 73" xfId="1908" xr:uid="{00000000-0005-0000-0000-000075070000}"/>
    <cellStyle name="Normal 44 74" xfId="1909" xr:uid="{00000000-0005-0000-0000-000076070000}"/>
    <cellStyle name="Normal 44 75" xfId="1910" xr:uid="{00000000-0005-0000-0000-000077070000}"/>
    <cellStyle name="Normal 44 8" xfId="1911" xr:uid="{00000000-0005-0000-0000-000078070000}"/>
    <cellStyle name="Normal 44 8 2" xfId="1912" xr:uid="{00000000-0005-0000-0000-000079070000}"/>
    <cellStyle name="Normal 44 9" xfId="1913" xr:uid="{00000000-0005-0000-0000-00007A070000}"/>
    <cellStyle name="Normal 44 9 2" xfId="1914" xr:uid="{00000000-0005-0000-0000-00007B070000}"/>
    <cellStyle name="Normal 44_INFORME DE EVALUACION TECNICO PRELIMINAR AJUSTADO" xfId="1915" xr:uid="{00000000-0005-0000-0000-00007C070000}"/>
    <cellStyle name="Normal 45" xfId="1916" xr:uid="{00000000-0005-0000-0000-00007D070000}"/>
    <cellStyle name="Normal 46" xfId="1917" xr:uid="{00000000-0005-0000-0000-00007E070000}"/>
    <cellStyle name="Normal 47" xfId="1918" xr:uid="{00000000-0005-0000-0000-00007F070000}"/>
    <cellStyle name="Normal 48" xfId="1919" xr:uid="{00000000-0005-0000-0000-000080070000}"/>
    <cellStyle name="Normal 49" xfId="1920" xr:uid="{00000000-0005-0000-0000-000081070000}"/>
    <cellStyle name="Normal 5" xfId="1921" xr:uid="{00000000-0005-0000-0000-000082070000}"/>
    <cellStyle name="Normal 5 2" xfId="1922" xr:uid="{00000000-0005-0000-0000-000083070000}"/>
    <cellStyle name="Normal 5 3" xfId="1923" xr:uid="{00000000-0005-0000-0000-000084070000}"/>
    <cellStyle name="Normal 5 3 2" xfId="1924" xr:uid="{00000000-0005-0000-0000-000085070000}"/>
    <cellStyle name="Normal 5 4" xfId="1925" xr:uid="{00000000-0005-0000-0000-000086070000}"/>
    <cellStyle name="Normal 5 5" xfId="1926" xr:uid="{00000000-0005-0000-0000-000087070000}"/>
    <cellStyle name="Normal 5 6" xfId="1927" xr:uid="{00000000-0005-0000-0000-000088070000}"/>
    <cellStyle name="Normal 50" xfId="1998" xr:uid="{6E3D7D3B-AD42-4E48-9E2B-319BCD50601C}"/>
    <cellStyle name="Normal 54" xfId="1928" xr:uid="{00000000-0005-0000-0000-000089070000}"/>
    <cellStyle name="Normal 58" xfId="1929" xr:uid="{00000000-0005-0000-0000-00008A070000}"/>
    <cellStyle name="Normal 6" xfId="1930" xr:uid="{00000000-0005-0000-0000-00008B070000}"/>
    <cellStyle name="Normal 6 2" xfId="1931" xr:uid="{00000000-0005-0000-0000-00008C070000}"/>
    <cellStyle name="Normal 6 3" xfId="1932" xr:uid="{00000000-0005-0000-0000-00008D070000}"/>
    <cellStyle name="Normal 6 4" xfId="1933" xr:uid="{00000000-0005-0000-0000-00008E070000}"/>
    <cellStyle name="Normal 61" xfId="1934" xr:uid="{00000000-0005-0000-0000-00008F070000}"/>
    <cellStyle name="Normal 62" xfId="1935" xr:uid="{00000000-0005-0000-0000-000090070000}"/>
    <cellStyle name="Normal 7" xfId="1936" xr:uid="{00000000-0005-0000-0000-000091070000}"/>
    <cellStyle name="Normal 7 2" xfId="1937" xr:uid="{00000000-0005-0000-0000-000092070000}"/>
    <cellStyle name="Normal 7 2 2" xfId="1938" xr:uid="{00000000-0005-0000-0000-000093070000}"/>
    <cellStyle name="Normal 7 3" xfId="1939" xr:uid="{00000000-0005-0000-0000-000094070000}"/>
    <cellStyle name="Normal 7 4" xfId="1940" xr:uid="{00000000-0005-0000-0000-000095070000}"/>
    <cellStyle name="Normal 7 5" xfId="1941" xr:uid="{00000000-0005-0000-0000-000096070000}"/>
    <cellStyle name="Normal 8" xfId="1942" xr:uid="{00000000-0005-0000-0000-000097070000}"/>
    <cellStyle name="Normal 8 2" xfId="1943" xr:uid="{00000000-0005-0000-0000-000098070000}"/>
    <cellStyle name="Normal 8 2 2" xfId="1944" xr:uid="{00000000-0005-0000-0000-000099070000}"/>
    <cellStyle name="Normal 8 3" xfId="1945" xr:uid="{00000000-0005-0000-0000-00009A070000}"/>
    <cellStyle name="Normal 8 4" xfId="1946" xr:uid="{00000000-0005-0000-0000-00009B070000}"/>
    <cellStyle name="Normal 8 5" xfId="1947" xr:uid="{00000000-0005-0000-0000-00009C070000}"/>
    <cellStyle name="Normal 9" xfId="1948" xr:uid="{00000000-0005-0000-0000-00009D070000}"/>
    <cellStyle name="Normal 9 2" xfId="1949" xr:uid="{00000000-0005-0000-0000-00009E070000}"/>
    <cellStyle name="Notas 2" xfId="1950" xr:uid="{00000000-0005-0000-0000-0000A2070000}"/>
    <cellStyle name="Notas 2 2" xfId="1951" xr:uid="{00000000-0005-0000-0000-0000A3070000}"/>
    <cellStyle name="Notas 3" xfId="1952" xr:uid="{00000000-0005-0000-0000-0000A4070000}"/>
    <cellStyle name="Notas 4" xfId="1953" xr:uid="{00000000-0005-0000-0000-0000A5070000}"/>
    <cellStyle name="Output" xfId="1954" xr:uid="{00000000-0005-0000-0000-0000A6070000}"/>
    <cellStyle name="Porcentaje" xfId="2004" builtinId="5"/>
    <cellStyle name="Porcentaje 2" xfId="1955" xr:uid="{00000000-0005-0000-0000-0000A8070000}"/>
    <cellStyle name="Porcentaje 2 2" xfId="1956" xr:uid="{00000000-0005-0000-0000-0000A9070000}"/>
    <cellStyle name="Porcentaje 2 3" xfId="2003" xr:uid="{D5F4B96A-920B-4B85-82A6-553E7743773D}"/>
    <cellStyle name="Porcentual 2" xfId="1957" xr:uid="{00000000-0005-0000-0000-0000AA070000}"/>
    <cellStyle name="Porcentual 2 2" xfId="1958" xr:uid="{00000000-0005-0000-0000-0000AB070000}"/>
    <cellStyle name="Porcentual 3" xfId="1959" xr:uid="{00000000-0005-0000-0000-0000AC070000}"/>
    <cellStyle name="Salida 2" xfId="1960" xr:uid="{00000000-0005-0000-0000-0000AD070000}"/>
    <cellStyle name="Salida 2 2" xfId="1961" xr:uid="{00000000-0005-0000-0000-0000AE070000}"/>
    <cellStyle name="Salida 3" xfId="1962" xr:uid="{00000000-0005-0000-0000-0000AF070000}"/>
    <cellStyle name="Salida 4" xfId="1963" xr:uid="{00000000-0005-0000-0000-0000B0070000}"/>
    <cellStyle name="TableStyleLight1" xfId="1964" xr:uid="{00000000-0005-0000-0000-0000B1070000}"/>
    <cellStyle name="Texto de advertencia 2" xfId="1965" xr:uid="{00000000-0005-0000-0000-0000B2070000}"/>
    <cellStyle name="Texto de advertencia 2 2" xfId="1966" xr:uid="{00000000-0005-0000-0000-0000B3070000}"/>
    <cellStyle name="Texto de advertencia 3" xfId="1967" xr:uid="{00000000-0005-0000-0000-0000B4070000}"/>
    <cellStyle name="Texto de advertencia 4" xfId="1968" xr:uid="{00000000-0005-0000-0000-0000B5070000}"/>
    <cellStyle name="Texto explicativo 2" xfId="1969" xr:uid="{00000000-0005-0000-0000-0000B6070000}"/>
    <cellStyle name="Texto explicativo 2 2" xfId="1970" xr:uid="{00000000-0005-0000-0000-0000B7070000}"/>
    <cellStyle name="Texto explicativo 3" xfId="1971" xr:uid="{00000000-0005-0000-0000-0000B8070000}"/>
    <cellStyle name="Texto explicativo 4" xfId="1972" xr:uid="{00000000-0005-0000-0000-0000B9070000}"/>
    <cellStyle name="Title" xfId="1973" xr:uid="{00000000-0005-0000-0000-0000BA070000}"/>
    <cellStyle name="Título 1 2" xfId="1974" xr:uid="{00000000-0005-0000-0000-0000BB070000}"/>
    <cellStyle name="Título 1 2 2" xfId="1975" xr:uid="{00000000-0005-0000-0000-0000BC070000}"/>
    <cellStyle name="Título 1 3" xfId="1976" xr:uid="{00000000-0005-0000-0000-0000BD070000}"/>
    <cellStyle name="Título 1 4" xfId="1977" xr:uid="{00000000-0005-0000-0000-0000BE070000}"/>
    <cellStyle name="Título 2 2" xfId="1978" xr:uid="{00000000-0005-0000-0000-0000BF070000}"/>
    <cellStyle name="Título 2 2 2" xfId="1979" xr:uid="{00000000-0005-0000-0000-0000C0070000}"/>
    <cellStyle name="Título 2 3" xfId="1980" xr:uid="{00000000-0005-0000-0000-0000C1070000}"/>
    <cellStyle name="Título 2 4" xfId="1981" xr:uid="{00000000-0005-0000-0000-0000C2070000}"/>
    <cellStyle name="Título 3 2" xfId="1982" xr:uid="{00000000-0005-0000-0000-0000C3070000}"/>
    <cellStyle name="Título 3 2 2" xfId="1983" xr:uid="{00000000-0005-0000-0000-0000C4070000}"/>
    <cellStyle name="Título 3 3" xfId="1984" xr:uid="{00000000-0005-0000-0000-0000C5070000}"/>
    <cellStyle name="Título 3 4" xfId="1985" xr:uid="{00000000-0005-0000-0000-0000C6070000}"/>
    <cellStyle name="Título 4" xfId="1986" xr:uid="{00000000-0005-0000-0000-0000C7070000}"/>
    <cellStyle name="Título 4 2" xfId="1987" xr:uid="{00000000-0005-0000-0000-0000C8070000}"/>
    <cellStyle name="Título 5" xfId="1988" xr:uid="{00000000-0005-0000-0000-0000C9070000}"/>
    <cellStyle name="Título 6" xfId="1989" xr:uid="{00000000-0005-0000-0000-0000CA070000}"/>
    <cellStyle name="Total 2" xfId="1990" xr:uid="{00000000-0005-0000-0000-0000CB070000}"/>
    <cellStyle name="Total 2 2" xfId="1991" xr:uid="{00000000-0005-0000-0000-0000CC070000}"/>
    <cellStyle name="Total 3" xfId="1992" xr:uid="{00000000-0005-0000-0000-0000CD070000}"/>
    <cellStyle name="Total 4" xfId="1993" xr:uid="{00000000-0005-0000-0000-0000CE070000}"/>
  </cellStyles>
  <dxfs count="2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5.png"/><Relationship Id="rId7" Type="http://schemas.openxmlformats.org/officeDocument/2006/relationships/image" Target="../media/image9.png"/><Relationship Id="rId2" Type="http://schemas.openxmlformats.org/officeDocument/2006/relationships/image" Target="../media/image4.jpeg"/><Relationship Id="rId1" Type="http://schemas.openxmlformats.org/officeDocument/2006/relationships/image" Target="../media/image3.png"/><Relationship Id="rId6" Type="http://schemas.openxmlformats.org/officeDocument/2006/relationships/image" Target="../media/image8.png"/><Relationship Id="rId5" Type="http://schemas.openxmlformats.org/officeDocument/2006/relationships/image" Target="../media/image7.png"/><Relationship Id="rId4" Type="http://schemas.openxmlformats.org/officeDocument/2006/relationships/image" Target="../media/image6.png"/></Relationships>
</file>

<file path=xl/drawings/_rels/drawing3.xml.rels><?xml version="1.0" encoding="UTF-8" standalone="yes"?>
<Relationships xmlns="http://schemas.openxmlformats.org/package/2006/relationships"><Relationship Id="rId8" Type="http://schemas.openxmlformats.org/officeDocument/2006/relationships/image" Target="../media/image11.jpeg"/><Relationship Id="rId3" Type="http://schemas.openxmlformats.org/officeDocument/2006/relationships/image" Target="../media/image5.png"/><Relationship Id="rId7" Type="http://schemas.openxmlformats.org/officeDocument/2006/relationships/image" Target="../media/image9.png"/><Relationship Id="rId2" Type="http://schemas.openxmlformats.org/officeDocument/2006/relationships/image" Target="../media/image10.jpeg"/><Relationship Id="rId1" Type="http://schemas.openxmlformats.org/officeDocument/2006/relationships/image" Target="../media/image1.png"/><Relationship Id="rId6" Type="http://schemas.openxmlformats.org/officeDocument/2006/relationships/image" Target="../media/image8.png"/><Relationship Id="rId5" Type="http://schemas.openxmlformats.org/officeDocument/2006/relationships/image" Target="../media/image7.png"/><Relationship Id="rId4" Type="http://schemas.openxmlformats.org/officeDocument/2006/relationships/image" Target="../media/image6.png"/></Relationships>
</file>

<file path=xl/drawings/_rels/drawing4.xml.rels><?xml version="1.0" encoding="UTF-8" standalone="yes"?>
<Relationships xmlns="http://schemas.openxmlformats.org/package/2006/relationships"><Relationship Id="rId3" Type="http://schemas.openxmlformats.org/officeDocument/2006/relationships/image" Target="../media/image12.png"/><Relationship Id="rId2" Type="http://schemas.openxmlformats.org/officeDocument/2006/relationships/image" Target="../media/image4.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13.jpe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7620</xdr:colOff>
      <xdr:row>0</xdr:row>
      <xdr:rowOff>114300</xdr:rowOff>
    </xdr:from>
    <xdr:to>
      <xdr:col>2</xdr:col>
      <xdr:colOff>2293952</xdr:colOff>
      <xdr:row>5</xdr:row>
      <xdr:rowOff>178359</xdr:rowOff>
    </xdr:to>
    <xdr:pic>
      <xdr:nvPicPr>
        <xdr:cNvPr id="3" name="Imagen 2" descr="Logo PNNC">
          <a:extLst>
            <a:ext uri="{FF2B5EF4-FFF2-40B4-BE49-F238E27FC236}">
              <a16:creationId xmlns:a16="http://schemas.microsoft.com/office/drawing/2014/main" id="{B2DEB71A-057A-480B-B51A-50A5B03BB93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0040" y="114300"/>
          <a:ext cx="2806734" cy="10914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1096265</xdr:colOff>
      <xdr:row>1</xdr:row>
      <xdr:rowOff>173081</xdr:rowOff>
    </xdr:from>
    <xdr:to>
      <xdr:col>12</xdr:col>
      <xdr:colOff>879470</xdr:colOff>
      <xdr:row>5</xdr:row>
      <xdr:rowOff>102574</xdr:rowOff>
    </xdr:to>
    <xdr:pic>
      <xdr:nvPicPr>
        <xdr:cNvPr id="4" name="Imagen 3" descr="Soy Guardian de Chiribiquete">
          <a:extLst>
            <a:ext uri="{FF2B5EF4-FFF2-40B4-BE49-F238E27FC236}">
              <a16:creationId xmlns:a16="http://schemas.microsoft.com/office/drawing/2014/main" id="{1DF50087-C937-4EE5-A3BF-11D14E314F49}"/>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257785" y="348341"/>
          <a:ext cx="2343015" cy="7753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758190</xdr:colOff>
      <xdr:row>0</xdr:row>
      <xdr:rowOff>15240</xdr:rowOff>
    </xdr:from>
    <xdr:to>
      <xdr:col>2</xdr:col>
      <xdr:colOff>1247775</xdr:colOff>
      <xdr:row>6</xdr:row>
      <xdr:rowOff>50845</xdr:rowOff>
    </xdr:to>
    <xdr:pic>
      <xdr:nvPicPr>
        <xdr:cNvPr id="2" name="Imagen 1" descr="Logo PNNC">
          <a:extLst>
            <a:ext uri="{FF2B5EF4-FFF2-40B4-BE49-F238E27FC236}">
              <a16:creationId xmlns:a16="http://schemas.microsoft.com/office/drawing/2014/main" id="{6FDA6654-C3D8-4543-AD15-0657A13BE88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58190" y="15240"/>
          <a:ext cx="2137410" cy="10166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52325</xdr:colOff>
      <xdr:row>0</xdr:row>
      <xdr:rowOff>157841</xdr:rowOff>
    </xdr:from>
    <xdr:to>
      <xdr:col>11</xdr:col>
      <xdr:colOff>355422</xdr:colOff>
      <xdr:row>6</xdr:row>
      <xdr:rowOff>134959</xdr:rowOff>
    </xdr:to>
    <xdr:pic>
      <xdr:nvPicPr>
        <xdr:cNvPr id="3" name="Imagen 2" descr="Soy Guardian de Chiribiquete">
          <a:extLst>
            <a:ext uri="{FF2B5EF4-FFF2-40B4-BE49-F238E27FC236}">
              <a16:creationId xmlns:a16="http://schemas.microsoft.com/office/drawing/2014/main" id="{AD6A0AE5-2B20-4989-8818-934114E32A3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930000" y="157841"/>
          <a:ext cx="2282055" cy="83436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13</xdr:col>
      <xdr:colOff>0</xdr:colOff>
      <xdr:row>6</xdr:row>
      <xdr:rowOff>182880</xdr:rowOff>
    </xdr:from>
    <xdr:to>
      <xdr:col>23</xdr:col>
      <xdr:colOff>12862</xdr:colOff>
      <xdr:row>37</xdr:row>
      <xdr:rowOff>117267</xdr:rowOff>
    </xdr:to>
    <xdr:pic>
      <xdr:nvPicPr>
        <xdr:cNvPr id="4" name="Imagen 3">
          <a:extLst>
            <a:ext uri="{FF2B5EF4-FFF2-40B4-BE49-F238E27FC236}">
              <a16:creationId xmlns:a16="http://schemas.microsoft.com/office/drawing/2014/main" id="{370CDE6A-7A59-49F4-96FF-CED9D46CB89A}"/>
            </a:ext>
          </a:extLst>
        </xdr:cNvPr>
        <xdr:cNvPicPr>
          <a:picLocks noChangeAspect="1"/>
        </xdr:cNvPicPr>
      </xdr:nvPicPr>
      <xdr:blipFill>
        <a:blip xmlns:r="http://schemas.openxmlformats.org/officeDocument/2006/relationships" r:embed="rId3"/>
        <a:stretch>
          <a:fillRect/>
        </a:stretch>
      </xdr:blipFill>
      <xdr:spPr>
        <a:xfrm>
          <a:off x="15573375" y="1478280"/>
          <a:ext cx="9928388" cy="3715812"/>
        </a:xfrm>
        <a:prstGeom prst="rect">
          <a:avLst/>
        </a:prstGeom>
      </xdr:spPr>
    </xdr:pic>
    <xdr:clientData/>
  </xdr:twoCellAnchor>
  <xdr:twoCellAnchor editAs="oneCell">
    <xdr:from>
      <xdr:col>12</xdr:col>
      <xdr:colOff>281940</xdr:colOff>
      <xdr:row>38</xdr:row>
      <xdr:rowOff>220980</xdr:rowOff>
    </xdr:from>
    <xdr:to>
      <xdr:col>19</xdr:col>
      <xdr:colOff>306128</xdr:colOff>
      <xdr:row>58</xdr:row>
      <xdr:rowOff>323523</xdr:rowOff>
    </xdr:to>
    <xdr:pic>
      <xdr:nvPicPr>
        <xdr:cNvPr id="5" name="Imagen 4">
          <a:extLst>
            <a:ext uri="{FF2B5EF4-FFF2-40B4-BE49-F238E27FC236}">
              <a16:creationId xmlns:a16="http://schemas.microsoft.com/office/drawing/2014/main" id="{7F676574-A1AB-4F3E-9B1A-FE1A6A098739}"/>
            </a:ext>
          </a:extLst>
        </xdr:cNvPr>
        <xdr:cNvPicPr>
          <a:picLocks noChangeAspect="1"/>
        </xdr:cNvPicPr>
      </xdr:nvPicPr>
      <xdr:blipFill>
        <a:blip xmlns:r="http://schemas.openxmlformats.org/officeDocument/2006/relationships" r:embed="rId4"/>
        <a:stretch>
          <a:fillRect/>
        </a:stretch>
      </xdr:blipFill>
      <xdr:spPr>
        <a:xfrm>
          <a:off x="15093315" y="9879330"/>
          <a:ext cx="7653714" cy="2836218"/>
        </a:xfrm>
        <a:prstGeom prst="rect">
          <a:avLst/>
        </a:prstGeom>
      </xdr:spPr>
    </xdr:pic>
    <xdr:clientData/>
  </xdr:twoCellAnchor>
  <xdr:twoCellAnchor editAs="oneCell">
    <xdr:from>
      <xdr:col>12</xdr:col>
      <xdr:colOff>541020</xdr:colOff>
      <xdr:row>65</xdr:row>
      <xdr:rowOff>38100</xdr:rowOff>
    </xdr:from>
    <xdr:to>
      <xdr:col>19</xdr:col>
      <xdr:colOff>757570</xdr:colOff>
      <xdr:row>80</xdr:row>
      <xdr:rowOff>67481</xdr:rowOff>
    </xdr:to>
    <xdr:pic>
      <xdr:nvPicPr>
        <xdr:cNvPr id="6" name="Imagen 5">
          <a:extLst>
            <a:ext uri="{FF2B5EF4-FFF2-40B4-BE49-F238E27FC236}">
              <a16:creationId xmlns:a16="http://schemas.microsoft.com/office/drawing/2014/main" id="{44E09C0E-0760-4B31-AB39-50C044795B5F}"/>
            </a:ext>
          </a:extLst>
        </xdr:cNvPr>
        <xdr:cNvPicPr>
          <a:picLocks noChangeAspect="1"/>
        </xdr:cNvPicPr>
      </xdr:nvPicPr>
      <xdr:blipFill>
        <a:blip xmlns:r="http://schemas.openxmlformats.org/officeDocument/2006/relationships" r:embed="rId5"/>
        <a:stretch>
          <a:fillRect/>
        </a:stretch>
      </xdr:blipFill>
      <xdr:spPr>
        <a:xfrm>
          <a:off x="15352395" y="15678150"/>
          <a:ext cx="7846076" cy="2934506"/>
        </a:xfrm>
        <a:prstGeom prst="rect">
          <a:avLst/>
        </a:prstGeom>
      </xdr:spPr>
    </xdr:pic>
    <xdr:clientData/>
  </xdr:twoCellAnchor>
  <xdr:twoCellAnchor editAs="oneCell">
    <xdr:from>
      <xdr:col>12</xdr:col>
      <xdr:colOff>297180</xdr:colOff>
      <xdr:row>51</xdr:row>
      <xdr:rowOff>33912</xdr:rowOff>
    </xdr:from>
    <xdr:to>
      <xdr:col>17</xdr:col>
      <xdr:colOff>283034</xdr:colOff>
      <xdr:row>64</xdr:row>
      <xdr:rowOff>49863</xdr:rowOff>
    </xdr:to>
    <xdr:pic>
      <xdr:nvPicPr>
        <xdr:cNvPr id="7" name="Imagen 6">
          <a:extLst>
            <a:ext uri="{FF2B5EF4-FFF2-40B4-BE49-F238E27FC236}">
              <a16:creationId xmlns:a16="http://schemas.microsoft.com/office/drawing/2014/main" id="{3B93923D-0F7B-48C2-8090-F2EB0708AC38}"/>
            </a:ext>
          </a:extLst>
        </xdr:cNvPr>
        <xdr:cNvPicPr>
          <a:picLocks noChangeAspect="1"/>
        </xdr:cNvPicPr>
      </xdr:nvPicPr>
      <xdr:blipFill rotWithShape="1">
        <a:blip xmlns:r="http://schemas.openxmlformats.org/officeDocument/2006/relationships" r:embed="rId6"/>
        <a:srcRect b="17844"/>
        <a:stretch>
          <a:fillRect/>
        </a:stretch>
      </xdr:blipFill>
      <xdr:spPr>
        <a:xfrm>
          <a:off x="15108555" y="12845037"/>
          <a:ext cx="6091380" cy="2159076"/>
        </a:xfrm>
        <a:prstGeom prst="rect">
          <a:avLst/>
        </a:prstGeom>
      </xdr:spPr>
    </xdr:pic>
    <xdr:clientData/>
  </xdr:twoCellAnchor>
  <xdr:twoCellAnchor editAs="oneCell">
    <xdr:from>
      <xdr:col>12</xdr:col>
      <xdr:colOff>304800</xdr:colOff>
      <xdr:row>27</xdr:row>
      <xdr:rowOff>86671</xdr:rowOff>
    </xdr:from>
    <xdr:to>
      <xdr:col>19</xdr:col>
      <xdr:colOff>292811</xdr:colOff>
      <xdr:row>47</xdr:row>
      <xdr:rowOff>38183</xdr:rowOff>
    </xdr:to>
    <xdr:pic>
      <xdr:nvPicPr>
        <xdr:cNvPr id="8" name="Imagen 7">
          <a:extLst>
            <a:ext uri="{FF2B5EF4-FFF2-40B4-BE49-F238E27FC236}">
              <a16:creationId xmlns:a16="http://schemas.microsoft.com/office/drawing/2014/main" id="{99FA5AC3-CF64-4521-AF35-D76232A305F4}"/>
            </a:ext>
          </a:extLst>
        </xdr:cNvPr>
        <xdr:cNvPicPr>
          <a:picLocks noChangeAspect="1"/>
        </xdr:cNvPicPr>
      </xdr:nvPicPr>
      <xdr:blipFill>
        <a:blip xmlns:r="http://schemas.openxmlformats.org/officeDocument/2006/relationships" r:embed="rId7"/>
        <a:stretch>
          <a:fillRect/>
        </a:stretch>
      </xdr:blipFill>
      <xdr:spPr>
        <a:xfrm>
          <a:off x="15116175" y="7020871"/>
          <a:ext cx="7617537" cy="244706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777240</xdr:colOff>
      <xdr:row>0</xdr:row>
      <xdr:rowOff>15240</xdr:rowOff>
    </xdr:from>
    <xdr:to>
      <xdr:col>2</xdr:col>
      <xdr:colOff>1907030</xdr:colOff>
      <xdr:row>5</xdr:row>
      <xdr:rowOff>116129</xdr:rowOff>
    </xdr:to>
    <xdr:pic>
      <xdr:nvPicPr>
        <xdr:cNvPr id="2" name="Imagen 1" descr="Logo PNNC">
          <a:extLst>
            <a:ext uri="{FF2B5EF4-FFF2-40B4-BE49-F238E27FC236}">
              <a16:creationId xmlns:a16="http://schemas.microsoft.com/office/drawing/2014/main" id="{DE90A8B3-234D-492A-9BF5-FADB8936F23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77240" y="15240"/>
          <a:ext cx="2806734" cy="10914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52325</xdr:colOff>
      <xdr:row>0</xdr:row>
      <xdr:rowOff>157841</xdr:rowOff>
    </xdr:from>
    <xdr:to>
      <xdr:col>6</xdr:col>
      <xdr:colOff>812648</xdr:colOff>
      <xdr:row>4</xdr:row>
      <xdr:rowOff>122259</xdr:rowOff>
    </xdr:to>
    <xdr:pic>
      <xdr:nvPicPr>
        <xdr:cNvPr id="3" name="Imagen 2" descr="Soy Guardian de Chiribiquete">
          <a:extLst>
            <a:ext uri="{FF2B5EF4-FFF2-40B4-BE49-F238E27FC236}">
              <a16:creationId xmlns:a16="http://schemas.microsoft.com/office/drawing/2014/main" id="{1D0F01D8-863C-49BF-91C6-7F4336D417E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775445" y="157841"/>
          <a:ext cx="2343015" cy="7753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13</xdr:col>
      <xdr:colOff>533400</xdr:colOff>
      <xdr:row>8</xdr:row>
      <xdr:rowOff>278130</xdr:rowOff>
    </xdr:from>
    <xdr:to>
      <xdr:col>23</xdr:col>
      <xdr:colOff>560323</xdr:colOff>
      <xdr:row>22</xdr:row>
      <xdr:rowOff>115906</xdr:rowOff>
    </xdr:to>
    <xdr:pic>
      <xdr:nvPicPr>
        <xdr:cNvPr id="4" name="Imagen 3">
          <a:extLst>
            <a:ext uri="{FF2B5EF4-FFF2-40B4-BE49-F238E27FC236}">
              <a16:creationId xmlns:a16="http://schemas.microsoft.com/office/drawing/2014/main" id="{48E05196-89A4-7BD3-AB89-CCD4806D9BB1}"/>
            </a:ext>
          </a:extLst>
        </xdr:cNvPr>
        <xdr:cNvPicPr>
          <a:picLocks noChangeAspect="1"/>
        </xdr:cNvPicPr>
      </xdr:nvPicPr>
      <xdr:blipFill>
        <a:blip xmlns:r="http://schemas.openxmlformats.org/officeDocument/2006/relationships" r:embed="rId3"/>
        <a:stretch>
          <a:fillRect/>
        </a:stretch>
      </xdr:blipFill>
      <xdr:spPr>
        <a:xfrm>
          <a:off x="14668500" y="1535430"/>
          <a:ext cx="9929748" cy="2314276"/>
        </a:xfrm>
        <a:prstGeom prst="rect">
          <a:avLst/>
        </a:prstGeom>
      </xdr:spPr>
    </xdr:pic>
    <xdr:clientData/>
  </xdr:twoCellAnchor>
  <xdr:twoCellAnchor editAs="oneCell">
    <xdr:from>
      <xdr:col>13</xdr:col>
      <xdr:colOff>967740</xdr:colOff>
      <xdr:row>44</xdr:row>
      <xdr:rowOff>11430</xdr:rowOff>
    </xdr:from>
    <xdr:to>
      <xdr:col>21</xdr:col>
      <xdr:colOff>268029</xdr:colOff>
      <xdr:row>55</xdr:row>
      <xdr:rowOff>133023</xdr:rowOff>
    </xdr:to>
    <xdr:pic>
      <xdr:nvPicPr>
        <xdr:cNvPr id="6" name="Imagen 5">
          <a:extLst>
            <a:ext uri="{FF2B5EF4-FFF2-40B4-BE49-F238E27FC236}">
              <a16:creationId xmlns:a16="http://schemas.microsoft.com/office/drawing/2014/main" id="{6ED9368E-C8F4-7857-D89F-E1AE2C0627F7}"/>
            </a:ext>
          </a:extLst>
        </xdr:cNvPr>
        <xdr:cNvPicPr>
          <a:picLocks noChangeAspect="1"/>
        </xdr:cNvPicPr>
      </xdr:nvPicPr>
      <xdr:blipFill>
        <a:blip xmlns:r="http://schemas.openxmlformats.org/officeDocument/2006/relationships" r:embed="rId4"/>
        <a:stretch>
          <a:fillRect/>
        </a:stretch>
      </xdr:blipFill>
      <xdr:spPr>
        <a:xfrm>
          <a:off x="15102840" y="7098030"/>
          <a:ext cx="7682289" cy="1988493"/>
        </a:xfrm>
        <a:prstGeom prst="rect">
          <a:avLst/>
        </a:prstGeom>
      </xdr:spPr>
    </xdr:pic>
    <xdr:clientData/>
  </xdr:twoCellAnchor>
  <xdr:twoCellAnchor editAs="oneCell">
    <xdr:from>
      <xdr:col>14</xdr:col>
      <xdr:colOff>312420</xdr:colOff>
      <xdr:row>76</xdr:row>
      <xdr:rowOff>76200</xdr:rowOff>
    </xdr:from>
    <xdr:to>
      <xdr:col>22</xdr:col>
      <xdr:colOff>30496</xdr:colOff>
      <xdr:row>93</xdr:row>
      <xdr:rowOff>96056</xdr:rowOff>
    </xdr:to>
    <xdr:pic>
      <xdr:nvPicPr>
        <xdr:cNvPr id="7" name="Imagen 6">
          <a:extLst>
            <a:ext uri="{FF2B5EF4-FFF2-40B4-BE49-F238E27FC236}">
              <a16:creationId xmlns:a16="http://schemas.microsoft.com/office/drawing/2014/main" id="{8C25CC54-03AA-812F-0E11-CAFE49D3C492}"/>
            </a:ext>
          </a:extLst>
        </xdr:cNvPr>
        <xdr:cNvPicPr>
          <a:picLocks noChangeAspect="1"/>
        </xdr:cNvPicPr>
      </xdr:nvPicPr>
      <xdr:blipFill>
        <a:blip xmlns:r="http://schemas.openxmlformats.org/officeDocument/2006/relationships" r:embed="rId5"/>
        <a:stretch>
          <a:fillRect/>
        </a:stretch>
      </xdr:blipFill>
      <xdr:spPr>
        <a:xfrm>
          <a:off x="15438120" y="12801600"/>
          <a:ext cx="7874651" cy="2953556"/>
        </a:xfrm>
        <a:prstGeom prst="rect">
          <a:avLst/>
        </a:prstGeom>
      </xdr:spPr>
    </xdr:pic>
    <xdr:clientData/>
  </xdr:twoCellAnchor>
  <xdr:twoCellAnchor editAs="oneCell">
    <xdr:from>
      <xdr:col>14</xdr:col>
      <xdr:colOff>259080</xdr:colOff>
      <xdr:row>58</xdr:row>
      <xdr:rowOff>186312</xdr:rowOff>
    </xdr:from>
    <xdr:to>
      <xdr:col>19</xdr:col>
      <xdr:colOff>511635</xdr:colOff>
      <xdr:row>68</xdr:row>
      <xdr:rowOff>115178</xdr:rowOff>
    </xdr:to>
    <xdr:pic>
      <xdr:nvPicPr>
        <xdr:cNvPr id="8" name="Imagen 7">
          <a:extLst>
            <a:ext uri="{FF2B5EF4-FFF2-40B4-BE49-F238E27FC236}">
              <a16:creationId xmlns:a16="http://schemas.microsoft.com/office/drawing/2014/main" id="{99030E21-9972-BC70-DB74-9CF167E45FC5}"/>
            </a:ext>
          </a:extLst>
        </xdr:cNvPr>
        <xdr:cNvPicPr>
          <a:picLocks noChangeAspect="1"/>
        </xdr:cNvPicPr>
      </xdr:nvPicPr>
      <xdr:blipFill rotWithShape="1">
        <a:blip xmlns:r="http://schemas.openxmlformats.org/officeDocument/2006/relationships" r:embed="rId6"/>
        <a:srcRect b="17844"/>
        <a:stretch>
          <a:fillRect/>
        </a:stretch>
      </xdr:blipFill>
      <xdr:spPr>
        <a:xfrm>
          <a:off x="15384780" y="9597012"/>
          <a:ext cx="6119955" cy="1833866"/>
        </a:xfrm>
        <a:prstGeom prst="rect">
          <a:avLst/>
        </a:prstGeom>
      </xdr:spPr>
    </xdr:pic>
    <xdr:clientData/>
  </xdr:twoCellAnchor>
  <xdr:twoCellAnchor editAs="oneCell">
    <xdr:from>
      <xdr:col>13</xdr:col>
      <xdr:colOff>381000</xdr:colOff>
      <xdr:row>25</xdr:row>
      <xdr:rowOff>124771</xdr:rowOff>
    </xdr:from>
    <xdr:to>
      <xdr:col>20</xdr:col>
      <xdr:colOff>410287</xdr:colOff>
      <xdr:row>35</xdr:row>
      <xdr:rowOff>95333</xdr:rowOff>
    </xdr:to>
    <xdr:pic>
      <xdr:nvPicPr>
        <xdr:cNvPr id="5" name="Imagen 4">
          <a:extLst>
            <a:ext uri="{FF2B5EF4-FFF2-40B4-BE49-F238E27FC236}">
              <a16:creationId xmlns:a16="http://schemas.microsoft.com/office/drawing/2014/main" id="{28329BE4-B35E-4033-9806-55F29F83EF19}"/>
            </a:ext>
          </a:extLst>
        </xdr:cNvPr>
        <xdr:cNvPicPr>
          <a:picLocks noChangeAspect="1"/>
        </xdr:cNvPicPr>
      </xdr:nvPicPr>
      <xdr:blipFill>
        <a:blip xmlns:r="http://schemas.openxmlformats.org/officeDocument/2006/relationships" r:embed="rId7"/>
        <a:stretch>
          <a:fillRect/>
        </a:stretch>
      </xdr:blipFill>
      <xdr:spPr>
        <a:xfrm>
          <a:off x="14516100" y="4315771"/>
          <a:ext cx="7646112" cy="1494562"/>
        </a:xfrm>
        <a:prstGeom prst="rect">
          <a:avLst/>
        </a:prstGeom>
      </xdr:spPr>
    </xdr:pic>
    <xdr:clientData/>
  </xdr:twoCellAnchor>
  <xdr:twoCellAnchor editAs="oneCell">
    <xdr:from>
      <xdr:col>9</xdr:col>
      <xdr:colOff>52325</xdr:colOff>
      <xdr:row>0</xdr:row>
      <xdr:rowOff>157841</xdr:rowOff>
    </xdr:from>
    <xdr:to>
      <xdr:col>11</xdr:col>
      <xdr:colOff>352247</xdr:colOff>
      <xdr:row>5</xdr:row>
      <xdr:rowOff>39709</xdr:rowOff>
    </xdr:to>
    <xdr:pic>
      <xdr:nvPicPr>
        <xdr:cNvPr id="10" name="Imagen 9" descr="Soy Guardian de Chiribiquete">
          <a:extLst>
            <a:ext uri="{FF2B5EF4-FFF2-40B4-BE49-F238E27FC236}">
              <a16:creationId xmlns:a16="http://schemas.microsoft.com/office/drawing/2014/main" id="{4338C0C4-32F1-4454-9519-AAB0C22A5CA4}"/>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10615550" y="157841"/>
          <a:ext cx="2274772" cy="95819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25</xdr:col>
      <xdr:colOff>685800</xdr:colOff>
      <xdr:row>6</xdr:row>
      <xdr:rowOff>125730</xdr:rowOff>
    </xdr:from>
    <xdr:to>
      <xdr:col>38</xdr:col>
      <xdr:colOff>697755</xdr:colOff>
      <xdr:row>26</xdr:row>
      <xdr:rowOff>47417</xdr:rowOff>
    </xdr:to>
    <xdr:pic>
      <xdr:nvPicPr>
        <xdr:cNvPr id="11" name="Imagen 10">
          <a:extLst>
            <a:ext uri="{FF2B5EF4-FFF2-40B4-BE49-F238E27FC236}">
              <a16:creationId xmlns:a16="http://schemas.microsoft.com/office/drawing/2014/main" id="{C77FB279-3194-4973-9D22-66A3ED57AD28}"/>
            </a:ext>
          </a:extLst>
        </xdr:cNvPr>
        <xdr:cNvPicPr>
          <a:picLocks noChangeAspect="1"/>
        </xdr:cNvPicPr>
      </xdr:nvPicPr>
      <xdr:blipFill>
        <a:blip xmlns:r="http://schemas.openxmlformats.org/officeDocument/2006/relationships" r:embed="rId3"/>
        <a:stretch>
          <a:fillRect/>
        </a:stretch>
      </xdr:blipFill>
      <xdr:spPr>
        <a:xfrm>
          <a:off x="26250900" y="1078230"/>
          <a:ext cx="9914780" cy="3315762"/>
        </a:xfrm>
        <a:prstGeom prst="rect">
          <a:avLst/>
        </a:prstGeom>
      </xdr:spPr>
    </xdr:pic>
    <xdr:clientData/>
  </xdr:twoCellAnchor>
  <xdr:twoCellAnchor editAs="oneCell">
    <xdr:from>
      <xdr:col>24</xdr:col>
      <xdr:colOff>586740</xdr:colOff>
      <xdr:row>58</xdr:row>
      <xdr:rowOff>163830</xdr:rowOff>
    </xdr:from>
    <xdr:to>
      <xdr:col>34</xdr:col>
      <xdr:colOff>606846</xdr:colOff>
      <xdr:row>71</xdr:row>
      <xdr:rowOff>88573</xdr:rowOff>
    </xdr:to>
    <xdr:pic>
      <xdr:nvPicPr>
        <xdr:cNvPr id="12" name="Imagen 11">
          <a:extLst>
            <a:ext uri="{FF2B5EF4-FFF2-40B4-BE49-F238E27FC236}">
              <a16:creationId xmlns:a16="http://schemas.microsoft.com/office/drawing/2014/main" id="{F544BD35-CEE4-4973-8891-F3C1E3ECD0FE}"/>
            </a:ext>
          </a:extLst>
        </xdr:cNvPr>
        <xdr:cNvPicPr>
          <a:picLocks noChangeAspect="1"/>
        </xdr:cNvPicPr>
      </xdr:nvPicPr>
      <xdr:blipFill>
        <a:blip xmlns:r="http://schemas.openxmlformats.org/officeDocument/2006/relationships" r:embed="rId4"/>
        <a:stretch>
          <a:fillRect/>
        </a:stretch>
      </xdr:blipFill>
      <xdr:spPr>
        <a:xfrm>
          <a:off x="25389840" y="9574530"/>
          <a:ext cx="7640106" cy="2474268"/>
        </a:xfrm>
        <a:prstGeom prst="rect">
          <a:avLst/>
        </a:prstGeom>
      </xdr:spPr>
    </xdr:pic>
    <xdr:clientData/>
  </xdr:twoCellAnchor>
  <xdr:twoCellAnchor editAs="oneCell">
    <xdr:from>
      <xdr:col>26</xdr:col>
      <xdr:colOff>7620</xdr:colOff>
      <xdr:row>93</xdr:row>
      <xdr:rowOff>114300</xdr:rowOff>
    </xdr:from>
    <xdr:to>
      <xdr:col>36</xdr:col>
      <xdr:colOff>216913</xdr:colOff>
      <xdr:row>114</xdr:row>
      <xdr:rowOff>806</xdr:rowOff>
    </xdr:to>
    <xdr:pic>
      <xdr:nvPicPr>
        <xdr:cNvPr id="13" name="Imagen 12">
          <a:extLst>
            <a:ext uri="{FF2B5EF4-FFF2-40B4-BE49-F238E27FC236}">
              <a16:creationId xmlns:a16="http://schemas.microsoft.com/office/drawing/2014/main" id="{AED16CFF-BBDB-4F8B-9029-0C9742DBF1D0}"/>
            </a:ext>
          </a:extLst>
        </xdr:cNvPr>
        <xdr:cNvPicPr>
          <a:picLocks noChangeAspect="1"/>
        </xdr:cNvPicPr>
      </xdr:nvPicPr>
      <xdr:blipFill>
        <a:blip xmlns:r="http://schemas.openxmlformats.org/officeDocument/2006/relationships" r:embed="rId5"/>
        <a:stretch>
          <a:fillRect/>
        </a:stretch>
      </xdr:blipFill>
      <xdr:spPr>
        <a:xfrm>
          <a:off x="26334720" y="15773400"/>
          <a:ext cx="7832468" cy="3086906"/>
        </a:xfrm>
        <a:prstGeom prst="rect">
          <a:avLst/>
        </a:prstGeom>
      </xdr:spPr>
    </xdr:pic>
    <xdr:clientData/>
  </xdr:twoCellAnchor>
  <xdr:twoCellAnchor editAs="oneCell">
    <xdr:from>
      <xdr:col>25</xdr:col>
      <xdr:colOff>411480</xdr:colOff>
      <xdr:row>75</xdr:row>
      <xdr:rowOff>148212</xdr:rowOff>
    </xdr:from>
    <xdr:to>
      <xdr:col>33</xdr:col>
      <xdr:colOff>390077</xdr:colOff>
      <xdr:row>86</xdr:row>
      <xdr:rowOff>59388</xdr:rowOff>
    </xdr:to>
    <xdr:pic>
      <xdr:nvPicPr>
        <xdr:cNvPr id="14" name="Imagen 13">
          <a:extLst>
            <a:ext uri="{FF2B5EF4-FFF2-40B4-BE49-F238E27FC236}">
              <a16:creationId xmlns:a16="http://schemas.microsoft.com/office/drawing/2014/main" id="{0C5B32F7-6DF8-4D89-B725-FEFE0E8C74DA}"/>
            </a:ext>
          </a:extLst>
        </xdr:cNvPr>
        <xdr:cNvPicPr>
          <a:picLocks noChangeAspect="1"/>
        </xdr:cNvPicPr>
      </xdr:nvPicPr>
      <xdr:blipFill rotWithShape="1">
        <a:blip xmlns:r="http://schemas.openxmlformats.org/officeDocument/2006/relationships" r:embed="rId6"/>
        <a:srcRect b="17844"/>
        <a:stretch>
          <a:fillRect/>
        </a:stretch>
      </xdr:blipFill>
      <xdr:spPr>
        <a:xfrm>
          <a:off x="25976580" y="12721212"/>
          <a:ext cx="6077772" cy="1930476"/>
        </a:xfrm>
        <a:prstGeom prst="rect">
          <a:avLst/>
        </a:prstGeom>
      </xdr:spPr>
    </xdr:pic>
    <xdr:clientData/>
  </xdr:twoCellAnchor>
  <xdr:twoCellAnchor editAs="oneCell">
    <xdr:from>
      <xdr:col>25</xdr:col>
      <xdr:colOff>647700</xdr:colOff>
      <xdr:row>38</xdr:row>
      <xdr:rowOff>124771</xdr:rowOff>
    </xdr:from>
    <xdr:to>
      <xdr:col>35</xdr:col>
      <xdr:colOff>631629</xdr:colOff>
      <xdr:row>50</xdr:row>
      <xdr:rowOff>57233</xdr:rowOff>
    </xdr:to>
    <xdr:pic>
      <xdr:nvPicPr>
        <xdr:cNvPr id="15" name="Imagen 14">
          <a:extLst>
            <a:ext uri="{FF2B5EF4-FFF2-40B4-BE49-F238E27FC236}">
              <a16:creationId xmlns:a16="http://schemas.microsoft.com/office/drawing/2014/main" id="{39E070E6-FF8A-4DEC-879E-E2418A476910}"/>
            </a:ext>
          </a:extLst>
        </xdr:cNvPr>
        <xdr:cNvPicPr>
          <a:picLocks noChangeAspect="1"/>
        </xdr:cNvPicPr>
      </xdr:nvPicPr>
      <xdr:blipFill>
        <a:blip xmlns:r="http://schemas.openxmlformats.org/officeDocument/2006/relationships" r:embed="rId7"/>
        <a:stretch>
          <a:fillRect/>
        </a:stretch>
      </xdr:blipFill>
      <xdr:spPr>
        <a:xfrm>
          <a:off x="26212800" y="6296971"/>
          <a:ext cx="7603929" cy="195176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221995</xdr:colOff>
      <xdr:row>0</xdr:row>
      <xdr:rowOff>76200</xdr:rowOff>
    </xdr:from>
    <xdr:to>
      <xdr:col>2</xdr:col>
      <xdr:colOff>2330864</xdr:colOff>
      <xdr:row>6</xdr:row>
      <xdr:rowOff>10719</xdr:rowOff>
    </xdr:to>
    <xdr:pic>
      <xdr:nvPicPr>
        <xdr:cNvPr id="2" name="Imagen 1" descr="Logo PNNC">
          <a:extLst>
            <a:ext uri="{FF2B5EF4-FFF2-40B4-BE49-F238E27FC236}">
              <a16:creationId xmlns:a16="http://schemas.microsoft.com/office/drawing/2014/main" id="{B6EACBE1-BBE5-4577-BDFE-6EA4CB064DE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21995" y="76200"/>
          <a:ext cx="2806734" cy="10914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868680</xdr:colOff>
      <xdr:row>0</xdr:row>
      <xdr:rowOff>226421</xdr:rowOff>
    </xdr:from>
    <xdr:to>
      <xdr:col>13</xdr:col>
      <xdr:colOff>325620</xdr:colOff>
      <xdr:row>4</xdr:row>
      <xdr:rowOff>112099</xdr:rowOff>
    </xdr:to>
    <xdr:pic>
      <xdr:nvPicPr>
        <xdr:cNvPr id="4" name="Imagen 3" descr="Soy Guardian de Chiribiquete">
          <a:extLst>
            <a:ext uri="{FF2B5EF4-FFF2-40B4-BE49-F238E27FC236}">
              <a16:creationId xmlns:a16="http://schemas.microsoft.com/office/drawing/2014/main" id="{8E524069-916A-4D81-A76D-166C5C19F77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507980" y="226421"/>
          <a:ext cx="2343015" cy="7753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76200</xdr:colOff>
      <xdr:row>47</xdr:row>
      <xdr:rowOff>137160</xdr:rowOff>
    </xdr:from>
    <xdr:to>
      <xdr:col>4</xdr:col>
      <xdr:colOff>387350</xdr:colOff>
      <xdr:row>56</xdr:row>
      <xdr:rowOff>96357</xdr:rowOff>
    </xdr:to>
    <xdr:pic>
      <xdr:nvPicPr>
        <xdr:cNvPr id="5" name="Imagen 4">
          <a:extLst>
            <a:ext uri="{FF2B5EF4-FFF2-40B4-BE49-F238E27FC236}">
              <a16:creationId xmlns:a16="http://schemas.microsoft.com/office/drawing/2014/main" id="{84101E4B-6EA3-4528-8BA4-E7A27F8B7073}"/>
            </a:ext>
          </a:extLst>
        </xdr:cNvPr>
        <xdr:cNvPicPr>
          <a:picLocks noChangeAspect="1"/>
        </xdr:cNvPicPr>
      </xdr:nvPicPr>
      <xdr:blipFill>
        <a:blip xmlns:r="http://schemas.openxmlformats.org/officeDocument/2006/relationships" r:embed="rId3"/>
        <a:stretch>
          <a:fillRect/>
        </a:stretch>
      </xdr:blipFill>
      <xdr:spPr>
        <a:xfrm>
          <a:off x="365760" y="11292840"/>
          <a:ext cx="4480560" cy="14622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221995</xdr:colOff>
      <xdr:row>0</xdr:row>
      <xdr:rowOff>76200</xdr:rowOff>
    </xdr:from>
    <xdr:to>
      <xdr:col>2</xdr:col>
      <xdr:colOff>2228206</xdr:colOff>
      <xdr:row>6</xdr:row>
      <xdr:rowOff>17069</xdr:rowOff>
    </xdr:to>
    <xdr:pic>
      <xdr:nvPicPr>
        <xdr:cNvPr id="2" name="Imagen 1" descr="Logo PNNC">
          <a:extLst>
            <a:ext uri="{FF2B5EF4-FFF2-40B4-BE49-F238E27FC236}">
              <a16:creationId xmlns:a16="http://schemas.microsoft.com/office/drawing/2014/main" id="{D4040432-3ED0-49A0-9DB6-99DE528EE59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21995" y="76200"/>
          <a:ext cx="2806734" cy="10914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868680</xdr:colOff>
      <xdr:row>0</xdr:row>
      <xdr:rowOff>226421</xdr:rowOff>
    </xdr:from>
    <xdr:to>
      <xdr:col>12</xdr:col>
      <xdr:colOff>1074920</xdr:colOff>
      <xdr:row>4</xdr:row>
      <xdr:rowOff>121624</xdr:rowOff>
    </xdr:to>
    <xdr:pic>
      <xdr:nvPicPr>
        <xdr:cNvPr id="3" name="Imagen 2" descr="Soy Guardian de Chiribiquete">
          <a:extLst>
            <a:ext uri="{FF2B5EF4-FFF2-40B4-BE49-F238E27FC236}">
              <a16:creationId xmlns:a16="http://schemas.microsoft.com/office/drawing/2014/main" id="{97D08AC3-FB96-4BC1-86C6-173CC7D7642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071860" y="226421"/>
          <a:ext cx="2343015" cy="7753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221995</xdr:colOff>
      <xdr:row>0</xdr:row>
      <xdr:rowOff>76200</xdr:rowOff>
    </xdr:from>
    <xdr:to>
      <xdr:col>2</xdr:col>
      <xdr:colOff>2270539</xdr:colOff>
      <xdr:row>6</xdr:row>
      <xdr:rowOff>7544</xdr:rowOff>
    </xdr:to>
    <xdr:pic>
      <xdr:nvPicPr>
        <xdr:cNvPr id="2" name="Imagen 1" descr="Logo PNNC">
          <a:extLst>
            <a:ext uri="{FF2B5EF4-FFF2-40B4-BE49-F238E27FC236}">
              <a16:creationId xmlns:a16="http://schemas.microsoft.com/office/drawing/2014/main" id="{34B5DF91-7ED6-41A7-8F4C-09831BE01D3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21995" y="76200"/>
          <a:ext cx="2806734" cy="10914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868680</xdr:colOff>
      <xdr:row>0</xdr:row>
      <xdr:rowOff>226421</xdr:rowOff>
    </xdr:from>
    <xdr:to>
      <xdr:col>13</xdr:col>
      <xdr:colOff>487545</xdr:colOff>
      <xdr:row>4</xdr:row>
      <xdr:rowOff>112099</xdr:rowOff>
    </xdr:to>
    <xdr:pic>
      <xdr:nvPicPr>
        <xdr:cNvPr id="3" name="Imagen 2" descr="Soy Guardian de Chiribiquete">
          <a:extLst>
            <a:ext uri="{FF2B5EF4-FFF2-40B4-BE49-F238E27FC236}">
              <a16:creationId xmlns:a16="http://schemas.microsoft.com/office/drawing/2014/main" id="{DCB08AA5-10B4-42B6-85A6-2AF95690ED8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071860" y="226421"/>
          <a:ext cx="2343015" cy="7753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221995</xdr:colOff>
      <xdr:row>0</xdr:row>
      <xdr:rowOff>76200</xdr:rowOff>
    </xdr:from>
    <xdr:to>
      <xdr:col>2</xdr:col>
      <xdr:colOff>2308639</xdr:colOff>
      <xdr:row>6</xdr:row>
      <xdr:rowOff>7544</xdr:rowOff>
    </xdr:to>
    <xdr:pic>
      <xdr:nvPicPr>
        <xdr:cNvPr id="2" name="Imagen 1" descr="Logo PNNC">
          <a:extLst>
            <a:ext uri="{FF2B5EF4-FFF2-40B4-BE49-F238E27FC236}">
              <a16:creationId xmlns:a16="http://schemas.microsoft.com/office/drawing/2014/main" id="{790840A1-7947-4A98-BC4A-03BD6B996E4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21995" y="76200"/>
          <a:ext cx="2806734" cy="10914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868680</xdr:colOff>
      <xdr:row>0</xdr:row>
      <xdr:rowOff>226421</xdr:rowOff>
    </xdr:from>
    <xdr:to>
      <xdr:col>13</xdr:col>
      <xdr:colOff>420870</xdr:colOff>
      <xdr:row>4</xdr:row>
      <xdr:rowOff>112099</xdr:rowOff>
    </xdr:to>
    <xdr:pic>
      <xdr:nvPicPr>
        <xdr:cNvPr id="3" name="Imagen 2" descr="Soy Guardian de Chiribiquete">
          <a:extLst>
            <a:ext uri="{FF2B5EF4-FFF2-40B4-BE49-F238E27FC236}">
              <a16:creationId xmlns:a16="http://schemas.microsoft.com/office/drawing/2014/main" id="{095EEDA7-1649-4554-AF92-A9624547C35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071860" y="226421"/>
          <a:ext cx="2343015" cy="7753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8</xdr:col>
      <xdr:colOff>0</xdr:colOff>
      <xdr:row>3</xdr:row>
      <xdr:rowOff>0</xdr:rowOff>
    </xdr:from>
    <xdr:to>
      <xdr:col>8</xdr:col>
      <xdr:colOff>76200</xdr:colOff>
      <xdr:row>3</xdr:row>
      <xdr:rowOff>161925</xdr:rowOff>
    </xdr:to>
    <xdr:sp macro="" textlink="">
      <xdr:nvSpPr>
        <xdr:cNvPr id="2" name="Text Box 7">
          <a:extLst>
            <a:ext uri="{FF2B5EF4-FFF2-40B4-BE49-F238E27FC236}">
              <a16:creationId xmlns:a16="http://schemas.microsoft.com/office/drawing/2014/main" id="{619940C6-5E36-4817-B16A-979D2D5926F2}"/>
            </a:ext>
          </a:extLst>
        </xdr:cNvPr>
        <xdr:cNvSpPr txBox="1">
          <a:spLocks noChangeArrowheads="1"/>
        </xdr:cNvSpPr>
      </xdr:nvSpPr>
      <xdr:spPr bwMode="auto">
        <a:xfrm>
          <a:off x="6393180" y="0"/>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3</xdr:row>
      <xdr:rowOff>0</xdr:rowOff>
    </xdr:from>
    <xdr:to>
      <xdr:col>8</xdr:col>
      <xdr:colOff>76200</xdr:colOff>
      <xdr:row>3</xdr:row>
      <xdr:rowOff>161925</xdr:rowOff>
    </xdr:to>
    <xdr:sp macro="" textlink="">
      <xdr:nvSpPr>
        <xdr:cNvPr id="3" name="Text Box 7">
          <a:extLst>
            <a:ext uri="{FF2B5EF4-FFF2-40B4-BE49-F238E27FC236}">
              <a16:creationId xmlns:a16="http://schemas.microsoft.com/office/drawing/2014/main" id="{BD413494-77AF-478E-B354-666B151E8919}"/>
            </a:ext>
          </a:extLst>
        </xdr:cNvPr>
        <xdr:cNvSpPr txBox="1">
          <a:spLocks noChangeArrowheads="1"/>
        </xdr:cNvSpPr>
      </xdr:nvSpPr>
      <xdr:spPr bwMode="auto">
        <a:xfrm>
          <a:off x="6393180" y="0"/>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3</xdr:row>
      <xdr:rowOff>0</xdr:rowOff>
    </xdr:from>
    <xdr:to>
      <xdr:col>8</xdr:col>
      <xdr:colOff>76200</xdr:colOff>
      <xdr:row>3</xdr:row>
      <xdr:rowOff>161925</xdr:rowOff>
    </xdr:to>
    <xdr:sp macro="" textlink="">
      <xdr:nvSpPr>
        <xdr:cNvPr id="4" name="Text Box 7">
          <a:extLst>
            <a:ext uri="{FF2B5EF4-FFF2-40B4-BE49-F238E27FC236}">
              <a16:creationId xmlns:a16="http://schemas.microsoft.com/office/drawing/2014/main" id="{A9D47968-5D18-4D19-837F-8980A7E0F9D2}"/>
            </a:ext>
          </a:extLst>
        </xdr:cNvPr>
        <xdr:cNvSpPr txBox="1">
          <a:spLocks noChangeArrowheads="1"/>
        </xdr:cNvSpPr>
      </xdr:nvSpPr>
      <xdr:spPr bwMode="auto">
        <a:xfrm>
          <a:off x="6393180" y="0"/>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3</xdr:row>
      <xdr:rowOff>0</xdr:rowOff>
    </xdr:from>
    <xdr:to>
      <xdr:col>8</xdr:col>
      <xdr:colOff>76200</xdr:colOff>
      <xdr:row>3</xdr:row>
      <xdr:rowOff>161925</xdr:rowOff>
    </xdr:to>
    <xdr:sp macro="" textlink="">
      <xdr:nvSpPr>
        <xdr:cNvPr id="5" name="Text Box 7">
          <a:extLst>
            <a:ext uri="{FF2B5EF4-FFF2-40B4-BE49-F238E27FC236}">
              <a16:creationId xmlns:a16="http://schemas.microsoft.com/office/drawing/2014/main" id="{39EF7B9D-9A22-4C1D-A4CD-0B2585CC9F72}"/>
            </a:ext>
          </a:extLst>
        </xdr:cNvPr>
        <xdr:cNvSpPr txBox="1">
          <a:spLocks noChangeArrowheads="1"/>
        </xdr:cNvSpPr>
      </xdr:nvSpPr>
      <xdr:spPr bwMode="auto">
        <a:xfrm>
          <a:off x="6393180" y="0"/>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3</xdr:row>
      <xdr:rowOff>0</xdr:rowOff>
    </xdr:from>
    <xdr:to>
      <xdr:col>8</xdr:col>
      <xdr:colOff>76200</xdr:colOff>
      <xdr:row>3</xdr:row>
      <xdr:rowOff>161925</xdr:rowOff>
    </xdr:to>
    <xdr:sp macro="" textlink="">
      <xdr:nvSpPr>
        <xdr:cNvPr id="6" name="Text Box 7">
          <a:extLst>
            <a:ext uri="{FF2B5EF4-FFF2-40B4-BE49-F238E27FC236}">
              <a16:creationId xmlns:a16="http://schemas.microsoft.com/office/drawing/2014/main" id="{1F31EF38-3730-4331-BA19-09A7356A3FC0}"/>
            </a:ext>
          </a:extLst>
        </xdr:cNvPr>
        <xdr:cNvSpPr txBox="1">
          <a:spLocks noChangeArrowheads="1"/>
        </xdr:cNvSpPr>
      </xdr:nvSpPr>
      <xdr:spPr bwMode="auto">
        <a:xfrm>
          <a:off x="6393180" y="0"/>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3</xdr:row>
      <xdr:rowOff>0</xdr:rowOff>
    </xdr:from>
    <xdr:to>
      <xdr:col>8</xdr:col>
      <xdr:colOff>76200</xdr:colOff>
      <xdr:row>3</xdr:row>
      <xdr:rowOff>161925</xdr:rowOff>
    </xdr:to>
    <xdr:sp macro="" textlink="">
      <xdr:nvSpPr>
        <xdr:cNvPr id="7" name="Text Box 7">
          <a:extLst>
            <a:ext uri="{FF2B5EF4-FFF2-40B4-BE49-F238E27FC236}">
              <a16:creationId xmlns:a16="http://schemas.microsoft.com/office/drawing/2014/main" id="{E82CB6AA-3D5B-433C-B0A1-EE286033949A}"/>
            </a:ext>
          </a:extLst>
        </xdr:cNvPr>
        <xdr:cNvSpPr txBox="1">
          <a:spLocks noChangeArrowheads="1"/>
        </xdr:cNvSpPr>
      </xdr:nvSpPr>
      <xdr:spPr bwMode="auto">
        <a:xfrm>
          <a:off x="6393180" y="0"/>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3</xdr:row>
      <xdr:rowOff>0</xdr:rowOff>
    </xdr:from>
    <xdr:to>
      <xdr:col>8</xdr:col>
      <xdr:colOff>76200</xdr:colOff>
      <xdr:row>3</xdr:row>
      <xdr:rowOff>161925</xdr:rowOff>
    </xdr:to>
    <xdr:sp macro="" textlink="">
      <xdr:nvSpPr>
        <xdr:cNvPr id="8" name="Text Box 7">
          <a:extLst>
            <a:ext uri="{FF2B5EF4-FFF2-40B4-BE49-F238E27FC236}">
              <a16:creationId xmlns:a16="http://schemas.microsoft.com/office/drawing/2014/main" id="{EBB5C9B2-1917-43CF-AE45-76CD72DED41D}"/>
            </a:ext>
          </a:extLst>
        </xdr:cNvPr>
        <xdr:cNvSpPr txBox="1">
          <a:spLocks noChangeArrowheads="1"/>
        </xdr:cNvSpPr>
      </xdr:nvSpPr>
      <xdr:spPr bwMode="auto">
        <a:xfrm>
          <a:off x="6393180" y="0"/>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3</xdr:row>
      <xdr:rowOff>0</xdr:rowOff>
    </xdr:from>
    <xdr:to>
      <xdr:col>8</xdr:col>
      <xdr:colOff>76200</xdr:colOff>
      <xdr:row>3</xdr:row>
      <xdr:rowOff>161925</xdr:rowOff>
    </xdr:to>
    <xdr:sp macro="" textlink="">
      <xdr:nvSpPr>
        <xdr:cNvPr id="9" name="Text Box 7">
          <a:extLst>
            <a:ext uri="{FF2B5EF4-FFF2-40B4-BE49-F238E27FC236}">
              <a16:creationId xmlns:a16="http://schemas.microsoft.com/office/drawing/2014/main" id="{7F7A06F2-D23F-44BF-8C44-E5FBCA00FC8A}"/>
            </a:ext>
          </a:extLst>
        </xdr:cNvPr>
        <xdr:cNvSpPr txBox="1">
          <a:spLocks noChangeArrowheads="1"/>
        </xdr:cNvSpPr>
      </xdr:nvSpPr>
      <xdr:spPr bwMode="auto">
        <a:xfrm>
          <a:off x="6393180" y="0"/>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3</xdr:row>
      <xdr:rowOff>0</xdr:rowOff>
    </xdr:from>
    <xdr:to>
      <xdr:col>8</xdr:col>
      <xdr:colOff>76200</xdr:colOff>
      <xdr:row>3</xdr:row>
      <xdr:rowOff>161925</xdr:rowOff>
    </xdr:to>
    <xdr:sp macro="" textlink="">
      <xdr:nvSpPr>
        <xdr:cNvPr id="10" name="Text Box 7">
          <a:extLst>
            <a:ext uri="{FF2B5EF4-FFF2-40B4-BE49-F238E27FC236}">
              <a16:creationId xmlns:a16="http://schemas.microsoft.com/office/drawing/2014/main" id="{741A6762-3F54-45A4-AAD6-CD3972B13983}"/>
            </a:ext>
          </a:extLst>
        </xdr:cNvPr>
        <xdr:cNvSpPr txBox="1">
          <a:spLocks noChangeArrowheads="1"/>
        </xdr:cNvSpPr>
      </xdr:nvSpPr>
      <xdr:spPr bwMode="auto">
        <a:xfrm>
          <a:off x="6393180" y="0"/>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3</xdr:row>
      <xdr:rowOff>0</xdr:rowOff>
    </xdr:from>
    <xdr:to>
      <xdr:col>8</xdr:col>
      <xdr:colOff>76200</xdr:colOff>
      <xdr:row>3</xdr:row>
      <xdr:rowOff>161925</xdr:rowOff>
    </xdr:to>
    <xdr:sp macro="" textlink="">
      <xdr:nvSpPr>
        <xdr:cNvPr id="11" name="Text Box 7">
          <a:extLst>
            <a:ext uri="{FF2B5EF4-FFF2-40B4-BE49-F238E27FC236}">
              <a16:creationId xmlns:a16="http://schemas.microsoft.com/office/drawing/2014/main" id="{CCE50FBB-829B-40B3-A1A0-05223689FEF9}"/>
            </a:ext>
          </a:extLst>
        </xdr:cNvPr>
        <xdr:cNvSpPr txBox="1">
          <a:spLocks noChangeArrowheads="1"/>
        </xdr:cNvSpPr>
      </xdr:nvSpPr>
      <xdr:spPr bwMode="auto">
        <a:xfrm>
          <a:off x="6393180" y="0"/>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3</xdr:row>
      <xdr:rowOff>0</xdr:rowOff>
    </xdr:from>
    <xdr:to>
      <xdr:col>8</xdr:col>
      <xdr:colOff>76200</xdr:colOff>
      <xdr:row>3</xdr:row>
      <xdr:rowOff>161925</xdr:rowOff>
    </xdr:to>
    <xdr:sp macro="" textlink="">
      <xdr:nvSpPr>
        <xdr:cNvPr id="12" name="Text Box 7">
          <a:extLst>
            <a:ext uri="{FF2B5EF4-FFF2-40B4-BE49-F238E27FC236}">
              <a16:creationId xmlns:a16="http://schemas.microsoft.com/office/drawing/2014/main" id="{83D8EE4B-CD6E-420F-B144-EB93F0DC1A65}"/>
            </a:ext>
          </a:extLst>
        </xdr:cNvPr>
        <xdr:cNvSpPr txBox="1">
          <a:spLocks noChangeArrowheads="1"/>
        </xdr:cNvSpPr>
      </xdr:nvSpPr>
      <xdr:spPr bwMode="auto">
        <a:xfrm>
          <a:off x="6393180" y="0"/>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3</xdr:row>
      <xdr:rowOff>0</xdr:rowOff>
    </xdr:from>
    <xdr:to>
      <xdr:col>8</xdr:col>
      <xdr:colOff>76200</xdr:colOff>
      <xdr:row>3</xdr:row>
      <xdr:rowOff>161925</xdr:rowOff>
    </xdr:to>
    <xdr:sp macro="" textlink="">
      <xdr:nvSpPr>
        <xdr:cNvPr id="13" name="Text Box 7">
          <a:extLst>
            <a:ext uri="{FF2B5EF4-FFF2-40B4-BE49-F238E27FC236}">
              <a16:creationId xmlns:a16="http://schemas.microsoft.com/office/drawing/2014/main" id="{2215040E-063F-4C20-8460-6D16F81C54A4}"/>
            </a:ext>
          </a:extLst>
        </xdr:cNvPr>
        <xdr:cNvSpPr txBox="1">
          <a:spLocks noChangeArrowheads="1"/>
        </xdr:cNvSpPr>
      </xdr:nvSpPr>
      <xdr:spPr bwMode="auto">
        <a:xfrm>
          <a:off x="6393180" y="0"/>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3</xdr:row>
      <xdr:rowOff>0</xdr:rowOff>
    </xdr:from>
    <xdr:to>
      <xdr:col>8</xdr:col>
      <xdr:colOff>76200</xdr:colOff>
      <xdr:row>3</xdr:row>
      <xdr:rowOff>161925</xdr:rowOff>
    </xdr:to>
    <xdr:sp macro="" textlink="">
      <xdr:nvSpPr>
        <xdr:cNvPr id="14" name="Text Box 7">
          <a:extLst>
            <a:ext uri="{FF2B5EF4-FFF2-40B4-BE49-F238E27FC236}">
              <a16:creationId xmlns:a16="http://schemas.microsoft.com/office/drawing/2014/main" id="{EB665BBB-9399-42FD-A7E4-C048B3C39146}"/>
            </a:ext>
          </a:extLst>
        </xdr:cNvPr>
        <xdr:cNvSpPr txBox="1">
          <a:spLocks noChangeArrowheads="1"/>
        </xdr:cNvSpPr>
      </xdr:nvSpPr>
      <xdr:spPr bwMode="auto">
        <a:xfrm>
          <a:off x="6393180" y="0"/>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3</xdr:row>
      <xdr:rowOff>0</xdr:rowOff>
    </xdr:from>
    <xdr:to>
      <xdr:col>8</xdr:col>
      <xdr:colOff>76200</xdr:colOff>
      <xdr:row>3</xdr:row>
      <xdr:rowOff>161925</xdr:rowOff>
    </xdr:to>
    <xdr:sp macro="" textlink="">
      <xdr:nvSpPr>
        <xdr:cNvPr id="15" name="Text Box 7">
          <a:extLst>
            <a:ext uri="{FF2B5EF4-FFF2-40B4-BE49-F238E27FC236}">
              <a16:creationId xmlns:a16="http://schemas.microsoft.com/office/drawing/2014/main" id="{3EDCCB6A-B037-4DC1-8A97-0D9AEEFBA0CB}"/>
            </a:ext>
          </a:extLst>
        </xdr:cNvPr>
        <xdr:cNvSpPr txBox="1">
          <a:spLocks noChangeArrowheads="1"/>
        </xdr:cNvSpPr>
      </xdr:nvSpPr>
      <xdr:spPr bwMode="auto">
        <a:xfrm>
          <a:off x="6393180" y="0"/>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3</xdr:row>
      <xdr:rowOff>0</xdr:rowOff>
    </xdr:from>
    <xdr:to>
      <xdr:col>8</xdr:col>
      <xdr:colOff>76200</xdr:colOff>
      <xdr:row>3</xdr:row>
      <xdr:rowOff>161925</xdr:rowOff>
    </xdr:to>
    <xdr:sp macro="" textlink="">
      <xdr:nvSpPr>
        <xdr:cNvPr id="16" name="Text Box 7">
          <a:extLst>
            <a:ext uri="{FF2B5EF4-FFF2-40B4-BE49-F238E27FC236}">
              <a16:creationId xmlns:a16="http://schemas.microsoft.com/office/drawing/2014/main" id="{ABFD1570-3B17-462C-9883-8A454C14A77B}"/>
            </a:ext>
          </a:extLst>
        </xdr:cNvPr>
        <xdr:cNvSpPr txBox="1">
          <a:spLocks noChangeArrowheads="1"/>
        </xdr:cNvSpPr>
      </xdr:nvSpPr>
      <xdr:spPr bwMode="auto">
        <a:xfrm>
          <a:off x="6393180" y="0"/>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3</xdr:row>
      <xdr:rowOff>0</xdr:rowOff>
    </xdr:from>
    <xdr:to>
      <xdr:col>8</xdr:col>
      <xdr:colOff>76200</xdr:colOff>
      <xdr:row>3</xdr:row>
      <xdr:rowOff>161925</xdr:rowOff>
    </xdr:to>
    <xdr:sp macro="" textlink="">
      <xdr:nvSpPr>
        <xdr:cNvPr id="17" name="Text Box 7">
          <a:extLst>
            <a:ext uri="{FF2B5EF4-FFF2-40B4-BE49-F238E27FC236}">
              <a16:creationId xmlns:a16="http://schemas.microsoft.com/office/drawing/2014/main" id="{2ED9D7D9-6455-4AD7-88FF-1F2E21F8B103}"/>
            </a:ext>
          </a:extLst>
        </xdr:cNvPr>
        <xdr:cNvSpPr txBox="1">
          <a:spLocks noChangeArrowheads="1"/>
        </xdr:cNvSpPr>
      </xdr:nvSpPr>
      <xdr:spPr bwMode="auto">
        <a:xfrm>
          <a:off x="6393180" y="0"/>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3</xdr:row>
      <xdr:rowOff>0</xdr:rowOff>
    </xdr:from>
    <xdr:to>
      <xdr:col>8</xdr:col>
      <xdr:colOff>76200</xdr:colOff>
      <xdr:row>3</xdr:row>
      <xdr:rowOff>161925</xdr:rowOff>
    </xdr:to>
    <xdr:sp macro="" textlink="">
      <xdr:nvSpPr>
        <xdr:cNvPr id="18" name="Text Box 7">
          <a:extLst>
            <a:ext uri="{FF2B5EF4-FFF2-40B4-BE49-F238E27FC236}">
              <a16:creationId xmlns:a16="http://schemas.microsoft.com/office/drawing/2014/main" id="{B5730E92-4257-47F8-A0B0-19692D666B82}"/>
            </a:ext>
          </a:extLst>
        </xdr:cNvPr>
        <xdr:cNvSpPr txBox="1">
          <a:spLocks noChangeArrowheads="1"/>
        </xdr:cNvSpPr>
      </xdr:nvSpPr>
      <xdr:spPr bwMode="auto">
        <a:xfrm>
          <a:off x="6393180" y="0"/>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3</xdr:row>
      <xdr:rowOff>0</xdr:rowOff>
    </xdr:from>
    <xdr:to>
      <xdr:col>8</xdr:col>
      <xdr:colOff>76200</xdr:colOff>
      <xdr:row>3</xdr:row>
      <xdr:rowOff>161925</xdr:rowOff>
    </xdr:to>
    <xdr:sp macro="" textlink="">
      <xdr:nvSpPr>
        <xdr:cNvPr id="19" name="Text Box 7">
          <a:extLst>
            <a:ext uri="{FF2B5EF4-FFF2-40B4-BE49-F238E27FC236}">
              <a16:creationId xmlns:a16="http://schemas.microsoft.com/office/drawing/2014/main" id="{DA7DF85E-75AA-43B5-A197-E77F6397C693}"/>
            </a:ext>
          </a:extLst>
        </xdr:cNvPr>
        <xdr:cNvSpPr txBox="1">
          <a:spLocks noChangeArrowheads="1"/>
        </xdr:cNvSpPr>
      </xdr:nvSpPr>
      <xdr:spPr bwMode="auto">
        <a:xfrm>
          <a:off x="6393180" y="0"/>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3</xdr:row>
      <xdr:rowOff>0</xdr:rowOff>
    </xdr:from>
    <xdr:to>
      <xdr:col>8</xdr:col>
      <xdr:colOff>76200</xdr:colOff>
      <xdr:row>3</xdr:row>
      <xdr:rowOff>161925</xdr:rowOff>
    </xdr:to>
    <xdr:sp macro="" textlink="">
      <xdr:nvSpPr>
        <xdr:cNvPr id="20" name="Text Box 7">
          <a:extLst>
            <a:ext uri="{FF2B5EF4-FFF2-40B4-BE49-F238E27FC236}">
              <a16:creationId xmlns:a16="http://schemas.microsoft.com/office/drawing/2014/main" id="{722018AA-5DEA-4F63-8EB7-322509301996}"/>
            </a:ext>
          </a:extLst>
        </xdr:cNvPr>
        <xdr:cNvSpPr txBox="1">
          <a:spLocks noChangeArrowheads="1"/>
        </xdr:cNvSpPr>
      </xdr:nvSpPr>
      <xdr:spPr bwMode="auto">
        <a:xfrm>
          <a:off x="6393180" y="0"/>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3</xdr:row>
      <xdr:rowOff>0</xdr:rowOff>
    </xdr:from>
    <xdr:to>
      <xdr:col>8</xdr:col>
      <xdr:colOff>76200</xdr:colOff>
      <xdr:row>3</xdr:row>
      <xdr:rowOff>161925</xdr:rowOff>
    </xdr:to>
    <xdr:sp macro="" textlink="">
      <xdr:nvSpPr>
        <xdr:cNvPr id="21" name="Text Box 7">
          <a:extLst>
            <a:ext uri="{FF2B5EF4-FFF2-40B4-BE49-F238E27FC236}">
              <a16:creationId xmlns:a16="http://schemas.microsoft.com/office/drawing/2014/main" id="{A084415E-058A-4203-8B36-CAFCF06969AD}"/>
            </a:ext>
          </a:extLst>
        </xdr:cNvPr>
        <xdr:cNvSpPr txBox="1">
          <a:spLocks noChangeArrowheads="1"/>
        </xdr:cNvSpPr>
      </xdr:nvSpPr>
      <xdr:spPr bwMode="auto">
        <a:xfrm>
          <a:off x="6393180" y="0"/>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181</xdr:row>
      <xdr:rowOff>0</xdr:rowOff>
    </xdr:from>
    <xdr:to>
      <xdr:col>8</xdr:col>
      <xdr:colOff>76200</xdr:colOff>
      <xdr:row>181</xdr:row>
      <xdr:rowOff>161925</xdr:rowOff>
    </xdr:to>
    <xdr:sp macro="" textlink="">
      <xdr:nvSpPr>
        <xdr:cNvPr id="22" name="Text Box 7">
          <a:extLst>
            <a:ext uri="{FF2B5EF4-FFF2-40B4-BE49-F238E27FC236}">
              <a16:creationId xmlns:a16="http://schemas.microsoft.com/office/drawing/2014/main" id="{201AA755-6B20-4C8A-BBB7-22C278C6BB2A}"/>
            </a:ext>
          </a:extLst>
        </xdr:cNvPr>
        <xdr:cNvSpPr txBox="1">
          <a:spLocks noChangeArrowheads="1"/>
        </xdr:cNvSpPr>
      </xdr:nvSpPr>
      <xdr:spPr bwMode="auto">
        <a:xfrm>
          <a:off x="6393180" y="141968220"/>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181</xdr:row>
      <xdr:rowOff>0</xdr:rowOff>
    </xdr:from>
    <xdr:to>
      <xdr:col>8</xdr:col>
      <xdr:colOff>76200</xdr:colOff>
      <xdr:row>181</xdr:row>
      <xdr:rowOff>161925</xdr:rowOff>
    </xdr:to>
    <xdr:sp macro="" textlink="">
      <xdr:nvSpPr>
        <xdr:cNvPr id="23" name="Text Box 7">
          <a:extLst>
            <a:ext uri="{FF2B5EF4-FFF2-40B4-BE49-F238E27FC236}">
              <a16:creationId xmlns:a16="http://schemas.microsoft.com/office/drawing/2014/main" id="{E3DF4150-ADED-4CED-AED9-6C2E6BE6DC42}"/>
            </a:ext>
          </a:extLst>
        </xdr:cNvPr>
        <xdr:cNvSpPr txBox="1">
          <a:spLocks noChangeArrowheads="1"/>
        </xdr:cNvSpPr>
      </xdr:nvSpPr>
      <xdr:spPr bwMode="auto">
        <a:xfrm>
          <a:off x="6393180" y="141968220"/>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181</xdr:row>
      <xdr:rowOff>0</xdr:rowOff>
    </xdr:from>
    <xdr:to>
      <xdr:col>8</xdr:col>
      <xdr:colOff>76200</xdr:colOff>
      <xdr:row>181</xdr:row>
      <xdr:rowOff>161925</xdr:rowOff>
    </xdr:to>
    <xdr:sp macro="" textlink="">
      <xdr:nvSpPr>
        <xdr:cNvPr id="24" name="Text Box 7">
          <a:extLst>
            <a:ext uri="{FF2B5EF4-FFF2-40B4-BE49-F238E27FC236}">
              <a16:creationId xmlns:a16="http://schemas.microsoft.com/office/drawing/2014/main" id="{2C7F15D8-578E-45A7-AEA2-FA6700DA54EA}"/>
            </a:ext>
          </a:extLst>
        </xdr:cNvPr>
        <xdr:cNvSpPr txBox="1">
          <a:spLocks noChangeArrowheads="1"/>
        </xdr:cNvSpPr>
      </xdr:nvSpPr>
      <xdr:spPr bwMode="auto">
        <a:xfrm>
          <a:off x="6393180" y="141968220"/>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181</xdr:row>
      <xdr:rowOff>0</xdr:rowOff>
    </xdr:from>
    <xdr:to>
      <xdr:col>8</xdr:col>
      <xdr:colOff>76200</xdr:colOff>
      <xdr:row>181</xdr:row>
      <xdr:rowOff>161925</xdr:rowOff>
    </xdr:to>
    <xdr:sp macro="" textlink="">
      <xdr:nvSpPr>
        <xdr:cNvPr id="25" name="Text Box 7">
          <a:extLst>
            <a:ext uri="{FF2B5EF4-FFF2-40B4-BE49-F238E27FC236}">
              <a16:creationId xmlns:a16="http://schemas.microsoft.com/office/drawing/2014/main" id="{AB8F8115-7B39-4419-8420-07D04B29BE85}"/>
            </a:ext>
          </a:extLst>
        </xdr:cNvPr>
        <xdr:cNvSpPr txBox="1">
          <a:spLocks noChangeArrowheads="1"/>
        </xdr:cNvSpPr>
      </xdr:nvSpPr>
      <xdr:spPr bwMode="auto">
        <a:xfrm>
          <a:off x="6393180" y="141968220"/>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181</xdr:row>
      <xdr:rowOff>0</xdr:rowOff>
    </xdr:from>
    <xdr:to>
      <xdr:col>8</xdr:col>
      <xdr:colOff>76200</xdr:colOff>
      <xdr:row>181</xdr:row>
      <xdr:rowOff>161925</xdr:rowOff>
    </xdr:to>
    <xdr:sp macro="" textlink="">
      <xdr:nvSpPr>
        <xdr:cNvPr id="26" name="Text Box 7">
          <a:extLst>
            <a:ext uri="{FF2B5EF4-FFF2-40B4-BE49-F238E27FC236}">
              <a16:creationId xmlns:a16="http://schemas.microsoft.com/office/drawing/2014/main" id="{4EC6242F-83C9-4F01-BFC9-7E1488D116A3}"/>
            </a:ext>
          </a:extLst>
        </xdr:cNvPr>
        <xdr:cNvSpPr txBox="1">
          <a:spLocks noChangeArrowheads="1"/>
        </xdr:cNvSpPr>
      </xdr:nvSpPr>
      <xdr:spPr bwMode="auto">
        <a:xfrm>
          <a:off x="6393180" y="141968220"/>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181</xdr:row>
      <xdr:rowOff>0</xdr:rowOff>
    </xdr:from>
    <xdr:to>
      <xdr:col>8</xdr:col>
      <xdr:colOff>76200</xdr:colOff>
      <xdr:row>181</xdr:row>
      <xdr:rowOff>161925</xdr:rowOff>
    </xdr:to>
    <xdr:sp macro="" textlink="">
      <xdr:nvSpPr>
        <xdr:cNvPr id="27" name="Text Box 7">
          <a:extLst>
            <a:ext uri="{FF2B5EF4-FFF2-40B4-BE49-F238E27FC236}">
              <a16:creationId xmlns:a16="http://schemas.microsoft.com/office/drawing/2014/main" id="{DBD2391E-76BA-4386-8101-91A4D1E82CB6}"/>
            </a:ext>
          </a:extLst>
        </xdr:cNvPr>
        <xdr:cNvSpPr txBox="1">
          <a:spLocks noChangeArrowheads="1"/>
        </xdr:cNvSpPr>
      </xdr:nvSpPr>
      <xdr:spPr bwMode="auto">
        <a:xfrm>
          <a:off x="6393180" y="141968220"/>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181</xdr:row>
      <xdr:rowOff>0</xdr:rowOff>
    </xdr:from>
    <xdr:to>
      <xdr:col>8</xdr:col>
      <xdr:colOff>76200</xdr:colOff>
      <xdr:row>181</xdr:row>
      <xdr:rowOff>161925</xdr:rowOff>
    </xdr:to>
    <xdr:sp macro="" textlink="">
      <xdr:nvSpPr>
        <xdr:cNvPr id="28" name="Text Box 7">
          <a:extLst>
            <a:ext uri="{FF2B5EF4-FFF2-40B4-BE49-F238E27FC236}">
              <a16:creationId xmlns:a16="http://schemas.microsoft.com/office/drawing/2014/main" id="{44556D57-E1A1-4EF2-83D3-598E4BD63F2F}"/>
            </a:ext>
          </a:extLst>
        </xdr:cNvPr>
        <xdr:cNvSpPr txBox="1">
          <a:spLocks noChangeArrowheads="1"/>
        </xdr:cNvSpPr>
      </xdr:nvSpPr>
      <xdr:spPr bwMode="auto">
        <a:xfrm>
          <a:off x="6393180" y="141968220"/>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181</xdr:row>
      <xdr:rowOff>0</xdr:rowOff>
    </xdr:from>
    <xdr:to>
      <xdr:col>8</xdr:col>
      <xdr:colOff>76200</xdr:colOff>
      <xdr:row>181</xdr:row>
      <xdr:rowOff>161925</xdr:rowOff>
    </xdr:to>
    <xdr:sp macro="" textlink="">
      <xdr:nvSpPr>
        <xdr:cNvPr id="29" name="Text Box 7">
          <a:extLst>
            <a:ext uri="{FF2B5EF4-FFF2-40B4-BE49-F238E27FC236}">
              <a16:creationId xmlns:a16="http://schemas.microsoft.com/office/drawing/2014/main" id="{C47DC5D7-F5E1-465F-AAE6-6AB0A4FB204F}"/>
            </a:ext>
          </a:extLst>
        </xdr:cNvPr>
        <xdr:cNvSpPr txBox="1">
          <a:spLocks noChangeArrowheads="1"/>
        </xdr:cNvSpPr>
      </xdr:nvSpPr>
      <xdr:spPr bwMode="auto">
        <a:xfrm>
          <a:off x="6393180" y="141968220"/>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181</xdr:row>
      <xdr:rowOff>0</xdr:rowOff>
    </xdr:from>
    <xdr:to>
      <xdr:col>8</xdr:col>
      <xdr:colOff>76200</xdr:colOff>
      <xdr:row>181</xdr:row>
      <xdr:rowOff>161925</xdr:rowOff>
    </xdr:to>
    <xdr:sp macro="" textlink="">
      <xdr:nvSpPr>
        <xdr:cNvPr id="30" name="Text Box 7">
          <a:extLst>
            <a:ext uri="{FF2B5EF4-FFF2-40B4-BE49-F238E27FC236}">
              <a16:creationId xmlns:a16="http://schemas.microsoft.com/office/drawing/2014/main" id="{3C93A30F-2C4E-4E37-8BD3-2B9D1870F9F9}"/>
            </a:ext>
          </a:extLst>
        </xdr:cNvPr>
        <xdr:cNvSpPr txBox="1">
          <a:spLocks noChangeArrowheads="1"/>
        </xdr:cNvSpPr>
      </xdr:nvSpPr>
      <xdr:spPr bwMode="auto">
        <a:xfrm>
          <a:off x="6393180" y="141968220"/>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181</xdr:row>
      <xdr:rowOff>0</xdr:rowOff>
    </xdr:from>
    <xdr:to>
      <xdr:col>8</xdr:col>
      <xdr:colOff>76200</xdr:colOff>
      <xdr:row>181</xdr:row>
      <xdr:rowOff>161925</xdr:rowOff>
    </xdr:to>
    <xdr:sp macro="" textlink="">
      <xdr:nvSpPr>
        <xdr:cNvPr id="31" name="Text Box 7">
          <a:extLst>
            <a:ext uri="{FF2B5EF4-FFF2-40B4-BE49-F238E27FC236}">
              <a16:creationId xmlns:a16="http://schemas.microsoft.com/office/drawing/2014/main" id="{EF5B506C-FAE2-4BA5-9C16-ED3B5DB71264}"/>
            </a:ext>
          </a:extLst>
        </xdr:cNvPr>
        <xdr:cNvSpPr txBox="1">
          <a:spLocks noChangeArrowheads="1"/>
        </xdr:cNvSpPr>
      </xdr:nvSpPr>
      <xdr:spPr bwMode="auto">
        <a:xfrm>
          <a:off x="6393180" y="141968220"/>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181</xdr:row>
      <xdr:rowOff>0</xdr:rowOff>
    </xdr:from>
    <xdr:to>
      <xdr:col>8</xdr:col>
      <xdr:colOff>76200</xdr:colOff>
      <xdr:row>181</xdr:row>
      <xdr:rowOff>161925</xdr:rowOff>
    </xdr:to>
    <xdr:sp macro="" textlink="">
      <xdr:nvSpPr>
        <xdr:cNvPr id="32" name="Text Box 7">
          <a:extLst>
            <a:ext uri="{FF2B5EF4-FFF2-40B4-BE49-F238E27FC236}">
              <a16:creationId xmlns:a16="http://schemas.microsoft.com/office/drawing/2014/main" id="{E7BC60F5-3218-443E-9A97-C5BEA8162AA6}"/>
            </a:ext>
          </a:extLst>
        </xdr:cNvPr>
        <xdr:cNvSpPr txBox="1">
          <a:spLocks noChangeArrowheads="1"/>
        </xdr:cNvSpPr>
      </xdr:nvSpPr>
      <xdr:spPr bwMode="auto">
        <a:xfrm>
          <a:off x="6393180" y="141968220"/>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181</xdr:row>
      <xdr:rowOff>0</xdr:rowOff>
    </xdr:from>
    <xdr:to>
      <xdr:col>8</xdr:col>
      <xdr:colOff>76200</xdr:colOff>
      <xdr:row>181</xdr:row>
      <xdr:rowOff>161925</xdr:rowOff>
    </xdr:to>
    <xdr:sp macro="" textlink="">
      <xdr:nvSpPr>
        <xdr:cNvPr id="33" name="Text Box 7">
          <a:extLst>
            <a:ext uri="{FF2B5EF4-FFF2-40B4-BE49-F238E27FC236}">
              <a16:creationId xmlns:a16="http://schemas.microsoft.com/office/drawing/2014/main" id="{8873367D-62A4-4CA6-A1F0-A2F471A85E80}"/>
            </a:ext>
          </a:extLst>
        </xdr:cNvPr>
        <xdr:cNvSpPr txBox="1">
          <a:spLocks noChangeArrowheads="1"/>
        </xdr:cNvSpPr>
      </xdr:nvSpPr>
      <xdr:spPr bwMode="auto">
        <a:xfrm>
          <a:off x="6393180" y="141968220"/>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181</xdr:row>
      <xdr:rowOff>0</xdr:rowOff>
    </xdr:from>
    <xdr:to>
      <xdr:col>8</xdr:col>
      <xdr:colOff>76200</xdr:colOff>
      <xdr:row>181</xdr:row>
      <xdr:rowOff>161925</xdr:rowOff>
    </xdr:to>
    <xdr:sp macro="" textlink="">
      <xdr:nvSpPr>
        <xdr:cNvPr id="34" name="Text Box 7">
          <a:extLst>
            <a:ext uri="{FF2B5EF4-FFF2-40B4-BE49-F238E27FC236}">
              <a16:creationId xmlns:a16="http://schemas.microsoft.com/office/drawing/2014/main" id="{4FAC0475-CF5F-4DD0-8A8C-BB2E3D2022B4}"/>
            </a:ext>
          </a:extLst>
        </xdr:cNvPr>
        <xdr:cNvSpPr txBox="1">
          <a:spLocks noChangeArrowheads="1"/>
        </xdr:cNvSpPr>
      </xdr:nvSpPr>
      <xdr:spPr bwMode="auto">
        <a:xfrm>
          <a:off x="6393180" y="141968220"/>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181</xdr:row>
      <xdr:rowOff>0</xdr:rowOff>
    </xdr:from>
    <xdr:to>
      <xdr:col>8</xdr:col>
      <xdr:colOff>76200</xdr:colOff>
      <xdr:row>181</xdr:row>
      <xdr:rowOff>161925</xdr:rowOff>
    </xdr:to>
    <xdr:sp macro="" textlink="">
      <xdr:nvSpPr>
        <xdr:cNvPr id="35" name="Text Box 7">
          <a:extLst>
            <a:ext uri="{FF2B5EF4-FFF2-40B4-BE49-F238E27FC236}">
              <a16:creationId xmlns:a16="http://schemas.microsoft.com/office/drawing/2014/main" id="{46FC72A8-28B8-4E12-84C0-C5BAE55B9754}"/>
            </a:ext>
          </a:extLst>
        </xdr:cNvPr>
        <xdr:cNvSpPr txBox="1">
          <a:spLocks noChangeArrowheads="1"/>
        </xdr:cNvSpPr>
      </xdr:nvSpPr>
      <xdr:spPr bwMode="auto">
        <a:xfrm>
          <a:off x="6393180" y="141968220"/>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181</xdr:row>
      <xdr:rowOff>0</xdr:rowOff>
    </xdr:from>
    <xdr:to>
      <xdr:col>8</xdr:col>
      <xdr:colOff>76200</xdr:colOff>
      <xdr:row>181</xdr:row>
      <xdr:rowOff>161925</xdr:rowOff>
    </xdr:to>
    <xdr:sp macro="" textlink="">
      <xdr:nvSpPr>
        <xdr:cNvPr id="36" name="Text Box 7">
          <a:extLst>
            <a:ext uri="{FF2B5EF4-FFF2-40B4-BE49-F238E27FC236}">
              <a16:creationId xmlns:a16="http://schemas.microsoft.com/office/drawing/2014/main" id="{0C7FBB5C-1167-4177-A23D-26C9837AB255}"/>
            </a:ext>
          </a:extLst>
        </xdr:cNvPr>
        <xdr:cNvSpPr txBox="1">
          <a:spLocks noChangeArrowheads="1"/>
        </xdr:cNvSpPr>
      </xdr:nvSpPr>
      <xdr:spPr bwMode="auto">
        <a:xfrm>
          <a:off x="6393180" y="141968220"/>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181</xdr:row>
      <xdr:rowOff>0</xdr:rowOff>
    </xdr:from>
    <xdr:to>
      <xdr:col>8</xdr:col>
      <xdr:colOff>76200</xdr:colOff>
      <xdr:row>181</xdr:row>
      <xdr:rowOff>161925</xdr:rowOff>
    </xdr:to>
    <xdr:sp macro="" textlink="">
      <xdr:nvSpPr>
        <xdr:cNvPr id="37" name="Text Box 7">
          <a:extLst>
            <a:ext uri="{FF2B5EF4-FFF2-40B4-BE49-F238E27FC236}">
              <a16:creationId xmlns:a16="http://schemas.microsoft.com/office/drawing/2014/main" id="{60063A5C-3FCB-41E9-A011-3668DFC1B981}"/>
            </a:ext>
          </a:extLst>
        </xdr:cNvPr>
        <xdr:cNvSpPr txBox="1">
          <a:spLocks noChangeArrowheads="1"/>
        </xdr:cNvSpPr>
      </xdr:nvSpPr>
      <xdr:spPr bwMode="auto">
        <a:xfrm>
          <a:off x="6393180" y="141968220"/>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181</xdr:row>
      <xdr:rowOff>0</xdr:rowOff>
    </xdr:from>
    <xdr:to>
      <xdr:col>8</xdr:col>
      <xdr:colOff>76200</xdr:colOff>
      <xdr:row>181</xdr:row>
      <xdr:rowOff>161925</xdr:rowOff>
    </xdr:to>
    <xdr:sp macro="" textlink="">
      <xdr:nvSpPr>
        <xdr:cNvPr id="38" name="Text Box 7">
          <a:extLst>
            <a:ext uri="{FF2B5EF4-FFF2-40B4-BE49-F238E27FC236}">
              <a16:creationId xmlns:a16="http://schemas.microsoft.com/office/drawing/2014/main" id="{AE9DD1DA-F8D3-49F6-98B5-8A21636F9376}"/>
            </a:ext>
          </a:extLst>
        </xdr:cNvPr>
        <xdr:cNvSpPr txBox="1">
          <a:spLocks noChangeArrowheads="1"/>
        </xdr:cNvSpPr>
      </xdr:nvSpPr>
      <xdr:spPr bwMode="auto">
        <a:xfrm>
          <a:off x="6393180" y="141968220"/>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181</xdr:row>
      <xdr:rowOff>0</xdr:rowOff>
    </xdr:from>
    <xdr:to>
      <xdr:col>8</xdr:col>
      <xdr:colOff>76200</xdr:colOff>
      <xdr:row>181</xdr:row>
      <xdr:rowOff>161925</xdr:rowOff>
    </xdr:to>
    <xdr:sp macro="" textlink="">
      <xdr:nvSpPr>
        <xdr:cNvPr id="39" name="Text Box 7">
          <a:extLst>
            <a:ext uri="{FF2B5EF4-FFF2-40B4-BE49-F238E27FC236}">
              <a16:creationId xmlns:a16="http://schemas.microsoft.com/office/drawing/2014/main" id="{82D8F894-C441-4BF4-B718-5B432A2530E3}"/>
            </a:ext>
          </a:extLst>
        </xdr:cNvPr>
        <xdr:cNvSpPr txBox="1">
          <a:spLocks noChangeArrowheads="1"/>
        </xdr:cNvSpPr>
      </xdr:nvSpPr>
      <xdr:spPr bwMode="auto">
        <a:xfrm>
          <a:off x="6393180" y="141968220"/>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181</xdr:row>
      <xdr:rowOff>0</xdr:rowOff>
    </xdr:from>
    <xdr:to>
      <xdr:col>8</xdr:col>
      <xdr:colOff>76200</xdr:colOff>
      <xdr:row>181</xdr:row>
      <xdr:rowOff>161925</xdr:rowOff>
    </xdr:to>
    <xdr:sp macro="" textlink="">
      <xdr:nvSpPr>
        <xdr:cNvPr id="40" name="Text Box 7">
          <a:extLst>
            <a:ext uri="{FF2B5EF4-FFF2-40B4-BE49-F238E27FC236}">
              <a16:creationId xmlns:a16="http://schemas.microsoft.com/office/drawing/2014/main" id="{B922FE36-6AE4-43CF-A41B-1AEAD9CF3ADE}"/>
            </a:ext>
          </a:extLst>
        </xdr:cNvPr>
        <xdr:cNvSpPr txBox="1">
          <a:spLocks noChangeArrowheads="1"/>
        </xdr:cNvSpPr>
      </xdr:nvSpPr>
      <xdr:spPr bwMode="auto">
        <a:xfrm>
          <a:off x="6393180" y="141968220"/>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181</xdr:row>
      <xdr:rowOff>0</xdr:rowOff>
    </xdr:from>
    <xdr:to>
      <xdr:col>8</xdr:col>
      <xdr:colOff>76200</xdr:colOff>
      <xdr:row>181</xdr:row>
      <xdr:rowOff>161925</xdr:rowOff>
    </xdr:to>
    <xdr:sp macro="" textlink="">
      <xdr:nvSpPr>
        <xdr:cNvPr id="41" name="Text Box 7">
          <a:extLst>
            <a:ext uri="{FF2B5EF4-FFF2-40B4-BE49-F238E27FC236}">
              <a16:creationId xmlns:a16="http://schemas.microsoft.com/office/drawing/2014/main" id="{88CB31F9-0604-4C8D-B066-30B91B8F15D8}"/>
            </a:ext>
          </a:extLst>
        </xdr:cNvPr>
        <xdr:cNvSpPr txBox="1">
          <a:spLocks noChangeArrowheads="1"/>
        </xdr:cNvSpPr>
      </xdr:nvSpPr>
      <xdr:spPr bwMode="auto">
        <a:xfrm>
          <a:off x="6393180" y="141968220"/>
          <a:ext cx="7620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21130A-8FC3-489B-8F82-300D288B8FBD}">
  <sheetPr>
    <tabColor rgb="FFFFC000"/>
  </sheetPr>
  <dimension ref="A4:N211"/>
  <sheetViews>
    <sheetView showGridLines="0" tabSelected="1" topLeftCell="B7" zoomScale="85" zoomScaleNormal="85" zoomScaleSheetLayoutView="110" workbookViewId="0">
      <selection activeCell="C30" sqref="C30"/>
    </sheetView>
  </sheetViews>
  <sheetFormatPr baseColWidth="10" defaultColWidth="12" defaultRowHeight="12.75"/>
  <cols>
    <col min="1" max="1" width="4.5703125" style="22" customWidth="1"/>
    <col min="2" max="2" width="7.5703125" style="23" bestFit="1" customWidth="1"/>
    <col min="3" max="3" width="45.7109375" style="23" bestFit="1" customWidth="1"/>
    <col min="4" max="4" width="12.28515625" style="23" bestFit="1" customWidth="1"/>
    <col min="5" max="5" width="20" style="23" bestFit="1" customWidth="1"/>
    <col min="6" max="6" width="13.7109375" style="24" bestFit="1" customWidth="1"/>
    <col min="7" max="7" width="20.5703125" style="24" bestFit="1" customWidth="1"/>
    <col min="8" max="8" width="13.7109375" style="23" bestFit="1" customWidth="1"/>
    <col min="9" max="9" width="22" style="23" bestFit="1" customWidth="1"/>
    <col min="10" max="10" width="13.7109375" style="23" bestFit="1" customWidth="1"/>
    <col min="11" max="11" width="22" style="23" bestFit="1" customWidth="1"/>
    <col min="12" max="12" width="15.7109375" style="23" bestFit="1" customWidth="1"/>
    <col min="13" max="13" width="26" style="23" customWidth="1"/>
    <col min="14" max="14" width="14.28515625" style="293" bestFit="1" customWidth="1"/>
    <col min="15" max="15" width="12.85546875" style="23" bestFit="1" customWidth="1"/>
    <col min="16" max="16" width="52.5703125" style="23" customWidth="1"/>
    <col min="17" max="17" width="9.28515625" style="23" customWidth="1"/>
    <col min="18" max="18" width="14.28515625" style="23" customWidth="1"/>
    <col min="19" max="19" width="9.28515625" style="23" customWidth="1"/>
    <col min="20" max="20" width="14.28515625" style="23" customWidth="1"/>
    <col min="21" max="21" width="9.28515625" style="23" customWidth="1"/>
    <col min="22" max="22" width="14.28515625" style="23" customWidth="1"/>
    <col min="23" max="23" width="9.28515625" style="23" customWidth="1"/>
    <col min="24" max="24" width="14.28515625" style="23" customWidth="1"/>
    <col min="25" max="16384" width="12" style="23"/>
  </cols>
  <sheetData>
    <row r="4" spans="1:14" ht="25.5">
      <c r="B4" s="314" t="s">
        <v>45</v>
      </c>
      <c r="C4" s="314"/>
      <c r="D4" s="314"/>
      <c r="E4" s="314"/>
      <c r="F4" s="314"/>
      <c r="G4" s="314"/>
      <c r="H4" s="314"/>
      <c r="I4" s="314"/>
      <c r="J4" s="314"/>
      <c r="K4" s="314"/>
      <c r="L4" s="314"/>
      <c r="M4" s="314"/>
    </row>
    <row r="6" spans="1:14" ht="20.25">
      <c r="B6" s="311" t="s">
        <v>485</v>
      </c>
      <c r="C6" s="311"/>
      <c r="D6" s="311"/>
      <c r="E6" s="311"/>
      <c r="F6" s="311"/>
      <c r="G6" s="311"/>
      <c r="H6" s="311"/>
      <c r="I6" s="311"/>
      <c r="J6" s="311"/>
      <c r="K6" s="311"/>
      <c r="L6" s="311"/>
      <c r="M6" s="311"/>
    </row>
    <row r="8" spans="1:14" hidden="1"/>
    <row r="9" spans="1:14" hidden="1"/>
    <row r="10" spans="1:14" hidden="1"/>
    <row r="11" spans="1:14" hidden="1"/>
    <row r="12" spans="1:14" hidden="1"/>
    <row r="13" spans="1:14" hidden="1"/>
    <row r="14" spans="1:14" s="26" customFormat="1" hidden="1">
      <c r="A14" s="25"/>
      <c r="N14" s="294"/>
    </row>
    <row r="15" spans="1:14" s="28" customFormat="1" hidden="1">
      <c r="A15" s="27"/>
      <c r="F15" s="29"/>
      <c r="G15" s="29"/>
      <c r="N15" s="295"/>
    </row>
    <row r="16" spans="1:14" s="28" customFormat="1" hidden="1">
      <c r="A16" s="27"/>
      <c r="F16" s="29"/>
      <c r="G16" s="29"/>
      <c r="N16" s="295"/>
    </row>
    <row r="17" spans="1:14" s="30" customFormat="1" hidden="1">
      <c r="A17" s="22"/>
      <c r="F17" s="31"/>
      <c r="G17" s="31"/>
      <c r="N17" s="296"/>
    </row>
    <row r="18" spans="1:14" s="28" customFormat="1" hidden="1">
      <c r="A18" s="27"/>
      <c r="F18" s="29"/>
      <c r="G18" s="29"/>
      <c r="N18" s="295"/>
    </row>
    <row r="19" spans="1:14" s="28" customFormat="1" hidden="1">
      <c r="A19" s="27"/>
      <c r="F19" s="29"/>
      <c r="G19" s="29"/>
      <c r="N19" s="295"/>
    </row>
    <row r="20" spans="1:14" s="28" customFormat="1" hidden="1">
      <c r="A20" s="27"/>
      <c r="F20" s="29"/>
      <c r="G20" s="29"/>
      <c r="N20" s="295"/>
    </row>
    <row r="21" spans="1:14" s="28" customFormat="1" hidden="1">
      <c r="A21" s="27"/>
      <c r="F21" s="29"/>
      <c r="G21" s="29"/>
      <c r="N21" s="295"/>
    </row>
    <row r="22" spans="1:14" s="28" customFormat="1" hidden="1">
      <c r="A22" s="27"/>
      <c r="F22" s="29"/>
      <c r="G22" s="29"/>
      <c r="N22" s="295"/>
    </row>
    <row r="23" spans="1:14" s="28" customFormat="1" hidden="1">
      <c r="A23" s="27"/>
      <c r="F23" s="29"/>
      <c r="G23" s="29"/>
      <c r="N23" s="295"/>
    </row>
    <row r="24" spans="1:14" s="28" customFormat="1" hidden="1">
      <c r="A24" s="27"/>
      <c r="F24" s="29"/>
      <c r="G24" s="29"/>
      <c r="N24" s="295"/>
    </row>
    <row r="25" spans="1:14" s="28" customFormat="1" hidden="1">
      <c r="A25" s="27"/>
      <c r="F25" s="29"/>
      <c r="G25" s="29"/>
      <c r="N25" s="295"/>
    </row>
    <row r="26" spans="1:14" s="28" customFormat="1" hidden="1">
      <c r="A26" s="27"/>
      <c r="F26" s="29"/>
      <c r="G26" s="29"/>
      <c r="N26" s="295"/>
    </row>
    <row r="27" spans="1:14" s="28" customFormat="1" hidden="1">
      <c r="A27" s="27"/>
      <c r="F27" s="29"/>
      <c r="G27" s="29"/>
      <c r="N27" s="295"/>
    </row>
    <row r="28" spans="1:14" s="28" customFormat="1" hidden="1">
      <c r="A28" s="27"/>
      <c r="F28" s="29"/>
      <c r="G28" s="29"/>
      <c r="N28" s="295"/>
    </row>
    <row r="29" spans="1:14" s="28" customFormat="1" hidden="1">
      <c r="A29" s="22"/>
      <c r="F29" s="29"/>
      <c r="G29" s="29"/>
      <c r="N29" s="295"/>
    </row>
    <row r="30" spans="1:14" s="28" customFormat="1" ht="33">
      <c r="A30" s="22"/>
      <c r="F30" s="29"/>
      <c r="G30" s="29"/>
      <c r="L30" s="288" t="s">
        <v>2094</v>
      </c>
      <c r="M30" s="289">
        <f>+E31+G31+I31+K31</f>
        <v>14053599342</v>
      </c>
      <c r="N30" s="295"/>
    </row>
    <row r="31" spans="1:14" s="28" customFormat="1" ht="35.450000000000003" customHeight="1">
      <c r="A31" s="27"/>
      <c r="B31" s="307" t="s">
        <v>2081</v>
      </c>
      <c r="C31" s="308"/>
      <c r="D31" s="284">
        <f>+D67</f>
        <v>2026</v>
      </c>
      <c r="E31" s="383">
        <f t="shared" ref="E31:K31" si="0">+E67</f>
        <v>211087751.30000001</v>
      </c>
      <c r="F31" s="285">
        <f t="shared" si="0"/>
        <v>2027</v>
      </c>
      <c r="G31" s="301">
        <f t="shared" si="0"/>
        <v>4594421453.7600002</v>
      </c>
      <c r="H31" s="286">
        <f t="shared" si="0"/>
        <v>2028</v>
      </c>
      <c r="I31" s="302">
        <f>+I67</f>
        <v>4691563749.2800007</v>
      </c>
      <c r="J31" s="287">
        <f t="shared" si="0"/>
        <v>2029</v>
      </c>
      <c r="K31" s="303">
        <f t="shared" si="0"/>
        <v>4556526387.6599998</v>
      </c>
      <c r="L31" s="288" t="s">
        <v>2093</v>
      </c>
      <c r="M31" s="289">
        <f>+E31+G31+I31+K31</f>
        <v>14053599342</v>
      </c>
      <c r="N31" s="297"/>
    </row>
    <row r="32" spans="1:14" s="28" customFormat="1" ht="27.75" customHeight="1">
      <c r="A32" s="22"/>
      <c r="C32" s="290" t="s">
        <v>2095</v>
      </c>
      <c r="D32" s="309">
        <f>+'3.VIGENCIA 2026'!D10</f>
        <v>16</v>
      </c>
      <c r="E32" s="309"/>
      <c r="F32" s="309">
        <f>+'4.VIGENCIA 2027'!D10</f>
        <v>365</v>
      </c>
      <c r="G32" s="309"/>
      <c r="H32" s="309">
        <f>+'5.VIGENCIA 2028'!D10</f>
        <v>366</v>
      </c>
      <c r="I32" s="309"/>
      <c r="J32" s="309">
        <f>+'6.VIGENCIA 2029'!D10</f>
        <v>349</v>
      </c>
      <c r="K32" s="309"/>
      <c r="L32" s="291">
        <f>+D32+F32+H32+J32</f>
        <v>1096</v>
      </c>
      <c r="N32" s="295"/>
    </row>
    <row r="33" spans="1:14" s="28" customFormat="1" ht="27.75" customHeight="1">
      <c r="A33" s="22"/>
      <c r="C33" s="290" t="s">
        <v>2096</v>
      </c>
      <c r="D33" s="319">
        <f>+'3.VIGENCIA 2026'!E10</f>
        <v>25</v>
      </c>
      <c r="E33" s="319"/>
      <c r="F33" s="309">
        <f>+F32</f>
        <v>365</v>
      </c>
      <c r="G33" s="309"/>
      <c r="H33" s="309">
        <f>+H32</f>
        <v>366</v>
      </c>
      <c r="I33" s="309"/>
      <c r="J33" s="309">
        <f>+J32</f>
        <v>349</v>
      </c>
      <c r="K33" s="309"/>
      <c r="L33" s="291">
        <f>+D33+F33+H33+J33</f>
        <v>1105</v>
      </c>
      <c r="N33" s="295"/>
    </row>
    <row r="34" spans="1:14" s="28" customFormat="1">
      <c r="A34" s="22"/>
      <c r="F34" s="29"/>
      <c r="G34" s="29"/>
      <c r="N34" s="295"/>
    </row>
    <row r="35" spans="1:14" ht="25.9" customHeight="1">
      <c r="B35" s="313" t="s">
        <v>478</v>
      </c>
      <c r="C35" s="313" t="s">
        <v>479</v>
      </c>
      <c r="D35" s="312">
        <v>2026</v>
      </c>
      <c r="E35" s="312"/>
      <c r="F35" s="312">
        <v>2027</v>
      </c>
      <c r="G35" s="312"/>
      <c r="H35" s="312">
        <v>2028</v>
      </c>
      <c r="I35" s="312"/>
      <c r="J35" s="312">
        <v>2029</v>
      </c>
      <c r="K35" s="312"/>
      <c r="L35" s="310" t="s">
        <v>480</v>
      </c>
      <c r="M35" s="310"/>
    </row>
    <row r="36" spans="1:14" ht="26.45" customHeight="1">
      <c r="B36" s="313"/>
      <c r="C36" s="313"/>
      <c r="D36" s="281" t="s">
        <v>481</v>
      </c>
      <c r="E36" s="281" t="s">
        <v>482</v>
      </c>
      <c r="F36" s="281" t="s">
        <v>481</v>
      </c>
      <c r="G36" s="281" t="s">
        <v>482</v>
      </c>
      <c r="H36" s="281" t="s">
        <v>481</v>
      </c>
      <c r="I36" s="281" t="s">
        <v>482</v>
      </c>
      <c r="J36" s="281" t="s">
        <v>481</v>
      </c>
      <c r="K36" s="281" t="s">
        <v>482</v>
      </c>
      <c r="L36" s="281" t="s">
        <v>481</v>
      </c>
      <c r="M36" s="281" t="s">
        <v>482</v>
      </c>
    </row>
    <row r="37" spans="1:14" ht="21" customHeight="1">
      <c r="B37" s="317">
        <v>1</v>
      </c>
      <c r="C37" s="275" t="s">
        <v>11</v>
      </c>
      <c r="D37" s="276">
        <f>+'3.VIGENCIA 2026'!M14</f>
        <v>100682191</v>
      </c>
      <c r="E37" s="277">
        <f>+'3.VIGENCIA 2026'!M15</f>
        <v>3020466</v>
      </c>
      <c r="F37" s="276">
        <f>+'4.VIGENCIA 2027'!M14</f>
        <v>2338341362</v>
      </c>
      <c r="G37" s="277">
        <f>+'4.VIGENCIA 2027'!M15</f>
        <v>70150240.859999999</v>
      </c>
      <c r="H37" s="276">
        <f>+'5.VIGENCIA 2028'!M14</f>
        <v>2426537776</v>
      </c>
      <c r="I37" s="277">
        <f>+'5.VIGENCIA 2028'!M15</f>
        <v>72796133.280000001</v>
      </c>
      <c r="J37" s="276">
        <f>+'6.VIGENCIA 2029'!M14</f>
        <v>2393996572</v>
      </c>
      <c r="K37" s="277">
        <f>+'6.VIGENCIA 2029'!M15</f>
        <v>71819897.159999996</v>
      </c>
      <c r="L37" s="276">
        <f>+D37+F37+H37+J37</f>
        <v>7259557901</v>
      </c>
      <c r="M37" s="277">
        <f>+E37+G37+I37+K37</f>
        <v>217786737.29999998</v>
      </c>
    </row>
    <row r="38" spans="1:14" ht="21" customHeight="1">
      <c r="B38" s="317"/>
      <c r="C38" s="275" t="s">
        <v>14</v>
      </c>
      <c r="D38" s="278">
        <f>+'3.VIGENCIA 2026'!M16</f>
        <v>8191452</v>
      </c>
      <c r="E38" s="277"/>
      <c r="F38" s="278">
        <f>+'4.VIGENCIA 2027'!M16</f>
        <v>186867499</v>
      </c>
      <c r="G38" s="277"/>
      <c r="H38" s="278">
        <f>+'5.VIGENCIA 2028'!M16</f>
        <v>187379465</v>
      </c>
      <c r="I38" s="277"/>
      <c r="J38" s="278">
        <f>+'6.VIGENCIA 2029'!M16</f>
        <v>178676047</v>
      </c>
      <c r="K38" s="277"/>
      <c r="L38" s="276">
        <f t="shared" ref="L38:L43" si="1">+D38+F38+H38+J38</f>
        <v>561114463</v>
      </c>
      <c r="M38" s="277">
        <f t="shared" ref="M38:M43" si="2">+E38+G38+I38+K38</f>
        <v>0</v>
      </c>
    </row>
    <row r="39" spans="1:14" ht="21" customHeight="1">
      <c r="B39" s="317"/>
      <c r="C39" s="275" t="s">
        <v>15</v>
      </c>
      <c r="D39" s="278">
        <f>+'3.VIGENCIA 2026'!M17</f>
        <v>8614199</v>
      </c>
      <c r="E39" s="277"/>
      <c r="F39" s="278">
        <f>+'4.VIGENCIA 2027'!M17</f>
        <v>196511421</v>
      </c>
      <c r="G39" s="277"/>
      <c r="H39" s="278">
        <f>+'5.VIGENCIA 2028'!M17</f>
        <v>197049808</v>
      </c>
      <c r="I39" s="277"/>
      <c r="J39" s="278">
        <f>+'6.VIGENCIA 2029'!M17</f>
        <v>187897222</v>
      </c>
      <c r="K39" s="277"/>
      <c r="L39" s="276">
        <f t="shared" si="1"/>
        <v>590072650</v>
      </c>
      <c r="M39" s="277">
        <f t="shared" si="2"/>
        <v>0</v>
      </c>
    </row>
    <row r="40" spans="1:14" s="30" customFormat="1" ht="21" customHeight="1">
      <c r="A40" s="22"/>
      <c r="B40" s="317"/>
      <c r="C40" s="275" t="s">
        <v>13</v>
      </c>
      <c r="D40" s="278">
        <f>+'3.VIGENCIA 2026'!M18</f>
        <v>328880</v>
      </c>
      <c r="E40" s="277"/>
      <c r="F40" s="278">
        <f>+'4.VIGENCIA 2027'!M18</f>
        <v>7502573</v>
      </c>
      <c r="G40" s="277"/>
      <c r="H40" s="278">
        <f>+'5.VIGENCIA 2028'!M18</f>
        <v>7523128</v>
      </c>
      <c r="I40" s="277"/>
      <c r="J40" s="278">
        <f>+'6.VIGENCIA 2029'!M18</f>
        <v>7173692</v>
      </c>
      <c r="K40" s="277"/>
      <c r="L40" s="276">
        <f t="shared" si="1"/>
        <v>22528273</v>
      </c>
      <c r="M40" s="277">
        <f t="shared" si="2"/>
        <v>0</v>
      </c>
      <c r="N40" s="296"/>
    </row>
    <row r="41" spans="1:14" s="30" customFormat="1" ht="21" customHeight="1">
      <c r="A41" s="22"/>
      <c r="B41" s="317"/>
      <c r="C41" s="275" t="s">
        <v>94</v>
      </c>
      <c r="D41" s="278">
        <f>+'3.VIGENCIA 2026'!M19</f>
        <v>95461</v>
      </c>
      <c r="E41" s="277"/>
      <c r="F41" s="278">
        <f>+'4.VIGENCIA 2027'!M19</f>
        <v>2177700</v>
      </c>
      <c r="G41" s="277"/>
      <c r="H41" s="278">
        <f>+'5.VIGENCIA 2028'!M19</f>
        <v>2183667</v>
      </c>
      <c r="I41" s="277"/>
      <c r="J41" s="278">
        <f>+'6.VIGENCIA 2029'!M19</f>
        <v>2082239</v>
      </c>
      <c r="K41" s="277"/>
      <c r="L41" s="276">
        <f t="shared" si="1"/>
        <v>6539067</v>
      </c>
      <c r="M41" s="277">
        <f t="shared" si="2"/>
        <v>0</v>
      </c>
      <c r="N41" s="296"/>
    </row>
    <row r="42" spans="1:14" s="30" customFormat="1" ht="21" customHeight="1">
      <c r="A42" s="22"/>
      <c r="B42" s="317"/>
      <c r="C42" s="275" t="s">
        <v>95</v>
      </c>
      <c r="D42" s="278">
        <f>+'3.VIGENCIA 2026'!M20</f>
        <v>265108</v>
      </c>
      <c r="E42" s="277"/>
      <c r="F42" s="278">
        <f>+'4.VIGENCIA 2027'!M20</f>
        <v>6205775</v>
      </c>
      <c r="G42" s="277"/>
      <c r="H42" s="278">
        <f>+'5.VIGENCIA 2028'!M20</f>
        <v>6533915</v>
      </c>
      <c r="I42" s="277"/>
      <c r="J42" s="278">
        <f>+'6.VIGENCIA 2029'!M20</f>
        <v>6535392</v>
      </c>
      <c r="K42" s="277"/>
      <c r="L42" s="276">
        <f t="shared" si="1"/>
        <v>19540190</v>
      </c>
      <c r="M42" s="277">
        <f t="shared" si="2"/>
        <v>0</v>
      </c>
      <c r="N42" s="296"/>
    </row>
    <row r="43" spans="1:14" s="30" customFormat="1" ht="21" customHeight="1">
      <c r="A43" s="22"/>
      <c r="B43" s="317"/>
      <c r="C43" s="275" t="s">
        <v>96</v>
      </c>
      <c r="D43" s="278">
        <f>+'3.VIGENCIA 2026'!M21</f>
        <v>18102047</v>
      </c>
      <c r="E43" s="277"/>
      <c r="F43" s="278">
        <f>+'4.VIGENCIA 2027'!M21</f>
        <v>412952929</v>
      </c>
      <c r="G43" s="277"/>
      <c r="H43" s="278">
        <f>+'5.VIGENCIA 2028'!M21</f>
        <v>414084307</v>
      </c>
      <c r="I43" s="277"/>
      <c r="J43" s="278">
        <f>+'6.VIGENCIA 2029'!M21</f>
        <v>394850882</v>
      </c>
      <c r="K43" s="277"/>
      <c r="L43" s="276">
        <f t="shared" si="1"/>
        <v>1239990165</v>
      </c>
      <c r="M43" s="277">
        <f t="shared" si="2"/>
        <v>0</v>
      </c>
      <c r="N43" s="296"/>
    </row>
    <row r="44" spans="1:14" s="30" customFormat="1" ht="21" customHeight="1">
      <c r="A44" s="22"/>
      <c r="B44" s="318" t="s">
        <v>483</v>
      </c>
      <c r="C44" s="318"/>
      <c r="D44" s="277">
        <f t="shared" ref="D44:M44" si="3">SUM(D37:D43)</f>
        <v>136279338</v>
      </c>
      <c r="E44" s="277">
        <f t="shared" si="3"/>
        <v>3020466</v>
      </c>
      <c r="F44" s="277">
        <f t="shared" si="3"/>
        <v>3150559259</v>
      </c>
      <c r="G44" s="277">
        <f t="shared" si="3"/>
        <v>70150240.859999999</v>
      </c>
      <c r="H44" s="277">
        <f t="shared" si="3"/>
        <v>3241292066</v>
      </c>
      <c r="I44" s="277">
        <f t="shared" si="3"/>
        <v>72796133.280000001</v>
      </c>
      <c r="J44" s="277">
        <f t="shared" ref="J44:K44" si="4">SUM(J37:J43)</f>
        <v>3171212046</v>
      </c>
      <c r="K44" s="277">
        <f t="shared" si="4"/>
        <v>71819897.159999996</v>
      </c>
      <c r="L44" s="277">
        <f t="shared" si="3"/>
        <v>9699342709</v>
      </c>
      <c r="M44" s="277">
        <f t="shared" si="3"/>
        <v>217786737.29999998</v>
      </c>
      <c r="N44" s="296"/>
    </row>
    <row r="45" spans="1:14" s="30" customFormat="1" ht="34.9" customHeight="1">
      <c r="A45" s="22"/>
      <c r="B45" s="315" t="s">
        <v>484</v>
      </c>
      <c r="C45" s="315"/>
      <c r="D45" s="282">
        <v>2026</v>
      </c>
      <c r="E45" s="283">
        <f>+D44+E44</f>
        <v>139299804</v>
      </c>
      <c r="F45" s="282">
        <f>+F35</f>
        <v>2027</v>
      </c>
      <c r="G45" s="283">
        <f>+F44+G44</f>
        <v>3220709499.8600001</v>
      </c>
      <c r="H45" s="282">
        <f>+H35</f>
        <v>2028</v>
      </c>
      <c r="I45" s="283">
        <f>+H44+I44</f>
        <v>3314088199.2800002</v>
      </c>
      <c r="J45" s="282">
        <f>+J35</f>
        <v>2029</v>
      </c>
      <c r="K45" s="283">
        <f>+J44+K44</f>
        <v>3243031943.1599998</v>
      </c>
      <c r="L45" s="288" t="s">
        <v>480</v>
      </c>
      <c r="M45" s="289">
        <f>+L44+M44</f>
        <v>9917129446.2999992</v>
      </c>
      <c r="N45" s="296"/>
    </row>
    <row r="46" spans="1:14" s="36" customFormat="1" ht="20.25" customHeight="1">
      <c r="A46" s="22"/>
      <c r="B46" s="45"/>
      <c r="C46" s="45"/>
      <c r="D46" s="46"/>
      <c r="E46" s="46"/>
      <c r="F46" s="46"/>
      <c r="G46" s="46"/>
      <c r="H46" s="46"/>
      <c r="I46" s="46"/>
      <c r="J46" s="46"/>
      <c r="K46" s="46"/>
      <c r="L46" s="46"/>
      <c r="M46" s="46"/>
      <c r="N46" s="298"/>
    </row>
    <row r="47" spans="1:14" s="47" customFormat="1" ht="21" customHeight="1">
      <c r="A47" s="22"/>
      <c r="B47" s="313" t="s">
        <v>478</v>
      </c>
      <c r="C47" s="313" t="s">
        <v>479</v>
      </c>
      <c r="D47" s="312">
        <v>2026</v>
      </c>
      <c r="E47" s="312"/>
      <c r="F47" s="312">
        <v>2027</v>
      </c>
      <c r="G47" s="312"/>
      <c r="H47" s="312">
        <v>2028</v>
      </c>
      <c r="I47" s="312"/>
      <c r="J47" s="312">
        <v>2029</v>
      </c>
      <c r="K47" s="312"/>
      <c r="L47" s="310" t="s">
        <v>480</v>
      </c>
      <c r="M47" s="310"/>
      <c r="N47" s="299"/>
    </row>
    <row r="48" spans="1:14" s="47" customFormat="1" ht="21" customHeight="1">
      <c r="A48" s="22"/>
      <c r="B48" s="313"/>
      <c r="C48" s="313"/>
      <c r="D48" s="281" t="s">
        <v>481</v>
      </c>
      <c r="E48" s="281" t="s">
        <v>482</v>
      </c>
      <c r="F48" s="281" t="s">
        <v>481</v>
      </c>
      <c r="G48" s="281" t="s">
        <v>482</v>
      </c>
      <c r="H48" s="281" t="s">
        <v>481</v>
      </c>
      <c r="I48" s="281" t="s">
        <v>482</v>
      </c>
      <c r="J48" s="281" t="s">
        <v>481</v>
      </c>
      <c r="K48" s="281" t="s">
        <v>482</v>
      </c>
      <c r="L48" s="281" t="s">
        <v>481</v>
      </c>
      <c r="M48" s="281" t="s">
        <v>482</v>
      </c>
      <c r="N48" s="299"/>
    </row>
    <row r="49" spans="1:14" s="47" customFormat="1" ht="21" customHeight="1">
      <c r="A49" s="22"/>
      <c r="B49" s="279">
        <v>2</v>
      </c>
      <c r="C49" s="280" t="s">
        <v>2051</v>
      </c>
      <c r="D49" s="278">
        <f>+'3.VIGENCIA 2026'!M26</f>
        <v>21705451</v>
      </c>
      <c r="E49" s="277">
        <f>+'3.VIGENCIA 2026'!M27</f>
        <v>2170545</v>
      </c>
      <c r="F49" s="278">
        <f>+'4.VIGENCIA 2027'!M26</f>
        <v>495155607</v>
      </c>
      <c r="G49" s="277">
        <f>+'4.VIGENCIA 2027'!M27</f>
        <v>49515560.700000003</v>
      </c>
      <c r="H49" s="278">
        <f>+'5.VIGENCIA 2028'!M26</f>
        <v>496512198</v>
      </c>
      <c r="I49" s="277">
        <f>+'5.VIGENCIA 2028'!M27</f>
        <v>49651219.800000004</v>
      </c>
      <c r="J49" s="278">
        <f>+'6.VIGENCIA 2029'!M26</f>
        <v>473450156</v>
      </c>
      <c r="K49" s="277">
        <f>+'6.VIGENCIA 2029'!M27</f>
        <v>47345015.600000001</v>
      </c>
      <c r="L49" s="276">
        <f t="shared" ref="L49:M49" si="5">+D49+F49+H49+J49</f>
        <v>1486823412</v>
      </c>
      <c r="M49" s="277">
        <f t="shared" si="5"/>
        <v>148682341.09999999</v>
      </c>
      <c r="N49" s="299"/>
    </row>
    <row r="50" spans="1:14" s="47" customFormat="1" ht="35.450000000000003" customHeight="1">
      <c r="A50" s="22"/>
      <c r="B50" s="315" t="s">
        <v>494</v>
      </c>
      <c r="C50" s="315"/>
      <c r="D50" s="282">
        <v>2026</v>
      </c>
      <c r="E50" s="283">
        <f>+D49+E49</f>
        <v>23875996</v>
      </c>
      <c r="F50" s="282">
        <f>+F47</f>
        <v>2027</v>
      </c>
      <c r="G50" s="283">
        <f>+F49+G49</f>
        <v>544671167.70000005</v>
      </c>
      <c r="H50" s="282">
        <f>+H47</f>
        <v>2028</v>
      </c>
      <c r="I50" s="283">
        <f>+H49+I49</f>
        <v>546163417.79999995</v>
      </c>
      <c r="J50" s="282">
        <f>+J47</f>
        <v>2029</v>
      </c>
      <c r="K50" s="283">
        <f>+J49+K49</f>
        <v>520795171.60000002</v>
      </c>
      <c r="L50" s="288" t="s">
        <v>480</v>
      </c>
      <c r="M50" s="289">
        <f>+L49+M49</f>
        <v>1635505753.0999999</v>
      </c>
      <c r="N50" s="299"/>
    </row>
    <row r="51" spans="1:14" s="47" customFormat="1" ht="20.25" customHeight="1">
      <c r="A51" s="22"/>
      <c r="B51" s="48"/>
      <c r="C51" s="49"/>
      <c r="D51" s="46"/>
      <c r="E51" s="46"/>
      <c r="F51" s="46"/>
      <c r="G51" s="46"/>
      <c r="H51" s="46"/>
      <c r="I51" s="46"/>
      <c r="J51" s="46"/>
      <c r="K51" s="46"/>
      <c r="L51" s="46"/>
      <c r="M51" s="46"/>
      <c r="N51" s="299"/>
    </row>
    <row r="52" spans="1:14" s="30" customFormat="1" ht="21" customHeight="1">
      <c r="A52" s="22"/>
      <c r="B52" s="313" t="s">
        <v>478</v>
      </c>
      <c r="C52" s="313" t="s">
        <v>479</v>
      </c>
      <c r="D52" s="312">
        <v>2026</v>
      </c>
      <c r="E52" s="312"/>
      <c r="F52" s="312">
        <v>2027</v>
      </c>
      <c r="G52" s="312"/>
      <c r="H52" s="312">
        <v>2028</v>
      </c>
      <c r="I52" s="312"/>
      <c r="J52" s="312">
        <v>2029</v>
      </c>
      <c r="K52" s="312"/>
      <c r="L52" s="310" t="s">
        <v>480</v>
      </c>
      <c r="M52" s="310"/>
      <c r="N52" s="296"/>
    </row>
    <row r="53" spans="1:14" s="30" customFormat="1" ht="21" customHeight="1">
      <c r="A53" s="22"/>
      <c r="B53" s="313"/>
      <c r="C53" s="313"/>
      <c r="D53" s="281" t="s">
        <v>481</v>
      </c>
      <c r="E53" s="281" t="s">
        <v>482</v>
      </c>
      <c r="F53" s="281" t="s">
        <v>481</v>
      </c>
      <c r="G53" s="281" t="s">
        <v>482</v>
      </c>
      <c r="H53" s="281" t="s">
        <v>481</v>
      </c>
      <c r="I53" s="281" t="s">
        <v>482</v>
      </c>
      <c r="J53" s="281" t="s">
        <v>481</v>
      </c>
      <c r="K53" s="281" t="s">
        <v>482</v>
      </c>
      <c r="L53" s="281" t="s">
        <v>481</v>
      </c>
      <c r="M53" s="281" t="s">
        <v>482</v>
      </c>
      <c r="N53" s="296"/>
    </row>
    <row r="54" spans="1:14" s="30" customFormat="1" ht="21" customHeight="1">
      <c r="A54" s="22"/>
      <c r="B54" s="279">
        <v>3</v>
      </c>
      <c r="C54" s="275" t="str">
        <f>+'3.VIGENCIA 2026'!C32</f>
        <v>RESPONSABILIDAD CIVIL SERVIDORES PUBLICOS</v>
      </c>
      <c r="D54" s="276">
        <f>+'3.VIGENCIA 2026'!M33</f>
        <v>31298134</v>
      </c>
      <c r="E54" s="277"/>
      <c r="F54" s="276">
        <f>+'4.VIGENCIA 2027'!M33</f>
        <v>456952758</v>
      </c>
      <c r="G54" s="277"/>
      <c r="H54" s="276">
        <f>+'5.VIGENCIA 2028'!M33</f>
        <v>458204683</v>
      </c>
      <c r="I54" s="277"/>
      <c r="J54" s="276">
        <f>+'6.VIGENCIA 2029'!M33</f>
        <v>436921952</v>
      </c>
      <c r="K54" s="277"/>
      <c r="L54" s="276">
        <f>+D54+F54+H54+J54</f>
        <v>1383377527</v>
      </c>
      <c r="M54" s="277">
        <f t="shared" ref="M54" si="6">+E54+G54+I54+K54</f>
        <v>0</v>
      </c>
      <c r="N54" s="296"/>
    </row>
    <row r="55" spans="1:14" s="47" customFormat="1" ht="35.450000000000003" customHeight="1">
      <c r="A55" s="22"/>
      <c r="B55" s="315" t="s">
        <v>2078</v>
      </c>
      <c r="C55" s="315"/>
      <c r="D55" s="282">
        <v>2026</v>
      </c>
      <c r="E55" s="283">
        <f>+D54</f>
        <v>31298134</v>
      </c>
      <c r="F55" s="282">
        <f>+F52</f>
        <v>2027</v>
      </c>
      <c r="G55" s="283">
        <f>+F54</f>
        <v>456952758</v>
      </c>
      <c r="H55" s="282">
        <f>+H52</f>
        <v>2028</v>
      </c>
      <c r="I55" s="283">
        <f>+H54</f>
        <v>458204683</v>
      </c>
      <c r="J55" s="282">
        <f>+J52</f>
        <v>2029</v>
      </c>
      <c r="K55" s="283">
        <f>+J54</f>
        <v>436921952</v>
      </c>
      <c r="L55" s="288" t="s">
        <v>480</v>
      </c>
      <c r="M55" s="305">
        <f>+L54</f>
        <v>1383377527</v>
      </c>
      <c r="N55" s="299"/>
    </row>
    <row r="56" spans="1:14" s="47" customFormat="1" ht="20.25" customHeight="1">
      <c r="A56" s="22"/>
      <c r="B56" s="48"/>
      <c r="C56" s="49"/>
      <c r="D56" s="46"/>
      <c r="E56" s="46"/>
      <c r="F56" s="46"/>
      <c r="G56" s="46"/>
      <c r="H56" s="46"/>
      <c r="I56" s="46"/>
      <c r="J56" s="46"/>
      <c r="K56" s="46"/>
      <c r="L56" s="46"/>
      <c r="M56" s="46"/>
      <c r="N56" s="299"/>
    </row>
    <row r="57" spans="1:14" s="47" customFormat="1" ht="21" customHeight="1">
      <c r="A57" s="22"/>
      <c r="B57" s="313" t="s">
        <v>478</v>
      </c>
      <c r="C57" s="313" t="s">
        <v>479</v>
      </c>
      <c r="D57" s="312">
        <v>2026</v>
      </c>
      <c r="E57" s="312"/>
      <c r="F57" s="312">
        <v>2027</v>
      </c>
      <c r="G57" s="312"/>
      <c r="H57" s="312">
        <v>2028</v>
      </c>
      <c r="I57" s="312"/>
      <c r="J57" s="312">
        <v>2029</v>
      </c>
      <c r="K57" s="312"/>
      <c r="L57" s="310" t="s">
        <v>480</v>
      </c>
      <c r="M57" s="310"/>
      <c r="N57" s="299"/>
    </row>
    <row r="58" spans="1:14" s="47" customFormat="1" ht="21" customHeight="1">
      <c r="A58" s="22"/>
      <c r="B58" s="313"/>
      <c r="C58" s="313"/>
      <c r="D58" s="281" t="s">
        <v>481</v>
      </c>
      <c r="E58" s="281" t="s">
        <v>482</v>
      </c>
      <c r="F58" s="281" t="s">
        <v>481</v>
      </c>
      <c r="G58" s="281" t="s">
        <v>482</v>
      </c>
      <c r="H58" s="281" t="s">
        <v>481</v>
      </c>
      <c r="I58" s="281" t="s">
        <v>482</v>
      </c>
      <c r="J58" s="281" t="s">
        <v>481</v>
      </c>
      <c r="K58" s="281" t="s">
        <v>482</v>
      </c>
      <c r="L58" s="281" t="s">
        <v>481</v>
      </c>
      <c r="M58" s="281" t="s">
        <v>482</v>
      </c>
      <c r="N58" s="299"/>
    </row>
    <row r="59" spans="1:14" s="47" customFormat="1" ht="21" customHeight="1">
      <c r="A59" s="22"/>
      <c r="B59" s="279">
        <v>4</v>
      </c>
      <c r="C59" s="280" t="s">
        <v>2052</v>
      </c>
      <c r="D59" s="278">
        <f>+'3.VIGENCIA 2026'!M39</f>
        <v>12343181.300000001</v>
      </c>
      <c r="E59" s="277"/>
      <c r="F59" s="278">
        <f>+'4.VIGENCIA 2027'!M37+'4.VIGENCIA 2027'!M38</f>
        <v>281578852</v>
      </c>
      <c r="G59" s="277">
        <f>+'4.VIGENCIA 2027'!M39</f>
        <v>28157885.200000003</v>
      </c>
      <c r="H59" s="278">
        <f>+'5.VIGENCIA 2028'!M37+'5.VIGENCIA 2028'!M38</f>
        <v>282350302</v>
      </c>
      <c r="I59" s="277">
        <f>+'5.VIGENCIA 2028'!M39</f>
        <v>28235030.200000003</v>
      </c>
      <c r="J59" s="278">
        <f>+'6.VIGENCIA 2029'!M37+'6.VIGENCIA 2029'!M38</f>
        <v>269235669</v>
      </c>
      <c r="K59" s="277">
        <f>+'6.VIGENCIA 2029'!M39</f>
        <v>26923566.900000002</v>
      </c>
      <c r="L59" s="276">
        <f t="shared" ref="L59:M59" si="7">+D59+F59+H59+J59</f>
        <v>845508004.29999995</v>
      </c>
      <c r="M59" s="277">
        <f t="shared" si="7"/>
        <v>83316482.300000012</v>
      </c>
      <c r="N59" s="299"/>
    </row>
    <row r="60" spans="1:14" s="47" customFormat="1" ht="35.450000000000003" customHeight="1">
      <c r="A60" s="22"/>
      <c r="B60" s="315" t="s">
        <v>2079</v>
      </c>
      <c r="C60" s="315"/>
      <c r="D60" s="282">
        <v>2026</v>
      </c>
      <c r="E60" s="283">
        <f>+D59</f>
        <v>12343181.300000001</v>
      </c>
      <c r="F60" s="282">
        <f>+F57</f>
        <v>2027</v>
      </c>
      <c r="G60" s="283">
        <f>+F59+G59</f>
        <v>309736737.19999999</v>
      </c>
      <c r="H60" s="282">
        <f>+H57</f>
        <v>2028</v>
      </c>
      <c r="I60" s="283">
        <f>+H59+I59</f>
        <v>310585332.19999999</v>
      </c>
      <c r="J60" s="282">
        <f>+J57</f>
        <v>2029</v>
      </c>
      <c r="K60" s="283">
        <f>+J59+K59</f>
        <v>296159235.89999998</v>
      </c>
      <c r="L60" s="288" t="s">
        <v>480</v>
      </c>
      <c r="M60" s="289">
        <f>+L59+M59</f>
        <v>928824486.5999999</v>
      </c>
      <c r="N60" s="299"/>
    </row>
    <row r="61" spans="1:14" s="47" customFormat="1" ht="20.25" customHeight="1">
      <c r="A61" s="22"/>
      <c r="B61" s="48"/>
      <c r="C61" s="49"/>
      <c r="D61" s="46"/>
      <c r="E61" s="46"/>
      <c r="F61" s="46"/>
      <c r="G61" s="46"/>
      <c r="H61" s="46"/>
      <c r="I61" s="46"/>
      <c r="J61" s="46"/>
      <c r="K61" s="46"/>
      <c r="L61" s="46"/>
      <c r="M61" s="46"/>
      <c r="N61" s="299"/>
    </row>
    <row r="62" spans="1:14" s="30" customFormat="1" ht="21" customHeight="1">
      <c r="A62" s="22"/>
      <c r="B62" s="313" t="s">
        <v>478</v>
      </c>
      <c r="C62" s="313" t="s">
        <v>479</v>
      </c>
      <c r="D62" s="312">
        <v>2026</v>
      </c>
      <c r="E62" s="312"/>
      <c r="F62" s="312">
        <v>2027</v>
      </c>
      <c r="G62" s="312"/>
      <c r="H62" s="312">
        <v>2028</v>
      </c>
      <c r="I62" s="312"/>
      <c r="J62" s="312">
        <v>2029</v>
      </c>
      <c r="K62" s="312"/>
      <c r="L62" s="310" t="s">
        <v>480</v>
      </c>
      <c r="M62" s="310"/>
      <c r="N62" s="296"/>
    </row>
    <row r="63" spans="1:14" s="30" customFormat="1" ht="21" customHeight="1">
      <c r="A63" s="22"/>
      <c r="B63" s="313"/>
      <c r="C63" s="313"/>
      <c r="D63" s="281" t="s">
        <v>481</v>
      </c>
      <c r="E63" s="281" t="s">
        <v>482</v>
      </c>
      <c r="F63" s="281" t="s">
        <v>481</v>
      </c>
      <c r="G63" s="281" t="s">
        <v>482</v>
      </c>
      <c r="H63" s="281" t="s">
        <v>481</v>
      </c>
      <c r="I63" s="281" t="s">
        <v>482</v>
      </c>
      <c r="J63" s="281" t="s">
        <v>481</v>
      </c>
      <c r="K63" s="281" t="s">
        <v>482</v>
      </c>
      <c r="L63" s="281" t="s">
        <v>481</v>
      </c>
      <c r="M63" s="281" t="s">
        <v>482</v>
      </c>
      <c r="N63" s="296"/>
    </row>
    <row r="64" spans="1:14" s="28" customFormat="1" ht="21" customHeight="1">
      <c r="A64" s="27"/>
      <c r="B64" s="279">
        <v>5</v>
      </c>
      <c r="C64" s="280" t="str">
        <f>+'3.VIGENCIA 2026'!C43</f>
        <v>ACCIDENTES PERSONALES (GUARDABOSQUES)</v>
      </c>
      <c r="D64" s="278">
        <f>+'3.VIGENCIA 2026'!M44</f>
        <v>4270636</v>
      </c>
      <c r="E64" s="277"/>
      <c r="F64" s="278">
        <f>+'4.VIGENCIA 2027'!M45</f>
        <v>62351291</v>
      </c>
      <c r="G64" s="277"/>
      <c r="H64" s="278">
        <f>+'5.VIGENCIA 2028'!M45</f>
        <v>62522117</v>
      </c>
      <c r="I64" s="277"/>
      <c r="J64" s="278">
        <f>+'6.VIGENCIA 2029'!M45</f>
        <v>59618085</v>
      </c>
      <c r="K64" s="277"/>
      <c r="L64" s="276">
        <f>+D64+F64+H64+J64</f>
        <v>188762129</v>
      </c>
      <c r="M64" s="277">
        <f t="shared" ref="M64" si="8">+E64+G64+I64+K64</f>
        <v>0</v>
      </c>
      <c r="N64" s="295"/>
    </row>
    <row r="65" spans="1:14" s="47" customFormat="1" ht="35.450000000000003" customHeight="1">
      <c r="A65" s="22"/>
      <c r="B65" s="315" t="s">
        <v>2080</v>
      </c>
      <c r="C65" s="315"/>
      <c r="D65" s="282">
        <v>2026</v>
      </c>
      <c r="E65" s="283">
        <f>+D64</f>
        <v>4270636</v>
      </c>
      <c r="F65" s="282">
        <f>+F62</f>
        <v>2027</v>
      </c>
      <c r="G65" s="283">
        <f>+F64+G64</f>
        <v>62351291</v>
      </c>
      <c r="H65" s="282">
        <f>+H62</f>
        <v>2028</v>
      </c>
      <c r="I65" s="283">
        <f>+H64+I64</f>
        <v>62522117</v>
      </c>
      <c r="J65" s="282">
        <f>+J62</f>
        <v>2029</v>
      </c>
      <c r="K65" s="283">
        <f>+J64+K64</f>
        <v>59618085</v>
      </c>
      <c r="L65" s="288" t="s">
        <v>480</v>
      </c>
      <c r="M65" s="289">
        <f>+L64+M64</f>
        <v>188762129</v>
      </c>
      <c r="N65" s="299"/>
    </row>
    <row r="66" spans="1:14" s="47" customFormat="1" ht="20.25" customHeight="1">
      <c r="A66" s="22"/>
      <c r="B66" s="45"/>
      <c r="C66" s="45"/>
      <c r="D66" s="46"/>
      <c r="E66" s="46"/>
      <c r="F66" s="46"/>
      <c r="G66" s="46"/>
      <c r="H66" s="46"/>
      <c r="I66" s="46"/>
      <c r="J66" s="46"/>
      <c r="K66" s="46"/>
      <c r="L66" s="46"/>
      <c r="M66" s="46"/>
      <c r="N66" s="299"/>
    </row>
    <row r="67" spans="1:14" s="28" customFormat="1" ht="35.450000000000003" customHeight="1">
      <c r="A67" s="27"/>
      <c r="B67" s="316" t="s">
        <v>2081</v>
      </c>
      <c r="C67" s="316"/>
      <c r="D67" s="284">
        <f>+D65</f>
        <v>2026</v>
      </c>
      <c r="E67" s="383">
        <f>+E65+E60+E55+E50+E45</f>
        <v>211087751.30000001</v>
      </c>
      <c r="F67" s="285">
        <f>+F65</f>
        <v>2027</v>
      </c>
      <c r="G67" s="301">
        <f>+G65+G60+G55+G50+G45</f>
        <v>4594421453.7600002</v>
      </c>
      <c r="H67" s="286">
        <f>+H65</f>
        <v>2028</v>
      </c>
      <c r="I67" s="302">
        <f>+I65+I60+I55+I50+I45</f>
        <v>4691563749.2800007</v>
      </c>
      <c r="J67" s="287">
        <f>+J65</f>
        <v>2029</v>
      </c>
      <c r="K67" s="303">
        <f>+K65+K60+K55+K50+K45</f>
        <v>4556526387.6599998</v>
      </c>
      <c r="L67" s="288" t="s">
        <v>480</v>
      </c>
      <c r="M67" s="289">
        <f>+E67+G67+I67+K67</f>
        <v>14053599342</v>
      </c>
      <c r="N67" s="295"/>
    </row>
    <row r="68" spans="1:14" s="47" customFormat="1" ht="21" customHeight="1">
      <c r="A68" s="22"/>
      <c r="B68" s="45"/>
      <c r="C68" s="45"/>
      <c r="D68" s="46"/>
      <c r="E68" s="46"/>
      <c r="F68" s="46"/>
      <c r="G68" s="46"/>
      <c r="H68" s="46"/>
      <c r="I68" s="46"/>
      <c r="J68" s="46"/>
      <c r="K68" s="46"/>
      <c r="L68" s="46"/>
      <c r="M68" s="46"/>
      <c r="N68" s="299"/>
    </row>
    <row r="69" spans="1:14" s="47" customFormat="1" ht="21" customHeight="1">
      <c r="A69" s="22"/>
      <c r="B69" s="45"/>
      <c r="C69" s="45"/>
      <c r="D69" s="46"/>
      <c r="E69" s="292"/>
      <c r="F69" s="46"/>
      <c r="G69" s="292"/>
      <c r="H69" s="292"/>
      <c r="I69" s="292"/>
      <c r="J69" s="292"/>
      <c r="K69" s="292"/>
      <c r="L69" s="292"/>
      <c r="M69" s="304"/>
      <c r="N69" s="299"/>
    </row>
    <row r="70" spans="1:14" s="47" customFormat="1" ht="21" customHeight="1">
      <c r="A70" s="22"/>
      <c r="B70" s="45"/>
      <c r="C70" s="45"/>
      <c r="D70" s="46"/>
      <c r="E70" s="46"/>
      <c r="F70" s="46"/>
      <c r="G70" s="46"/>
      <c r="H70" s="46"/>
      <c r="I70" s="46"/>
      <c r="J70" s="46"/>
      <c r="K70" s="46"/>
      <c r="L70" s="46"/>
      <c r="M70" s="46"/>
      <c r="N70" s="299"/>
    </row>
    <row r="71" spans="1:14" s="47" customFormat="1" ht="21" customHeight="1">
      <c r="A71" s="22"/>
      <c r="B71" s="45"/>
      <c r="C71" s="45"/>
      <c r="D71" s="46"/>
      <c r="E71" s="46"/>
      <c r="F71" s="46"/>
      <c r="G71" s="46"/>
      <c r="H71" s="46"/>
      <c r="I71" s="46"/>
      <c r="J71" s="46"/>
      <c r="K71" s="46"/>
      <c r="L71" s="46"/>
      <c r="M71" s="46"/>
      <c r="N71" s="299"/>
    </row>
    <row r="72" spans="1:14" s="47" customFormat="1" ht="21" customHeight="1">
      <c r="A72" s="22"/>
      <c r="B72" s="45"/>
      <c r="C72" s="45"/>
      <c r="D72" s="46"/>
      <c r="E72" s="46"/>
      <c r="F72" s="46"/>
      <c r="G72" s="46"/>
      <c r="H72" s="46"/>
      <c r="I72" s="46"/>
      <c r="J72" s="46"/>
      <c r="K72" s="46"/>
      <c r="L72" s="46"/>
      <c r="M72" s="46"/>
      <c r="N72" s="299"/>
    </row>
    <row r="73" spans="1:14" s="47" customFormat="1" ht="21" customHeight="1">
      <c r="A73" s="22"/>
      <c r="B73" s="45"/>
      <c r="C73" s="45"/>
      <c r="D73" s="46"/>
      <c r="E73" s="46"/>
      <c r="F73" s="46"/>
      <c r="G73" s="46"/>
      <c r="H73" s="46"/>
      <c r="I73" s="46"/>
      <c r="J73" s="46"/>
      <c r="K73" s="46"/>
      <c r="L73" s="46"/>
      <c r="M73" s="46"/>
      <c r="N73" s="299"/>
    </row>
    <row r="74" spans="1:14" s="47" customFormat="1" ht="21" customHeight="1">
      <c r="A74" s="22"/>
      <c r="B74" s="45"/>
      <c r="C74" s="45"/>
      <c r="D74" s="46"/>
      <c r="E74" s="46"/>
      <c r="F74" s="46"/>
      <c r="G74" s="46"/>
      <c r="H74" s="46"/>
      <c r="I74" s="46"/>
      <c r="J74" s="46"/>
      <c r="K74" s="46"/>
      <c r="L74" s="46"/>
      <c r="M74" s="46"/>
      <c r="N74" s="299"/>
    </row>
    <row r="75" spans="1:14" s="47" customFormat="1" ht="21" customHeight="1">
      <c r="A75" s="22"/>
      <c r="B75" s="45"/>
      <c r="C75" s="45"/>
      <c r="D75" s="46"/>
      <c r="E75" s="46"/>
      <c r="F75" s="46"/>
      <c r="G75" s="46"/>
      <c r="H75" s="46"/>
      <c r="I75" s="46"/>
      <c r="J75" s="46"/>
      <c r="K75" s="46"/>
      <c r="L75" s="46"/>
      <c r="M75" s="46"/>
      <c r="N75" s="299"/>
    </row>
    <row r="76" spans="1:14" s="47" customFormat="1" ht="21" customHeight="1">
      <c r="A76" s="22"/>
      <c r="B76" s="45"/>
      <c r="C76" s="45"/>
      <c r="D76" s="46"/>
      <c r="E76" s="46"/>
      <c r="F76" s="46"/>
      <c r="G76" s="46"/>
      <c r="H76" s="46"/>
      <c r="I76" s="46"/>
      <c r="J76" s="46"/>
      <c r="K76" s="46"/>
      <c r="L76" s="46"/>
      <c r="M76" s="46"/>
      <c r="N76" s="299"/>
    </row>
    <row r="77" spans="1:14" s="47" customFormat="1" ht="21" customHeight="1">
      <c r="A77" s="22"/>
      <c r="B77" s="45"/>
      <c r="C77" s="45"/>
      <c r="D77" s="46"/>
      <c r="E77" s="46"/>
      <c r="F77" s="46"/>
      <c r="G77" s="46"/>
      <c r="H77" s="46"/>
      <c r="I77" s="46"/>
      <c r="J77" s="46"/>
      <c r="K77" s="46"/>
      <c r="L77" s="46"/>
      <c r="M77" s="46"/>
      <c r="N77" s="299"/>
    </row>
    <row r="78" spans="1:14" s="47" customFormat="1" ht="21" customHeight="1">
      <c r="A78" s="22"/>
      <c r="B78" s="45"/>
      <c r="C78" s="45"/>
      <c r="D78" s="46"/>
      <c r="E78" s="46"/>
      <c r="F78" s="46"/>
      <c r="G78" s="46"/>
      <c r="H78" s="46"/>
      <c r="I78" s="46"/>
      <c r="J78" s="46"/>
      <c r="K78" s="46"/>
      <c r="L78" s="46"/>
      <c r="M78" s="46"/>
      <c r="N78" s="299"/>
    </row>
    <row r="79" spans="1:14" s="47" customFormat="1" ht="21" customHeight="1">
      <c r="A79" s="22"/>
      <c r="B79" s="45"/>
      <c r="C79" s="45"/>
      <c r="D79" s="46"/>
      <c r="E79" s="46"/>
      <c r="F79" s="46"/>
      <c r="G79" s="46"/>
      <c r="H79" s="46"/>
      <c r="I79" s="46"/>
      <c r="J79" s="46"/>
      <c r="K79" s="46"/>
      <c r="L79" s="46"/>
      <c r="M79" s="46"/>
      <c r="N79" s="299"/>
    </row>
    <row r="80" spans="1:14" s="47" customFormat="1" ht="21" customHeight="1">
      <c r="A80" s="22"/>
      <c r="B80" s="45"/>
      <c r="C80" s="45"/>
      <c r="D80" s="46"/>
      <c r="E80" s="46"/>
      <c r="F80" s="46"/>
      <c r="G80" s="46"/>
      <c r="H80" s="46"/>
      <c r="I80" s="46"/>
      <c r="J80" s="46"/>
      <c r="K80" s="46"/>
      <c r="L80" s="46"/>
      <c r="M80" s="46"/>
      <c r="N80" s="299"/>
    </row>
    <row r="81" spans="1:14" s="47" customFormat="1" ht="21" customHeight="1">
      <c r="A81" s="22"/>
      <c r="B81" s="45"/>
      <c r="C81" s="45"/>
      <c r="D81" s="46"/>
      <c r="E81" s="46"/>
      <c r="F81" s="46"/>
      <c r="G81" s="46"/>
      <c r="H81" s="46"/>
      <c r="I81" s="46"/>
      <c r="J81" s="46"/>
      <c r="K81" s="46"/>
      <c r="L81" s="46"/>
      <c r="M81" s="46"/>
      <c r="N81" s="299"/>
    </row>
    <row r="82" spans="1:14" s="47" customFormat="1" ht="21" customHeight="1">
      <c r="A82" s="22"/>
      <c r="B82" s="45"/>
      <c r="C82" s="45"/>
      <c r="D82" s="46"/>
      <c r="E82" s="46"/>
      <c r="F82" s="46"/>
      <c r="G82" s="46"/>
      <c r="H82" s="46"/>
      <c r="I82" s="46"/>
      <c r="J82" s="46"/>
      <c r="K82" s="46"/>
      <c r="L82" s="46"/>
      <c r="M82" s="46"/>
      <c r="N82" s="299"/>
    </row>
    <row r="83" spans="1:14" s="47" customFormat="1" ht="21" customHeight="1">
      <c r="A83" s="22"/>
      <c r="B83" s="45"/>
      <c r="C83" s="45"/>
      <c r="D83" s="46"/>
      <c r="E83" s="46"/>
      <c r="F83" s="46"/>
      <c r="G83" s="46"/>
      <c r="H83" s="46"/>
      <c r="I83" s="46"/>
      <c r="J83" s="46"/>
      <c r="K83" s="46"/>
      <c r="L83" s="46"/>
      <c r="M83" s="46"/>
      <c r="N83" s="299"/>
    </row>
    <row r="84" spans="1:14" s="47" customFormat="1" ht="21" customHeight="1">
      <c r="A84" s="22"/>
      <c r="B84" s="45"/>
      <c r="C84" s="45"/>
      <c r="D84" s="46"/>
      <c r="E84" s="46"/>
      <c r="F84" s="46"/>
      <c r="G84" s="46"/>
      <c r="H84" s="46"/>
      <c r="I84" s="46"/>
      <c r="J84" s="46"/>
      <c r="K84" s="46"/>
      <c r="L84" s="46"/>
      <c r="M84" s="46"/>
      <c r="N84" s="299"/>
    </row>
    <row r="85" spans="1:14" s="47" customFormat="1" ht="21" customHeight="1">
      <c r="A85" s="22"/>
      <c r="B85" s="45"/>
      <c r="C85" s="45"/>
      <c r="D85" s="46"/>
      <c r="E85" s="46"/>
      <c r="F85" s="46"/>
      <c r="G85" s="46"/>
      <c r="H85" s="46"/>
      <c r="I85" s="46"/>
      <c r="J85" s="46"/>
      <c r="K85" s="46"/>
      <c r="L85" s="46"/>
      <c r="M85" s="46"/>
      <c r="N85" s="299"/>
    </row>
    <row r="86" spans="1:14" s="47" customFormat="1" ht="21" customHeight="1">
      <c r="A86" s="22"/>
      <c r="B86" s="45"/>
      <c r="C86" s="45"/>
      <c r="D86" s="46"/>
      <c r="E86" s="46"/>
      <c r="F86" s="46"/>
      <c r="G86" s="46"/>
      <c r="H86" s="46"/>
      <c r="I86" s="46"/>
      <c r="J86" s="46"/>
      <c r="K86" s="46"/>
      <c r="L86" s="46"/>
      <c r="M86" s="46"/>
      <c r="N86" s="299"/>
    </row>
    <row r="87" spans="1:14" s="47" customFormat="1" ht="21" customHeight="1">
      <c r="A87" s="22"/>
      <c r="B87" s="45"/>
      <c r="C87" s="45"/>
      <c r="D87" s="46"/>
      <c r="E87" s="46"/>
      <c r="F87" s="46"/>
      <c r="G87" s="46"/>
      <c r="H87" s="46"/>
      <c r="I87" s="46"/>
      <c r="J87" s="46"/>
      <c r="K87" s="46"/>
      <c r="L87" s="46"/>
      <c r="M87" s="46"/>
      <c r="N87" s="299"/>
    </row>
    <row r="88" spans="1:14" s="47" customFormat="1" ht="21" customHeight="1">
      <c r="A88" s="22"/>
      <c r="B88" s="45"/>
      <c r="C88" s="45"/>
      <c r="D88" s="46"/>
      <c r="E88" s="46"/>
      <c r="F88" s="46"/>
      <c r="G88" s="46"/>
      <c r="H88" s="46"/>
      <c r="I88" s="46"/>
      <c r="J88" s="46"/>
      <c r="K88" s="46"/>
      <c r="L88" s="46"/>
      <c r="M88" s="46"/>
      <c r="N88" s="299"/>
    </row>
    <row r="89" spans="1:14" s="47" customFormat="1" ht="21" customHeight="1">
      <c r="A89" s="22"/>
      <c r="B89" s="45"/>
      <c r="C89" s="45"/>
      <c r="D89" s="46"/>
      <c r="E89" s="46"/>
      <c r="F89" s="46"/>
      <c r="G89" s="46"/>
      <c r="H89" s="46"/>
      <c r="I89" s="46"/>
      <c r="J89" s="46"/>
      <c r="K89" s="46"/>
      <c r="L89" s="46"/>
      <c r="M89" s="46"/>
      <c r="N89" s="299"/>
    </row>
    <row r="90" spans="1:14" s="47" customFormat="1" ht="21" customHeight="1">
      <c r="A90" s="22"/>
      <c r="B90" s="45"/>
      <c r="C90" s="45"/>
      <c r="D90" s="46"/>
      <c r="E90" s="46"/>
      <c r="F90" s="46"/>
      <c r="G90" s="46"/>
      <c r="H90" s="46"/>
      <c r="I90" s="46"/>
      <c r="J90" s="46"/>
      <c r="K90" s="46"/>
      <c r="L90" s="46"/>
      <c r="M90" s="46"/>
      <c r="N90" s="299"/>
    </row>
    <row r="91" spans="1:14" s="47" customFormat="1" ht="21" customHeight="1">
      <c r="A91" s="22"/>
      <c r="B91" s="45"/>
      <c r="C91" s="45"/>
      <c r="D91" s="46"/>
      <c r="E91" s="46"/>
      <c r="F91" s="46"/>
      <c r="G91" s="46"/>
      <c r="H91" s="46"/>
      <c r="I91" s="46"/>
      <c r="J91" s="46"/>
      <c r="K91" s="46"/>
      <c r="L91" s="46"/>
      <c r="M91" s="46"/>
      <c r="N91" s="299"/>
    </row>
    <row r="92" spans="1:14" s="47" customFormat="1" ht="21" customHeight="1">
      <c r="A92" s="22"/>
      <c r="B92" s="45"/>
      <c r="C92" s="45"/>
      <c r="D92" s="46"/>
      <c r="E92" s="46"/>
      <c r="F92" s="46"/>
      <c r="G92" s="46"/>
      <c r="H92" s="46"/>
      <c r="I92" s="46"/>
      <c r="J92" s="46"/>
      <c r="K92" s="46"/>
      <c r="L92" s="46"/>
      <c r="M92" s="46"/>
      <c r="N92" s="299"/>
    </row>
    <row r="93" spans="1:14" s="47" customFormat="1" ht="21" customHeight="1">
      <c r="A93" s="22"/>
      <c r="B93" s="45"/>
      <c r="C93" s="45"/>
      <c r="D93" s="46"/>
      <c r="E93" s="46"/>
      <c r="F93" s="46"/>
      <c r="G93" s="46"/>
      <c r="H93" s="46"/>
      <c r="I93" s="46"/>
      <c r="J93" s="46"/>
      <c r="K93" s="46"/>
      <c r="L93" s="46"/>
      <c r="M93" s="46"/>
      <c r="N93" s="299"/>
    </row>
    <row r="94" spans="1:14" s="47" customFormat="1" ht="21" customHeight="1">
      <c r="A94" s="22"/>
      <c r="B94" s="45"/>
      <c r="C94" s="45"/>
      <c r="D94" s="46"/>
      <c r="E94" s="46"/>
      <c r="F94" s="46"/>
      <c r="G94" s="46"/>
      <c r="H94" s="46"/>
      <c r="I94" s="46"/>
      <c r="J94" s="46"/>
      <c r="K94" s="46"/>
      <c r="L94" s="46"/>
      <c r="M94" s="46"/>
      <c r="N94" s="299"/>
    </row>
    <row r="95" spans="1:14" s="47" customFormat="1" ht="21" customHeight="1">
      <c r="A95" s="22"/>
      <c r="B95" s="45"/>
      <c r="C95" s="45"/>
      <c r="D95" s="46"/>
      <c r="E95" s="46"/>
      <c r="F95" s="46"/>
      <c r="G95" s="46"/>
      <c r="H95" s="46"/>
      <c r="I95" s="46"/>
      <c r="J95" s="46"/>
      <c r="K95" s="46"/>
      <c r="L95" s="46"/>
      <c r="M95" s="46"/>
      <c r="N95" s="299"/>
    </row>
    <row r="96" spans="1:14" s="47" customFormat="1" ht="21" customHeight="1">
      <c r="A96" s="22"/>
      <c r="B96" s="45"/>
      <c r="C96" s="45"/>
      <c r="D96" s="46"/>
      <c r="E96" s="46"/>
      <c r="F96" s="46"/>
      <c r="G96" s="46"/>
      <c r="H96" s="46"/>
      <c r="I96" s="46"/>
      <c r="J96" s="46"/>
      <c r="K96" s="46"/>
      <c r="L96" s="46"/>
      <c r="M96" s="46"/>
      <c r="N96" s="299"/>
    </row>
    <row r="97" spans="1:14" s="47" customFormat="1" ht="21" customHeight="1">
      <c r="A97" s="22"/>
      <c r="B97" s="45"/>
      <c r="C97" s="45"/>
      <c r="D97" s="46"/>
      <c r="E97" s="46"/>
      <c r="F97" s="46"/>
      <c r="G97" s="46"/>
      <c r="H97" s="46"/>
      <c r="I97" s="46"/>
      <c r="J97" s="46"/>
      <c r="K97" s="46"/>
      <c r="L97" s="46"/>
      <c r="M97" s="46"/>
      <c r="N97" s="299"/>
    </row>
    <row r="98" spans="1:14" s="47" customFormat="1" ht="21" customHeight="1">
      <c r="A98" s="22"/>
      <c r="B98" s="45"/>
      <c r="C98" s="45"/>
      <c r="D98" s="46"/>
      <c r="E98" s="46"/>
      <c r="F98" s="46"/>
      <c r="G98" s="46"/>
      <c r="H98" s="46"/>
      <c r="I98" s="46"/>
      <c r="J98" s="46"/>
      <c r="K98" s="46"/>
      <c r="L98" s="46"/>
      <c r="M98" s="46"/>
      <c r="N98" s="299"/>
    </row>
    <row r="99" spans="1:14" s="47" customFormat="1" ht="21" customHeight="1">
      <c r="A99" s="22"/>
      <c r="B99" s="45"/>
      <c r="C99" s="45"/>
      <c r="D99" s="46"/>
      <c r="E99" s="46"/>
      <c r="F99" s="46"/>
      <c r="G99" s="46"/>
      <c r="H99" s="46"/>
      <c r="I99" s="46"/>
      <c r="J99" s="46"/>
      <c r="K99" s="46"/>
      <c r="L99" s="46"/>
      <c r="M99" s="46"/>
      <c r="N99" s="299"/>
    </row>
    <row r="100" spans="1:14" s="47" customFormat="1" ht="21" customHeight="1">
      <c r="A100" s="22"/>
      <c r="B100" s="45"/>
      <c r="C100" s="45"/>
      <c r="D100" s="46"/>
      <c r="E100" s="46"/>
      <c r="F100" s="46"/>
      <c r="G100" s="46"/>
      <c r="H100" s="46"/>
      <c r="I100" s="46"/>
      <c r="J100" s="46"/>
      <c r="K100" s="46"/>
      <c r="L100" s="46"/>
      <c r="M100" s="46"/>
      <c r="N100" s="299"/>
    </row>
    <row r="101" spans="1:14" s="47" customFormat="1" ht="21" customHeight="1">
      <c r="A101" s="22"/>
      <c r="B101" s="45"/>
      <c r="C101" s="45"/>
      <c r="D101" s="46"/>
      <c r="E101" s="46"/>
      <c r="F101" s="46"/>
      <c r="G101" s="46"/>
      <c r="H101" s="46"/>
      <c r="I101" s="46"/>
      <c r="J101" s="46"/>
      <c r="K101" s="46"/>
      <c r="L101" s="46"/>
      <c r="M101" s="46"/>
      <c r="N101" s="299"/>
    </row>
    <row r="102" spans="1:14" s="47" customFormat="1" ht="21" customHeight="1">
      <c r="A102" s="22"/>
      <c r="B102" s="45"/>
      <c r="C102" s="45"/>
      <c r="D102" s="46"/>
      <c r="E102" s="46"/>
      <c r="F102" s="46"/>
      <c r="G102" s="46"/>
      <c r="H102" s="46"/>
      <c r="I102" s="46"/>
      <c r="J102" s="46"/>
      <c r="K102" s="46"/>
      <c r="L102" s="46"/>
      <c r="M102" s="46"/>
      <c r="N102" s="299"/>
    </row>
    <row r="103" spans="1:14" s="47" customFormat="1" ht="21" customHeight="1">
      <c r="A103" s="22"/>
      <c r="B103" s="45"/>
      <c r="C103" s="45"/>
      <c r="D103" s="46"/>
      <c r="E103" s="46"/>
      <c r="F103" s="46"/>
      <c r="G103" s="46"/>
      <c r="H103" s="46"/>
      <c r="I103" s="46"/>
      <c r="J103" s="46"/>
      <c r="K103" s="46"/>
      <c r="L103" s="46"/>
      <c r="M103" s="46"/>
      <c r="N103" s="299"/>
    </row>
    <row r="104" spans="1:14" s="47" customFormat="1" ht="21" customHeight="1">
      <c r="A104" s="22"/>
      <c r="B104" s="45"/>
      <c r="C104" s="45"/>
      <c r="D104" s="46"/>
      <c r="E104" s="46"/>
      <c r="F104" s="46"/>
      <c r="G104" s="46"/>
      <c r="H104" s="46"/>
      <c r="I104" s="46"/>
      <c r="J104" s="46"/>
      <c r="K104" s="46"/>
      <c r="L104" s="46"/>
      <c r="M104" s="46"/>
      <c r="N104" s="299"/>
    </row>
    <row r="105" spans="1:14" s="47" customFormat="1" ht="21" customHeight="1">
      <c r="A105" s="22"/>
      <c r="B105" s="45"/>
      <c r="C105" s="45"/>
      <c r="D105" s="46"/>
      <c r="E105" s="46"/>
      <c r="F105" s="46"/>
      <c r="G105" s="46"/>
      <c r="H105" s="46"/>
      <c r="I105" s="46"/>
      <c r="J105" s="46"/>
      <c r="K105" s="46"/>
      <c r="L105" s="46"/>
      <c r="M105" s="46"/>
      <c r="N105" s="299"/>
    </row>
    <row r="106" spans="1:14" s="47" customFormat="1" ht="21" customHeight="1">
      <c r="A106" s="22"/>
      <c r="B106" s="45"/>
      <c r="C106" s="45"/>
      <c r="D106" s="46"/>
      <c r="E106" s="46"/>
      <c r="F106" s="46"/>
      <c r="G106" s="46"/>
      <c r="H106" s="46"/>
      <c r="I106" s="46"/>
      <c r="J106" s="46"/>
      <c r="K106" s="46"/>
      <c r="L106" s="46"/>
      <c r="M106" s="46"/>
      <c r="N106" s="299"/>
    </row>
    <row r="107" spans="1:14" s="47" customFormat="1" ht="21" customHeight="1">
      <c r="A107" s="22"/>
      <c r="B107" s="45"/>
      <c r="C107" s="45"/>
      <c r="D107" s="46"/>
      <c r="E107" s="46"/>
      <c r="F107" s="46"/>
      <c r="G107" s="46"/>
      <c r="H107" s="46"/>
      <c r="I107" s="46"/>
      <c r="J107" s="46"/>
      <c r="K107" s="46"/>
      <c r="L107" s="46"/>
      <c r="M107" s="46"/>
      <c r="N107" s="299"/>
    </row>
    <row r="108" spans="1:14" s="47" customFormat="1" ht="21" customHeight="1">
      <c r="A108" s="22"/>
      <c r="B108" s="45"/>
      <c r="C108" s="45"/>
      <c r="D108" s="46"/>
      <c r="E108" s="46"/>
      <c r="F108" s="46"/>
      <c r="G108" s="46"/>
      <c r="H108" s="46"/>
      <c r="I108" s="46"/>
      <c r="J108" s="46"/>
      <c r="K108" s="46"/>
      <c r="L108" s="46"/>
      <c r="M108" s="46"/>
      <c r="N108" s="299"/>
    </row>
    <row r="109" spans="1:14" s="47" customFormat="1" ht="21" customHeight="1">
      <c r="A109" s="22"/>
      <c r="B109" s="45"/>
      <c r="C109" s="45"/>
      <c r="D109" s="46"/>
      <c r="E109" s="46"/>
      <c r="F109" s="46"/>
      <c r="G109" s="46"/>
      <c r="H109" s="46"/>
      <c r="I109" s="46"/>
      <c r="J109" s="46"/>
      <c r="K109" s="46"/>
      <c r="L109" s="46"/>
      <c r="M109" s="46"/>
      <c r="N109" s="299"/>
    </row>
    <row r="110" spans="1:14" s="47" customFormat="1" ht="21" customHeight="1">
      <c r="A110" s="22"/>
      <c r="B110" s="45"/>
      <c r="C110" s="45"/>
      <c r="D110" s="46"/>
      <c r="E110" s="46"/>
      <c r="F110" s="46"/>
      <c r="G110" s="46"/>
      <c r="H110" s="46"/>
      <c r="I110" s="46"/>
      <c r="J110" s="46"/>
      <c r="K110" s="46"/>
      <c r="L110" s="46"/>
      <c r="M110" s="46"/>
      <c r="N110" s="299"/>
    </row>
    <row r="111" spans="1:14" s="47" customFormat="1" ht="21" customHeight="1">
      <c r="A111" s="22"/>
      <c r="B111" s="45"/>
      <c r="C111" s="45"/>
      <c r="D111" s="46"/>
      <c r="E111" s="46"/>
      <c r="F111" s="46"/>
      <c r="G111" s="46"/>
      <c r="H111" s="46"/>
      <c r="I111" s="46"/>
      <c r="J111" s="46"/>
      <c r="K111" s="46"/>
      <c r="L111" s="46"/>
      <c r="M111" s="46"/>
      <c r="N111" s="299"/>
    </row>
    <row r="112" spans="1:14" s="47" customFormat="1" ht="21" customHeight="1">
      <c r="A112" s="22"/>
      <c r="B112" s="45"/>
      <c r="C112" s="45"/>
      <c r="D112" s="46"/>
      <c r="E112" s="46"/>
      <c r="F112" s="46"/>
      <c r="G112" s="46"/>
      <c r="H112" s="46"/>
      <c r="I112" s="46"/>
      <c r="J112" s="46"/>
      <c r="K112" s="46"/>
      <c r="L112" s="46"/>
      <c r="M112" s="46"/>
      <c r="N112" s="299"/>
    </row>
    <row r="113" spans="1:14" s="47" customFormat="1" ht="21" customHeight="1">
      <c r="A113" s="22"/>
      <c r="B113" s="45"/>
      <c r="C113" s="45"/>
      <c r="D113" s="46"/>
      <c r="E113" s="46"/>
      <c r="F113" s="46"/>
      <c r="G113" s="46"/>
      <c r="H113" s="46"/>
      <c r="I113" s="46"/>
      <c r="J113" s="46"/>
      <c r="K113" s="46"/>
      <c r="L113" s="46"/>
      <c r="M113" s="46"/>
      <c r="N113" s="299"/>
    </row>
    <row r="114" spans="1:14" s="47" customFormat="1" ht="21" customHeight="1">
      <c r="A114" s="22"/>
      <c r="B114" s="45"/>
      <c r="C114" s="45"/>
      <c r="D114" s="46"/>
      <c r="E114" s="46"/>
      <c r="F114" s="46"/>
      <c r="G114" s="46"/>
      <c r="H114" s="46"/>
      <c r="I114" s="46"/>
      <c r="J114" s="46"/>
      <c r="K114" s="46"/>
      <c r="L114" s="46"/>
      <c r="M114" s="46"/>
      <c r="N114" s="299"/>
    </row>
    <row r="115" spans="1:14" s="47" customFormat="1" ht="21" customHeight="1">
      <c r="A115" s="22"/>
      <c r="B115" s="45"/>
      <c r="C115" s="45"/>
      <c r="D115" s="46"/>
      <c r="E115" s="46"/>
      <c r="F115" s="46"/>
      <c r="G115" s="46"/>
      <c r="H115" s="46"/>
      <c r="I115" s="46"/>
      <c r="J115" s="46"/>
      <c r="K115" s="46"/>
      <c r="L115" s="46"/>
      <c r="M115" s="46"/>
      <c r="N115" s="299"/>
    </row>
    <row r="116" spans="1:14" s="47" customFormat="1" ht="21" customHeight="1">
      <c r="A116" s="22"/>
      <c r="B116" s="45"/>
      <c r="C116" s="45"/>
      <c r="D116" s="46"/>
      <c r="E116" s="46"/>
      <c r="F116" s="46"/>
      <c r="G116" s="46"/>
      <c r="H116" s="46"/>
      <c r="I116" s="46"/>
      <c r="J116" s="46"/>
      <c r="K116" s="46"/>
      <c r="L116" s="46"/>
      <c r="M116" s="46"/>
      <c r="N116" s="299"/>
    </row>
    <row r="117" spans="1:14" s="47" customFormat="1" ht="21" customHeight="1">
      <c r="A117" s="22"/>
      <c r="B117" s="45"/>
      <c r="C117" s="45"/>
      <c r="D117" s="46"/>
      <c r="E117" s="46"/>
      <c r="F117" s="46"/>
      <c r="G117" s="46"/>
      <c r="H117" s="46"/>
      <c r="I117" s="46"/>
      <c r="J117" s="46"/>
      <c r="K117" s="46"/>
      <c r="L117" s="46"/>
      <c r="M117" s="46"/>
      <c r="N117" s="299"/>
    </row>
    <row r="118" spans="1:14" s="47" customFormat="1" ht="21" customHeight="1">
      <c r="A118" s="22"/>
      <c r="B118" s="45"/>
      <c r="C118" s="45"/>
      <c r="D118" s="46"/>
      <c r="E118" s="46"/>
      <c r="F118" s="46"/>
      <c r="G118" s="46"/>
      <c r="H118" s="46"/>
      <c r="I118" s="46"/>
      <c r="J118" s="46"/>
      <c r="K118" s="46"/>
      <c r="L118" s="46"/>
      <c r="M118" s="46"/>
      <c r="N118" s="299"/>
    </row>
    <row r="119" spans="1:14" s="47" customFormat="1" ht="21" customHeight="1">
      <c r="A119" s="22"/>
      <c r="B119" s="45"/>
      <c r="C119" s="45"/>
      <c r="D119" s="46"/>
      <c r="E119" s="46"/>
      <c r="F119" s="46"/>
      <c r="G119" s="46"/>
      <c r="H119" s="46"/>
      <c r="I119" s="46"/>
      <c r="J119" s="46"/>
      <c r="K119" s="46"/>
      <c r="L119" s="46"/>
      <c r="M119" s="46"/>
      <c r="N119" s="299"/>
    </row>
    <row r="120" spans="1:14" s="47" customFormat="1" ht="21" customHeight="1">
      <c r="A120" s="22"/>
      <c r="B120" s="45"/>
      <c r="C120" s="45"/>
      <c r="D120" s="46"/>
      <c r="E120" s="46"/>
      <c r="F120" s="46"/>
      <c r="G120" s="46"/>
      <c r="H120" s="46"/>
      <c r="I120" s="46"/>
      <c r="J120" s="46"/>
      <c r="K120" s="46"/>
      <c r="L120" s="46"/>
      <c r="M120" s="46"/>
      <c r="N120" s="299"/>
    </row>
    <row r="121" spans="1:14" s="47" customFormat="1" ht="21" customHeight="1">
      <c r="A121" s="22"/>
      <c r="B121" s="45"/>
      <c r="C121" s="45"/>
      <c r="D121" s="46"/>
      <c r="E121" s="46"/>
      <c r="F121" s="46"/>
      <c r="G121" s="46"/>
      <c r="H121" s="46"/>
      <c r="I121" s="46"/>
      <c r="J121" s="46"/>
      <c r="K121" s="46"/>
      <c r="L121" s="46"/>
      <c r="M121" s="46"/>
      <c r="N121" s="299"/>
    </row>
    <row r="122" spans="1:14" s="47" customFormat="1" ht="21" customHeight="1">
      <c r="A122" s="22"/>
      <c r="B122" s="45"/>
      <c r="C122" s="45"/>
      <c r="D122" s="46"/>
      <c r="E122" s="46"/>
      <c r="F122" s="46"/>
      <c r="G122" s="46"/>
      <c r="H122" s="46"/>
      <c r="I122" s="46"/>
      <c r="J122" s="46"/>
      <c r="K122" s="46"/>
      <c r="L122" s="46"/>
      <c r="M122" s="46"/>
      <c r="N122" s="299"/>
    </row>
    <row r="123" spans="1:14" s="47" customFormat="1" ht="21" customHeight="1">
      <c r="A123" s="22"/>
      <c r="B123" s="45"/>
      <c r="C123" s="45"/>
      <c r="D123" s="46"/>
      <c r="E123" s="46"/>
      <c r="F123" s="46"/>
      <c r="G123" s="46"/>
      <c r="H123" s="46"/>
      <c r="I123" s="46"/>
      <c r="J123" s="46"/>
      <c r="K123" s="46"/>
      <c r="L123" s="46"/>
      <c r="M123" s="46"/>
      <c r="N123" s="299"/>
    </row>
    <row r="124" spans="1:14" s="47" customFormat="1" ht="21" customHeight="1">
      <c r="A124" s="22"/>
      <c r="B124" s="45"/>
      <c r="C124" s="45"/>
      <c r="D124" s="46"/>
      <c r="E124" s="46"/>
      <c r="F124" s="46"/>
      <c r="G124" s="46"/>
      <c r="H124" s="46"/>
      <c r="I124" s="46"/>
      <c r="J124" s="46"/>
      <c r="K124" s="46"/>
      <c r="L124" s="46"/>
      <c r="M124" s="46"/>
      <c r="N124" s="299"/>
    </row>
    <row r="125" spans="1:14" s="47" customFormat="1" ht="21" customHeight="1">
      <c r="A125" s="22"/>
      <c r="B125" s="45"/>
      <c r="C125" s="45"/>
      <c r="D125" s="46"/>
      <c r="E125" s="46"/>
      <c r="F125" s="46"/>
      <c r="G125" s="46"/>
      <c r="H125" s="46"/>
      <c r="I125" s="46"/>
      <c r="J125" s="46"/>
      <c r="K125" s="46"/>
      <c r="L125" s="46"/>
      <c r="M125" s="46"/>
      <c r="N125" s="299"/>
    </row>
    <row r="126" spans="1:14" s="28" customFormat="1" ht="17.45" customHeight="1">
      <c r="A126" s="27"/>
      <c r="M126" s="32"/>
      <c r="N126" s="295"/>
    </row>
    <row r="127" spans="1:14" ht="17.45" customHeight="1">
      <c r="E127" s="2"/>
      <c r="F127" s="23"/>
      <c r="G127" s="2"/>
    </row>
    <row r="128" spans="1:14" ht="17.45" customHeight="1">
      <c r="F128" s="23"/>
      <c r="G128" s="23"/>
    </row>
    <row r="129" spans="2:14" ht="17.45" customHeight="1">
      <c r="B129" s="22"/>
      <c r="C129" s="22"/>
      <c r="D129" s="22"/>
      <c r="F129" s="23"/>
      <c r="G129" s="2"/>
    </row>
    <row r="130" spans="2:14" ht="17.45" customHeight="1">
      <c r="B130" s="22"/>
      <c r="C130" s="22"/>
      <c r="D130" s="22"/>
      <c r="F130" s="23"/>
      <c r="G130" s="23"/>
    </row>
    <row r="131" spans="2:14" ht="17.45" customHeight="1">
      <c r="B131" s="22"/>
      <c r="C131" s="22"/>
      <c r="D131" s="22"/>
      <c r="F131" s="23"/>
      <c r="G131" s="23"/>
    </row>
    <row r="132" spans="2:14" ht="17.45" customHeight="1">
      <c r="B132" s="22"/>
      <c r="C132" s="22"/>
      <c r="D132" s="22"/>
      <c r="F132" s="23"/>
      <c r="G132" s="23"/>
    </row>
    <row r="133" spans="2:14" ht="17.45" customHeight="1">
      <c r="B133" s="22"/>
      <c r="C133" s="22"/>
      <c r="D133" s="22"/>
      <c r="F133" s="23"/>
      <c r="G133" s="23"/>
    </row>
    <row r="134" spans="2:14" ht="17.45" customHeight="1">
      <c r="B134" s="22"/>
      <c r="C134" s="22"/>
      <c r="D134" s="22"/>
      <c r="F134" s="23"/>
      <c r="G134" s="23"/>
    </row>
    <row r="135" spans="2:14" ht="17.45" customHeight="1">
      <c r="B135" s="22"/>
      <c r="C135" s="22"/>
      <c r="D135" s="22"/>
      <c r="F135" s="23"/>
      <c r="G135" s="23"/>
    </row>
    <row r="136" spans="2:14" ht="17.45" customHeight="1">
      <c r="B136" s="22"/>
      <c r="C136" s="22"/>
      <c r="D136" s="22"/>
      <c r="F136" s="23"/>
      <c r="G136" s="23"/>
    </row>
    <row r="137" spans="2:14" ht="17.45" customHeight="1">
      <c r="B137" s="22"/>
      <c r="C137" s="22"/>
      <c r="D137" s="22"/>
      <c r="F137" s="23"/>
      <c r="G137" s="23"/>
    </row>
    <row r="138" spans="2:14" ht="17.45" customHeight="1">
      <c r="B138" s="22"/>
      <c r="C138" s="22"/>
      <c r="D138" s="22"/>
      <c r="F138" s="23"/>
      <c r="G138" s="23"/>
    </row>
    <row r="139" spans="2:14" s="22" customFormat="1" ht="17.45" customHeight="1">
      <c r="N139" s="300"/>
    </row>
    <row r="140" spans="2:14" ht="17.45" customHeight="1">
      <c r="B140" s="22"/>
      <c r="C140" s="22"/>
      <c r="D140" s="22"/>
      <c r="F140" s="23"/>
      <c r="G140" s="23"/>
    </row>
    <row r="141" spans="2:14" ht="17.45" customHeight="1">
      <c r="B141" s="33"/>
      <c r="C141" s="22"/>
      <c r="D141" s="22"/>
      <c r="F141" s="23"/>
      <c r="G141" s="23"/>
    </row>
    <row r="142" spans="2:14" ht="17.45" customHeight="1">
      <c r="B142" s="34"/>
      <c r="C142" s="22"/>
      <c r="D142" s="22"/>
      <c r="F142" s="23"/>
      <c r="G142" s="23"/>
    </row>
    <row r="143" spans="2:14" ht="17.45" customHeight="1">
      <c r="B143" s="34"/>
      <c r="C143" s="22"/>
      <c r="D143" s="22"/>
      <c r="F143" s="23"/>
      <c r="G143" s="23"/>
    </row>
    <row r="144" spans="2:14" ht="17.45" customHeight="1">
      <c r="B144" s="34"/>
      <c r="C144" s="22"/>
      <c r="D144" s="22"/>
      <c r="F144" s="23"/>
      <c r="G144" s="23"/>
    </row>
    <row r="145" spans="2:7" ht="17.45" customHeight="1">
      <c r="B145" s="34"/>
      <c r="C145" s="22"/>
      <c r="D145" s="22"/>
      <c r="F145" s="23"/>
      <c r="G145" s="23"/>
    </row>
    <row r="146" spans="2:7" ht="17.45" customHeight="1">
      <c r="B146" s="33"/>
      <c r="C146" s="22"/>
      <c r="D146" s="22"/>
      <c r="F146" s="23"/>
      <c r="G146" s="23"/>
    </row>
    <row r="147" spans="2:7" ht="17.45" customHeight="1">
      <c r="B147" s="33"/>
      <c r="C147" s="22"/>
      <c r="D147" s="22"/>
      <c r="F147" s="23"/>
      <c r="G147" s="23"/>
    </row>
    <row r="148" spans="2:7" ht="17.45" customHeight="1">
      <c r="B148" s="35"/>
      <c r="C148" s="22"/>
      <c r="D148" s="22"/>
      <c r="F148" s="23"/>
      <c r="G148" s="23"/>
    </row>
    <row r="149" spans="2:7" ht="17.45" customHeight="1">
      <c r="B149" s="36"/>
      <c r="C149" s="22"/>
      <c r="D149" s="22"/>
      <c r="F149" s="23"/>
      <c r="G149" s="23"/>
    </row>
    <row r="150" spans="2:7" ht="17.45" customHeight="1">
      <c r="B150" s="36"/>
      <c r="C150" s="22"/>
      <c r="D150" s="22"/>
      <c r="F150" s="23"/>
      <c r="G150" s="23"/>
    </row>
    <row r="151" spans="2:7" ht="17.45" customHeight="1">
      <c r="B151" s="36"/>
      <c r="C151" s="22"/>
      <c r="D151" s="22"/>
      <c r="F151" s="23"/>
      <c r="G151" s="23"/>
    </row>
    <row r="152" spans="2:7" ht="17.45" customHeight="1">
      <c r="B152" s="36"/>
      <c r="C152" s="22"/>
      <c r="D152" s="22"/>
      <c r="F152" s="23"/>
      <c r="G152" s="23"/>
    </row>
    <row r="153" spans="2:7">
      <c r="B153" s="36"/>
      <c r="C153" s="22"/>
      <c r="D153" s="22"/>
      <c r="F153" s="23"/>
      <c r="G153" s="23"/>
    </row>
    <row r="154" spans="2:7">
      <c r="B154" s="37"/>
      <c r="C154" s="22"/>
      <c r="D154" s="22"/>
      <c r="F154" s="23"/>
      <c r="G154" s="23"/>
    </row>
    <row r="155" spans="2:7">
      <c r="B155" s="22"/>
      <c r="C155" s="22"/>
      <c r="D155" s="22"/>
      <c r="F155" s="23"/>
      <c r="G155" s="23"/>
    </row>
    <row r="156" spans="2:7">
      <c r="B156" s="22"/>
      <c r="C156" s="22"/>
      <c r="D156" s="22"/>
      <c r="F156" s="23"/>
      <c r="G156" s="23"/>
    </row>
    <row r="157" spans="2:7">
      <c r="B157" s="22"/>
      <c r="C157" s="22"/>
      <c r="D157" s="22"/>
      <c r="F157" s="23"/>
      <c r="G157" s="23"/>
    </row>
    <row r="158" spans="2:7">
      <c r="B158" s="22"/>
      <c r="C158" s="22"/>
      <c r="D158" s="22"/>
      <c r="F158" s="23"/>
      <c r="G158" s="23"/>
    </row>
    <row r="159" spans="2:7">
      <c r="B159" s="22"/>
      <c r="C159" s="22"/>
      <c r="D159" s="22"/>
      <c r="F159" s="23"/>
      <c r="G159" s="23"/>
    </row>
    <row r="160" spans="2:7">
      <c r="B160" s="22"/>
      <c r="C160" s="22"/>
      <c r="D160" s="22"/>
      <c r="F160" s="23"/>
      <c r="G160" s="23"/>
    </row>
    <row r="161" spans="2:11">
      <c r="B161" s="22"/>
      <c r="C161" s="22"/>
      <c r="D161" s="22"/>
      <c r="F161" s="23"/>
      <c r="G161" s="23"/>
    </row>
    <row r="162" spans="2:11">
      <c r="B162" s="22"/>
      <c r="C162" s="22"/>
      <c r="D162" s="22"/>
      <c r="F162" s="23"/>
      <c r="G162" s="23"/>
    </row>
    <row r="163" spans="2:11">
      <c r="B163" s="22"/>
      <c r="C163" s="22"/>
      <c r="D163" s="22"/>
      <c r="F163" s="23"/>
      <c r="G163" s="23"/>
    </row>
    <row r="164" spans="2:11">
      <c r="B164" s="37"/>
      <c r="C164" s="22"/>
      <c r="D164" s="22"/>
      <c r="F164" s="23"/>
      <c r="G164" s="23"/>
    </row>
    <row r="165" spans="2:11">
      <c r="B165" s="22"/>
      <c r="C165" s="22"/>
      <c r="D165" s="22"/>
      <c r="F165" s="23"/>
      <c r="G165" s="23"/>
    </row>
    <row r="166" spans="2:11">
      <c r="B166" s="22"/>
      <c r="C166" s="22"/>
      <c r="D166" s="22"/>
      <c r="F166" s="23"/>
      <c r="G166" s="23"/>
    </row>
    <row r="167" spans="2:11">
      <c r="B167" s="22"/>
      <c r="C167" s="22"/>
      <c r="D167" s="22"/>
      <c r="F167" s="23"/>
      <c r="G167" s="23"/>
    </row>
    <row r="168" spans="2:11">
      <c r="B168" s="22"/>
      <c r="C168" s="22"/>
      <c r="D168" s="22"/>
      <c r="F168" s="23"/>
      <c r="G168" s="23"/>
    </row>
    <row r="169" spans="2:11" ht="20.25">
      <c r="B169" s="22"/>
      <c r="C169" s="38"/>
      <c r="D169" s="38"/>
      <c r="E169" s="39"/>
      <c r="F169" s="40"/>
      <c r="G169" s="40"/>
      <c r="H169" s="39"/>
      <c r="I169" s="39"/>
      <c r="J169" s="39"/>
      <c r="K169" s="39"/>
    </row>
    <row r="170" spans="2:11">
      <c r="B170" s="22"/>
      <c r="C170" s="36"/>
      <c r="D170" s="36"/>
      <c r="E170" s="30"/>
      <c r="F170" s="31"/>
      <c r="G170" s="31"/>
      <c r="H170" s="30"/>
      <c r="I170" s="30"/>
      <c r="J170" s="30"/>
      <c r="K170" s="30"/>
    </row>
    <row r="171" spans="2:11">
      <c r="B171" s="41"/>
      <c r="C171" s="22"/>
      <c r="D171" s="22"/>
    </row>
    <row r="172" spans="2:11">
      <c r="B172" s="41"/>
      <c r="C172" s="22"/>
      <c r="D172" s="22"/>
    </row>
    <row r="173" spans="2:11">
      <c r="B173" s="22"/>
      <c r="C173" s="22"/>
      <c r="D173" s="22"/>
    </row>
    <row r="174" spans="2:11">
      <c r="B174" s="22"/>
      <c r="C174" s="22"/>
      <c r="D174" s="22"/>
    </row>
    <row r="175" spans="2:11">
      <c r="B175" s="22"/>
      <c r="C175" s="22"/>
      <c r="D175" s="22"/>
    </row>
    <row r="176" spans="2:11">
      <c r="B176" s="22"/>
      <c r="C176" s="22"/>
      <c r="D176" s="22"/>
    </row>
    <row r="177" spans="2:4">
      <c r="B177" s="41"/>
      <c r="C177" s="22"/>
      <c r="D177" s="22"/>
    </row>
    <row r="178" spans="2:4">
      <c r="B178" s="41"/>
      <c r="C178" s="22"/>
      <c r="D178" s="22"/>
    </row>
    <row r="179" spans="2:4">
      <c r="B179" s="22"/>
      <c r="C179" s="22"/>
      <c r="D179" s="22"/>
    </row>
    <row r="180" spans="2:4" ht="15.75">
      <c r="B180" s="42"/>
      <c r="C180" s="22"/>
      <c r="D180" s="22"/>
    </row>
    <row r="181" spans="2:4">
      <c r="B181" s="22"/>
      <c r="C181" s="22"/>
      <c r="D181" s="22"/>
    </row>
    <row r="182" spans="2:4" ht="16.5">
      <c r="B182" s="43"/>
      <c r="C182" s="22"/>
      <c r="D182" s="22"/>
    </row>
    <row r="183" spans="2:4">
      <c r="B183" s="37"/>
      <c r="C183" s="22"/>
      <c r="D183" s="22"/>
    </row>
    <row r="184" spans="2:4">
      <c r="B184" s="37"/>
      <c r="C184" s="22"/>
      <c r="D184" s="22"/>
    </row>
    <row r="185" spans="2:4" ht="15.75">
      <c r="B185" s="42"/>
      <c r="C185" s="22"/>
      <c r="D185" s="22"/>
    </row>
    <row r="186" spans="2:4">
      <c r="B186" s="22"/>
      <c r="C186" s="22"/>
      <c r="D186" s="22"/>
    </row>
    <row r="187" spans="2:4">
      <c r="B187" s="41"/>
      <c r="C187" s="22"/>
      <c r="D187" s="22"/>
    </row>
    <row r="188" spans="2:4">
      <c r="B188" s="22"/>
      <c r="C188" s="22"/>
      <c r="D188" s="22"/>
    </row>
    <row r="189" spans="2:4">
      <c r="B189" s="22"/>
      <c r="C189" s="22"/>
      <c r="D189" s="22"/>
    </row>
    <row r="190" spans="2:4">
      <c r="B190" s="22"/>
      <c r="C190" s="22"/>
      <c r="D190" s="22"/>
    </row>
    <row r="191" spans="2:4">
      <c r="B191" s="22"/>
      <c r="C191" s="41"/>
      <c r="D191" s="22"/>
    </row>
    <row r="192" spans="2:4">
      <c r="B192" s="22"/>
      <c r="C192" s="22"/>
      <c r="D192" s="22"/>
    </row>
    <row r="193" spans="2:4">
      <c r="B193" s="22"/>
      <c r="C193" s="22"/>
      <c r="D193" s="22"/>
    </row>
    <row r="194" spans="2:4">
      <c r="B194" s="22"/>
      <c r="C194" s="22"/>
      <c r="D194" s="22"/>
    </row>
    <row r="195" spans="2:4">
      <c r="B195" s="22"/>
      <c r="C195" s="41"/>
      <c r="D195" s="22"/>
    </row>
    <row r="196" spans="2:4">
      <c r="B196" s="22"/>
      <c r="C196" s="22"/>
      <c r="D196" s="22"/>
    </row>
    <row r="197" spans="2:4">
      <c r="B197" s="22"/>
      <c r="C197" s="22"/>
      <c r="D197" s="22"/>
    </row>
    <row r="198" spans="2:4">
      <c r="B198" s="22"/>
      <c r="C198" s="22"/>
      <c r="D198" s="22"/>
    </row>
    <row r="199" spans="2:4">
      <c r="B199" s="22"/>
      <c r="C199" s="22"/>
      <c r="D199" s="22"/>
    </row>
    <row r="200" spans="2:4">
      <c r="B200" s="22"/>
      <c r="C200" s="22"/>
      <c r="D200" s="22"/>
    </row>
    <row r="201" spans="2:4">
      <c r="B201" s="22"/>
      <c r="C201" s="22"/>
      <c r="D201" s="22"/>
    </row>
    <row r="202" spans="2:4">
      <c r="B202" s="22"/>
      <c r="C202" s="22"/>
      <c r="D202" s="22"/>
    </row>
    <row r="203" spans="2:4">
      <c r="B203" s="22"/>
      <c r="C203" s="22"/>
      <c r="D203" s="22"/>
    </row>
    <row r="204" spans="2:4">
      <c r="B204" s="22"/>
      <c r="C204" s="22"/>
      <c r="D204" s="22"/>
    </row>
    <row r="205" spans="2:4">
      <c r="B205" s="22"/>
      <c r="C205" s="22"/>
      <c r="D205" s="22"/>
    </row>
    <row r="206" spans="2:4">
      <c r="B206" s="22"/>
      <c r="C206" s="22"/>
      <c r="D206" s="22"/>
    </row>
    <row r="207" spans="2:4">
      <c r="B207" s="22"/>
      <c r="C207" s="22"/>
      <c r="D207" s="22"/>
    </row>
    <row r="211" spans="3:11">
      <c r="C211" s="22"/>
      <c r="D211" s="22"/>
      <c r="E211" s="22"/>
      <c r="F211" s="44"/>
      <c r="G211" s="44"/>
      <c r="H211" s="22"/>
      <c r="I211" s="22"/>
      <c r="J211" s="22"/>
      <c r="K211" s="22"/>
    </row>
  </sheetData>
  <mergeCells count="54">
    <mergeCell ref="D33:E33"/>
    <mergeCell ref="F33:G33"/>
    <mergeCell ref="H33:I33"/>
    <mergeCell ref="J33:K33"/>
    <mergeCell ref="L52:M52"/>
    <mergeCell ref="J57:K57"/>
    <mergeCell ref="B52:B53"/>
    <mergeCell ref="C52:C53"/>
    <mergeCell ref="D52:E52"/>
    <mergeCell ref="F52:G52"/>
    <mergeCell ref="H52:I52"/>
    <mergeCell ref="J52:K52"/>
    <mergeCell ref="B65:C65"/>
    <mergeCell ref="B62:B63"/>
    <mergeCell ref="C62:C63"/>
    <mergeCell ref="D62:E62"/>
    <mergeCell ref="F62:G62"/>
    <mergeCell ref="B4:M4"/>
    <mergeCell ref="B45:C45"/>
    <mergeCell ref="J35:K35"/>
    <mergeCell ref="B67:C67"/>
    <mergeCell ref="L35:M35"/>
    <mergeCell ref="B35:B36"/>
    <mergeCell ref="C35:C36"/>
    <mergeCell ref="B60:C60"/>
    <mergeCell ref="B55:C55"/>
    <mergeCell ref="B37:B43"/>
    <mergeCell ref="B44:C44"/>
    <mergeCell ref="J47:K47"/>
    <mergeCell ref="L47:M47"/>
    <mergeCell ref="B50:C50"/>
    <mergeCell ref="B57:B58"/>
    <mergeCell ref="C57:C58"/>
    <mergeCell ref="L62:M62"/>
    <mergeCell ref="B6:M6"/>
    <mergeCell ref="D35:E35"/>
    <mergeCell ref="F35:G35"/>
    <mergeCell ref="H35:I35"/>
    <mergeCell ref="D57:E57"/>
    <mergeCell ref="F57:G57"/>
    <mergeCell ref="H57:I57"/>
    <mergeCell ref="H62:I62"/>
    <mergeCell ref="J62:K62"/>
    <mergeCell ref="L57:M57"/>
    <mergeCell ref="B47:B48"/>
    <mergeCell ref="C47:C48"/>
    <mergeCell ref="D47:E47"/>
    <mergeCell ref="F47:G47"/>
    <mergeCell ref="H47:I47"/>
    <mergeCell ref="B31:C31"/>
    <mergeCell ref="D32:E32"/>
    <mergeCell ref="F32:G32"/>
    <mergeCell ref="H32:I32"/>
    <mergeCell ref="J32:K32"/>
  </mergeCells>
  <printOptions horizontalCentered="1"/>
  <pageMargins left="0.31496062992125984" right="0.31496062992125984" top="0.74803149606299213" bottom="0.74803149606299213" header="0.31496062992125984" footer="0.31496062992125984"/>
  <pageSetup scale="50" orientation="portrait" r:id="rId1"/>
  <headerFooter>
    <oddFooter>&amp;C&amp;A&amp;RPágina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801834-97E6-4076-88B3-CE85153BD102}">
  <dimension ref="B2:Q79"/>
  <sheetViews>
    <sheetView topLeftCell="A7" zoomScale="85" zoomScaleNormal="85" workbookViewId="0">
      <pane xSplit="4" ySplit="3" topLeftCell="E10" activePane="bottomRight" state="frozen"/>
      <selection activeCell="A7" sqref="A7"/>
      <selection pane="topRight" activeCell="E7" sqref="E7"/>
      <selection pane="bottomLeft" activeCell="A10" sqref="A10"/>
      <selection pane="bottomRight" activeCell="A7" sqref="A1:XFD1048576"/>
    </sheetView>
  </sheetViews>
  <sheetFormatPr baseColWidth="10" defaultColWidth="11.42578125" defaultRowHeight="12.75"/>
  <cols>
    <col min="1" max="1" width="1.42578125" style="141" customWidth="1"/>
    <col min="2" max="2" width="13.28515625" style="140" customWidth="1"/>
    <col min="3" max="3" width="54.42578125" style="140" customWidth="1"/>
    <col min="4" max="4" width="16.7109375" style="141" customWidth="1"/>
    <col min="5" max="5" width="9.42578125" style="141" customWidth="1"/>
    <col min="6" max="7" width="13.42578125" style="141" bestFit="1" customWidth="1"/>
    <col min="8" max="8" width="14" style="142" customWidth="1"/>
    <col min="9" max="9" width="22.28515625" style="141" customWidth="1"/>
    <col min="10" max="10" width="13.5703125" style="141" customWidth="1"/>
    <col min="11" max="11" width="16" style="141" customWidth="1"/>
    <col min="12" max="13" width="11.42578125" style="141"/>
    <col min="14" max="14" width="14.7109375" style="141" bestFit="1" customWidth="1"/>
    <col min="15" max="15" width="13.85546875" style="141" bestFit="1" customWidth="1"/>
    <col min="16" max="16" width="40.140625" style="141" customWidth="1"/>
    <col min="17" max="16384" width="11.42578125" style="141"/>
  </cols>
  <sheetData>
    <row r="2" spans="2:17">
      <c r="B2" s="330" t="s">
        <v>45</v>
      </c>
      <c r="C2" s="330"/>
      <c r="D2" s="330"/>
      <c r="E2" s="330"/>
      <c r="F2" s="330"/>
      <c r="G2" s="330"/>
      <c r="H2" s="330"/>
      <c r="I2" s="330"/>
      <c r="J2" s="330"/>
      <c r="K2" s="330"/>
      <c r="L2" s="330"/>
      <c r="M2" s="143"/>
      <c r="N2" s="143"/>
      <c r="O2" s="143"/>
      <c r="P2" s="143"/>
      <c r="Q2" s="143"/>
    </row>
    <row r="3" spans="2:17">
      <c r="B3" s="331" t="s">
        <v>1</v>
      </c>
      <c r="C3" s="331"/>
      <c r="D3" s="331"/>
      <c r="E3" s="331"/>
      <c r="F3" s="331"/>
      <c r="G3" s="331"/>
      <c r="H3" s="331"/>
      <c r="I3" s="331"/>
      <c r="J3" s="331"/>
      <c r="K3" s="331"/>
      <c r="L3" s="331"/>
    </row>
    <row r="4" spans="2:17">
      <c r="B4" s="331" t="s">
        <v>16</v>
      </c>
      <c r="C4" s="331"/>
      <c r="D4" s="331"/>
      <c r="E4" s="331"/>
      <c r="F4" s="331"/>
      <c r="G4" s="331"/>
      <c r="H4" s="331"/>
      <c r="I4" s="331"/>
      <c r="J4" s="331"/>
      <c r="K4" s="331"/>
      <c r="L4" s="331"/>
    </row>
    <row r="5" spans="2:17">
      <c r="B5" s="131"/>
      <c r="C5" s="131"/>
      <c r="D5" s="137"/>
      <c r="E5" s="137"/>
      <c r="F5" s="137"/>
      <c r="G5" s="137"/>
      <c r="H5" s="138"/>
      <c r="I5" s="137"/>
      <c r="J5" s="137"/>
      <c r="K5" s="137"/>
      <c r="L5" s="137"/>
    </row>
    <row r="6" spans="2:17" ht="13.5" thickBot="1">
      <c r="B6" s="131"/>
      <c r="C6" s="131"/>
      <c r="D6" s="137"/>
      <c r="E6" s="137"/>
      <c r="F6" s="137"/>
      <c r="G6" s="137"/>
      <c r="H6" s="138"/>
      <c r="I6" s="137"/>
      <c r="J6" s="137"/>
      <c r="K6" s="137"/>
      <c r="L6" s="137"/>
    </row>
    <row r="7" spans="2:17">
      <c r="B7" s="332" t="s">
        <v>39</v>
      </c>
      <c r="C7" s="333"/>
      <c r="D7" s="333"/>
      <c r="E7" s="333"/>
      <c r="F7" s="333"/>
      <c r="G7" s="333"/>
      <c r="H7" s="333"/>
      <c r="I7" s="333"/>
      <c r="J7" s="333"/>
      <c r="K7" s="333"/>
      <c r="L7" s="334"/>
    </row>
    <row r="8" spans="2:17" ht="12.75" customHeight="1">
      <c r="B8" s="324" t="s">
        <v>17</v>
      </c>
      <c r="C8" s="324" t="s">
        <v>37</v>
      </c>
      <c r="D8" s="325" t="s">
        <v>18</v>
      </c>
      <c r="E8" s="144" t="s">
        <v>2086</v>
      </c>
      <c r="F8" s="144" t="s">
        <v>2083</v>
      </c>
      <c r="G8" s="144" t="s">
        <v>2082</v>
      </c>
      <c r="H8" s="325" t="s">
        <v>2085</v>
      </c>
      <c r="I8" s="320" t="s">
        <v>4</v>
      </c>
      <c r="J8" s="325" t="s">
        <v>2085</v>
      </c>
      <c r="K8" s="320" t="s">
        <v>19</v>
      </c>
      <c r="L8" s="320"/>
    </row>
    <row r="9" spans="2:17" ht="38.25" customHeight="1">
      <c r="B9" s="324"/>
      <c r="C9" s="324"/>
      <c r="D9" s="325"/>
      <c r="E9" s="145">
        <v>9.2799999999999994E-2</v>
      </c>
      <c r="F9" s="145">
        <v>5.1999999999999998E-2</v>
      </c>
      <c r="G9" s="145">
        <v>5.0999999999999997E-2</v>
      </c>
      <c r="H9" s="325"/>
      <c r="I9" s="320"/>
      <c r="J9" s="325"/>
      <c r="K9" s="139" t="s">
        <v>2087</v>
      </c>
      <c r="L9" s="155" t="s">
        <v>2088</v>
      </c>
    </row>
    <row r="10" spans="2:17">
      <c r="B10" s="156" t="s">
        <v>45</v>
      </c>
      <c r="C10" s="156" t="s">
        <v>46</v>
      </c>
      <c r="D10" s="157">
        <v>12</v>
      </c>
      <c r="E10" s="146"/>
      <c r="F10" s="147"/>
      <c r="G10" s="147"/>
      <c r="H10" s="158">
        <f>+D10</f>
        <v>12</v>
      </c>
      <c r="I10" s="327" t="s">
        <v>21</v>
      </c>
      <c r="J10" s="157">
        <f>+H10</f>
        <v>12</v>
      </c>
      <c r="K10" s="328">
        <f>TRIMMEAN((J10:J14),0)</f>
        <v>10.301684282585601</v>
      </c>
      <c r="L10" s="329" t="s">
        <v>12</v>
      </c>
    </row>
    <row r="11" spans="2:17">
      <c r="B11" s="160" t="s">
        <v>51</v>
      </c>
      <c r="C11" s="160" t="s">
        <v>52</v>
      </c>
      <c r="D11" s="161">
        <v>9.2100000000000009</v>
      </c>
      <c r="E11" s="132"/>
      <c r="F11" s="133"/>
      <c r="G11" s="133"/>
      <c r="H11" s="158">
        <f>+D11</f>
        <v>9.2100000000000009</v>
      </c>
      <c r="I11" s="327"/>
      <c r="J11" s="157">
        <f t="shared" ref="J11:J44" si="0">+H11</f>
        <v>9.2100000000000009</v>
      </c>
      <c r="K11" s="328"/>
      <c r="L11" s="329"/>
    </row>
    <row r="12" spans="2:17">
      <c r="B12" s="162" t="s">
        <v>53</v>
      </c>
      <c r="C12" s="162" t="s">
        <v>54</v>
      </c>
      <c r="D12" s="136">
        <v>8.85</v>
      </c>
      <c r="E12" s="134"/>
      <c r="F12" s="135"/>
      <c r="G12" s="136">
        <f>+D12*G$9+D12</f>
        <v>9.3013499999999993</v>
      </c>
      <c r="H12" s="158">
        <f>+G12</f>
        <v>9.3013499999999993</v>
      </c>
      <c r="I12" s="327"/>
      <c r="J12" s="157">
        <f t="shared" si="0"/>
        <v>9.3013499999999993</v>
      </c>
      <c r="K12" s="328"/>
      <c r="L12" s="329"/>
    </row>
    <row r="13" spans="2:17">
      <c r="B13" s="162" t="s">
        <v>55</v>
      </c>
      <c r="C13" s="162" t="s">
        <v>56</v>
      </c>
      <c r="D13" s="136">
        <v>12.13</v>
      </c>
      <c r="E13" s="136">
        <f>+D13*E$9+D13</f>
        <v>13.255664000000001</v>
      </c>
      <c r="F13" s="136">
        <f>+E13*F$9+E13</f>
        <v>13.944958528000001</v>
      </c>
      <c r="G13" s="136">
        <f>+F13*G$9+F13</f>
        <v>14.656151412928001</v>
      </c>
      <c r="H13" s="158">
        <f>+G13</f>
        <v>14.656151412928001</v>
      </c>
      <c r="I13" s="327"/>
      <c r="J13" s="157">
        <f t="shared" si="0"/>
        <v>14.656151412928001</v>
      </c>
      <c r="K13" s="328"/>
      <c r="L13" s="329"/>
      <c r="P13" s="148"/>
    </row>
    <row r="14" spans="2:17">
      <c r="B14" s="160" t="s">
        <v>57</v>
      </c>
      <c r="C14" s="160" t="s">
        <v>58</v>
      </c>
      <c r="D14" s="161">
        <v>6.3409199999999997</v>
      </c>
      <c r="E14" s="132"/>
      <c r="F14" s="133"/>
      <c r="G14" s="133"/>
      <c r="H14" s="158">
        <f>+D14</f>
        <v>6.3409199999999997</v>
      </c>
      <c r="I14" s="327"/>
      <c r="J14" s="157">
        <f t="shared" si="0"/>
        <v>6.3409199999999997</v>
      </c>
      <c r="K14" s="328"/>
      <c r="L14" s="329"/>
      <c r="P14" s="148"/>
    </row>
    <row r="15" spans="2:17">
      <c r="B15" s="156" t="s">
        <v>45</v>
      </c>
      <c r="C15" s="156" t="s">
        <v>46</v>
      </c>
      <c r="D15" s="157">
        <v>25</v>
      </c>
      <c r="E15" s="146"/>
      <c r="F15" s="147"/>
      <c r="G15" s="147"/>
      <c r="H15" s="158">
        <f t="shared" ref="H15:H44" si="1">+D15</f>
        <v>25</v>
      </c>
      <c r="I15" s="327" t="s">
        <v>23</v>
      </c>
      <c r="J15" s="157">
        <f t="shared" si="0"/>
        <v>25</v>
      </c>
      <c r="K15" s="328">
        <f>TRIMMEAN((J15:J18),0)</f>
        <v>19.628939044999999</v>
      </c>
      <c r="L15" s="329" t="s">
        <v>12</v>
      </c>
      <c r="P15" s="148" t="s">
        <v>26</v>
      </c>
    </row>
    <row r="16" spans="2:17" s="149" customFormat="1">
      <c r="B16" s="162" t="s">
        <v>57</v>
      </c>
      <c r="C16" s="162" t="s">
        <v>58</v>
      </c>
      <c r="D16" s="136">
        <v>11.425979999999999</v>
      </c>
      <c r="E16" s="134"/>
      <c r="F16" s="135"/>
      <c r="G16" s="135"/>
      <c r="H16" s="158">
        <f>+D16</f>
        <v>11.425979999999999</v>
      </c>
      <c r="I16" s="327"/>
      <c r="J16" s="157">
        <f t="shared" si="0"/>
        <v>11.425979999999999</v>
      </c>
      <c r="K16" s="328"/>
      <c r="L16" s="329"/>
      <c r="P16" s="150"/>
    </row>
    <row r="17" spans="2:16" s="149" customFormat="1">
      <c r="B17" s="162" t="s">
        <v>67</v>
      </c>
      <c r="C17" s="162" t="s">
        <v>68</v>
      </c>
      <c r="D17" s="136">
        <v>15.04</v>
      </c>
      <c r="E17" s="134"/>
      <c r="F17" s="135"/>
      <c r="G17" s="135"/>
      <c r="H17" s="158">
        <f>+D17</f>
        <v>15.04</v>
      </c>
      <c r="I17" s="327"/>
      <c r="J17" s="157">
        <f t="shared" si="0"/>
        <v>15.04</v>
      </c>
      <c r="K17" s="328"/>
      <c r="L17" s="329"/>
      <c r="P17" s="150"/>
    </row>
    <row r="18" spans="2:16" s="149" customFormat="1">
      <c r="B18" s="162" t="s">
        <v>61</v>
      </c>
      <c r="C18" s="162" t="s">
        <v>62</v>
      </c>
      <c r="D18" s="136">
        <v>24.465</v>
      </c>
      <c r="E18" s="134"/>
      <c r="F18" s="136">
        <f>+D18*F$9+D18</f>
        <v>25.737179999999999</v>
      </c>
      <c r="G18" s="136">
        <f>+F18*G$9+F18</f>
        <v>27.049776179999999</v>
      </c>
      <c r="H18" s="158">
        <f>+G18</f>
        <v>27.049776179999999</v>
      </c>
      <c r="I18" s="327"/>
      <c r="J18" s="157">
        <f t="shared" si="0"/>
        <v>27.049776179999999</v>
      </c>
      <c r="K18" s="328"/>
      <c r="L18" s="329"/>
    </row>
    <row r="19" spans="2:16">
      <c r="B19" s="156" t="s">
        <v>45</v>
      </c>
      <c r="C19" s="156" t="s">
        <v>46</v>
      </c>
      <c r="D19" s="157">
        <v>2.5</v>
      </c>
      <c r="E19" s="146"/>
      <c r="F19" s="147"/>
      <c r="G19" s="147"/>
      <c r="H19" s="158">
        <f>+D19</f>
        <v>2.5</v>
      </c>
      <c r="I19" s="327" t="s">
        <v>24</v>
      </c>
      <c r="J19" s="157">
        <f t="shared" si="0"/>
        <v>2.5</v>
      </c>
      <c r="K19" s="328">
        <f>TRIMMEAN((J19:J23),0)</f>
        <v>2.7522607999999997</v>
      </c>
      <c r="L19" s="329" t="s">
        <v>12</v>
      </c>
      <c r="P19" s="141" t="s">
        <v>26</v>
      </c>
    </row>
    <row r="20" spans="2:16">
      <c r="B20" s="160" t="s">
        <v>59</v>
      </c>
      <c r="C20" s="160" t="s">
        <v>60</v>
      </c>
      <c r="D20" s="161">
        <v>2.5499999999999998</v>
      </c>
      <c r="E20" s="132"/>
      <c r="F20" s="133"/>
      <c r="G20" s="133"/>
      <c r="H20" s="158">
        <f>+D20</f>
        <v>2.5499999999999998</v>
      </c>
      <c r="I20" s="327"/>
      <c r="J20" s="157">
        <f t="shared" si="0"/>
        <v>2.5499999999999998</v>
      </c>
      <c r="K20" s="328"/>
      <c r="L20" s="329"/>
      <c r="P20" s="151" t="s">
        <v>26</v>
      </c>
    </row>
    <row r="21" spans="2:16">
      <c r="B21" s="162" t="s">
        <v>63</v>
      </c>
      <c r="C21" s="162" t="s">
        <v>64</v>
      </c>
      <c r="D21" s="136">
        <v>2</v>
      </c>
      <c r="E21" s="134"/>
      <c r="F21" s="136">
        <f>+D21*F$9+D21</f>
        <v>2.1040000000000001</v>
      </c>
      <c r="G21" s="136">
        <f>+F21*G$9+F21</f>
        <v>2.2113040000000002</v>
      </c>
      <c r="H21" s="158">
        <f>+G21</f>
        <v>2.2113040000000002</v>
      </c>
      <c r="I21" s="327"/>
      <c r="J21" s="157">
        <f t="shared" si="0"/>
        <v>2.2113040000000002</v>
      </c>
      <c r="K21" s="328"/>
      <c r="L21" s="329"/>
      <c r="P21" s="151"/>
    </row>
    <row r="22" spans="2:16">
      <c r="B22" s="160" t="s">
        <v>70</v>
      </c>
      <c r="C22" s="160" t="s">
        <v>69</v>
      </c>
      <c r="D22" s="161">
        <v>2</v>
      </c>
      <c r="E22" s="132"/>
      <c r="F22" s="133"/>
      <c r="G22" s="133"/>
      <c r="H22" s="158">
        <f t="shared" si="1"/>
        <v>2</v>
      </c>
      <c r="I22" s="327"/>
      <c r="J22" s="157">
        <f t="shared" si="0"/>
        <v>2</v>
      </c>
      <c r="K22" s="328"/>
      <c r="L22" s="329"/>
    </row>
    <row r="23" spans="2:16">
      <c r="B23" s="163" t="s">
        <v>57</v>
      </c>
      <c r="C23" s="163" t="s">
        <v>58</v>
      </c>
      <c r="D23" s="164">
        <v>4.5</v>
      </c>
      <c r="E23" s="132"/>
      <c r="F23" s="133"/>
      <c r="G23" s="133"/>
      <c r="H23" s="158">
        <f t="shared" si="1"/>
        <v>4.5</v>
      </c>
      <c r="I23" s="327"/>
      <c r="J23" s="157">
        <f t="shared" si="0"/>
        <v>4.5</v>
      </c>
      <c r="K23" s="328"/>
      <c r="L23" s="329"/>
      <c r="P23" s="141" t="s">
        <v>26</v>
      </c>
    </row>
    <row r="24" spans="2:16">
      <c r="B24" s="156" t="s">
        <v>45</v>
      </c>
      <c r="C24" s="156" t="s">
        <v>46</v>
      </c>
      <c r="D24" s="157">
        <v>0.8</v>
      </c>
      <c r="E24" s="146"/>
      <c r="F24" s="147"/>
      <c r="G24" s="147"/>
      <c r="H24" s="158">
        <f t="shared" si="1"/>
        <v>0.8</v>
      </c>
      <c r="I24" s="327" t="s">
        <v>22</v>
      </c>
      <c r="J24" s="157">
        <f t="shared" si="0"/>
        <v>0.8</v>
      </c>
      <c r="K24" s="328">
        <f>TRIMMEAN((J24:J28),0)</f>
        <v>0.969951232</v>
      </c>
      <c r="L24" s="329" t="s">
        <v>12</v>
      </c>
    </row>
    <row r="25" spans="2:16">
      <c r="B25" s="160" t="s">
        <v>77</v>
      </c>
      <c r="C25" s="160" t="s">
        <v>76</v>
      </c>
      <c r="D25" s="161">
        <v>1.2</v>
      </c>
      <c r="E25" s="132"/>
      <c r="F25" s="136">
        <f>+D25*F$9+D25</f>
        <v>1.2624</v>
      </c>
      <c r="G25" s="136">
        <f>+F25*G$9+F25</f>
        <v>1.3267823999999999</v>
      </c>
      <c r="H25" s="158">
        <f>+G25</f>
        <v>1.3267823999999999</v>
      </c>
      <c r="I25" s="327"/>
      <c r="J25" s="157">
        <f t="shared" si="0"/>
        <v>1.3267823999999999</v>
      </c>
      <c r="K25" s="328"/>
      <c r="L25" s="329"/>
      <c r="N25" s="152"/>
    </row>
    <row r="26" spans="2:16">
      <c r="B26" s="162" t="s">
        <v>65</v>
      </c>
      <c r="C26" s="162" t="s">
        <v>71</v>
      </c>
      <c r="D26" s="136">
        <v>1</v>
      </c>
      <c r="E26" s="134"/>
      <c r="F26" s="135"/>
      <c r="G26" s="135"/>
      <c r="H26" s="158">
        <f t="shared" si="1"/>
        <v>1</v>
      </c>
      <c r="I26" s="327"/>
      <c r="J26" s="157">
        <f t="shared" si="0"/>
        <v>1</v>
      </c>
      <c r="K26" s="328"/>
      <c r="L26" s="329"/>
    </row>
    <row r="27" spans="2:16">
      <c r="B27" s="160" t="s">
        <v>78</v>
      </c>
      <c r="C27" s="165" t="s">
        <v>79</v>
      </c>
      <c r="D27" s="161">
        <v>0.75</v>
      </c>
      <c r="E27" s="132"/>
      <c r="F27" s="133"/>
      <c r="G27" s="133"/>
      <c r="H27" s="158">
        <f t="shared" si="1"/>
        <v>0.75</v>
      </c>
      <c r="I27" s="327"/>
      <c r="J27" s="157">
        <f t="shared" si="0"/>
        <v>0.75</v>
      </c>
      <c r="K27" s="328"/>
      <c r="L27" s="329"/>
    </row>
    <row r="28" spans="2:16">
      <c r="B28" s="162" t="s">
        <v>80</v>
      </c>
      <c r="C28" s="162" t="s">
        <v>81</v>
      </c>
      <c r="D28" s="136">
        <v>0.88</v>
      </c>
      <c r="E28" s="134"/>
      <c r="F28" s="136">
        <f>+D28*F$9+D28</f>
        <v>0.92576000000000003</v>
      </c>
      <c r="G28" s="136">
        <f>+F28*G$9+F28</f>
        <v>0.97297376000000002</v>
      </c>
      <c r="H28" s="158">
        <f>+G28</f>
        <v>0.97297376000000002</v>
      </c>
      <c r="I28" s="327"/>
      <c r="J28" s="157">
        <f t="shared" si="0"/>
        <v>0.97297376000000002</v>
      </c>
      <c r="K28" s="328"/>
      <c r="L28" s="329"/>
    </row>
    <row r="29" spans="2:16">
      <c r="B29" s="156" t="s">
        <v>45</v>
      </c>
      <c r="C29" s="156" t="s">
        <v>46</v>
      </c>
      <c r="D29" s="157">
        <v>0.8</v>
      </c>
      <c r="E29" s="146"/>
      <c r="F29" s="147"/>
      <c r="G29" s="147"/>
      <c r="H29" s="158">
        <f t="shared" si="1"/>
        <v>0.8</v>
      </c>
      <c r="I29" s="327" t="s">
        <v>47</v>
      </c>
      <c r="J29" s="157">
        <f t="shared" si="0"/>
        <v>0.8</v>
      </c>
      <c r="K29" s="328">
        <f>TRIMMEAN((J29:J34),0)</f>
        <v>0.61</v>
      </c>
      <c r="L29" s="321" t="s">
        <v>12</v>
      </c>
    </row>
    <row r="30" spans="2:16">
      <c r="B30" s="160" t="s">
        <v>75</v>
      </c>
      <c r="C30" s="160" t="s">
        <v>74</v>
      </c>
      <c r="D30" s="161">
        <v>0.5</v>
      </c>
      <c r="E30" s="132"/>
      <c r="F30" s="133"/>
      <c r="G30" s="133"/>
      <c r="H30" s="158">
        <f t="shared" si="1"/>
        <v>0.5</v>
      </c>
      <c r="I30" s="327"/>
      <c r="J30" s="157">
        <f t="shared" si="0"/>
        <v>0.5</v>
      </c>
      <c r="K30" s="328"/>
      <c r="L30" s="322"/>
    </row>
    <row r="31" spans="2:16">
      <c r="B31" s="162" t="s">
        <v>67</v>
      </c>
      <c r="C31" s="162" t="s">
        <v>68</v>
      </c>
      <c r="D31" s="136">
        <v>0.7</v>
      </c>
      <c r="E31" s="134"/>
      <c r="F31" s="135"/>
      <c r="G31" s="135"/>
      <c r="H31" s="158">
        <f t="shared" si="1"/>
        <v>0.7</v>
      </c>
      <c r="I31" s="327"/>
      <c r="J31" s="157">
        <f t="shared" si="0"/>
        <v>0.7</v>
      </c>
      <c r="K31" s="328"/>
      <c r="L31" s="322"/>
    </row>
    <row r="32" spans="2:16">
      <c r="B32" s="160" t="s">
        <v>65</v>
      </c>
      <c r="C32" s="160" t="s">
        <v>71</v>
      </c>
      <c r="D32" s="161">
        <v>0.5</v>
      </c>
      <c r="E32" s="132"/>
      <c r="F32" s="133"/>
      <c r="G32" s="133"/>
      <c r="H32" s="158">
        <f t="shared" si="1"/>
        <v>0.5</v>
      </c>
      <c r="I32" s="327"/>
      <c r="J32" s="157">
        <f t="shared" si="0"/>
        <v>0.5</v>
      </c>
      <c r="K32" s="328"/>
      <c r="L32" s="322"/>
    </row>
    <row r="33" spans="2:16">
      <c r="B33" s="162" t="s">
        <v>72</v>
      </c>
      <c r="C33" s="162" t="s">
        <v>73</v>
      </c>
      <c r="D33" s="136">
        <v>0.57999999999999996</v>
      </c>
      <c r="E33" s="134"/>
      <c r="F33" s="135"/>
      <c r="G33" s="135"/>
      <c r="H33" s="158">
        <f t="shared" si="1"/>
        <v>0.57999999999999996</v>
      </c>
      <c r="I33" s="327"/>
      <c r="J33" s="157">
        <f t="shared" si="0"/>
        <v>0.57999999999999996</v>
      </c>
      <c r="K33" s="328"/>
      <c r="L33" s="322"/>
    </row>
    <row r="34" spans="2:16">
      <c r="B34" s="160" t="s">
        <v>59</v>
      </c>
      <c r="C34" s="160" t="s">
        <v>60</v>
      </c>
      <c r="D34" s="161">
        <v>0.57999999999999996</v>
      </c>
      <c r="E34" s="132"/>
      <c r="F34" s="133"/>
      <c r="G34" s="133"/>
      <c r="H34" s="158">
        <f t="shared" si="1"/>
        <v>0.57999999999999996</v>
      </c>
      <c r="I34" s="327"/>
      <c r="J34" s="157">
        <f t="shared" si="0"/>
        <v>0.57999999999999996</v>
      </c>
      <c r="K34" s="328"/>
      <c r="L34" s="323"/>
    </row>
    <row r="35" spans="2:16">
      <c r="B35" s="156" t="s">
        <v>45</v>
      </c>
      <c r="C35" s="156" t="s">
        <v>46</v>
      </c>
      <c r="D35" s="157">
        <v>10</v>
      </c>
      <c r="E35" s="146"/>
      <c r="F35" s="147"/>
      <c r="G35" s="147"/>
      <c r="H35" s="158">
        <f t="shared" si="1"/>
        <v>10</v>
      </c>
      <c r="I35" s="327" t="s">
        <v>49</v>
      </c>
      <c r="J35" s="157">
        <f t="shared" si="0"/>
        <v>10</v>
      </c>
      <c r="K35" s="328">
        <f>TRIMMEAN((J35:J39),0)</f>
        <v>9.2477650400000009</v>
      </c>
      <c r="L35" s="329" t="s">
        <v>12</v>
      </c>
    </row>
    <row r="36" spans="2:16">
      <c r="B36" s="160" t="s">
        <v>59</v>
      </c>
      <c r="C36" s="160" t="s">
        <v>60</v>
      </c>
      <c r="D36" s="161">
        <v>12.5</v>
      </c>
      <c r="E36" s="132"/>
      <c r="F36" s="133"/>
      <c r="G36" s="133"/>
      <c r="H36" s="158">
        <f t="shared" si="1"/>
        <v>12.5</v>
      </c>
      <c r="I36" s="327"/>
      <c r="J36" s="157">
        <f t="shared" si="0"/>
        <v>12.5</v>
      </c>
      <c r="K36" s="328"/>
      <c r="L36" s="329"/>
    </row>
    <row r="37" spans="2:16">
      <c r="B37" s="162" t="s">
        <v>82</v>
      </c>
      <c r="C37" s="162" t="s">
        <v>83</v>
      </c>
      <c r="D37" s="136">
        <v>10.1</v>
      </c>
      <c r="E37" s="134"/>
      <c r="F37" s="135"/>
      <c r="G37" s="135"/>
      <c r="H37" s="158">
        <f t="shared" si="1"/>
        <v>10.1</v>
      </c>
      <c r="I37" s="327"/>
      <c r="J37" s="157">
        <f t="shared" si="0"/>
        <v>10.1</v>
      </c>
      <c r="K37" s="328"/>
      <c r="L37" s="329"/>
    </row>
    <row r="38" spans="2:16">
      <c r="B38" s="160" t="s">
        <v>65</v>
      </c>
      <c r="C38" s="160" t="s">
        <v>66</v>
      </c>
      <c r="D38" s="161">
        <v>8</v>
      </c>
      <c r="E38" s="132"/>
      <c r="F38" s="133"/>
      <c r="G38" s="133"/>
      <c r="H38" s="158">
        <f t="shared" si="1"/>
        <v>8</v>
      </c>
      <c r="I38" s="327"/>
      <c r="J38" s="157">
        <f t="shared" si="0"/>
        <v>8</v>
      </c>
      <c r="K38" s="328"/>
      <c r="L38" s="329"/>
    </row>
    <row r="39" spans="2:16">
      <c r="B39" s="162" t="s">
        <v>84</v>
      </c>
      <c r="C39" s="162" t="s">
        <v>85</v>
      </c>
      <c r="D39" s="136">
        <v>5.0999999999999996</v>
      </c>
      <c r="E39" s="134"/>
      <c r="F39" s="136">
        <f>+D39*F$9+D39</f>
        <v>5.3651999999999997</v>
      </c>
      <c r="G39" s="136">
        <f>+F39*G$9+F39</f>
        <v>5.6388251999999994</v>
      </c>
      <c r="H39" s="158">
        <f>+G39</f>
        <v>5.6388251999999994</v>
      </c>
      <c r="I39" s="327"/>
      <c r="J39" s="157">
        <f t="shared" si="0"/>
        <v>5.6388251999999994</v>
      </c>
      <c r="K39" s="328"/>
      <c r="L39" s="329"/>
    </row>
    <row r="40" spans="2:16">
      <c r="B40" s="156" t="s">
        <v>45</v>
      </c>
      <c r="C40" s="156" t="s">
        <v>46</v>
      </c>
      <c r="D40" s="157">
        <v>1.4999999915809481</v>
      </c>
      <c r="E40" s="146"/>
      <c r="F40" s="147"/>
      <c r="G40" s="147"/>
      <c r="H40" s="158">
        <f t="shared" si="1"/>
        <v>1.4999999915809481</v>
      </c>
      <c r="I40" s="327" t="s">
        <v>48</v>
      </c>
      <c r="J40" s="157">
        <f t="shared" si="0"/>
        <v>1.4999999915809481</v>
      </c>
      <c r="K40" s="328">
        <f>TRIMMEAN((J40:J44),0)</f>
        <v>4.4004120159161895</v>
      </c>
      <c r="L40" s="329" t="s">
        <v>12</v>
      </c>
      <c r="P40" s="152"/>
    </row>
    <row r="41" spans="2:16">
      <c r="B41" s="160" t="s">
        <v>59</v>
      </c>
      <c r="C41" s="160" t="s">
        <v>60</v>
      </c>
      <c r="D41" s="161">
        <v>5.5</v>
      </c>
      <c r="E41" s="132"/>
      <c r="F41" s="133"/>
      <c r="G41" s="133"/>
      <c r="H41" s="158">
        <f t="shared" si="1"/>
        <v>5.5</v>
      </c>
      <c r="I41" s="327"/>
      <c r="J41" s="157">
        <f t="shared" si="0"/>
        <v>5.5</v>
      </c>
      <c r="K41" s="328"/>
      <c r="L41" s="329"/>
    </row>
    <row r="42" spans="2:16">
      <c r="B42" s="162" t="s">
        <v>86</v>
      </c>
      <c r="C42" s="162" t="s">
        <v>87</v>
      </c>
      <c r="D42" s="136">
        <v>5.3739999999999997</v>
      </c>
      <c r="E42" s="134"/>
      <c r="F42" s="136">
        <f>+D42*F$9+D42</f>
        <v>5.653448</v>
      </c>
      <c r="G42" s="136">
        <f>+F42*G$9+F42</f>
        <v>5.9417738480000004</v>
      </c>
      <c r="H42" s="158">
        <f>+G42</f>
        <v>5.9417738480000004</v>
      </c>
      <c r="I42" s="327"/>
      <c r="J42" s="157">
        <f t="shared" si="0"/>
        <v>5.9417738480000004</v>
      </c>
      <c r="K42" s="328"/>
      <c r="L42" s="329"/>
    </row>
    <row r="43" spans="2:16">
      <c r="B43" s="160" t="s">
        <v>84</v>
      </c>
      <c r="C43" s="160" t="s">
        <v>85</v>
      </c>
      <c r="D43" s="161">
        <v>4.12</v>
      </c>
      <c r="E43" s="132"/>
      <c r="F43" s="136">
        <f t="shared" ref="F43" si="2">+D43*F$9+D43</f>
        <v>4.3342400000000003</v>
      </c>
      <c r="G43" s="136">
        <f>+F43*G$9+F43</f>
        <v>4.55528624</v>
      </c>
      <c r="H43" s="158">
        <f>+G43</f>
        <v>4.55528624</v>
      </c>
      <c r="I43" s="327"/>
      <c r="J43" s="157">
        <f t="shared" si="0"/>
        <v>4.55528624</v>
      </c>
      <c r="K43" s="328"/>
      <c r="L43" s="329"/>
    </row>
    <row r="44" spans="2:16">
      <c r="B44" s="162" t="s">
        <v>89</v>
      </c>
      <c r="C44" s="162" t="s">
        <v>88</v>
      </c>
      <c r="D44" s="136">
        <v>4.5049999999999999</v>
      </c>
      <c r="E44" s="134"/>
      <c r="F44" s="135"/>
      <c r="G44" s="135"/>
      <c r="H44" s="158">
        <f t="shared" si="1"/>
        <v>4.5049999999999999</v>
      </c>
      <c r="I44" s="327"/>
      <c r="J44" s="157">
        <f t="shared" si="0"/>
        <v>4.5049999999999999</v>
      </c>
      <c r="K44" s="328"/>
      <c r="L44" s="329"/>
      <c r="P44" s="152"/>
    </row>
    <row r="45" spans="2:16">
      <c r="H45" s="141"/>
    </row>
    <row r="46" spans="2:16">
      <c r="H46" s="141"/>
    </row>
    <row r="47" spans="2:16">
      <c r="B47" s="326" t="s">
        <v>40</v>
      </c>
      <c r="C47" s="326"/>
      <c r="D47" s="326"/>
      <c r="E47" s="326"/>
      <c r="F47" s="326"/>
      <c r="G47" s="326"/>
      <c r="H47" s="326"/>
      <c r="I47" s="326"/>
      <c r="J47" s="326"/>
      <c r="K47" s="326"/>
      <c r="L47" s="326"/>
    </row>
    <row r="48" spans="2:16">
      <c r="B48" s="324" t="s">
        <v>17</v>
      </c>
      <c r="C48" s="324" t="s">
        <v>37</v>
      </c>
      <c r="D48" s="325" t="s">
        <v>18</v>
      </c>
      <c r="E48" s="144" t="s">
        <v>2086</v>
      </c>
      <c r="F48" s="144" t="s">
        <v>2083</v>
      </c>
      <c r="G48" s="144" t="s">
        <v>2082</v>
      </c>
      <c r="H48" s="325" t="s">
        <v>2084</v>
      </c>
      <c r="I48" s="320" t="s">
        <v>4</v>
      </c>
      <c r="J48" s="325" t="s">
        <v>18</v>
      </c>
      <c r="K48" s="320" t="s">
        <v>19</v>
      </c>
      <c r="L48" s="320"/>
    </row>
    <row r="49" spans="2:12" ht="25.5">
      <c r="B49" s="324"/>
      <c r="C49" s="324"/>
      <c r="D49" s="325"/>
      <c r="E49" s="145">
        <v>9.2799999999999994E-2</v>
      </c>
      <c r="F49" s="145">
        <v>5.1999999999999998E-2</v>
      </c>
      <c r="G49" s="145">
        <v>5.0999999999999997E-2</v>
      </c>
      <c r="H49" s="325"/>
      <c r="I49" s="320"/>
      <c r="J49" s="325"/>
      <c r="K49" s="139" t="s">
        <v>38</v>
      </c>
      <c r="L49" s="155" t="s">
        <v>20</v>
      </c>
    </row>
    <row r="50" spans="2:12">
      <c r="B50" s="156" t="s">
        <v>45</v>
      </c>
      <c r="C50" s="156" t="s">
        <v>2053</v>
      </c>
      <c r="D50" s="157">
        <v>2.0030000000000001</v>
      </c>
      <c r="E50" s="134"/>
      <c r="F50" s="136">
        <f>+D50*F$9+D50</f>
        <v>2.1071560000000003</v>
      </c>
      <c r="G50" s="136">
        <f>+F50*G$9+F50</f>
        <v>2.2146209560000001</v>
      </c>
      <c r="H50" s="158">
        <f>+G50</f>
        <v>2.2146209560000001</v>
      </c>
      <c r="I50" s="327" t="s">
        <v>2054</v>
      </c>
      <c r="J50" s="157">
        <f>+H50</f>
        <v>2.2146209560000001</v>
      </c>
      <c r="K50" s="328">
        <f>TRIMMEAN((J50:J55),0)</f>
        <v>2.3190201593333337</v>
      </c>
      <c r="L50" s="329" t="s">
        <v>12</v>
      </c>
    </row>
    <row r="51" spans="2:12">
      <c r="B51" s="160" t="s">
        <v>59</v>
      </c>
      <c r="C51" s="160" t="s">
        <v>60</v>
      </c>
      <c r="D51" s="161">
        <v>2.6</v>
      </c>
      <c r="E51" s="132"/>
      <c r="F51" s="133"/>
      <c r="G51" s="133"/>
      <c r="H51" s="158">
        <f>D51</f>
        <v>2.6</v>
      </c>
      <c r="I51" s="327"/>
      <c r="J51" s="157">
        <f t="shared" ref="J51:J55" si="3">+H51</f>
        <v>2.6</v>
      </c>
      <c r="K51" s="328"/>
      <c r="L51" s="329"/>
    </row>
    <row r="52" spans="2:12">
      <c r="B52" s="162" t="s">
        <v>2055</v>
      </c>
      <c r="C52" s="162" t="s">
        <v>2056</v>
      </c>
      <c r="D52" s="136">
        <v>1.42</v>
      </c>
      <c r="E52" s="132"/>
      <c r="F52" s="133"/>
      <c r="G52" s="133"/>
      <c r="H52" s="158">
        <f t="shared" ref="H52:H55" si="4">D52</f>
        <v>1.42</v>
      </c>
      <c r="I52" s="327"/>
      <c r="J52" s="157">
        <f t="shared" si="3"/>
        <v>1.42</v>
      </c>
      <c r="K52" s="328"/>
      <c r="L52" s="329"/>
    </row>
    <row r="53" spans="2:12">
      <c r="B53" s="160" t="s">
        <v>2057</v>
      </c>
      <c r="C53" s="160" t="s">
        <v>2058</v>
      </c>
      <c r="D53" s="161">
        <v>3.5</v>
      </c>
      <c r="E53" s="132"/>
      <c r="F53" s="133"/>
      <c r="G53" s="133"/>
      <c r="H53" s="158">
        <f t="shared" si="4"/>
        <v>3.5</v>
      </c>
      <c r="I53" s="327"/>
      <c r="J53" s="157">
        <f t="shared" si="3"/>
        <v>3.5</v>
      </c>
      <c r="K53" s="328"/>
      <c r="L53" s="329"/>
    </row>
    <row r="54" spans="2:12">
      <c r="B54" s="162" t="s">
        <v>2059</v>
      </c>
      <c r="C54" s="162" t="s">
        <v>2060</v>
      </c>
      <c r="D54" s="136">
        <v>1.8574999999999999</v>
      </c>
      <c r="E54" s="132"/>
      <c r="F54" s="133"/>
      <c r="G54" s="133"/>
      <c r="H54" s="158">
        <f t="shared" si="4"/>
        <v>1.8574999999999999</v>
      </c>
      <c r="I54" s="327"/>
      <c r="J54" s="157">
        <f t="shared" si="3"/>
        <v>1.8574999999999999</v>
      </c>
      <c r="K54" s="328"/>
      <c r="L54" s="329"/>
    </row>
    <row r="55" spans="2:12">
      <c r="B55" s="160" t="s">
        <v>2061</v>
      </c>
      <c r="C55" s="160" t="s">
        <v>2062</v>
      </c>
      <c r="D55" s="161">
        <v>2.3220000000000001</v>
      </c>
      <c r="E55" s="132"/>
      <c r="F55" s="133"/>
      <c r="G55" s="133"/>
      <c r="H55" s="158">
        <f t="shared" si="4"/>
        <v>2.3220000000000001</v>
      </c>
      <c r="I55" s="327"/>
      <c r="J55" s="157">
        <f t="shared" si="3"/>
        <v>2.3220000000000001</v>
      </c>
      <c r="K55" s="328"/>
      <c r="L55" s="329"/>
    </row>
    <row r="56" spans="2:12">
      <c r="H56" s="141"/>
    </row>
    <row r="57" spans="2:12">
      <c r="B57" s="326" t="s">
        <v>41</v>
      </c>
      <c r="C57" s="326"/>
      <c r="D57" s="326"/>
      <c r="E57" s="326"/>
      <c r="F57" s="326"/>
      <c r="G57" s="326"/>
      <c r="H57" s="326"/>
      <c r="I57" s="326"/>
      <c r="J57" s="326"/>
      <c r="K57" s="326"/>
      <c r="L57" s="326"/>
    </row>
    <row r="58" spans="2:12">
      <c r="B58" s="324" t="s">
        <v>17</v>
      </c>
      <c r="C58" s="324" t="s">
        <v>37</v>
      </c>
      <c r="D58" s="325" t="s">
        <v>18</v>
      </c>
      <c r="E58" s="144" t="s">
        <v>2086</v>
      </c>
      <c r="F58" s="144" t="s">
        <v>2083</v>
      </c>
      <c r="G58" s="144" t="s">
        <v>2082</v>
      </c>
      <c r="H58" s="325" t="s">
        <v>2084</v>
      </c>
      <c r="I58" s="320" t="s">
        <v>4</v>
      </c>
      <c r="J58" s="325" t="s">
        <v>18</v>
      </c>
      <c r="K58" s="320" t="s">
        <v>19</v>
      </c>
      <c r="L58" s="320"/>
    </row>
    <row r="59" spans="2:12" ht="25.5">
      <c r="B59" s="324"/>
      <c r="C59" s="324"/>
      <c r="D59" s="325"/>
      <c r="E59" s="145">
        <v>9.2799999999999994E-2</v>
      </c>
      <c r="F59" s="145">
        <v>5.1999999999999998E-2</v>
      </c>
      <c r="G59" s="145">
        <v>5.0999999999999997E-2</v>
      </c>
      <c r="H59" s="325"/>
      <c r="I59" s="320"/>
      <c r="J59" s="325"/>
      <c r="K59" s="139" t="s">
        <v>38</v>
      </c>
      <c r="L59" s="155" t="s">
        <v>20</v>
      </c>
    </row>
    <row r="60" spans="2:12">
      <c r="B60" s="156" t="s">
        <v>45</v>
      </c>
      <c r="C60" s="156" t="s">
        <v>486</v>
      </c>
      <c r="D60" s="157">
        <v>15.113</v>
      </c>
      <c r="E60" s="136">
        <f>+D60*E$9+D60</f>
        <v>16.5154864</v>
      </c>
      <c r="F60" s="136">
        <f>+E60*F$9+E60</f>
        <v>17.3742916928</v>
      </c>
      <c r="G60" s="136">
        <f>+F60*G$9+F60</f>
        <v>18.260380569132799</v>
      </c>
      <c r="H60" s="158">
        <f>+G60</f>
        <v>18.260380569132799</v>
      </c>
      <c r="I60" s="327" t="s">
        <v>50</v>
      </c>
      <c r="J60" s="157">
        <f>+H60</f>
        <v>18.260380569132799</v>
      </c>
      <c r="K60" s="328">
        <f>TRIMMEAN((J60:J63),0)</f>
        <v>14.7689966972832</v>
      </c>
      <c r="L60" s="329" t="s">
        <v>12</v>
      </c>
    </row>
    <row r="61" spans="2:12">
      <c r="B61" s="160" t="s">
        <v>90</v>
      </c>
      <c r="C61" s="160" t="s">
        <v>91</v>
      </c>
      <c r="D61" s="161">
        <v>11.256</v>
      </c>
      <c r="E61" s="132"/>
      <c r="F61" s="133"/>
      <c r="G61" s="133"/>
      <c r="H61" s="158">
        <f>+D61</f>
        <v>11.256</v>
      </c>
      <c r="I61" s="327"/>
      <c r="J61" s="157">
        <f t="shared" ref="J61:J63" si="5">+H61</f>
        <v>11.256</v>
      </c>
      <c r="K61" s="328"/>
      <c r="L61" s="329"/>
    </row>
    <row r="62" spans="2:12">
      <c r="B62" s="162" t="s">
        <v>487</v>
      </c>
      <c r="C62" s="162" t="s">
        <v>488</v>
      </c>
      <c r="D62" s="136">
        <v>16</v>
      </c>
      <c r="E62" s="132"/>
      <c r="F62" s="136">
        <f>+D62*F$9+D62</f>
        <v>16.832000000000001</v>
      </c>
      <c r="G62" s="136">
        <f>+F62*G$9+F62</f>
        <v>17.690432000000001</v>
      </c>
      <c r="H62" s="158">
        <f>+G62</f>
        <v>17.690432000000001</v>
      </c>
      <c r="I62" s="327"/>
      <c r="J62" s="157">
        <f t="shared" si="5"/>
        <v>17.690432000000001</v>
      </c>
      <c r="K62" s="328"/>
      <c r="L62" s="329"/>
    </row>
    <row r="63" spans="2:12">
      <c r="B63" s="160" t="s">
        <v>489</v>
      </c>
      <c r="C63" s="160" t="s">
        <v>490</v>
      </c>
      <c r="D63" s="161">
        <v>10.734999999999999</v>
      </c>
      <c r="E63" s="132"/>
      <c r="F63" s="136">
        <f>+D63*F$9+D63</f>
        <v>11.29322</v>
      </c>
      <c r="G63" s="136">
        <f t="shared" ref="G63" si="6">+F63*G$9+F63</f>
        <v>11.86917422</v>
      </c>
      <c r="H63" s="158">
        <f>+G63</f>
        <v>11.86917422</v>
      </c>
      <c r="I63" s="327"/>
      <c r="J63" s="157">
        <f t="shared" si="5"/>
        <v>11.86917422</v>
      </c>
      <c r="K63" s="328"/>
      <c r="L63" s="329"/>
    </row>
    <row r="64" spans="2:12">
      <c r="H64" s="141"/>
    </row>
    <row r="65" spans="2:12">
      <c r="H65" s="141"/>
    </row>
    <row r="66" spans="2:12">
      <c r="B66" s="326" t="s">
        <v>2067</v>
      </c>
      <c r="C66" s="326"/>
      <c r="D66" s="326"/>
      <c r="E66" s="326"/>
      <c r="F66" s="326"/>
      <c r="G66" s="326"/>
      <c r="H66" s="326"/>
      <c r="I66" s="326"/>
      <c r="J66" s="326"/>
      <c r="K66" s="326"/>
      <c r="L66" s="326"/>
    </row>
    <row r="67" spans="2:12">
      <c r="B67" s="324" t="s">
        <v>17</v>
      </c>
      <c r="C67" s="324" t="s">
        <v>37</v>
      </c>
      <c r="D67" s="325" t="s">
        <v>18</v>
      </c>
      <c r="E67" s="144" t="s">
        <v>2086</v>
      </c>
      <c r="F67" s="144" t="s">
        <v>2083</v>
      </c>
      <c r="G67" s="144" t="s">
        <v>2082</v>
      </c>
      <c r="H67" s="325" t="s">
        <v>2085</v>
      </c>
      <c r="I67" s="320" t="s">
        <v>4</v>
      </c>
      <c r="J67" s="325" t="s">
        <v>18</v>
      </c>
      <c r="K67" s="320" t="s">
        <v>19</v>
      </c>
      <c r="L67" s="320"/>
    </row>
    <row r="68" spans="2:12" ht="25.5">
      <c r="B68" s="324"/>
      <c r="C68" s="324"/>
      <c r="D68" s="325"/>
      <c r="E68" s="145">
        <v>9.2799999999999994E-2</v>
      </c>
      <c r="F68" s="145">
        <v>5.1999999999999998E-2</v>
      </c>
      <c r="G68" s="145">
        <v>5.0999999999999997E-2</v>
      </c>
      <c r="H68" s="325"/>
      <c r="I68" s="320"/>
      <c r="J68" s="325"/>
      <c r="K68" s="139" t="s">
        <v>38</v>
      </c>
      <c r="L68" s="155" t="s">
        <v>20</v>
      </c>
    </row>
    <row r="69" spans="2:12">
      <c r="B69" s="156" t="s">
        <v>45</v>
      </c>
      <c r="C69" s="156" t="s">
        <v>2066</v>
      </c>
      <c r="D69" s="157">
        <v>17.09</v>
      </c>
      <c r="E69" s="132"/>
      <c r="F69" s="136">
        <f>+D69*F$9+D69</f>
        <v>17.978680000000001</v>
      </c>
      <c r="G69" s="136">
        <f>+F69*G$9+F69</f>
        <v>18.89559268</v>
      </c>
      <c r="H69" s="158">
        <f>+G69</f>
        <v>18.89559268</v>
      </c>
      <c r="I69" s="327" t="s">
        <v>2065</v>
      </c>
      <c r="J69" s="157">
        <f>+H69</f>
        <v>18.89559268</v>
      </c>
      <c r="K69" s="153">
        <f>+J69</f>
        <v>18.89559268</v>
      </c>
      <c r="L69" s="154" t="s">
        <v>12</v>
      </c>
    </row>
    <row r="70" spans="2:12" ht="25.5">
      <c r="B70" s="156" t="s">
        <v>45</v>
      </c>
      <c r="C70" s="156" t="s">
        <v>2064</v>
      </c>
      <c r="D70" s="166">
        <v>4305000</v>
      </c>
      <c r="E70" s="132"/>
      <c r="F70" s="170">
        <f>ROUND((+D70*F$9+D70),0)</f>
        <v>4528860</v>
      </c>
      <c r="G70" s="170">
        <f>ROUND((+F70*G$9+F70),0)</f>
        <v>4759832</v>
      </c>
      <c r="H70" s="171">
        <f>+G70</f>
        <v>4759832</v>
      </c>
      <c r="I70" s="327"/>
      <c r="J70" s="166">
        <f>+H70</f>
        <v>4759832</v>
      </c>
      <c r="K70" s="167" t="s">
        <v>2063</v>
      </c>
      <c r="L70" s="172"/>
    </row>
    <row r="71" spans="2:12">
      <c r="B71" s="162"/>
      <c r="C71" s="162"/>
      <c r="D71" s="168">
        <v>4524555</v>
      </c>
      <c r="E71" s="132"/>
      <c r="F71" s="133"/>
      <c r="G71" s="133"/>
      <c r="H71" s="158"/>
      <c r="I71" s="327"/>
      <c r="J71" s="133"/>
      <c r="K71" s="133"/>
      <c r="L71" s="172"/>
    </row>
    <row r="72" spans="2:12">
      <c r="B72" s="160"/>
      <c r="C72" s="160"/>
      <c r="D72" s="168">
        <v>4759831.8600000003</v>
      </c>
      <c r="E72" s="132"/>
      <c r="F72" s="133"/>
      <c r="G72" s="133"/>
      <c r="H72" s="158"/>
      <c r="I72" s="327"/>
      <c r="J72" s="133"/>
      <c r="K72" s="133"/>
      <c r="L72" s="172"/>
    </row>
    <row r="73" spans="2:12">
      <c r="B73" s="162"/>
      <c r="C73" s="162"/>
      <c r="D73" s="168"/>
      <c r="E73" s="132"/>
      <c r="F73" s="133"/>
      <c r="G73" s="133"/>
      <c r="H73" s="158"/>
      <c r="I73" s="327"/>
      <c r="J73" s="133"/>
      <c r="K73" s="133"/>
      <c r="L73" s="172"/>
    </row>
    <row r="74" spans="2:12">
      <c r="B74" s="160"/>
      <c r="C74" s="160"/>
      <c r="D74" s="169"/>
      <c r="E74" s="132"/>
      <c r="F74" s="133"/>
      <c r="G74" s="133"/>
      <c r="H74" s="158"/>
      <c r="I74" s="327"/>
      <c r="J74" s="133"/>
      <c r="K74" s="133"/>
      <c r="L74" s="172"/>
    </row>
    <row r="75" spans="2:12">
      <c r="H75" s="141"/>
    </row>
    <row r="76" spans="2:12">
      <c r="B76" s="326" t="s">
        <v>2068</v>
      </c>
      <c r="C76" s="326"/>
      <c r="D76" s="326"/>
      <c r="E76" s="326"/>
      <c r="F76" s="326"/>
      <c r="G76" s="326"/>
      <c r="H76" s="326"/>
      <c r="I76" s="326"/>
      <c r="J76" s="326"/>
      <c r="K76" s="326"/>
      <c r="L76" s="326"/>
    </row>
    <row r="77" spans="2:12" ht="12.75" customHeight="1">
      <c r="B77" s="324" t="s">
        <v>17</v>
      </c>
      <c r="C77" s="324" t="s">
        <v>37</v>
      </c>
      <c r="D77" s="325" t="s">
        <v>18</v>
      </c>
      <c r="E77" s="144" t="s">
        <v>2086</v>
      </c>
      <c r="F77" s="144" t="s">
        <v>2083</v>
      </c>
      <c r="G77" s="144" t="s">
        <v>2082</v>
      </c>
      <c r="H77" s="325" t="s">
        <v>2085</v>
      </c>
      <c r="I77" s="320" t="s">
        <v>4</v>
      </c>
      <c r="J77" s="325" t="s">
        <v>2085</v>
      </c>
      <c r="K77" s="320" t="s">
        <v>19</v>
      </c>
      <c r="L77" s="320"/>
    </row>
    <row r="78" spans="2:12" ht="38.25" customHeight="1">
      <c r="B78" s="324"/>
      <c r="C78" s="324"/>
      <c r="D78" s="325"/>
      <c r="E78" s="145">
        <v>9.2799999999999994E-2</v>
      </c>
      <c r="F78" s="145">
        <v>5.1999999999999998E-2</v>
      </c>
      <c r="G78" s="145">
        <v>5.0999999999999997E-2</v>
      </c>
      <c r="H78" s="325"/>
      <c r="I78" s="320"/>
      <c r="J78" s="325"/>
      <c r="K78" s="139" t="s">
        <v>2087</v>
      </c>
      <c r="L78" s="155" t="s">
        <v>2088</v>
      </c>
    </row>
    <row r="79" spans="2:12">
      <c r="B79" s="156" t="s">
        <v>45</v>
      </c>
      <c r="C79" s="156" t="s">
        <v>474</v>
      </c>
      <c r="D79" s="157">
        <v>7.35</v>
      </c>
      <c r="E79" s="136">
        <f>+D79*E$9+D79</f>
        <v>8.0320799999999988</v>
      </c>
      <c r="F79" s="136">
        <f>+E79*F$9+E79</f>
        <v>8.4497481599999986</v>
      </c>
      <c r="G79" s="136">
        <f>+F79*G$9+F79</f>
        <v>8.8806853161599992</v>
      </c>
      <c r="H79" s="158">
        <f>+G79</f>
        <v>8.8806853161599992</v>
      </c>
      <c r="I79" s="159" t="s">
        <v>473</v>
      </c>
      <c r="J79" s="157">
        <f>+H79</f>
        <v>8.8806853161599992</v>
      </c>
      <c r="K79" s="153">
        <f>+J79</f>
        <v>8.8806853161599992</v>
      </c>
      <c r="L79" s="154" t="s">
        <v>12</v>
      </c>
    </row>
  </sheetData>
  <mergeCells count="71">
    <mergeCell ref="B2:L2"/>
    <mergeCell ref="B3:L3"/>
    <mergeCell ref="B4:L4"/>
    <mergeCell ref="B7:L7"/>
    <mergeCell ref="B8:B9"/>
    <mergeCell ref="C8:C9"/>
    <mergeCell ref="I8:I9"/>
    <mergeCell ref="J8:J9"/>
    <mergeCell ref="K8:L8"/>
    <mergeCell ref="D8:D9"/>
    <mergeCell ref="H8:H9"/>
    <mergeCell ref="I10:I14"/>
    <mergeCell ref="K10:K14"/>
    <mergeCell ref="L10:L14"/>
    <mergeCell ref="I15:I18"/>
    <mergeCell ref="K15:K18"/>
    <mergeCell ref="L15:L18"/>
    <mergeCell ref="I19:I23"/>
    <mergeCell ref="K19:K23"/>
    <mergeCell ref="L19:L23"/>
    <mergeCell ref="I24:I28"/>
    <mergeCell ref="K24:K28"/>
    <mergeCell ref="L24:L28"/>
    <mergeCell ref="I29:I34"/>
    <mergeCell ref="K29:K34"/>
    <mergeCell ref="I35:I39"/>
    <mergeCell ref="K35:K39"/>
    <mergeCell ref="L35:L39"/>
    <mergeCell ref="I40:I44"/>
    <mergeCell ref="K40:K44"/>
    <mergeCell ref="L40:L44"/>
    <mergeCell ref="B47:L47"/>
    <mergeCell ref="B48:B49"/>
    <mergeCell ref="C48:C49"/>
    <mergeCell ref="I48:I49"/>
    <mergeCell ref="J48:J49"/>
    <mergeCell ref="K48:L48"/>
    <mergeCell ref="D48:D49"/>
    <mergeCell ref="H48:H49"/>
    <mergeCell ref="C67:C68"/>
    <mergeCell ref="D67:D68"/>
    <mergeCell ref="I50:I55"/>
    <mergeCell ref="K50:K55"/>
    <mergeCell ref="L50:L55"/>
    <mergeCell ref="B57:L57"/>
    <mergeCell ref="I60:I63"/>
    <mergeCell ref="K60:K63"/>
    <mergeCell ref="L60:L63"/>
    <mergeCell ref="I58:I59"/>
    <mergeCell ref="J58:J59"/>
    <mergeCell ref="K58:L58"/>
    <mergeCell ref="B58:B59"/>
    <mergeCell ref="C58:C59"/>
    <mergeCell ref="D58:D59"/>
    <mergeCell ref="H58:H59"/>
    <mergeCell ref="K77:L77"/>
    <mergeCell ref="L29:L34"/>
    <mergeCell ref="B77:B78"/>
    <mergeCell ref="C77:C78"/>
    <mergeCell ref="D77:D78"/>
    <mergeCell ref="H77:H78"/>
    <mergeCell ref="I77:I78"/>
    <mergeCell ref="J77:J78"/>
    <mergeCell ref="H67:H68"/>
    <mergeCell ref="I67:I68"/>
    <mergeCell ref="J67:J68"/>
    <mergeCell ref="K67:L67"/>
    <mergeCell ref="B66:L66"/>
    <mergeCell ref="I69:I74"/>
    <mergeCell ref="B76:L76"/>
    <mergeCell ref="B67:B68"/>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59999389629810485"/>
  </sheetPr>
  <dimension ref="B2:Q79"/>
  <sheetViews>
    <sheetView showGridLines="0" topLeftCell="A68" zoomScale="85" zoomScaleNormal="85" workbookViewId="0">
      <selection activeCell="I82" sqref="I82"/>
    </sheetView>
  </sheetViews>
  <sheetFormatPr baseColWidth="10" defaultColWidth="11.42578125" defaultRowHeight="12.75"/>
  <cols>
    <col min="1" max="1" width="1.42578125" style="141" customWidth="1"/>
    <col min="2" max="2" width="13.28515625" style="140" customWidth="1"/>
    <col min="3" max="3" width="54.42578125" style="140" customWidth="1"/>
    <col min="4" max="4" width="16.7109375" style="141" customWidth="1"/>
    <col min="5" max="5" width="9.42578125" style="141" customWidth="1"/>
    <col min="6" max="7" width="13.42578125" style="141" bestFit="1" customWidth="1"/>
    <col min="8" max="8" width="14" style="142" customWidth="1"/>
    <col min="9" max="9" width="22.28515625" style="141" customWidth="1"/>
    <col min="10" max="10" width="13.5703125" style="141" customWidth="1"/>
    <col min="11" max="11" width="16" style="141" customWidth="1"/>
    <col min="12" max="13" width="11.42578125" style="141"/>
    <col min="14" max="14" width="14.7109375" style="141" bestFit="1" customWidth="1"/>
    <col min="15" max="15" width="13.85546875" style="141" bestFit="1" customWidth="1"/>
    <col min="16" max="16" width="40.140625" style="141" customWidth="1"/>
    <col min="17" max="16384" width="11.42578125" style="141"/>
  </cols>
  <sheetData>
    <row r="2" spans="2:17">
      <c r="B2" s="330" t="s">
        <v>45</v>
      </c>
      <c r="C2" s="330"/>
      <c r="D2" s="330"/>
      <c r="E2" s="330"/>
      <c r="F2" s="330"/>
      <c r="G2" s="330"/>
      <c r="H2" s="330"/>
      <c r="I2" s="330"/>
      <c r="J2" s="330"/>
      <c r="K2" s="330"/>
      <c r="L2" s="330"/>
      <c r="M2" s="143"/>
      <c r="N2" s="143"/>
      <c r="O2" s="143"/>
      <c r="P2" s="143"/>
      <c r="Q2" s="143"/>
    </row>
    <row r="3" spans="2:17">
      <c r="B3" s="331" t="s">
        <v>1</v>
      </c>
      <c r="C3" s="331"/>
      <c r="D3" s="331"/>
      <c r="E3" s="331"/>
      <c r="F3" s="331"/>
      <c r="G3" s="331"/>
      <c r="H3" s="331"/>
      <c r="I3" s="331"/>
      <c r="J3" s="331"/>
      <c r="K3" s="331"/>
      <c r="L3" s="331"/>
    </row>
    <row r="4" spans="2:17">
      <c r="B4" s="331" t="s">
        <v>16</v>
      </c>
      <c r="C4" s="331"/>
      <c r="D4" s="331"/>
      <c r="E4" s="331"/>
      <c r="F4" s="331"/>
      <c r="G4" s="331"/>
      <c r="H4" s="331"/>
      <c r="I4" s="331"/>
      <c r="J4" s="331"/>
      <c r="K4" s="331"/>
      <c r="L4" s="331"/>
    </row>
    <row r="5" spans="2:17">
      <c r="B5" s="131"/>
      <c r="C5" s="131"/>
      <c r="D5" s="137"/>
      <c r="E5" s="137"/>
      <c r="F5" s="137"/>
      <c r="G5" s="137"/>
      <c r="H5" s="138"/>
      <c r="I5" s="137"/>
      <c r="J5" s="137"/>
      <c r="K5" s="137"/>
      <c r="L5" s="137"/>
    </row>
    <row r="6" spans="2:17" ht="13.5" thickBot="1">
      <c r="B6" s="131"/>
      <c r="C6" s="131"/>
      <c r="D6" s="137"/>
      <c r="E6" s="137"/>
      <c r="F6" s="137"/>
      <c r="G6" s="137"/>
      <c r="H6" s="138"/>
      <c r="I6" s="137"/>
      <c r="J6" s="137"/>
      <c r="K6" s="137"/>
      <c r="L6" s="137"/>
    </row>
    <row r="7" spans="2:17">
      <c r="B7" s="332" t="s">
        <v>39</v>
      </c>
      <c r="C7" s="333"/>
      <c r="D7" s="333"/>
      <c r="E7" s="333"/>
      <c r="F7" s="333"/>
      <c r="G7" s="333"/>
      <c r="H7" s="333"/>
      <c r="I7" s="333"/>
      <c r="J7" s="333"/>
      <c r="K7" s="333"/>
      <c r="L7" s="334"/>
    </row>
    <row r="8" spans="2:17" ht="12.75" customHeight="1">
      <c r="B8" s="324" t="s">
        <v>17</v>
      </c>
      <c r="C8" s="324" t="s">
        <v>37</v>
      </c>
      <c r="D8" s="325" t="s">
        <v>18</v>
      </c>
      <c r="E8" s="144" t="s">
        <v>2086</v>
      </c>
      <c r="F8" s="144" t="s">
        <v>2083</v>
      </c>
      <c r="G8" s="144" t="s">
        <v>2082</v>
      </c>
      <c r="H8" s="325" t="s">
        <v>2085</v>
      </c>
      <c r="I8" s="320" t="s">
        <v>4</v>
      </c>
      <c r="J8" s="325" t="s">
        <v>2085</v>
      </c>
      <c r="K8" s="320" t="s">
        <v>19</v>
      </c>
      <c r="L8" s="320"/>
    </row>
    <row r="9" spans="2:17" ht="38.25" customHeight="1">
      <c r="B9" s="324"/>
      <c r="C9" s="324"/>
      <c r="D9" s="325"/>
      <c r="E9" s="145">
        <v>9.2799999999999994E-2</v>
      </c>
      <c r="F9" s="145">
        <v>5.1999999999999998E-2</v>
      </c>
      <c r="G9" s="145">
        <v>5.0999999999999997E-2</v>
      </c>
      <c r="H9" s="325"/>
      <c r="I9" s="320"/>
      <c r="J9" s="325"/>
      <c r="K9" s="139" t="s">
        <v>2087</v>
      </c>
      <c r="L9" s="155" t="s">
        <v>2088</v>
      </c>
    </row>
    <row r="10" spans="2:17">
      <c r="B10" s="156" t="s">
        <v>45</v>
      </c>
      <c r="C10" s="156" t="s">
        <v>46</v>
      </c>
      <c r="D10" s="157">
        <v>12</v>
      </c>
      <c r="E10" s="146"/>
      <c r="F10" s="147"/>
      <c r="G10" s="147"/>
      <c r="H10" s="158">
        <f>+D10</f>
        <v>12</v>
      </c>
      <c r="I10" s="327" t="s">
        <v>21</v>
      </c>
      <c r="J10" s="157">
        <f>+H10</f>
        <v>12</v>
      </c>
      <c r="K10" s="328">
        <f>TRIMMEAN((J10:J14),0)</f>
        <v>10.301684282585601</v>
      </c>
      <c r="L10" s="329" t="s">
        <v>12</v>
      </c>
    </row>
    <row r="11" spans="2:17">
      <c r="B11" s="160" t="s">
        <v>51</v>
      </c>
      <c r="C11" s="160" t="s">
        <v>52</v>
      </c>
      <c r="D11" s="161">
        <v>9.2100000000000009</v>
      </c>
      <c r="E11" s="132"/>
      <c r="F11" s="133"/>
      <c r="G11" s="133"/>
      <c r="H11" s="158">
        <f>+D11</f>
        <v>9.2100000000000009</v>
      </c>
      <c r="I11" s="327"/>
      <c r="J11" s="157">
        <f t="shared" ref="J11:J44" si="0">+H11</f>
        <v>9.2100000000000009</v>
      </c>
      <c r="K11" s="328"/>
      <c r="L11" s="329"/>
    </row>
    <row r="12" spans="2:17">
      <c r="B12" s="162" t="s">
        <v>53</v>
      </c>
      <c r="C12" s="162" t="s">
        <v>54</v>
      </c>
      <c r="D12" s="136">
        <v>8.85</v>
      </c>
      <c r="E12" s="134"/>
      <c r="F12" s="135"/>
      <c r="G12" s="136">
        <f>+D12*G$9+D12</f>
        <v>9.3013499999999993</v>
      </c>
      <c r="H12" s="158">
        <f>+G12</f>
        <v>9.3013499999999993</v>
      </c>
      <c r="I12" s="327"/>
      <c r="J12" s="157">
        <f t="shared" si="0"/>
        <v>9.3013499999999993</v>
      </c>
      <c r="K12" s="328"/>
      <c r="L12" s="329"/>
    </row>
    <row r="13" spans="2:17">
      <c r="B13" s="162" t="s">
        <v>55</v>
      </c>
      <c r="C13" s="162" t="s">
        <v>56</v>
      </c>
      <c r="D13" s="136">
        <v>12.13</v>
      </c>
      <c r="E13" s="136">
        <f>+D13*E$9+D13</f>
        <v>13.255664000000001</v>
      </c>
      <c r="F13" s="136">
        <f>+E13*F$9+E13</f>
        <v>13.944958528000001</v>
      </c>
      <c r="G13" s="136">
        <f>+F13*G$9+F13</f>
        <v>14.656151412928001</v>
      </c>
      <c r="H13" s="158">
        <f>+G13</f>
        <v>14.656151412928001</v>
      </c>
      <c r="I13" s="327"/>
      <c r="J13" s="157">
        <f t="shared" si="0"/>
        <v>14.656151412928001</v>
      </c>
      <c r="K13" s="328"/>
      <c r="L13" s="329"/>
      <c r="P13" s="148"/>
    </row>
    <row r="14" spans="2:17">
      <c r="B14" s="160" t="s">
        <v>57</v>
      </c>
      <c r="C14" s="160" t="s">
        <v>58</v>
      </c>
      <c r="D14" s="161">
        <v>6.3409199999999997</v>
      </c>
      <c r="E14" s="132"/>
      <c r="F14" s="133"/>
      <c r="G14" s="133"/>
      <c r="H14" s="158">
        <f>+D14</f>
        <v>6.3409199999999997</v>
      </c>
      <c r="I14" s="327"/>
      <c r="J14" s="157">
        <f t="shared" si="0"/>
        <v>6.3409199999999997</v>
      </c>
      <c r="K14" s="328"/>
      <c r="L14" s="329"/>
      <c r="P14" s="148"/>
    </row>
    <row r="15" spans="2:17">
      <c r="B15" s="156" t="s">
        <v>45</v>
      </c>
      <c r="C15" s="156" t="s">
        <v>46</v>
      </c>
      <c r="D15" s="157">
        <v>25</v>
      </c>
      <c r="E15" s="146"/>
      <c r="F15" s="147"/>
      <c r="G15" s="147"/>
      <c r="H15" s="158">
        <f t="shared" ref="H15:H44" si="1">+D15</f>
        <v>25</v>
      </c>
      <c r="I15" s="327" t="s">
        <v>23</v>
      </c>
      <c r="J15" s="157">
        <f t="shared" si="0"/>
        <v>25</v>
      </c>
      <c r="K15" s="328">
        <f>TRIMMEAN((J15:J18),0)</f>
        <v>19.628939044999999</v>
      </c>
      <c r="L15" s="329" t="s">
        <v>12</v>
      </c>
      <c r="P15" s="148" t="s">
        <v>26</v>
      </c>
    </row>
    <row r="16" spans="2:17" s="149" customFormat="1">
      <c r="B16" s="162" t="s">
        <v>57</v>
      </c>
      <c r="C16" s="162" t="s">
        <v>58</v>
      </c>
      <c r="D16" s="136">
        <v>11.425979999999999</v>
      </c>
      <c r="E16" s="134"/>
      <c r="F16" s="135"/>
      <c r="G16" s="135"/>
      <c r="H16" s="158">
        <f>+D16</f>
        <v>11.425979999999999</v>
      </c>
      <c r="I16" s="327"/>
      <c r="J16" s="157">
        <f t="shared" si="0"/>
        <v>11.425979999999999</v>
      </c>
      <c r="K16" s="328"/>
      <c r="L16" s="329"/>
      <c r="P16" s="150"/>
    </row>
    <row r="17" spans="2:16" s="149" customFormat="1">
      <c r="B17" s="162" t="s">
        <v>67</v>
      </c>
      <c r="C17" s="162" t="s">
        <v>68</v>
      </c>
      <c r="D17" s="136">
        <v>15.04</v>
      </c>
      <c r="E17" s="134"/>
      <c r="F17" s="135"/>
      <c r="G17" s="135"/>
      <c r="H17" s="158">
        <f>+D17</f>
        <v>15.04</v>
      </c>
      <c r="I17" s="327"/>
      <c r="J17" s="157">
        <f t="shared" si="0"/>
        <v>15.04</v>
      </c>
      <c r="K17" s="328"/>
      <c r="L17" s="329"/>
      <c r="P17" s="150"/>
    </row>
    <row r="18" spans="2:16" s="149" customFormat="1">
      <c r="B18" s="162" t="s">
        <v>61</v>
      </c>
      <c r="C18" s="162" t="s">
        <v>62</v>
      </c>
      <c r="D18" s="136">
        <v>24.465</v>
      </c>
      <c r="E18" s="134"/>
      <c r="F18" s="136">
        <f>+D18*F$9+D18</f>
        <v>25.737179999999999</v>
      </c>
      <c r="G18" s="136">
        <f>+F18*G$9+F18</f>
        <v>27.049776179999999</v>
      </c>
      <c r="H18" s="158">
        <f>+G18</f>
        <v>27.049776179999999</v>
      </c>
      <c r="I18" s="327"/>
      <c r="J18" s="157">
        <f t="shared" si="0"/>
        <v>27.049776179999999</v>
      </c>
      <c r="K18" s="328"/>
      <c r="L18" s="329"/>
    </row>
    <row r="19" spans="2:16">
      <c r="B19" s="156" t="s">
        <v>45</v>
      </c>
      <c r="C19" s="156" t="s">
        <v>46</v>
      </c>
      <c r="D19" s="157">
        <v>2.5</v>
      </c>
      <c r="E19" s="146"/>
      <c r="F19" s="147"/>
      <c r="G19" s="147"/>
      <c r="H19" s="158">
        <f>+D19</f>
        <v>2.5</v>
      </c>
      <c r="I19" s="327" t="s">
        <v>24</v>
      </c>
      <c r="J19" s="157">
        <f t="shared" si="0"/>
        <v>2.5</v>
      </c>
      <c r="K19" s="328">
        <f>TRIMMEAN((J19:J23),0)</f>
        <v>2.7522607999999997</v>
      </c>
      <c r="L19" s="329" t="s">
        <v>12</v>
      </c>
      <c r="P19" s="141" t="s">
        <v>26</v>
      </c>
    </row>
    <row r="20" spans="2:16">
      <c r="B20" s="160" t="s">
        <v>59</v>
      </c>
      <c r="C20" s="160" t="s">
        <v>60</v>
      </c>
      <c r="D20" s="161">
        <v>2.5499999999999998</v>
      </c>
      <c r="E20" s="132"/>
      <c r="F20" s="133"/>
      <c r="G20" s="133"/>
      <c r="H20" s="158">
        <f>+D20</f>
        <v>2.5499999999999998</v>
      </c>
      <c r="I20" s="327"/>
      <c r="J20" s="157">
        <f t="shared" si="0"/>
        <v>2.5499999999999998</v>
      </c>
      <c r="K20" s="328"/>
      <c r="L20" s="329"/>
      <c r="P20" s="151" t="s">
        <v>26</v>
      </c>
    </row>
    <row r="21" spans="2:16">
      <c r="B21" s="162" t="s">
        <v>63</v>
      </c>
      <c r="C21" s="162" t="s">
        <v>64</v>
      </c>
      <c r="D21" s="136">
        <v>2</v>
      </c>
      <c r="E21" s="134"/>
      <c r="F21" s="136">
        <f>+D21*F$9+D21</f>
        <v>2.1040000000000001</v>
      </c>
      <c r="G21" s="136">
        <f>+F21*G$9+F21</f>
        <v>2.2113040000000002</v>
      </c>
      <c r="H21" s="158">
        <f>+G21</f>
        <v>2.2113040000000002</v>
      </c>
      <c r="I21" s="327"/>
      <c r="J21" s="157">
        <f t="shared" si="0"/>
        <v>2.2113040000000002</v>
      </c>
      <c r="K21" s="328"/>
      <c r="L21" s="329"/>
      <c r="P21" s="151"/>
    </row>
    <row r="22" spans="2:16">
      <c r="B22" s="160" t="s">
        <v>70</v>
      </c>
      <c r="C22" s="160" t="s">
        <v>69</v>
      </c>
      <c r="D22" s="161">
        <v>2</v>
      </c>
      <c r="E22" s="132"/>
      <c r="F22" s="133"/>
      <c r="G22" s="133"/>
      <c r="H22" s="158">
        <f t="shared" si="1"/>
        <v>2</v>
      </c>
      <c r="I22" s="327"/>
      <c r="J22" s="157">
        <f t="shared" si="0"/>
        <v>2</v>
      </c>
      <c r="K22" s="328"/>
      <c r="L22" s="329"/>
    </row>
    <row r="23" spans="2:16">
      <c r="B23" s="163" t="s">
        <v>57</v>
      </c>
      <c r="C23" s="163" t="s">
        <v>58</v>
      </c>
      <c r="D23" s="164">
        <v>4.5</v>
      </c>
      <c r="E23" s="132"/>
      <c r="F23" s="133"/>
      <c r="G23" s="133"/>
      <c r="H23" s="158">
        <f t="shared" si="1"/>
        <v>4.5</v>
      </c>
      <c r="I23" s="327"/>
      <c r="J23" s="157">
        <f t="shared" si="0"/>
        <v>4.5</v>
      </c>
      <c r="K23" s="328"/>
      <c r="L23" s="329"/>
      <c r="P23" s="141" t="s">
        <v>26</v>
      </c>
    </row>
    <row r="24" spans="2:16">
      <c r="B24" s="156" t="s">
        <v>45</v>
      </c>
      <c r="C24" s="156" t="s">
        <v>46</v>
      </c>
      <c r="D24" s="157">
        <v>0.8</v>
      </c>
      <c r="E24" s="146"/>
      <c r="F24" s="147"/>
      <c r="G24" s="147"/>
      <c r="H24" s="158">
        <f t="shared" si="1"/>
        <v>0.8</v>
      </c>
      <c r="I24" s="327" t="s">
        <v>22</v>
      </c>
      <c r="J24" s="157">
        <f t="shared" si="0"/>
        <v>0.8</v>
      </c>
      <c r="K24" s="328">
        <f>TRIMMEAN((J24:J28),0)</f>
        <v>0.969951232</v>
      </c>
      <c r="L24" s="329" t="s">
        <v>12</v>
      </c>
    </row>
    <row r="25" spans="2:16">
      <c r="B25" s="160" t="s">
        <v>77</v>
      </c>
      <c r="C25" s="160" t="s">
        <v>76</v>
      </c>
      <c r="D25" s="161">
        <v>1.2</v>
      </c>
      <c r="E25" s="132"/>
      <c r="F25" s="136">
        <f>+D25*F$9+D25</f>
        <v>1.2624</v>
      </c>
      <c r="G25" s="136">
        <f>+F25*G$9+F25</f>
        <v>1.3267823999999999</v>
      </c>
      <c r="H25" s="158">
        <f>+G25</f>
        <v>1.3267823999999999</v>
      </c>
      <c r="I25" s="327"/>
      <c r="J25" s="157">
        <f t="shared" si="0"/>
        <v>1.3267823999999999</v>
      </c>
      <c r="K25" s="328"/>
      <c r="L25" s="329"/>
      <c r="N25" s="152"/>
    </row>
    <row r="26" spans="2:16">
      <c r="B26" s="162" t="s">
        <v>65</v>
      </c>
      <c r="C26" s="162" t="s">
        <v>71</v>
      </c>
      <c r="D26" s="136">
        <v>1</v>
      </c>
      <c r="E26" s="134"/>
      <c r="F26" s="135"/>
      <c r="G26" s="135"/>
      <c r="H26" s="158">
        <f t="shared" si="1"/>
        <v>1</v>
      </c>
      <c r="I26" s="327"/>
      <c r="J26" s="157">
        <f t="shared" si="0"/>
        <v>1</v>
      </c>
      <c r="K26" s="328"/>
      <c r="L26" s="329"/>
    </row>
    <row r="27" spans="2:16">
      <c r="B27" s="160" t="s">
        <v>78</v>
      </c>
      <c r="C27" s="165" t="s">
        <v>79</v>
      </c>
      <c r="D27" s="161">
        <v>0.75</v>
      </c>
      <c r="E27" s="132"/>
      <c r="F27" s="133"/>
      <c r="G27" s="133"/>
      <c r="H27" s="158">
        <f t="shared" si="1"/>
        <v>0.75</v>
      </c>
      <c r="I27" s="327"/>
      <c r="J27" s="157">
        <f t="shared" si="0"/>
        <v>0.75</v>
      </c>
      <c r="K27" s="328"/>
      <c r="L27" s="329"/>
    </row>
    <row r="28" spans="2:16">
      <c r="B28" s="162" t="s">
        <v>80</v>
      </c>
      <c r="C28" s="162" t="s">
        <v>81</v>
      </c>
      <c r="D28" s="136">
        <v>0.88</v>
      </c>
      <c r="E28" s="134"/>
      <c r="F28" s="136">
        <f>+D28*F$9+D28</f>
        <v>0.92576000000000003</v>
      </c>
      <c r="G28" s="136">
        <f>+F28*G$9+F28</f>
        <v>0.97297376000000002</v>
      </c>
      <c r="H28" s="158">
        <f>+G28</f>
        <v>0.97297376000000002</v>
      </c>
      <c r="I28" s="327"/>
      <c r="J28" s="157">
        <f t="shared" si="0"/>
        <v>0.97297376000000002</v>
      </c>
      <c r="K28" s="328"/>
      <c r="L28" s="329"/>
    </row>
    <row r="29" spans="2:16">
      <c r="B29" s="156" t="s">
        <v>45</v>
      </c>
      <c r="C29" s="156" t="s">
        <v>46</v>
      </c>
      <c r="D29" s="157">
        <v>0.8</v>
      </c>
      <c r="E29" s="146"/>
      <c r="F29" s="147"/>
      <c r="G29" s="147"/>
      <c r="H29" s="158">
        <f t="shared" si="1"/>
        <v>0.8</v>
      </c>
      <c r="I29" s="327" t="s">
        <v>47</v>
      </c>
      <c r="J29" s="157">
        <f t="shared" si="0"/>
        <v>0.8</v>
      </c>
      <c r="K29" s="328">
        <f>TRIMMEAN((J29:J34),0)</f>
        <v>0.61</v>
      </c>
      <c r="L29" s="321" t="s">
        <v>12</v>
      </c>
    </row>
    <row r="30" spans="2:16">
      <c r="B30" s="160" t="s">
        <v>75</v>
      </c>
      <c r="C30" s="160" t="s">
        <v>74</v>
      </c>
      <c r="D30" s="161">
        <v>0.5</v>
      </c>
      <c r="E30" s="132"/>
      <c r="F30" s="133"/>
      <c r="G30" s="133"/>
      <c r="H30" s="158">
        <f t="shared" si="1"/>
        <v>0.5</v>
      </c>
      <c r="I30" s="327"/>
      <c r="J30" s="157">
        <f t="shared" si="0"/>
        <v>0.5</v>
      </c>
      <c r="K30" s="328"/>
      <c r="L30" s="322"/>
    </row>
    <row r="31" spans="2:16">
      <c r="B31" s="162" t="s">
        <v>67</v>
      </c>
      <c r="C31" s="162" t="s">
        <v>68</v>
      </c>
      <c r="D31" s="136">
        <v>0.7</v>
      </c>
      <c r="E31" s="134"/>
      <c r="F31" s="135"/>
      <c r="G31" s="135"/>
      <c r="H31" s="158">
        <f t="shared" si="1"/>
        <v>0.7</v>
      </c>
      <c r="I31" s="327"/>
      <c r="J31" s="157">
        <f t="shared" si="0"/>
        <v>0.7</v>
      </c>
      <c r="K31" s="328"/>
      <c r="L31" s="322"/>
    </row>
    <row r="32" spans="2:16">
      <c r="B32" s="160" t="s">
        <v>65</v>
      </c>
      <c r="C32" s="160" t="s">
        <v>71</v>
      </c>
      <c r="D32" s="161">
        <v>0.5</v>
      </c>
      <c r="E32" s="132"/>
      <c r="F32" s="133"/>
      <c r="G32" s="133"/>
      <c r="H32" s="158">
        <f t="shared" si="1"/>
        <v>0.5</v>
      </c>
      <c r="I32" s="327"/>
      <c r="J32" s="157">
        <f t="shared" si="0"/>
        <v>0.5</v>
      </c>
      <c r="K32" s="328"/>
      <c r="L32" s="322"/>
    </row>
    <row r="33" spans="2:16">
      <c r="B33" s="162" t="s">
        <v>72</v>
      </c>
      <c r="C33" s="162" t="s">
        <v>73</v>
      </c>
      <c r="D33" s="136">
        <v>0.57999999999999996</v>
      </c>
      <c r="E33" s="134"/>
      <c r="F33" s="135"/>
      <c r="G33" s="135"/>
      <c r="H33" s="158">
        <f t="shared" si="1"/>
        <v>0.57999999999999996</v>
      </c>
      <c r="I33" s="327"/>
      <c r="J33" s="157">
        <f t="shared" si="0"/>
        <v>0.57999999999999996</v>
      </c>
      <c r="K33" s="328"/>
      <c r="L33" s="322"/>
    </row>
    <row r="34" spans="2:16">
      <c r="B34" s="160" t="s">
        <v>59</v>
      </c>
      <c r="C34" s="160" t="s">
        <v>60</v>
      </c>
      <c r="D34" s="161">
        <v>0.57999999999999996</v>
      </c>
      <c r="E34" s="132"/>
      <c r="F34" s="133"/>
      <c r="G34" s="133"/>
      <c r="H34" s="158">
        <f t="shared" si="1"/>
        <v>0.57999999999999996</v>
      </c>
      <c r="I34" s="327"/>
      <c r="J34" s="157">
        <f t="shared" si="0"/>
        <v>0.57999999999999996</v>
      </c>
      <c r="K34" s="328"/>
      <c r="L34" s="323"/>
    </row>
    <row r="35" spans="2:16">
      <c r="B35" s="156" t="s">
        <v>45</v>
      </c>
      <c r="C35" s="156" t="s">
        <v>46</v>
      </c>
      <c r="D35" s="157">
        <v>10</v>
      </c>
      <c r="E35" s="146"/>
      <c r="F35" s="147"/>
      <c r="G35" s="147"/>
      <c r="H35" s="158">
        <f t="shared" si="1"/>
        <v>10</v>
      </c>
      <c r="I35" s="327" t="s">
        <v>49</v>
      </c>
      <c r="J35" s="157">
        <f t="shared" si="0"/>
        <v>10</v>
      </c>
      <c r="K35" s="328">
        <f>TRIMMEAN((J35:J39),0)</f>
        <v>9.2477650400000009</v>
      </c>
      <c r="L35" s="329" t="s">
        <v>12</v>
      </c>
    </row>
    <row r="36" spans="2:16">
      <c r="B36" s="160" t="s">
        <v>59</v>
      </c>
      <c r="C36" s="160" t="s">
        <v>60</v>
      </c>
      <c r="D36" s="161">
        <v>12.5</v>
      </c>
      <c r="E36" s="132"/>
      <c r="F36" s="133"/>
      <c r="G36" s="133"/>
      <c r="H36" s="158">
        <f t="shared" si="1"/>
        <v>12.5</v>
      </c>
      <c r="I36" s="327"/>
      <c r="J36" s="157">
        <f t="shared" si="0"/>
        <v>12.5</v>
      </c>
      <c r="K36" s="328"/>
      <c r="L36" s="329"/>
    </row>
    <row r="37" spans="2:16">
      <c r="B37" s="162" t="s">
        <v>82</v>
      </c>
      <c r="C37" s="162" t="s">
        <v>83</v>
      </c>
      <c r="D37" s="136">
        <v>10.1</v>
      </c>
      <c r="E37" s="134"/>
      <c r="F37" s="135"/>
      <c r="G37" s="135"/>
      <c r="H37" s="158">
        <f t="shared" si="1"/>
        <v>10.1</v>
      </c>
      <c r="I37" s="327"/>
      <c r="J37" s="157">
        <f t="shared" si="0"/>
        <v>10.1</v>
      </c>
      <c r="K37" s="328"/>
      <c r="L37" s="329"/>
    </row>
    <row r="38" spans="2:16">
      <c r="B38" s="160" t="s">
        <v>65</v>
      </c>
      <c r="C38" s="160" t="s">
        <v>66</v>
      </c>
      <c r="D38" s="161">
        <v>8</v>
      </c>
      <c r="E38" s="132"/>
      <c r="F38" s="133"/>
      <c r="G38" s="133"/>
      <c r="H38" s="158">
        <f t="shared" si="1"/>
        <v>8</v>
      </c>
      <c r="I38" s="327"/>
      <c r="J38" s="157">
        <f t="shared" si="0"/>
        <v>8</v>
      </c>
      <c r="K38" s="328"/>
      <c r="L38" s="329"/>
    </row>
    <row r="39" spans="2:16">
      <c r="B39" s="162" t="s">
        <v>84</v>
      </c>
      <c r="C39" s="162" t="s">
        <v>85</v>
      </c>
      <c r="D39" s="136">
        <v>5.0999999999999996</v>
      </c>
      <c r="E39" s="134"/>
      <c r="F39" s="136">
        <f>+D39*F$9+D39</f>
        <v>5.3651999999999997</v>
      </c>
      <c r="G39" s="136">
        <f>+F39*G$9+F39</f>
        <v>5.6388251999999994</v>
      </c>
      <c r="H39" s="158">
        <f>+G39</f>
        <v>5.6388251999999994</v>
      </c>
      <c r="I39" s="327"/>
      <c r="J39" s="157">
        <f t="shared" si="0"/>
        <v>5.6388251999999994</v>
      </c>
      <c r="K39" s="328"/>
      <c r="L39" s="329"/>
    </row>
    <row r="40" spans="2:16">
      <c r="B40" s="156" t="s">
        <v>45</v>
      </c>
      <c r="C40" s="156" t="s">
        <v>46</v>
      </c>
      <c r="D40" s="157">
        <v>1.4999999915809481</v>
      </c>
      <c r="E40" s="146"/>
      <c r="F40" s="147"/>
      <c r="G40" s="147"/>
      <c r="H40" s="158">
        <f t="shared" si="1"/>
        <v>1.4999999915809481</v>
      </c>
      <c r="I40" s="327" t="s">
        <v>48</v>
      </c>
      <c r="J40" s="157">
        <f t="shared" si="0"/>
        <v>1.4999999915809481</v>
      </c>
      <c r="K40" s="328">
        <f>TRIMMEAN((J40:J44),0)</f>
        <v>4.4004120159161895</v>
      </c>
      <c r="L40" s="329" t="s">
        <v>12</v>
      </c>
      <c r="P40" s="152"/>
    </row>
    <row r="41" spans="2:16">
      <c r="B41" s="160" t="s">
        <v>59</v>
      </c>
      <c r="C41" s="160" t="s">
        <v>60</v>
      </c>
      <c r="D41" s="161">
        <v>5.5</v>
      </c>
      <c r="E41" s="132"/>
      <c r="F41" s="133"/>
      <c r="G41" s="133"/>
      <c r="H41" s="158">
        <f t="shared" si="1"/>
        <v>5.5</v>
      </c>
      <c r="I41" s="327"/>
      <c r="J41" s="157">
        <f t="shared" si="0"/>
        <v>5.5</v>
      </c>
      <c r="K41" s="328"/>
      <c r="L41" s="329"/>
    </row>
    <row r="42" spans="2:16">
      <c r="B42" s="162" t="s">
        <v>86</v>
      </c>
      <c r="C42" s="162" t="s">
        <v>87</v>
      </c>
      <c r="D42" s="136">
        <v>5.3739999999999997</v>
      </c>
      <c r="E42" s="134"/>
      <c r="F42" s="136">
        <f>+D42*F$9+D42</f>
        <v>5.653448</v>
      </c>
      <c r="G42" s="136">
        <f>+F42*G$9+F42</f>
        <v>5.9417738480000004</v>
      </c>
      <c r="H42" s="158">
        <f>+G42</f>
        <v>5.9417738480000004</v>
      </c>
      <c r="I42" s="327"/>
      <c r="J42" s="157">
        <f t="shared" si="0"/>
        <v>5.9417738480000004</v>
      </c>
      <c r="K42" s="328"/>
      <c r="L42" s="329"/>
    </row>
    <row r="43" spans="2:16">
      <c r="B43" s="160" t="s">
        <v>84</v>
      </c>
      <c r="C43" s="160" t="s">
        <v>85</v>
      </c>
      <c r="D43" s="161">
        <v>4.12</v>
      </c>
      <c r="E43" s="132"/>
      <c r="F43" s="136">
        <f t="shared" ref="F43" si="2">+D43*F$9+D43</f>
        <v>4.3342400000000003</v>
      </c>
      <c r="G43" s="136">
        <f>+F43*G$9+F43</f>
        <v>4.55528624</v>
      </c>
      <c r="H43" s="158">
        <f>+G43</f>
        <v>4.55528624</v>
      </c>
      <c r="I43" s="327"/>
      <c r="J43" s="157">
        <f t="shared" si="0"/>
        <v>4.55528624</v>
      </c>
      <c r="K43" s="328"/>
      <c r="L43" s="329"/>
    </row>
    <row r="44" spans="2:16">
      <c r="B44" s="162" t="s">
        <v>89</v>
      </c>
      <c r="C44" s="162" t="s">
        <v>88</v>
      </c>
      <c r="D44" s="136">
        <v>4.5049999999999999</v>
      </c>
      <c r="E44" s="134"/>
      <c r="F44" s="135"/>
      <c r="G44" s="135"/>
      <c r="H44" s="158">
        <f t="shared" si="1"/>
        <v>4.5049999999999999</v>
      </c>
      <c r="I44" s="327"/>
      <c r="J44" s="157">
        <f t="shared" si="0"/>
        <v>4.5049999999999999</v>
      </c>
      <c r="K44" s="328"/>
      <c r="L44" s="329"/>
      <c r="P44" s="152"/>
    </row>
    <row r="45" spans="2:16">
      <c r="H45" s="141"/>
    </row>
    <row r="46" spans="2:16">
      <c r="H46" s="141"/>
    </row>
    <row r="47" spans="2:16">
      <c r="B47" s="326" t="s">
        <v>40</v>
      </c>
      <c r="C47" s="326"/>
      <c r="D47" s="326"/>
      <c r="E47" s="326"/>
      <c r="F47" s="326"/>
      <c r="G47" s="326"/>
      <c r="H47" s="326"/>
      <c r="I47" s="326"/>
      <c r="J47" s="326"/>
      <c r="K47" s="326"/>
      <c r="L47" s="326"/>
    </row>
    <row r="48" spans="2:16">
      <c r="B48" s="324" t="s">
        <v>17</v>
      </c>
      <c r="C48" s="324" t="s">
        <v>37</v>
      </c>
      <c r="D48" s="325" t="s">
        <v>18</v>
      </c>
      <c r="E48" s="144" t="s">
        <v>2086</v>
      </c>
      <c r="F48" s="144" t="s">
        <v>2083</v>
      </c>
      <c r="G48" s="144" t="s">
        <v>2082</v>
      </c>
      <c r="H48" s="325" t="s">
        <v>2084</v>
      </c>
      <c r="I48" s="320" t="s">
        <v>4</v>
      </c>
      <c r="J48" s="325" t="s">
        <v>18</v>
      </c>
      <c r="K48" s="320" t="s">
        <v>19</v>
      </c>
      <c r="L48" s="320"/>
    </row>
    <row r="49" spans="2:12" ht="25.5">
      <c r="B49" s="324"/>
      <c r="C49" s="324"/>
      <c r="D49" s="325"/>
      <c r="E49" s="145">
        <v>9.2799999999999994E-2</v>
      </c>
      <c r="F49" s="145">
        <v>5.1999999999999998E-2</v>
      </c>
      <c r="G49" s="145">
        <v>5.0999999999999997E-2</v>
      </c>
      <c r="H49" s="325"/>
      <c r="I49" s="320"/>
      <c r="J49" s="325"/>
      <c r="K49" s="139" t="s">
        <v>38</v>
      </c>
      <c r="L49" s="155" t="s">
        <v>20</v>
      </c>
    </row>
    <row r="50" spans="2:12">
      <c r="B50" s="156" t="s">
        <v>45</v>
      </c>
      <c r="C50" s="156" t="s">
        <v>2053</v>
      </c>
      <c r="D50" s="157">
        <v>2.0030000000000001</v>
      </c>
      <c r="E50" s="134"/>
      <c r="F50" s="136">
        <f>+D50*F$9+D50</f>
        <v>2.1071560000000003</v>
      </c>
      <c r="G50" s="136">
        <f>+F50*G$9+F50</f>
        <v>2.2146209560000001</v>
      </c>
      <c r="H50" s="158">
        <f>+G50</f>
        <v>2.2146209560000001</v>
      </c>
      <c r="I50" s="327" t="s">
        <v>2054</v>
      </c>
      <c r="J50" s="157">
        <f>+H50</f>
        <v>2.2146209560000001</v>
      </c>
      <c r="K50" s="328">
        <f>TRIMMEAN((J50:J55),0)</f>
        <v>2.3190201593333337</v>
      </c>
      <c r="L50" s="329" t="s">
        <v>12</v>
      </c>
    </row>
    <row r="51" spans="2:12">
      <c r="B51" s="160" t="s">
        <v>59</v>
      </c>
      <c r="C51" s="160" t="s">
        <v>60</v>
      </c>
      <c r="D51" s="161">
        <v>2.6</v>
      </c>
      <c r="E51" s="132"/>
      <c r="F51" s="133"/>
      <c r="G51" s="133"/>
      <c r="H51" s="158">
        <f>D51</f>
        <v>2.6</v>
      </c>
      <c r="I51" s="327"/>
      <c r="J51" s="157">
        <f t="shared" ref="J51:J55" si="3">+H51</f>
        <v>2.6</v>
      </c>
      <c r="K51" s="328"/>
      <c r="L51" s="329"/>
    </row>
    <row r="52" spans="2:12">
      <c r="B52" s="162" t="s">
        <v>2055</v>
      </c>
      <c r="C52" s="162" t="s">
        <v>2056</v>
      </c>
      <c r="D52" s="136">
        <v>1.42</v>
      </c>
      <c r="E52" s="132"/>
      <c r="F52" s="133"/>
      <c r="G52" s="133"/>
      <c r="H52" s="158">
        <f t="shared" ref="H52:H55" si="4">D52</f>
        <v>1.42</v>
      </c>
      <c r="I52" s="327"/>
      <c r="J52" s="157">
        <f t="shared" si="3"/>
        <v>1.42</v>
      </c>
      <c r="K52" s="328"/>
      <c r="L52" s="329"/>
    </row>
    <row r="53" spans="2:12">
      <c r="B53" s="160" t="s">
        <v>2057</v>
      </c>
      <c r="C53" s="160" t="s">
        <v>2058</v>
      </c>
      <c r="D53" s="161">
        <v>3.5</v>
      </c>
      <c r="E53" s="132"/>
      <c r="F53" s="133"/>
      <c r="G53" s="133"/>
      <c r="H53" s="158">
        <f t="shared" si="4"/>
        <v>3.5</v>
      </c>
      <c r="I53" s="327"/>
      <c r="J53" s="157">
        <f t="shared" si="3"/>
        <v>3.5</v>
      </c>
      <c r="K53" s="328"/>
      <c r="L53" s="329"/>
    </row>
    <row r="54" spans="2:12">
      <c r="B54" s="162" t="s">
        <v>2059</v>
      </c>
      <c r="C54" s="162" t="s">
        <v>2060</v>
      </c>
      <c r="D54" s="136">
        <v>1.8574999999999999</v>
      </c>
      <c r="E54" s="132"/>
      <c r="F54" s="133"/>
      <c r="G54" s="133"/>
      <c r="H54" s="158">
        <f t="shared" si="4"/>
        <v>1.8574999999999999</v>
      </c>
      <c r="I54" s="327"/>
      <c r="J54" s="157">
        <f t="shared" si="3"/>
        <v>1.8574999999999999</v>
      </c>
      <c r="K54" s="328"/>
      <c r="L54" s="329"/>
    </row>
    <row r="55" spans="2:12">
      <c r="B55" s="160" t="s">
        <v>2061</v>
      </c>
      <c r="C55" s="160" t="s">
        <v>2062</v>
      </c>
      <c r="D55" s="161">
        <v>2.3220000000000001</v>
      </c>
      <c r="E55" s="132"/>
      <c r="F55" s="133"/>
      <c r="G55" s="133"/>
      <c r="H55" s="158">
        <f t="shared" si="4"/>
        <v>2.3220000000000001</v>
      </c>
      <c r="I55" s="327"/>
      <c r="J55" s="157">
        <f t="shared" si="3"/>
        <v>2.3220000000000001</v>
      </c>
      <c r="K55" s="328"/>
      <c r="L55" s="329"/>
    </row>
    <row r="56" spans="2:12">
      <c r="H56" s="141"/>
    </row>
    <row r="57" spans="2:12">
      <c r="B57" s="326" t="s">
        <v>41</v>
      </c>
      <c r="C57" s="326"/>
      <c r="D57" s="326"/>
      <c r="E57" s="326"/>
      <c r="F57" s="326"/>
      <c r="G57" s="326"/>
      <c r="H57" s="326"/>
      <c r="I57" s="326"/>
      <c r="J57" s="326"/>
      <c r="K57" s="326"/>
      <c r="L57" s="326"/>
    </row>
    <row r="58" spans="2:12">
      <c r="B58" s="324" t="s">
        <v>17</v>
      </c>
      <c r="C58" s="324" t="s">
        <v>37</v>
      </c>
      <c r="D58" s="325" t="s">
        <v>18</v>
      </c>
      <c r="E58" s="144" t="s">
        <v>2086</v>
      </c>
      <c r="F58" s="144" t="s">
        <v>2083</v>
      </c>
      <c r="G58" s="144" t="s">
        <v>2082</v>
      </c>
      <c r="H58" s="325" t="s">
        <v>2084</v>
      </c>
      <c r="I58" s="320" t="s">
        <v>4</v>
      </c>
      <c r="J58" s="325" t="s">
        <v>18</v>
      </c>
      <c r="K58" s="320" t="s">
        <v>19</v>
      </c>
      <c r="L58" s="320"/>
    </row>
    <row r="59" spans="2:12" ht="25.5">
      <c r="B59" s="324"/>
      <c r="C59" s="324"/>
      <c r="D59" s="325"/>
      <c r="E59" s="145">
        <v>9.2799999999999994E-2</v>
      </c>
      <c r="F59" s="145">
        <v>5.1999999999999998E-2</v>
      </c>
      <c r="G59" s="145">
        <v>5.0999999999999997E-2</v>
      </c>
      <c r="H59" s="325"/>
      <c r="I59" s="320"/>
      <c r="J59" s="325"/>
      <c r="K59" s="139" t="s">
        <v>38</v>
      </c>
      <c r="L59" s="155" t="s">
        <v>20</v>
      </c>
    </row>
    <row r="60" spans="2:12">
      <c r="B60" s="156" t="s">
        <v>45</v>
      </c>
      <c r="C60" s="156" t="s">
        <v>486</v>
      </c>
      <c r="D60" s="157">
        <v>15.113</v>
      </c>
      <c r="E60" s="136">
        <f>+D60*E$9+D60</f>
        <v>16.5154864</v>
      </c>
      <c r="F60" s="136">
        <f>+E60*F$9+E60</f>
        <v>17.3742916928</v>
      </c>
      <c r="G60" s="136">
        <f>+F60*G$9+F60</f>
        <v>18.260380569132799</v>
      </c>
      <c r="H60" s="158">
        <f>+G60</f>
        <v>18.260380569132799</v>
      </c>
      <c r="I60" s="327" t="s">
        <v>50</v>
      </c>
      <c r="J60" s="157">
        <f>+H60</f>
        <v>18.260380569132799</v>
      </c>
      <c r="K60" s="328">
        <f>TRIMMEAN((J60:J63),0)</f>
        <v>14.7689966972832</v>
      </c>
      <c r="L60" s="329" t="s">
        <v>12</v>
      </c>
    </row>
    <row r="61" spans="2:12">
      <c r="B61" s="160" t="s">
        <v>90</v>
      </c>
      <c r="C61" s="160" t="s">
        <v>91</v>
      </c>
      <c r="D61" s="161">
        <v>11.256</v>
      </c>
      <c r="E61" s="132"/>
      <c r="F61" s="133"/>
      <c r="G61" s="133"/>
      <c r="H61" s="158">
        <f>+D61</f>
        <v>11.256</v>
      </c>
      <c r="I61" s="327"/>
      <c r="J61" s="157">
        <f t="shared" ref="J61:J63" si="5">+H61</f>
        <v>11.256</v>
      </c>
      <c r="K61" s="328"/>
      <c r="L61" s="329"/>
    </row>
    <row r="62" spans="2:12">
      <c r="B62" s="162" t="s">
        <v>487</v>
      </c>
      <c r="C62" s="162" t="s">
        <v>488</v>
      </c>
      <c r="D62" s="136">
        <v>16</v>
      </c>
      <c r="E62" s="132"/>
      <c r="F62" s="136">
        <f>+D62*F$9+D62</f>
        <v>16.832000000000001</v>
      </c>
      <c r="G62" s="136">
        <f>+F62*G$9+F62</f>
        <v>17.690432000000001</v>
      </c>
      <c r="H62" s="158">
        <f>+G62</f>
        <v>17.690432000000001</v>
      </c>
      <c r="I62" s="327"/>
      <c r="J62" s="157">
        <f t="shared" si="5"/>
        <v>17.690432000000001</v>
      </c>
      <c r="K62" s="328"/>
      <c r="L62" s="329"/>
    </row>
    <row r="63" spans="2:12">
      <c r="B63" s="160" t="s">
        <v>489</v>
      </c>
      <c r="C63" s="160" t="s">
        <v>490</v>
      </c>
      <c r="D63" s="161">
        <v>10.734999999999999</v>
      </c>
      <c r="E63" s="132"/>
      <c r="F63" s="136">
        <f>+D63*F$9+D63</f>
        <v>11.29322</v>
      </c>
      <c r="G63" s="136">
        <f t="shared" ref="G63" si="6">+F63*G$9+F63</f>
        <v>11.86917422</v>
      </c>
      <c r="H63" s="158">
        <f>+G63</f>
        <v>11.86917422</v>
      </c>
      <c r="I63" s="327"/>
      <c r="J63" s="157">
        <f t="shared" si="5"/>
        <v>11.86917422</v>
      </c>
      <c r="K63" s="328"/>
      <c r="L63" s="329"/>
    </row>
    <row r="64" spans="2:12">
      <c r="H64" s="141"/>
    </row>
    <row r="65" spans="2:12">
      <c r="H65" s="141"/>
    </row>
    <row r="66" spans="2:12">
      <c r="B66" s="326" t="s">
        <v>2067</v>
      </c>
      <c r="C66" s="326"/>
      <c r="D66" s="326"/>
      <c r="E66" s="326"/>
      <c r="F66" s="326"/>
      <c r="G66" s="326"/>
      <c r="H66" s="326"/>
      <c r="I66" s="326"/>
      <c r="J66" s="326"/>
      <c r="K66" s="326"/>
      <c r="L66" s="326"/>
    </row>
    <row r="67" spans="2:12">
      <c r="B67" s="324" t="s">
        <v>17</v>
      </c>
      <c r="C67" s="324" t="s">
        <v>37</v>
      </c>
      <c r="D67" s="325" t="s">
        <v>18</v>
      </c>
      <c r="E67" s="144" t="s">
        <v>2086</v>
      </c>
      <c r="F67" s="144" t="s">
        <v>2083</v>
      </c>
      <c r="G67" s="144" t="s">
        <v>2082</v>
      </c>
      <c r="H67" s="325" t="s">
        <v>2085</v>
      </c>
      <c r="I67" s="320" t="s">
        <v>4</v>
      </c>
      <c r="J67" s="325" t="s">
        <v>18</v>
      </c>
      <c r="K67" s="320" t="s">
        <v>19</v>
      </c>
      <c r="L67" s="320"/>
    </row>
    <row r="68" spans="2:12" ht="25.5">
      <c r="B68" s="324"/>
      <c r="C68" s="324"/>
      <c r="D68" s="325"/>
      <c r="E68" s="145">
        <v>9.2799999999999994E-2</v>
      </c>
      <c r="F68" s="145">
        <v>5.1999999999999998E-2</v>
      </c>
      <c r="G68" s="145">
        <v>5.0999999999999997E-2</v>
      </c>
      <c r="H68" s="325"/>
      <c r="I68" s="320"/>
      <c r="J68" s="325"/>
      <c r="K68" s="139" t="s">
        <v>38</v>
      </c>
      <c r="L68" s="155" t="s">
        <v>20</v>
      </c>
    </row>
    <row r="69" spans="2:12">
      <c r="B69" s="156" t="s">
        <v>45</v>
      </c>
      <c r="C69" s="156" t="s">
        <v>2066</v>
      </c>
      <c r="D69" s="157">
        <v>17.09</v>
      </c>
      <c r="E69" s="132"/>
      <c r="F69" s="136">
        <f>+D69*F$9+D69</f>
        <v>17.978680000000001</v>
      </c>
      <c r="G69" s="136">
        <f>+F69*G$9+F69</f>
        <v>18.89559268</v>
      </c>
      <c r="H69" s="158">
        <f>+G69</f>
        <v>18.89559268</v>
      </c>
      <c r="I69" s="327" t="s">
        <v>2065</v>
      </c>
      <c r="J69" s="157">
        <f>+H69</f>
        <v>18.89559268</v>
      </c>
      <c r="K69" s="153">
        <f>+J69</f>
        <v>18.89559268</v>
      </c>
      <c r="L69" s="154" t="s">
        <v>12</v>
      </c>
    </row>
    <row r="70" spans="2:12" ht="25.5">
      <c r="B70" s="156" t="s">
        <v>45</v>
      </c>
      <c r="C70" s="156" t="s">
        <v>2064</v>
      </c>
      <c r="D70" s="166">
        <v>4305000</v>
      </c>
      <c r="E70" s="132"/>
      <c r="F70" s="170">
        <f>ROUND((+D70*F$9+D70),0)</f>
        <v>4528860</v>
      </c>
      <c r="G70" s="170">
        <f>ROUND((+F70*G$9+F70),0)</f>
        <v>4759832</v>
      </c>
      <c r="H70" s="171">
        <f>+G70</f>
        <v>4759832</v>
      </c>
      <c r="I70" s="327"/>
      <c r="J70" s="166">
        <f>+H70</f>
        <v>4759832</v>
      </c>
      <c r="K70" s="167" t="s">
        <v>2063</v>
      </c>
      <c r="L70" s="172"/>
    </row>
    <row r="71" spans="2:12">
      <c r="B71" s="162"/>
      <c r="C71" s="162"/>
      <c r="D71" s="168">
        <v>4524555</v>
      </c>
      <c r="E71" s="132"/>
      <c r="F71" s="133"/>
      <c r="G71" s="133"/>
      <c r="H71" s="158"/>
      <c r="I71" s="327"/>
      <c r="J71" s="133"/>
      <c r="K71" s="133"/>
      <c r="L71" s="172"/>
    </row>
    <row r="72" spans="2:12">
      <c r="B72" s="160"/>
      <c r="C72" s="160"/>
      <c r="D72" s="168">
        <v>4759831.8600000003</v>
      </c>
      <c r="E72" s="132"/>
      <c r="F72" s="133"/>
      <c r="G72" s="133"/>
      <c r="H72" s="158"/>
      <c r="I72" s="327"/>
      <c r="J72" s="133"/>
      <c r="K72" s="133"/>
      <c r="L72" s="172"/>
    </row>
    <row r="73" spans="2:12">
      <c r="B73" s="162"/>
      <c r="C73" s="162"/>
      <c r="D73" s="168"/>
      <c r="E73" s="132"/>
      <c r="F73" s="133"/>
      <c r="G73" s="133"/>
      <c r="H73" s="158"/>
      <c r="I73" s="327"/>
      <c r="J73" s="133"/>
      <c r="K73" s="133"/>
      <c r="L73" s="172"/>
    </row>
    <row r="74" spans="2:12">
      <c r="B74" s="160"/>
      <c r="C74" s="160"/>
      <c r="D74" s="169"/>
      <c r="E74" s="132"/>
      <c r="F74" s="133"/>
      <c r="G74" s="133"/>
      <c r="H74" s="158"/>
      <c r="I74" s="327"/>
      <c r="J74" s="133"/>
      <c r="K74" s="133"/>
      <c r="L74" s="172"/>
    </row>
    <row r="75" spans="2:12">
      <c r="H75" s="141"/>
    </row>
    <row r="76" spans="2:12">
      <c r="B76" s="326" t="s">
        <v>2068</v>
      </c>
      <c r="C76" s="326"/>
      <c r="D76" s="326"/>
      <c r="E76" s="326"/>
      <c r="F76" s="326"/>
      <c r="G76" s="326"/>
      <c r="H76" s="326"/>
      <c r="I76" s="326"/>
      <c r="J76" s="326"/>
      <c r="K76" s="326"/>
      <c r="L76" s="326"/>
    </row>
    <row r="77" spans="2:12" ht="12.75" customHeight="1">
      <c r="B77" s="324" t="s">
        <v>17</v>
      </c>
      <c r="C77" s="324" t="s">
        <v>37</v>
      </c>
      <c r="D77" s="325" t="s">
        <v>18</v>
      </c>
      <c r="E77" s="144" t="s">
        <v>2086</v>
      </c>
      <c r="F77" s="144" t="s">
        <v>2083</v>
      </c>
      <c r="G77" s="144" t="s">
        <v>2082</v>
      </c>
      <c r="H77" s="325" t="s">
        <v>2085</v>
      </c>
      <c r="I77" s="320" t="s">
        <v>4</v>
      </c>
      <c r="J77" s="325" t="s">
        <v>2085</v>
      </c>
      <c r="K77" s="320" t="s">
        <v>19</v>
      </c>
      <c r="L77" s="320"/>
    </row>
    <row r="78" spans="2:12" ht="38.25" customHeight="1">
      <c r="B78" s="324"/>
      <c r="C78" s="324"/>
      <c r="D78" s="325"/>
      <c r="E78" s="145">
        <v>9.2799999999999994E-2</v>
      </c>
      <c r="F78" s="145">
        <v>5.1999999999999998E-2</v>
      </c>
      <c r="G78" s="145">
        <v>5.0999999999999997E-2</v>
      </c>
      <c r="H78" s="325"/>
      <c r="I78" s="320"/>
      <c r="J78" s="325"/>
      <c r="K78" s="139" t="s">
        <v>2087</v>
      </c>
      <c r="L78" s="155" t="s">
        <v>2088</v>
      </c>
    </row>
    <row r="79" spans="2:12">
      <c r="B79" s="156" t="s">
        <v>45</v>
      </c>
      <c r="C79" s="156" t="s">
        <v>474</v>
      </c>
      <c r="D79" s="157">
        <v>7.35</v>
      </c>
      <c r="E79" s="136">
        <f>+D79*E$9+D79</f>
        <v>8.0320799999999988</v>
      </c>
      <c r="F79" s="136">
        <f>+E79*F$9+E79</f>
        <v>8.4497481599999986</v>
      </c>
      <c r="G79" s="136">
        <f>+F79*G$9+F79</f>
        <v>8.8806853161599992</v>
      </c>
      <c r="H79" s="158">
        <f>+G79</f>
        <v>8.8806853161599992</v>
      </c>
      <c r="I79" s="159" t="s">
        <v>473</v>
      </c>
      <c r="J79" s="157">
        <f>+H79</f>
        <v>8.8806853161599992</v>
      </c>
      <c r="K79" s="153">
        <f>+J79</f>
        <v>8.8806853161599992</v>
      </c>
      <c r="L79" s="154" t="s">
        <v>12</v>
      </c>
    </row>
  </sheetData>
  <mergeCells count="71">
    <mergeCell ref="I10:I14"/>
    <mergeCell ref="K10:K14"/>
    <mergeCell ref="L10:L14"/>
    <mergeCell ref="I15:I18"/>
    <mergeCell ref="K15:K18"/>
    <mergeCell ref="L15:L18"/>
    <mergeCell ref="B2:L2"/>
    <mergeCell ref="B3:L3"/>
    <mergeCell ref="B4:L4"/>
    <mergeCell ref="B7:L7"/>
    <mergeCell ref="H8:H9"/>
    <mergeCell ref="I8:I9"/>
    <mergeCell ref="J8:J9"/>
    <mergeCell ref="K8:L8"/>
    <mergeCell ref="B8:B9"/>
    <mergeCell ref="D8:D9"/>
    <mergeCell ref="C8:C9"/>
    <mergeCell ref="K19:K23"/>
    <mergeCell ref="L19:L23"/>
    <mergeCell ref="I24:I28"/>
    <mergeCell ref="K24:K28"/>
    <mergeCell ref="L24:L28"/>
    <mergeCell ref="I19:I23"/>
    <mergeCell ref="I29:I34"/>
    <mergeCell ref="K29:K34"/>
    <mergeCell ref="L29:L34"/>
    <mergeCell ref="I35:I39"/>
    <mergeCell ref="K35:K39"/>
    <mergeCell ref="L35:L39"/>
    <mergeCell ref="I40:I44"/>
    <mergeCell ref="K40:K44"/>
    <mergeCell ref="L40:L44"/>
    <mergeCell ref="B47:L47"/>
    <mergeCell ref="H48:H49"/>
    <mergeCell ref="I48:I49"/>
    <mergeCell ref="J48:J49"/>
    <mergeCell ref="K48:L48"/>
    <mergeCell ref="B48:B49"/>
    <mergeCell ref="C48:C49"/>
    <mergeCell ref="D48:D49"/>
    <mergeCell ref="I50:I55"/>
    <mergeCell ref="K50:K55"/>
    <mergeCell ref="L50:L55"/>
    <mergeCell ref="B57:L57"/>
    <mergeCell ref="B58:B59"/>
    <mergeCell ref="C58:C59"/>
    <mergeCell ref="D58:D59"/>
    <mergeCell ref="H58:H59"/>
    <mergeCell ref="I58:I59"/>
    <mergeCell ref="J58:J59"/>
    <mergeCell ref="K58:L58"/>
    <mergeCell ref="I60:I63"/>
    <mergeCell ref="K60:K63"/>
    <mergeCell ref="L60:L63"/>
    <mergeCell ref="B66:L66"/>
    <mergeCell ref="B67:B68"/>
    <mergeCell ref="C67:C68"/>
    <mergeCell ref="D67:D68"/>
    <mergeCell ref="H67:H68"/>
    <mergeCell ref="I67:I68"/>
    <mergeCell ref="J67:J68"/>
    <mergeCell ref="K67:L67"/>
    <mergeCell ref="I69:I74"/>
    <mergeCell ref="B76:L76"/>
    <mergeCell ref="B77:B78"/>
    <mergeCell ref="C77:C78"/>
    <mergeCell ref="D77:D78"/>
    <mergeCell ref="H77:H78"/>
    <mergeCell ref="I77:I78"/>
    <mergeCell ref="J77:J78"/>
    <mergeCell ref="K77:L77"/>
  </mergeCells>
  <phoneticPr fontId="40" type="noConversion"/>
  <pageMargins left="0.70866141732283472" right="0.70866141732283472" top="0.74803149606299213" bottom="0.74803149606299213" header="0.31496062992125984" footer="0.31496062992125984"/>
  <pageSetup scale="75"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4" tint="0.79998168889431442"/>
    <pageSetUpPr fitToPage="1"/>
  </sheetPr>
  <dimension ref="A2:P92"/>
  <sheetViews>
    <sheetView showGridLines="0" topLeftCell="C7" workbookViewId="0">
      <pane ySplit="1" topLeftCell="A32" activePane="bottomLeft" state="frozen"/>
      <selection activeCell="C7" sqref="C7"/>
      <selection pane="bottomLeft" activeCell="C22" sqref="C22:L22"/>
    </sheetView>
  </sheetViews>
  <sheetFormatPr baseColWidth="10" defaultColWidth="12.42578125" defaultRowHeight="12.75"/>
  <cols>
    <col min="1" max="1" width="1.140625" style="173" customWidth="1"/>
    <col min="2" max="2" width="6.7109375" style="232" customWidth="1"/>
    <col min="3" max="3" width="39" style="173" customWidth="1"/>
    <col min="4" max="4" width="15.140625" style="173" customWidth="1"/>
    <col min="5" max="5" width="15.7109375" style="173" customWidth="1"/>
    <col min="6" max="6" width="8" style="174" customWidth="1"/>
    <col min="7" max="7" width="10.140625" style="174" customWidth="1"/>
    <col min="8" max="8" width="10.42578125" style="174" customWidth="1"/>
    <col min="9" max="9" width="14.42578125" style="180" bestFit="1" customWidth="1"/>
    <col min="10" max="10" width="14.140625" style="180" bestFit="1" customWidth="1"/>
    <col min="11" max="11" width="12.85546875" style="180" customWidth="1"/>
    <col min="12" max="12" width="13.5703125" style="180" customWidth="1"/>
    <col min="13" max="13" width="15.7109375" style="180" customWidth="1"/>
    <col min="14" max="14" width="17.42578125" style="173" customWidth="1"/>
    <col min="15" max="15" width="16" style="173" customWidth="1"/>
    <col min="16" max="16" width="13" style="173" bestFit="1" customWidth="1"/>
    <col min="17" max="16384" width="12.42578125" style="173"/>
  </cols>
  <sheetData>
    <row r="2" spans="2:16" ht="20.25">
      <c r="C2" s="337" t="s">
        <v>45</v>
      </c>
      <c r="D2" s="337"/>
      <c r="E2" s="337"/>
      <c r="F2" s="337"/>
      <c r="G2" s="337"/>
      <c r="H2" s="337"/>
      <c r="I2" s="337"/>
      <c r="J2" s="337"/>
      <c r="K2" s="337"/>
      <c r="L2" s="337"/>
      <c r="M2" s="337"/>
    </row>
    <row r="3" spans="2:16" ht="15.75">
      <c r="B3" s="233"/>
      <c r="C3" s="336" t="s">
        <v>1</v>
      </c>
      <c r="D3" s="336"/>
      <c r="E3" s="336"/>
      <c r="F3" s="336"/>
      <c r="G3" s="336"/>
      <c r="H3" s="336"/>
      <c r="I3" s="336"/>
      <c r="J3" s="336"/>
      <c r="K3" s="336"/>
      <c r="L3" s="336"/>
      <c r="M3" s="336"/>
      <c r="P3" s="176"/>
    </row>
    <row r="4" spans="2:16" ht="15.75">
      <c r="C4" s="336" t="s">
        <v>476</v>
      </c>
      <c r="D4" s="336"/>
      <c r="E4" s="336"/>
      <c r="F4" s="336"/>
      <c r="G4" s="336"/>
      <c r="H4" s="336"/>
      <c r="I4" s="336"/>
      <c r="J4" s="336"/>
      <c r="K4" s="336"/>
      <c r="L4" s="336"/>
      <c r="M4" s="336"/>
    </row>
    <row r="5" spans="2:16">
      <c r="I5" s="340"/>
      <c r="J5" s="340"/>
      <c r="K5" s="217"/>
    </row>
    <row r="6" spans="2:16">
      <c r="D6" s="179"/>
      <c r="E6" s="180"/>
      <c r="I6" s="225"/>
      <c r="J6" s="225"/>
    </row>
    <row r="7" spans="2:16">
      <c r="C7" s="194" t="s">
        <v>466</v>
      </c>
      <c r="D7" s="194" t="s">
        <v>2074</v>
      </c>
      <c r="E7" s="342" t="s">
        <v>41</v>
      </c>
      <c r="F7" s="342"/>
      <c r="G7" s="342" t="s">
        <v>2068</v>
      </c>
      <c r="H7" s="342"/>
    </row>
    <row r="8" spans="2:16">
      <c r="C8" s="195" t="s">
        <v>467</v>
      </c>
      <c r="D8" s="196">
        <v>46372</v>
      </c>
      <c r="E8" s="343">
        <v>46363</v>
      </c>
      <c r="F8" s="343"/>
      <c r="G8" s="343">
        <v>46363</v>
      </c>
      <c r="H8" s="343"/>
      <c r="I8" s="215" t="s">
        <v>26</v>
      </c>
      <c r="K8" s="215" t="s">
        <v>26</v>
      </c>
      <c r="L8" s="222"/>
      <c r="M8" s="215" t="s">
        <v>26</v>
      </c>
    </row>
    <row r="9" spans="2:16">
      <c r="C9" s="195" t="s">
        <v>468</v>
      </c>
      <c r="D9" s="196">
        <v>46388</v>
      </c>
      <c r="E9" s="343">
        <v>46388</v>
      </c>
      <c r="F9" s="343"/>
      <c r="G9" s="343">
        <v>46388</v>
      </c>
      <c r="H9" s="343"/>
      <c r="I9" s="215"/>
      <c r="K9" s="215"/>
      <c r="L9" s="223"/>
      <c r="M9" s="215"/>
    </row>
    <row r="10" spans="2:16">
      <c r="C10" s="195" t="s">
        <v>43</v>
      </c>
      <c r="D10" s="214">
        <f>+D9-D8</f>
        <v>16</v>
      </c>
      <c r="E10" s="344">
        <f>+E9-E8</f>
        <v>25</v>
      </c>
      <c r="F10" s="344"/>
      <c r="G10" s="344">
        <f>+G9-G8</f>
        <v>25</v>
      </c>
      <c r="H10" s="344"/>
      <c r="I10" s="216"/>
      <c r="K10" s="216" t="s">
        <v>26</v>
      </c>
      <c r="L10" s="217"/>
      <c r="M10" s="216" t="s">
        <v>26</v>
      </c>
      <c r="N10" s="173" t="s">
        <v>26</v>
      </c>
    </row>
    <row r="11" spans="2:16" ht="16.5">
      <c r="C11" s="195" t="s">
        <v>44</v>
      </c>
      <c r="D11" s="384">
        <f>+M22+M28+M39</f>
        <v>175518981.30000001</v>
      </c>
      <c r="E11" s="385">
        <f>+M33</f>
        <v>31298134</v>
      </c>
      <c r="F11" s="385"/>
      <c r="G11" s="385">
        <f>+M44</f>
        <v>4270636</v>
      </c>
      <c r="H11" s="385"/>
      <c r="I11" s="386">
        <f>+D11+E11+G11</f>
        <v>211087751.30000001</v>
      </c>
      <c r="L11" s="217"/>
      <c r="M11" s="216"/>
      <c r="N11" s="173" t="s">
        <v>26</v>
      </c>
    </row>
    <row r="12" spans="2:16">
      <c r="E12" s="185"/>
      <c r="G12" s="186"/>
      <c r="I12" s="217"/>
      <c r="J12" s="217"/>
      <c r="K12" s="217"/>
      <c r="L12" s="217"/>
      <c r="M12" s="217"/>
    </row>
    <row r="13" spans="2:16" s="1" customFormat="1" ht="38.25">
      <c r="B13" s="345" t="s">
        <v>39</v>
      </c>
      <c r="C13" s="198" t="s">
        <v>4</v>
      </c>
      <c r="D13" s="198" t="s">
        <v>0</v>
      </c>
      <c r="E13" s="198" t="s">
        <v>5</v>
      </c>
      <c r="F13" s="198" t="s">
        <v>6</v>
      </c>
      <c r="G13" s="198" t="s">
        <v>7</v>
      </c>
      <c r="H13" s="198" t="s">
        <v>8</v>
      </c>
      <c r="I13" s="218" t="s">
        <v>29</v>
      </c>
      <c r="J13" s="218" t="s">
        <v>9</v>
      </c>
      <c r="K13" s="218" t="s">
        <v>42</v>
      </c>
      <c r="L13" s="218" t="s">
        <v>10</v>
      </c>
      <c r="M13" s="218" t="s">
        <v>2</v>
      </c>
      <c r="O13" s="3" t="s">
        <v>26</v>
      </c>
    </row>
    <row r="14" spans="2:16">
      <c r="B14" s="345"/>
      <c r="C14" s="200" t="s">
        <v>11</v>
      </c>
      <c r="D14" s="201">
        <f>+'7.VRES ASEGURADOS TRDM'!C19</f>
        <v>187215215320.51196</v>
      </c>
      <c r="E14" s="201">
        <f>+'7.VRES ASEGURADOS TRDM'!D19</f>
        <v>283928638.48133695</v>
      </c>
      <c r="F14" s="202" t="s">
        <v>12</v>
      </c>
      <c r="G14" s="203">
        <f>+'2.TASAS PROMEDIO'!K10</f>
        <v>10.301684282585601</v>
      </c>
      <c r="H14" s="203">
        <f>+G14/2</f>
        <v>5.1508421412928005</v>
      </c>
      <c r="I14" s="219">
        <f>ROUND((+D14*G14/1000),0)</f>
        <v>1928632041</v>
      </c>
      <c r="J14" s="219">
        <f>ROUND((+E14*H14/1000),0)</f>
        <v>1462472</v>
      </c>
      <c r="K14" s="219">
        <f>ROUND((I14+J14)/365*D10,0)</f>
        <v>84606883</v>
      </c>
      <c r="L14" s="219">
        <f>ROUND((+K14*0.19),0)</f>
        <v>16075308</v>
      </c>
      <c r="M14" s="388">
        <f>+K14+L14</f>
        <v>100682191</v>
      </c>
    </row>
    <row r="15" spans="2:16">
      <c r="B15" s="345"/>
      <c r="C15" s="339" t="s">
        <v>28</v>
      </c>
      <c r="D15" s="339"/>
      <c r="E15" s="339"/>
      <c r="F15" s="339"/>
      <c r="G15" s="339"/>
      <c r="H15" s="339"/>
      <c r="I15" s="339"/>
      <c r="J15" s="339"/>
      <c r="K15" s="339"/>
      <c r="L15" s="339"/>
      <c r="M15" s="390">
        <f>ROUND((+M14*3%),0)</f>
        <v>3020466</v>
      </c>
      <c r="N15" s="187"/>
      <c r="O15" s="188" t="s">
        <v>26</v>
      </c>
    </row>
    <row r="16" spans="2:16">
      <c r="B16" s="345"/>
      <c r="C16" s="200" t="s">
        <v>14</v>
      </c>
      <c r="D16" s="201">
        <v>800000000</v>
      </c>
      <c r="E16" s="341"/>
      <c r="F16" s="202" t="s">
        <v>12</v>
      </c>
      <c r="G16" s="203">
        <f>'2.TASAS PROMEDIO'!K15</f>
        <v>19.628939044999999</v>
      </c>
      <c r="H16" s="202" t="s">
        <v>3</v>
      </c>
      <c r="I16" s="219">
        <f>ROUND((+D16*G16/100),0)</f>
        <v>157031512</v>
      </c>
      <c r="J16" s="226"/>
      <c r="K16" s="219">
        <f t="shared" ref="K16:K21" si="0">ROUND((I16+J16)/365*$D$10,0)</f>
        <v>6883573</v>
      </c>
      <c r="L16" s="219">
        <f t="shared" ref="L16:L21" si="1">ROUND((+K16*0.19),0)</f>
        <v>1307879</v>
      </c>
      <c r="M16" s="388">
        <f>+K16+L16</f>
        <v>8191452</v>
      </c>
      <c r="N16" s="187"/>
      <c r="O16" s="189" t="s">
        <v>26</v>
      </c>
    </row>
    <row r="17" spans="1:16">
      <c r="B17" s="345"/>
      <c r="C17" s="200" t="s">
        <v>15</v>
      </c>
      <c r="D17" s="201">
        <v>6000000000</v>
      </c>
      <c r="E17" s="341"/>
      <c r="F17" s="202" t="s">
        <v>12</v>
      </c>
      <c r="G17" s="203">
        <f>'2.TASAS PROMEDIO'!K19</f>
        <v>2.7522607999999997</v>
      </c>
      <c r="H17" s="202" t="s">
        <v>3</v>
      </c>
      <c r="I17" s="219">
        <f>ROUND((+D17*G17/100),0)</f>
        <v>165135648</v>
      </c>
      <c r="J17" s="226"/>
      <c r="K17" s="219">
        <f t="shared" si="0"/>
        <v>7238823</v>
      </c>
      <c r="L17" s="219">
        <f t="shared" si="1"/>
        <v>1375376</v>
      </c>
      <c r="M17" s="388">
        <f>+K17+L17</f>
        <v>8614199</v>
      </c>
      <c r="O17" s="189" t="s">
        <v>26</v>
      </c>
    </row>
    <row r="18" spans="1:16">
      <c r="B18" s="345"/>
      <c r="C18" s="200" t="s">
        <v>13</v>
      </c>
      <c r="D18" s="201">
        <v>650000000</v>
      </c>
      <c r="E18" s="341"/>
      <c r="F18" s="202" t="s">
        <v>12</v>
      </c>
      <c r="G18" s="203">
        <f>'2.TASAS PROMEDIO'!K24</f>
        <v>0.969951232</v>
      </c>
      <c r="H18" s="202" t="s">
        <v>3</v>
      </c>
      <c r="I18" s="219">
        <f>ROUND((+D18*G18/100),0)</f>
        <v>6304683</v>
      </c>
      <c r="J18" s="226"/>
      <c r="K18" s="219">
        <f t="shared" si="0"/>
        <v>276370</v>
      </c>
      <c r="L18" s="219">
        <f t="shared" si="1"/>
        <v>52510</v>
      </c>
      <c r="M18" s="388">
        <f>+K18+L18</f>
        <v>328880</v>
      </c>
      <c r="O18" s="190" t="s">
        <v>26</v>
      </c>
    </row>
    <row r="19" spans="1:16">
      <c r="B19" s="345"/>
      <c r="C19" s="200" t="s">
        <v>94</v>
      </c>
      <c r="D19" s="201">
        <v>300000000</v>
      </c>
      <c r="E19" s="341"/>
      <c r="F19" s="202" t="s">
        <v>12</v>
      </c>
      <c r="G19" s="203">
        <f>+'2.TASAS PROMEDIO'!K29</f>
        <v>0.61</v>
      </c>
      <c r="H19" s="202" t="s">
        <v>3</v>
      </c>
      <c r="I19" s="219">
        <f>ROUND((+D19*G19/100),0)</f>
        <v>1830000</v>
      </c>
      <c r="J19" s="226"/>
      <c r="K19" s="219">
        <f t="shared" si="0"/>
        <v>80219</v>
      </c>
      <c r="L19" s="219">
        <f t="shared" si="1"/>
        <v>15242</v>
      </c>
      <c r="M19" s="388">
        <f>+K19+L19</f>
        <v>95461</v>
      </c>
      <c r="O19" s="190"/>
    </row>
    <row r="20" spans="1:16">
      <c r="B20" s="345"/>
      <c r="C20" s="200" t="s">
        <v>95</v>
      </c>
      <c r="D20" s="201">
        <f>+'8.VRES ASEGURADOS E&amp;M '!C9</f>
        <v>548956000</v>
      </c>
      <c r="E20" s="201">
        <f>+'8.VRES ASEGURADOS E&amp;M '!D9</f>
        <v>1203191.2328767125</v>
      </c>
      <c r="F20" s="202" t="s">
        <v>12</v>
      </c>
      <c r="G20" s="203">
        <f>+'2.TASAS PROMEDIO'!K35</f>
        <v>9.2477650400000009</v>
      </c>
      <c r="H20" s="203">
        <f>+G20/2</f>
        <v>4.6238825200000004</v>
      </c>
      <c r="I20" s="219">
        <f>ROUND((+D20*G20/1000),0)</f>
        <v>5076616</v>
      </c>
      <c r="J20" s="219">
        <f>ROUND((+E20*H20/1000),0)</f>
        <v>5563</v>
      </c>
      <c r="K20" s="219">
        <f t="shared" si="0"/>
        <v>222780</v>
      </c>
      <c r="L20" s="219">
        <f t="shared" si="1"/>
        <v>42328</v>
      </c>
      <c r="M20" s="388">
        <f>+K20+L20</f>
        <v>265108</v>
      </c>
      <c r="O20" s="190"/>
    </row>
    <row r="21" spans="1:16">
      <c r="B21" s="345"/>
      <c r="C21" s="200" t="s">
        <v>96</v>
      </c>
      <c r="D21" s="201">
        <f>+'9.CASCO BARCO'!I323</f>
        <v>7886063103.1099997</v>
      </c>
      <c r="E21" s="206"/>
      <c r="F21" s="202" t="s">
        <v>12</v>
      </c>
      <c r="G21" s="203">
        <f>+'2.TASAS PROMEDIO'!K40</f>
        <v>4.4004120159161895</v>
      </c>
      <c r="H21" s="202" t="s">
        <v>3</v>
      </c>
      <c r="I21" s="219">
        <f>ROUND((+D21*G21/100),0)</f>
        <v>347019268</v>
      </c>
      <c r="J21" s="226"/>
      <c r="K21" s="219">
        <f t="shared" si="0"/>
        <v>15211804</v>
      </c>
      <c r="L21" s="219">
        <f t="shared" si="1"/>
        <v>2890243</v>
      </c>
      <c r="M21" s="388">
        <f t="shared" ref="M21" si="2">+K21+L21</f>
        <v>18102047</v>
      </c>
      <c r="O21" s="190"/>
    </row>
    <row r="22" spans="1:16" ht="16.5">
      <c r="B22" s="345"/>
      <c r="C22" s="338" t="s">
        <v>34</v>
      </c>
      <c r="D22" s="338"/>
      <c r="E22" s="338"/>
      <c r="F22" s="338"/>
      <c r="G22" s="338"/>
      <c r="H22" s="338"/>
      <c r="I22" s="338"/>
      <c r="J22" s="338"/>
      <c r="K22" s="338"/>
      <c r="L22" s="338"/>
      <c r="M22" s="306">
        <f>SUM(M14:M21)</f>
        <v>139299804</v>
      </c>
      <c r="N22" s="173" t="s">
        <v>26</v>
      </c>
      <c r="O22" s="187"/>
      <c r="P22" s="180"/>
    </row>
    <row r="23" spans="1:16" ht="16.5">
      <c r="A23" s="191"/>
      <c r="B23" s="235"/>
      <c r="C23" s="192"/>
      <c r="D23" s="192"/>
      <c r="E23" s="192"/>
      <c r="F23" s="192"/>
      <c r="G23" s="192"/>
      <c r="H23" s="192"/>
      <c r="I23" s="224"/>
      <c r="J23" s="224"/>
      <c r="K23" s="224"/>
      <c r="L23" s="224"/>
      <c r="M23" s="220"/>
      <c r="N23" s="191"/>
      <c r="O23" s="187"/>
      <c r="P23" s="180"/>
    </row>
    <row r="24" spans="1:16">
      <c r="O24" s="187"/>
    </row>
    <row r="25" spans="1:16" ht="25.5">
      <c r="B25" s="345" t="s">
        <v>40</v>
      </c>
      <c r="C25" s="198" t="s">
        <v>4</v>
      </c>
      <c r="D25" s="346" t="s">
        <v>0</v>
      </c>
      <c r="E25" s="346"/>
      <c r="F25" s="346" t="s">
        <v>7</v>
      </c>
      <c r="G25" s="346"/>
      <c r="H25" s="198" t="s">
        <v>6</v>
      </c>
      <c r="I25" s="348" t="s">
        <v>29</v>
      </c>
      <c r="J25" s="348"/>
      <c r="K25" s="218" t="s">
        <v>42</v>
      </c>
      <c r="L25" s="218" t="s">
        <v>10</v>
      </c>
      <c r="M25" s="218" t="s">
        <v>2</v>
      </c>
      <c r="O25" s="179"/>
    </row>
    <row r="26" spans="1:16">
      <c r="B26" s="345"/>
      <c r="C26" s="200" t="s">
        <v>2069</v>
      </c>
      <c r="D26" s="347">
        <f>+'10.PARQUE AUTOMOR 31-08-26 437'!Q439</f>
        <v>17942800000</v>
      </c>
      <c r="E26" s="347"/>
      <c r="F26" s="202" t="s">
        <v>12</v>
      </c>
      <c r="G26" s="203">
        <f>+'2.TASAS PROMEDIO'!K50</f>
        <v>2.3190201593333337</v>
      </c>
      <c r="H26" s="202" t="s">
        <v>3</v>
      </c>
      <c r="I26" s="219">
        <f>ROUND((+D26*G26/100),0)</f>
        <v>416097149</v>
      </c>
      <c r="J26" s="226"/>
      <c r="K26" s="219">
        <f>ROUND((I26+J26)/365*$D$10,0)</f>
        <v>18239875</v>
      </c>
      <c r="L26" s="219">
        <f>ROUND((+K26*0.19),0)</f>
        <v>3465576</v>
      </c>
      <c r="M26" s="388">
        <f>+K26+L26</f>
        <v>21705451</v>
      </c>
      <c r="O26" s="179"/>
    </row>
    <row r="27" spans="1:16">
      <c r="B27" s="345"/>
      <c r="C27" s="351" t="s">
        <v>2070</v>
      </c>
      <c r="D27" s="351"/>
      <c r="E27" s="351"/>
      <c r="F27" s="351"/>
      <c r="G27" s="351"/>
      <c r="H27" s="351"/>
      <c r="I27" s="351"/>
      <c r="J27" s="226"/>
      <c r="K27" s="219"/>
      <c r="L27" s="219"/>
      <c r="M27" s="388">
        <f>ROUND((+M26*10%),0)</f>
        <v>2170545</v>
      </c>
      <c r="O27" s="179"/>
    </row>
    <row r="28" spans="1:16" ht="16.5">
      <c r="B28" s="345"/>
      <c r="C28" s="338" t="s">
        <v>493</v>
      </c>
      <c r="D28" s="338"/>
      <c r="E28" s="338"/>
      <c r="F28" s="338"/>
      <c r="G28" s="338"/>
      <c r="H28" s="338"/>
      <c r="I28" s="338"/>
      <c r="J28" s="338"/>
      <c r="K28" s="338"/>
      <c r="L28" s="338"/>
      <c r="M28" s="306">
        <f>SUM(M26:M27)</f>
        <v>23875996</v>
      </c>
      <c r="O28" s="179"/>
    </row>
    <row r="29" spans="1:16">
      <c r="B29" s="234"/>
      <c r="D29" s="180"/>
      <c r="O29" s="179"/>
    </row>
    <row r="30" spans="1:16">
      <c r="B30" s="234"/>
      <c r="D30" s="180"/>
      <c r="O30" s="179"/>
    </row>
    <row r="31" spans="1:16" ht="25.5">
      <c r="B31" s="345" t="s">
        <v>41</v>
      </c>
      <c r="C31" s="198" t="s">
        <v>4</v>
      </c>
      <c r="D31" s="346" t="s">
        <v>0</v>
      </c>
      <c r="E31" s="346"/>
      <c r="F31" s="346" t="s">
        <v>7</v>
      </c>
      <c r="G31" s="346"/>
      <c r="H31" s="198" t="s">
        <v>6</v>
      </c>
      <c r="I31" s="348" t="s">
        <v>29</v>
      </c>
      <c r="J31" s="348"/>
      <c r="K31" s="218" t="s">
        <v>42</v>
      </c>
      <c r="L31" s="218" t="s">
        <v>10</v>
      </c>
      <c r="M31" s="218" t="s">
        <v>2</v>
      </c>
      <c r="O31" s="179"/>
    </row>
    <row r="32" spans="1:16">
      <c r="B32" s="345"/>
      <c r="C32" s="208" t="s">
        <v>35</v>
      </c>
      <c r="D32" s="347">
        <v>2600000000</v>
      </c>
      <c r="E32" s="347"/>
      <c r="F32" s="350">
        <f>+'2.TASAS PROMEDIO'!K60</f>
        <v>14.7689966972832</v>
      </c>
      <c r="G32" s="350"/>
      <c r="H32" s="209" t="s">
        <v>12</v>
      </c>
      <c r="I32" s="349">
        <f>ROUND((+D32*F32/100),0)</f>
        <v>383993914</v>
      </c>
      <c r="J32" s="349"/>
      <c r="K32" s="219">
        <f>ROUND((I32+J32)/365*$E$10,0)</f>
        <v>26300953</v>
      </c>
      <c r="L32" s="219">
        <f>ROUND((+K32*0.19),0)</f>
        <v>4997181</v>
      </c>
      <c r="M32" s="388">
        <f>+K32+L32</f>
        <v>31298134</v>
      </c>
      <c r="O32" s="179"/>
    </row>
    <row r="33" spans="2:15" ht="16.5">
      <c r="B33" s="345"/>
      <c r="C33" s="338" t="s">
        <v>492</v>
      </c>
      <c r="D33" s="338"/>
      <c r="E33" s="338"/>
      <c r="F33" s="338"/>
      <c r="G33" s="338"/>
      <c r="H33" s="338"/>
      <c r="I33" s="338"/>
      <c r="J33" s="338"/>
      <c r="K33" s="338"/>
      <c r="L33" s="338"/>
      <c r="M33" s="306">
        <f>SUM(M32:M32)</f>
        <v>31298134</v>
      </c>
      <c r="O33" s="179"/>
    </row>
    <row r="34" spans="2:15">
      <c r="B34" s="234"/>
      <c r="D34" s="180"/>
      <c r="O34" s="179"/>
    </row>
    <row r="35" spans="2:15">
      <c r="B35" s="234"/>
      <c r="D35" s="180"/>
      <c r="O35" s="179"/>
    </row>
    <row r="36" spans="2:15" ht="25.5">
      <c r="B36" s="345" t="s">
        <v>2067</v>
      </c>
      <c r="C36" s="198" t="s">
        <v>4</v>
      </c>
      <c r="D36" s="346" t="s">
        <v>0</v>
      </c>
      <c r="E36" s="346"/>
      <c r="F36" s="346" t="s">
        <v>7</v>
      </c>
      <c r="G36" s="346"/>
      <c r="H36" s="198" t="s">
        <v>6</v>
      </c>
      <c r="I36" s="348" t="s">
        <v>29</v>
      </c>
      <c r="J36" s="348"/>
      <c r="K36" s="218" t="s">
        <v>42</v>
      </c>
      <c r="L36" s="218" t="s">
        <v>10</v>
      </c>
      <c r="M36" s="218" t="s">
        <v>2</v>
      </c>
      <c r="O36" s="179"/>
    </row>
    <row r="37" spans="2:15">
      <c r="B37" s="345"/>
      <c r="C37" s="211" t="s">
        <v>2052</v>
      </c>
      <c r="D37" s="354">
        <f>+'11.DRONES'!I23</f>
        <v>824021468</v>
      </c>
      <c r="E37" s="354"/>
      <c r="F37" s="355">
        <f>+'2.TASAS PROMEDIO'!K69</f>
        <v>18.89559268</v>
      </c>
      <c r="G37" s="355"/>
      <c r="H37" s="212" t="s">
        <v>12</v>
      </c>
      <c r="I37" s="356">
        <f>+D37*F37/100</f>
        <v>155703740.18903655</v>
      </c>
      <c r="J37" s="356"/>
      <c r="K37" s="221">
        <f>ROUND((I37+J37)/365*$D$10,0)</f>
        <v>6825369</v>
      </c>
      <c r="L37" s="221">
        <f>ROUND((+K37*0.19),0)</f>
        <v>1296820</v>
      </c>
      <c r="M37" s="389">
        <f>+K37+L37</f>
        <v>8122189</v>
      </c>
      <c r="O37" s="179"/>
    </row>
    <row r="38" spans="2:15" ht="38.25">
      <c r="B38" s="353"/>
      <c r="C38" s="213" t="s">
        <v>2089</v>
      </c>
      <c r="D38" s="357">
        <f>(33333*424882.74)*17</f>
        <v>240764478331.14001</v>
      </c>
      <c r="E38" s="357"/>
      <c r="F38" s="335">
        <f>+'2.TASAS PROMEDIO'!J70</f>
        <v>4759832</v>
      </c>
      <c r="G38" s="335"/>
      <c r="H38" s="209"/>
      <c r="I38" s="349">
        <f>F38*17</f>
        <v>80917144</v>
      </c>
      <c r="J38" s="349"/>
      <c r="K38" s="219">
        <f>ROUND((I38+J38)/365*$D$10,0)</f>
        <v>3547053</v>
      </c>
      <c r="L38" s="219">
        <f>ROUND((+K38*0.19),0)-0.7</f>
        <v>673939.3</v>
      </c>
      <c r="M38" s="388">
        <f>+K38+L38</f>
        <v>4220992.3</v>
      </c>
      <c r="O38" s="179"/>
    </row>
    <row r="39" spans="2:15" ht="16.5">
      <c r="B39" s="353"/>
      <c r="C39" s="338" t="s">
        <v>2072</v>
      </c>
      <c r="D39" s="338"/>
      <c r="E39" s="338"/>
      <c r="F39" s="338"/>
      <c r="G39" s="338"/>
      <c r="H39" s="338"/>
      <c r="I39" s="338"/>
      <c r="J39" s="338"/>
      <c r="K39" s="338"/>
      <c r="L39" s="338"/>
      <c r="M39" s="306">
        <f>SUM(M37:M38)</f>
        <v>12343181.300000001</v>
      </c>
      <c r="O39" s="179"/>
    </row>
    <row r="40" spans="2:15">
      <c r="B40" s="234"/>
      <c r="D40" s="180"/>
      <c r="O40" s="179"/>
    </row>
    <row r="41" spans="2:15">
      <c r="B41" s="234"/>
      <c r="D41" s="180"/>
      <c r="O41" s="179"/>
    </row>
    <row r="42" spans="2:15" ht="25.5">
      <c r="B42" s="345" t="s">
        <v>2068</v>
      </c>
      <c r="C42" s="198" t="s">
        <v>4</v>
      </c>
      <c r="D42" s="346" t="s">
        <v>0</v>
      </c>
      <c r="E42" s="346"/>
      <c r="F42" s="346" t="s">
        <v>7</v>
      </c>
      <c r="G42" s="346"/>
      <c r="H42" s="198" t="s">
        <v>6</v>
      </c>
      <c r="I42" s="348" t="s">
        <v>29</v>
      </c>
      <c r="J42" s="348"/>
      <c r="K42" s="218" t="s">
        <v>42</v>
      </c>
      <c r="L42" s="218" t="s">
        <v>10</v>
      </c>
      <c r="M42" s="218" t="s">
        <v>2</v>
      </c>
      <c r="O42" s="179"/>
    </row>
    <row r="43" spans="2:15">
      <c r="B43" s="345"/>
      <c r="C43" s="208" t="s">
        <v>465</v>
      </c>
      <c r="D43" s="347">
        <f>59000000*100</f>
        <v>5900000000</v>
      </c>
      <c r="E43" s="347"/>
      <c r="F43" s="350">
        <f>+'2.TASAS PROMEDIO'!K79</f>
        <v>8.8806853161599992</v>
      </c>
      <c r="G43" s="350"/>
      <c r="H43" s="209" t="s">
        <v>475</v>
      </c>
      <c r="I43" s="349">
        <f>+D43*F43/1000</f>
        <v>52396043.365343995</v>
      </c>
      <c r="J43" s="349"/>
      <c r="K43" s="219">
        <f>ROUND((I43+J43)/365*$G$10,0)</f>
        <v>3588770</v>
      </c>
      <c r="L43" s="219">
        <f>ROUND((+K43*0.19),0)</f>
        <v>681866</v>
      </c>
      <c r="M43" s="388">
        <f>+K43+L43</f>
        <v>4270636</v>
      </c>
      <c r="O43" s="179"/>
    </row>
    <row r="44" spans="2:15" ht="16.5">
      <c r="B44" s="345"/>
      <c r="C44" s="338" t="s">
        <v>2073</v>
      </c>
      <c r="D44" s="338"/>
      <c r="E44" s="338"/>
      <c r="F44" s="338"/>
      <c r="G44" s="338"/>
      <c r="H44" s="338"/>
      <c r="I44" s="338"/>
      <c r="J44" s="338"/>
      <c r="K44" s="338"/>
      <c r="L44" s="338"/>
      <c r="M44" s="306">
        <f>SUM(M43:M43)</f>
        <v>4270636</v>
      </c>
      <c r="O44" s="179"/>
    </row>
    <row r="45" spans="2:15">
      <c r="O45" s="179"/>
    </row>
    <row r="46" spans="2:15" ht="15.75">
      <c r="B46" s="352" t="s">
        <v>36</v>
      </c>
      <c r="C46" s="352"/>
      <c r="D46" s="352"/>
      <c r="E46" s="352"/>
      <c r="F46" s="352"/>
      <c r="G46" s="352"/>
      <c r="H46" s="352"/>
      <c r="I46" s="352"/>
      <c r="J46" s="352"/>
      <c r="K46" s="352"/>
      <c r="L46" s="352"/>
      <c r="M46" s="387">
        <f>+M44+M39+M33+M28+M22</f>
        <v>211087751.30000001</v>
      </c>
      <c r="O46" s="179"/>
    </row>
    <row r="47" spans="2:15">
      <c r="B47" s="234"/>
      <c r="D47" s="180"/>
      <c r="O47" s="179"/>
    </row>
    <row r="48" spans="2:15">
      <c r="B48" s="234"/>
      <c r="D48" s="180"/>
      <c r="O48" s="179"/>
    </row>
    <row r="49" spans="2:15">
      <c r="B49" s="234"/>
      <c r="D49" s="180"/>
      <c r="O49" s="179"/>
    </row>
    <row r="50" spans="2:15">
      <c r="B50" s="234"/>
      <c r="D50" s="180"/>
      <c r="O50" s="179"/>
    </row>
    <row r="51" spans="2:15">
      <c r="B51" s="234"/>
      <c r="D51" s="180"/>
      <c r="O51" s="179"/>
    </row>
    <row r="52" spans="2:15">
      <c r="B52" s="234"/>
      <c r="D52" s="180"/>
      <c r="O52" s="179"/>
    </row>
    <row r="53" spans="2:15">
      <c r="B53" s="234"/>
      <c r="D53" s="180"/>
      <c r="O53" s="179"/>
    </row>
    <row r="54" spans="2:15">
      <c r="B54" s="234"/>
      <c r="D54" s="180"/>
      <c r="O54" s="179"/>
    </row>
    <row r="55" spans="2:15">
      <c r="B55" s="234"/>
      <c r="D55" s="180"/>
      <c r="O55" s="179"/>
    </row>
    <row r="56" spans="2:15">
      <c r="B56" s="234"/>
      <c r="D56" s="180"/>
      <c r="O56" s="179"/>
    </row>
    <row r="57" spans="2:15">
      <c r="B57" s="234"/>
      <c r="D57" s="180"/>
      <c r="O57" s="179"/>
    </row>
    <row r="58" spans="2:15">
      <c r="B58" s="234"/>
      <c r="D58" s="180"/>
      <c r="O58" s="179"/>
    </row>
    <row r="59" spans="2:15">
      <c r="B59" s="234"/>
      <c r="D59" s="180"/>
      <c r="O59" s="179"/>
    </row>
    <row r="60" spans="2:15">
      <c r="B60" s="234"/>
      <c r="D60" s="180"/>
      <c r="O60" s="179"/>
    </row>
    <row r="61" spans="2:15">
      <c r="B61" s="234"/>
      <c r="D61" s="180"/>
      <c r="O61" s="179"/>
    </row>
    <row r="62" spans="2:15">
      <c r="B62" s="234"/>
      <c r="D62" s="180"/>
      <c r="O62" s="179"/>
    </row>
    <row r="63" spans="2:15">
      <c r="B63" s="234"/>
      <c r="D63" s="180"/>
      <c r="O63" s="179"/>
    </row>
    <row r="64" spans="2:15">
      <c r="B64" s="234"/>
      <c r="D64" s="180"/>
      <c r="O64" s="179"/>
    </row>
    <row r="65" spans="2:15">
      <c r="B65" s="234"/>
      <c r="D65" s="180"/>
      <c r="O65" s="179"/>
    </row>
    <row r="66" spans="2:15">
      <c r="B66" s="234"/>
      <c r="D66" s="180"/>
      <c r="O66" s="179"/>
    </row>
    <row r="67" spans="2:15">
      <c r="B67" s="234"/>
      <c r="D67" s="180"/>
      <c r="O67" s="179"/>
    </row>
    <row r="68" spans="2:15">
      <c r="B68" s="234"/>
      <c r="D68" s="180"/>
      <c r="O68" s="179"/>
    </row>
    <row r="69" spans="2:15">
      <c r="B69" s="234"/>
      <c r="D69" s="180"/>
      <c r="O69" s="179"/>
    </row>
    <row r="70" spans="2:15">
      <c r="B70" s="234"/>
      <c r="D70" s="180"/>
      <c r="O70" s="179"/>
    </row>
    <row r="71" spans="2:15">
      <c r="B71" s="234"/>
      <c r="D71" s="180"/>
      <c r="O71" s="179"/>
    </row>
    <row r="72" spans="2:15">
      <c r="B72" s="234"/>
      <c r="D72" s="180"/>
      <c r="O72" s="179"/>
    </row>
    <row r="73" spans="2:15">
      <c r="B73" s="234"/>
      <c r="D73" s="180"/>
      <c r="O73" s="179"/>
    </row>
    <row r="74" spans="2:15">
      <c r="B74" s="234"/>
      <c r="D74" s="180"/>
      <c r="O74" s="179"/>
    </row>
    <row r="75" spans="2:15">
      <c r="B75" s="234"/>
      <c r="D75" s="180"/>
      <c r="O75" s="179"/>
    </row>
    <row r="76" spans="2:15">
      <c r="B76" s="234"/>
      <c r="D76" s="180"/>
      <c r="O76" s="179"/>
    </row>
    <row r="77" spans="2:15">
      <c r="B77" s="234"/>
      <c r="D77" s="180"/>
      <c r="O77" s="179"/>
    </row>
    <row r="78" spans="2:15">
      <c r="B78" s="234"/>
      <c r="D78" s="180"/>
      <c r="O78" s="179"/>
    </row>
    <row r="79" spans="2:15">
      <c r="B79" s="234"/>
      <c r="D79" s="180"/>
      <c r="O79" s="179"/>
    </row>
    <row r="80" spans="2:15">
      <c r="B80" s="234"/>
      <c r="D80" s="180"/>
      <c r="O80" s="179"/>
    </row>
    <row r="81" spans="2:15">
      <c r="B81" s="234"/>
      <c r="D81" s="180"/>
      <c r="O81" s="179"/>
    </row>
    <row r="82" spans="2:15">
      <c r="B82" s="234"/>
      <c r="D82" s="180"/>
      <c r="O82" s="179"/>
    </row>
    <row r="83" spans="2:15">
      <c r="F83" s="173"/>
      <c r="G83" s="173"/>
      <c r="H83" s="173"/>
      <c r="O83" s="189"/>
    </row>
    <row r="84" spans="2:15">
      <c r="F84" s="173"/>
      <c r="G84" s="173"/>
      <c r="H84" s="173"/>
    </row>
    <row r="85" spans="2:15">
      <c r="F85" s="173"/>
      <c r="G85" s="173"/>
      <c r="H85" s="173"/>
    </row>
    <row r="88" spans="2:15">
      <c r="F88" s="173"/>
      <c r="G88" s="173"/>
      <c r="H88" s="173"/>
    </row>
    <row r="89" spans="2:15">
      <c r="F89" s="173"/>
      <c r="G89" s="173"/>
      <c r="H89" s="173"/>
    </row>
    <row r="90" spans="2:15">
      <c r="F90" s="173"/>
      <c r="G90" s="173"/>
      <c r="H90" s="173"/>
    </row>
    <row r="91" spans="2:15">
      <c r="F91" s="173"/>
      <c r="G91" s="173"/>
      <c r="H91" s="173"/>
    </row>
    <row r="92" spans="2:15">
      <c r="F92" s="173"/>
      <c r="G92" s="173"/>
      <c r="H92" s="173"/>
    </row>
  </sheetData>
  <mergeCells count="53">
    <mergeCell ref="C44:L44"/>
    <mergeCell ref="D42:E42"/>
    <mergeCell ref="F42:G42"/>
    <mergeCell ref="I42:J42"/>
    <mergeCell ref="D43:E43"/>
    <mergeCell ref="D25:E25"/>
    <mergeCell ref="F25:G25"/>
    <mergeCell ref="B46:L46"/>
    <mergeCell ref="B36:B39"/>
    <mergeCell ref="D36:E36"/>
    <mergeCell ref="F36:G36"/>
    <mergeCell ref="I36:J36"/>
    <mergeCell ref="D37:E37"/>
    <mergeCell ref="F37:G37"/>
    <mergeCell ref="I37:J37"/>
    <mergeCell ref="D38:E38"/>
    <mergeCell ref="I38:J38"/>
    <mergeCell ref="C39:L39"/>
    <mergeCell ref="B42:B44"/>
    <mergeCell ref="F43:G43"/>
    <mergeCell ref="I43:J43"/>
    <mergeCell ref="C4:M4"/>
    <mergeCell ref="B13:B22"/>
    <mergeCell ref="B31:B33"/>
    <mergeCell ref="C33:L33"/>
    <mergeCell ref="D31:E31"/>
    <mergeCell ref="D32:E32"/>
    <mergeCell ref="I31:J31"/>
    <mergeCell ref="I32:J32"/>
    <mergeCell ref="F31:G31"/>
    <mergeCell ref="F32:G32"/>
    <mergeCell ref="I25:J25"/>
    <mergeCell ref="D26:E26"/>
    <mergeCell ref="C27:I27"/>
    <mergeCell ref="C28:L28"/>
    <mergeCell ref="G11:H11"/>
    <mergeCell ref="B25:B28"/>
    <mergeCell ref="F38:G38"/>
    <mergeCell ref="C3:M3"/>
    <mergeCell ref="C2:M2"/>
    <mergeCell ref="C22:L22"/>
    <mergeCell ref="C15:L15"/>
    <mergeCell ref="I5:J5"/>
    <mergeCell ref="E16:E19"/>
    <mergeCell ref="E7:F7"/>
    <mergeCell ref="E8:F8"/>
    <mergeCell ref="E9:F9"/>
    <mergeCell ref="E10:F10"/>
    <mergeCell ref="E11:F11"/>
    <mergeCell ref="G7:H7"/>
    <mergeCell ref="G8:H8"/>
    <mergeCell ref="G9:H9"/>
    <mergeCell ref="G10:H10"/>
  </mergeCells>
  <pageMargins left="0.70866141732283472" right="0.70866141732283472" top="0.74803149606299213" bottom="0.74803149606299213" header="0.31496062992125984" footer="0.31496062992125984"/>
  <pageSetup scale="61" orientation="landscape" r:id="rId1"/>
  <ignoredErrors>
    <ignoredError sqref="I20" formula="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4C383B-6C60-4484-BB06-2F8E1CDD42B5}">
  <sheetPr>
    <tabColor theme="4" tint="0.39997558519241921"/>
    <pageSetUpPr fitToPage="1"/>
  </sheetPr>
  <dimension ref="B2:P53"/>
  <sheetViews>
    <sheetView showGridLines="0" topLeftCell="B21" zoomScale="90" zoomScaleNormal="90" workbookViewId="0">
      <selection activeCell="L32" sqref="L32"/>
    </sheetView>
  </sheetViews>
  <sheetFormatPr baseColWidth="10" defaultColWidth="12.42578125" defaultRowHeight="12.75"/>
  <cols>
    <col min="1" max="1" width="2.42578125" style="173" customWidth="1"/>
    <col min="2" max="2" width="8.28515625" style="232" customWidth="1"/>
    <col min="3" max="3" width="46.85546875" style="173" customWidth="1"/>
    <col min="4" max="4" width="17.5703125" style="173" customWidth="1"/>
    <col min="5" max="5" width="15.7109375" style="173" customWidth="1"/>
    <col min="6" max="6" width="8" style="174" customWidth="1"/>
    <col min="7" max="7" width="10.140625" style="174" customWidth="1"/>
    <col min="8" max="8" width="11" style="174" customWidth="1"/>
    <col min="9" max="9" width="12.7109375" style="175" customWidth="1"/>
    <col min="10" max="10" width="16.5703125" style="175" customWidth="1"/>
    <col min="11" max="11" width="14.7109375" style="175" customWidth="1"/>
    <col min="12" max="12" width="16.28515625" style="175" customWidth="1"/>
    <col min="13" max="13" width="18" style="175" customWidth="1"/>
    <col min="14" max="14" width="17.42578125" style="173" customWidth="1"/>
    <col min="15" max="15" width="16" style="173" customWidth="1"/>
    <col min="16" max="16" width="13" style="173" bestFit="1" customWidth="1"/>
    <col min="17" max="16384" width="12.42578125" style="173"/>
  </cols>
  <sheetData>
    <row r="2" spans="2:16" ht="20.25">
      <c r="C2" s="337" t="s">
        <v>45</v>
      </c>
      <c r="D2" s="337"/>
      <c r="E2" s="337"/>
      <c r="F2" s="337"/>
      <c r="G2" s="337"/>
      <c r="H2" s="337"/>
      <c r="I2" s="337"/>
      <c r="J2" s="337"/>
      <c r="K2" s="337"/>
      <c r="L2" s="337"/>
      <c r="M2" s="337"/>
    </row>
    <row r="3" spans="2:16" ht="15.75">
      <c r="B3" s="233"/>
      <c r="C3" s="336" t="s">
        <v>1</v>
      </c>
      <c r="D3" s="336"/>
      <c r="E3" s="336"/>
      <c r="F3" s="336"/>
      <c r="G3" s="336"/>
      <c r="H3" s="336"/>
      <c r="I3" s="336"/>
      <c r="J3" s="336"/>
      <c r="K3" s="336"/>
      <c r="L3" s="336"/>
      <c r="M3" s="336"/>
      <c r="P3" s="176"/>
    </row>
    <row r="4" spans="2:16" ht="15.75">
      <c r="C4" s="336" t="s">
        <v>476</v>
      </c>
      <c r="D4" s="336"/>
      <c r="E4" s="336"/>
      <c r="F4" s="336"/>
      <c r="G4" s="336"/>
      <c r="H4" s="336"/>
      <c r="I4" s="336"/>
      <c r="J4" s="336"/>
      <c r="K4" s="336"/>
      <c r="L4" s="336"/>
      <c r="M4" s="336"/>
    </row>
    <row r="5" spans="2:16">
      <c r="I5" s="360"/>
      <c r="J5" s="360"/>
      <c r="K5" s="178"/>
    </row>
    <row r="6" spans="2:16">
      <c r="D6" s="179"/>
      <c r="E6" s="180"/>
      <c r="I6" s="177"/>
      <c r="J6" s="177"/>
    </row>
    <row r="7" spans="2:16">
      <c r="C7" s="194" t="s">
        <v>466</v>
      </c>
      <c r="D7" s="194" t="s">
        <v>2075</v>
      </c>
      <c r="E7" s="358"/>
      <c r="F7" s="358"/>
      <c r="G7" s="358"/>
      <c r="H7" s="358"/>
      <c r="I7" s="227"/>
    </row>
    <row r="8" spans="2:16">
      <c r="C8" s="195" t="s">
        <v>467</v>
      </c>
      <c r="D8" s="196">
        <v>46388</v>
      </c>
      <c r="E8" s="359"/>
      <c r="F8" s="359"/>
      <c r="G8" s="359"/>
      <c r="H8" s="359"/>
      <c r="I8" s="228"/>
      <c r="K8" s="181" t="s">
        <v>26</v>
      </c>
      <c r="L8" s="182"/>
      <c r="M8" s="181" t="s">
        <v>26</v>
      </c>
    </row>
    <row r="9" spans="2:16">
      <c r="C9" s="195" t="s">
        <v>468</v>
      </c>
      <c r="D9" s="196">
        <v>46753</v>
      </c>
      <c r="E9" s="359"/>
      <c r="F9" s="359"/>
      <c r="G9" s="359"/>
      <c r="H9" s="359"/>
      <c r="I9" s="228"/>
      <c r="K9" s="181"/>
      <c r="L9" s="183"/>
      <c r="M9" s="181"/>
    </row>
    <row r="10" spans="2:16">
      <c r="C10" s="195" t="s">
        <v>43</v>
      </c>
      <c r="D10" s="214">
        <f>+D9-D8</f>
        <v>365</v>
      </c>
      <c r="E10" s="361"/>
      <c r="F10" s="361"/>
      <c r="G10" s="361"/>
      <c r="H10" s="361"/>
      <c r="I10" s="228"/>
      <c r="K10" s="184" t="s">
        <v>26</v>
      </c>
      <c r="L10" s="178"/>
      <c r="M10" s="184" t="s">
        <v>26</v>
      </c>
      <c r="N10" s="173" t="s">
        <v>26</v>
      </c>
    </row>
    <row r="11" spans="2:16" ht="16.5">
      <c r="C11" s="195" t="s">
        <v>44</v>
      </c>
      <c r="D11" s="197">
        <f>+M47</f>
        <v>4594421453.7600002</v>
      </c>
      <c r="E11" s="362"/>
      <c r="F11" s="362"/>
      <c r="G11" s="362"/>
      <c r="H11" s="362"/>
      <c r="I11" s="129"/>
      <c r="L11" s="178"/>
      <c r="M11" s="184"/>
      <c r="N11" s="173" t="s">
        <v>26</v>
      </c>
    </row>
    <row r="12" spans="2:16">
      <c r="E12" s="185"/>
      <c r="G12" s="186"/>
      <c r="I12" s="178"/>
      <c r="J12" s="178"/>
      <c r="K12" s="178"/>
      <c r="L12" s="178"/>
      <c r="M12" s="178"/>
    </row>
    <row r="13" spans="2:16" s="1" customFormat="1" ht="38.25">
      <c r="B13" s="345" t="s">
        <v>39</v>
      </c>
      <c r="C13" s="198" t="s">
        <v>4</v>
      </c>
      <c r="D13" s="198" t="s">
        <v>0</v>
      </c>
      <c r="E13" s="198" t="s">
        <v>5</v>
      </c>
      <c r="F13" s="198" t="s">
        <v>6</v>
      </c>
      <c r="G13" s="198" t="s">
        <v>7</v>
      </c>
      <c r="H13" s="198" t="s">
        <v>8</v>
      </c>
      <c r="I13" s="199" t="s">
        <v>29</v>
      </c>
      <c r="J13" s="199" t="s">
        <v>9</v>
      </c>
      <c r="K13" s="199" t="s">
        <v>42</v>
      </c>
      <c r="L13" s="199" t="s">
        <v>10</v>
      </c>
      <c r="M13" s="199" t="s">
        <v>2</v>
      </c>
      <c r="O13" s="3" t="s">
        <v>26</v>
      </c>
    </row>
    <row r="14" spans="2:16">
      <c r="B14" s="345"/>
      <c r="C14" s="200" t="s">
        <v>11</v>
      </c>
      <c r="D14" s="201">
        <f>+'7.VRES ASEGURADOS TRDM'!F19</f>
        <v>187499143958.99329</v>
      </c>
      <c r="E14" s="201">
        <f>+'7.VRES ASEGURADOS TRDM'!G19</f>
        <v>6491318497.2795658</v>
      </c>
      <c r="F14" s="202" t="s">
        <v>12</v>
      </c>
      <c r="G14" s="203">
        <f>+'2.TASAS PROMEDIO'!K10</f>
        <v>10.301684282585601</v>
      </c>
      <c r="H14" s="203">
        <f>+G14/2</f>
        <v>5.1508421412928005</v>
      </c>
      <c r="I14" s="204">
        <f>ROUND((+D14*G14/1000),0)</f>
        <v>1931556984</v>
      </c>
      <c r="J14" s="204">
        <f>ROUND((+E14*H14/1000),0)</f>
        <v>33435757</v>
      </c>
      <c r="K14" s="204">
        <f>ROUND((I14+J14)/365*D10,0)</f>
        <v>1964992741</v>
      </c>
      <c r="L14" s="204">
        <f>ROUND((+K14*0.19),0)</f>
        <v>373348621</v>
      </c>
      <c r="M14" s="204">
        <f>+K14+L14</f>
        <v>2338341362</v>
      </c>
    </row>
    <row r="15" spans="2:16">
      <c r="B15" s="345"/>
      <c r="C15" s="339" t="s">
        <v>28</v>
      </c>
      <c r="D15" s="339"/>
      <c r="E15" s="339"/>
      <c r="F15" s="339"/>
      <c r="G15" s="339"/>
      <c r="H15" s="339"/>
      <c r="I15" s="339"/>
      <c r="J15" s="339"/>
      <c r="K15" s="339"/>
      <c r="L15" s="339"/>
      <c r="M15" s="205">
        <f>+M14*3%</f>
        <v>70150240.859999999</v>
      </c>
      <c r="N15" s="187"/>
      <c r="O15" s="188" t="s">
        <v>26</v>
      </c>
    </row>
    <row r="16" spans="2:16">
      <c r="B16" s="345"/>
      <c r="C16" s="200" t="s">
        <v>14</v>
      </c>
      <c r="D16" s="201">
        <v>800000000</v>
      </c>
      <c r="E16" s="341"/>
      <c r="F16" s="202" t="s">
        <v>12</v>
      </c>
      <c r="G16" s="203">
        <f>'2.TASAS PROMEDIO'!K15</f>
        <v>19.628939044999999</v>
      </c>
      <c r="H16" s="202" t="s">
        <v>3</v>
      </c>
      <c r="I16" s="204">
        <f>ROUND((+D16*G16/100),0)</f>
        <v>157031512</v>
      </c>
      <c r="J16" s="206"/>
      <c r="K16" s="204">
        <f>ROUND((I16+J16)/365*$D$10,0)</f>
        <v>157031512</v>
      </c>
      <c r="L16" s="204">
        <f t="shared" ref="L16:L19" si="0">ROUND((+K16*0.19),0)</f>
        <v>29835987</v>
      </c>
      <c r="M16" s="204">
        <f t="shared" ref="M16:M19" si="1">+K16+L16</f>
        <v>186867499</v>
      </c>
      <c r="N16" s="187"/>
      <c r="O16" s="189" t="s">
        <v>26</v>
      </c>
    </row>
    <row r="17" spans="2:16">
      <c r="B17" s="345"/>
      <c r="C17" s="200" t="s">
        <v>15</v>
      </c>
      <c r="D17" s="201">
        <v>6000000000</v>
      </c>
      <c r="E17" s="341"/>
      <c r="F17" s="202" t="s">
        <v>12</v>
      </c>
      <c r="G17" s="203">
        <f>'2.TASAS PROMEDIO'!K19</f>
        <v>2.7522607999999997</v>
      </c>
      <c r="H17" s="202" t="s">
        <v>3</v>
      </c>
      <c r="I17" s="204">
        <f>ROUND((+D17*G17/100),0)</f>
        <v>165135648</v>
      </c>
      <c r="J17" s="206"/>
      <c r="K17" s="204">
        <f>ROUND((I17+J17)/365*$D$10,0)</f>
        <v>165135648</v>
      </c>
      <c r="L17" s="204">
        <f t="shared" si="0"/>
        <v>31375773</v>
      </c>
      <c r="M17" s="204">
        <f t="shared" si="1"/>
        <v>196511421</v>
      </c>
      <c r="O17" s="189" t="s">
        <v>26</v>
      </c>
    </row>
    <row r="18" spans="2:16">
      <c r="B18" s="345"/>
      <c r="C18" s="200" t="s">
        <v>13</v>
      </c>
      <c r="D18" s="201">
        <v>650000000</v>
      </c>
      <c r="E18" s="341"/>
      <c r="F18" s="202" t="s">
        <v>12</v>
      </c>
      <c r="G18" s="203">
        <f>'2.TASAS PROMEDIO'!K24</f>
        <v>0.969951232</v>
      </c>
      <c r="H18" s="202" t="s">
        <v>3</v>
      </c>
      <c r="I18" s="204">
        <f>ROUND((+D18*G18/100),0)</f>
        <v>6304683</v>
      </c>
      <c r="J18" s="206"/>
      <c r="K18" s="204">
        <f>ROUND((I18+J18)/365*$D$10,0)</f>
        <v>6304683</v>
      </c>
      <c r="L18" s="204">
        <f t="shared" si="0"/>
        <v>1197890</v>
      </c>
      <c r="M18" s="204">
        <f t="shared" si="1"/>
        <v>7502573</v>
      </c>
      <c r="O18" s="190" t="s">
        <v>26</v>
      </c>
    </row>
    <row r="19" spans="2:16">
      <c r="B19" s="345"/>
      <c r="C19" s="200" t="s">
        <v>94</v>
      </c>
      <c r="D19" s="201">
        <v>300000000</v>
      </c>
      <c r="E19" s="341"/>
      <c r="F19" s="202" t="s">
        <v>12</v>
      </c>
      <c r="G19" s="203">
        <f>+'2.TASAS PROMEDIO'!K29</f>
        <v>0.61</v>
      </c>
      <c r="H19" s="202" t="s">
        <v>3</v>
      </c>
      <c r="I19" s="204">
        <f>ROUND((+D19*G19/100),0)</f>
        <v>1830000</v>
      </c>
      <c r="J19" s="206"/>
      <c r="K19" s="204">
        <f t="shared" ref="K19" si="2">ROUND((I19+J19)/365*$D$10,0)</f>
        <v>1830000</v>
      </c>
      <c r="L19" s="204">
        <f t="shared" si="0"/>
        <v>347700</v>
      </c>
      <c r="M19" s="204">
        <f t="shared" si="1"/>
        <v>2177700</v>
      </c>
      <c r="O19" s="190"/>
    </row>
    <row r="20" spans="2:16">
      <c r="B20" s="345"/>
      <c r="C20" s="200" t="s">
        <v>95</v>
      </c>
      <c r="D20" s="201">
        <f>+'8.VRES ASEGURADOS E&amp;M '!F9</f>
        <v>550159191.23287678</v>
      </c>
      <c r="E20" s="201">
        <f>+'8.VRES ASEGURADOS E&amp;M '!G9</f>
        <v>27507959.561643839</v>
      </c>
      <c r="F20" s="202" t="s">
        <v>12</v>
      </c>
      <c r="G20" s="203">
        <f>+'2.TASAS PROMEDIO'!K35</f>
        <v>9.2477650400000009</v>
      </c>
      <c r="H20" s="203">
        <f>+G20/2</f>
        <v>4.6238825200000004</v>
      </c>
      <c r="I20" s="204">
        <f>ROUND((+D20*G20/1000),0)</f>
        <v>5087743</v>
      </c>
      <c r="J20" s="204">
        <f>ROUND((+E20*H20/1000),0)</f>
        <v>127194</v>
      </c>
      <c r="K20" s="204">
        <f>ROUND((I20+J20)/365*$D$10,0)</f>
        <v>5214937</v>
      </c>
      <c r="L20" s="204">
        <f>ROUND((+K20*0.19),0)</f>
        <v>990838</v>
      </c>
      <c r="M20" s="204">
        <f>+K20+L20</f>
        <v>6205775</v>
      </c>
      <c r="O20" s="190"/>
    </row>
    <row r="21" spans="2:16">
      <c r="B21" s="345"/>
      <c r="C21" s="200" t="s">
        <v>96</v>
      </c>
      <c r="D21" s="201">
        <f>+'9.CASCO BARCO'!I323</f>
        <v>7886063103.1099997</v>
      </c>
      <c r="E21" s="206"/>
      <c r="F21" s="202" t="s">
        <v>12</v>
      </c>
      <c r="G21" s="203">
        <f>+'2.TASAS PROMEDIO'!K40</f>
        <v>4.4004120159161895</v>
      </c>
      <c r="H21" s="202" t="s">
        <v>3</v>
      </c>
      <c r="I21" s="204">
        <f>ROUND((+D21*G21/100),0)</f>
        <v>347019268</v>
      </c>
      <c r="J21" s="206"/>
      <c r="K21" s="204">
        <f>ROUND((I21+J21)/365*$D$10,0)</f>
        <v>347019268</v>
      </c>
      <c r="L21" s="204">
        <f t="shared" ref="L21" si="3">ROUND((+K21*0.19),0)</f>
        <v>65933661</v>
      </c>
      <c r="M21" s="204">
        <f t="shared" ref="M21" si="4">+K21+L21</f>
        <v>412952929</v>
      </c>
      <c r="O21" s="190"/>
    </row>
    <row r="22" spans="2:16" ht="16.5">
      <c r="B22" s="345"/>
      <c r="C22" s="338" t="s">
        <v>34</v>
      </c>
      <c r="D22" s="338"/>
      <c r="E22" s="338"/>
      <c r="F22" s="338"/>
      <c r="G22" s="338"/>
      <c r="H22" s="338"/>
      <c r="I22" s="338"/>
      <c r="J22" s="338"/>
      <c r="K22" s="338"/>
      <c r="L22" s="338"/>
      <c r="M22" s="207">
        <f>SUM(M14:M21)</f>
        <v>3220709499.8600001</v>
      </c>
      <c r="N22" s="173" t="s">
        <v>26</v>
      </c>
      <c r="O22" s="187"/>
      <c r="P22" s="180"/>
    </row>
    <row r="23" spans="2:16">
      <c r="O23" s="187"/>
    </row>
    <row r="24" spans="2:16">
      <c r="B24" s="234"/>
      <c r="D24" s="180"/>
      <c r="O24" s="179"/>
    </row>
    <row r="25" spans="2:16">
      <c r="B25" s="345" t="s">
        <v>40</v>
      </c>
      <c r="C25" s="198" t="s">
        <v>4</v>
      </c>
      <c r="D25" s="346" t="s">
        <v>0</v>
      </c>
      <c r="E25" s="346"/>
      <c r="F25" s="346" t="s">
        <v>7</v>
      </c>
      <c r="G25" s="346"/>
      <c r="H25" s="198" t="s">
        <v>6</v>
      </c>
      <c r="I25" s="363" t="s">
        <v>29</v>
      </c>
      <c r="J25" s="363"/>
      <c r="K25" s="199" t="s">
        <v>42</v>
      </c>
      <c r="L25" s="199" t="s">
        <v>10</v>
      </c>
      <c r="M25" s="199" t="s">
        <v>2</v>
      </c>
      <c r="O25" s="179"/>
    </row>
    <row r="26" spans="2:16">
      <c r="B26" s="345"/>
      <c r="C26" s="200" t="s">
        <v>2069</v>
      </c>
      <c r="D26" s="347">
        <f>+'10.PARQUE AUTOMOR 31-08-26 437'!Q439</f>
        <v>17942800000</v>
      </c>
      <c r="E26" s="347"/>
      <c r="F26" s="202" t="s">
        <v>12</v>
      </c>
      <c r="G26" s="203">
        <f>+'2.TASAS PROMEDIO'!K50</f>
        <v>2.3190201593333337</v>
      </c>
      <c r="H26" s="202" t="s">
        <v>3</v>
      </c>
      <c r="I26" s="204">
        <f>ROUND((+D26*G26/100),0)</f>
        <v>416097149</v>
      </c>
      <c r="J26" s="206"/>
      <c r="K26" s="204">
        <f>ROUND((I26+J26)/365*$D$10,0)</f>
        <v>416097149</v>
      </c>
      <c r="L26" s="204">
        <f>ROUND((+K26*0.19),0)</f>
        <v>79058458</v>
      </c>
      <c r="M26" s="204">
        <f>+K26+L26</f>
        <v>495155607</v>
      </c>
      <c r="O26" s="179"/>
    </row>
    <row r="27" spans="2:16">
      <c r="B27" s="345"/>
      <c r="C27" s="351" t="s">
        <v>2070</v>
      </c>
      <c r="D27" s="351"/>
      <c r="E27" s="351"/>
      <c r="F27" s="351"/>
      <c r="G27" s="351"/>
      <c r="H27" s="351"/>
      <c r="I27" s="351"/>
      <c r="J27" s="206"/>
      <c r="K27" s="204"/>
      <c r="L27" s="204"/>
      <c r="M27" s="204">
        <f>+M26*10%</f>
        <v>49515560.700000003</v>
      </c>
      <c r="O27" s="179"/>
    </row>
    <row r="28" spans="2:16" ht="16.5">
      <c r="B28" s="345"/>
      <c r="C28" s="338" t="s">
        <v>493</v>
      </c>
      <c r="D28" s="338"/>
      <c r="E28" s="338"/>
      <c r="F28" s="338"/>
      <c r="G28" s="338"/>
      <c r="H28" s="338"/>
      <c r="I28" s="338"/>
      <c r="J28" s="338"/>
      <c r="K28" s="338"/>
      <c r="L28" s="338"/>
      <c r="M28" s="207">
        <f>SUM(M26:M27)</f>
        <v>544671167.70000005</v>
      </c>
      <c r="O28" s="179"/>
    </row>
    <row r="29" spans="2:16">
      <c r="B29" s="234"/>
      <c r="D29" s="180"/>
      <c r="O29" s="179"/>
    </row>
    <row r="30" spans="2:16">
      <c r="B30" s="234"/>
      <c r="D30" s="180"/>
      <c r="O30" s="179"/>
    </row>
    <row r="31" spans="2:16">
      <c r="B31" s="345" t="s">
        <v>41</v>
      </c>
      <c r="C31" s="198" t="s">
        <v>4</v>
      </c>
      <c r="D31" s="346" t="s">
        <v>0</v>
      </c>
      <c r="E31" s="346"/>
      <c r="F31" s="346" t="s">
        <v>7</v>
      </c>
      <c r="G31" s="346"/>
      <c r="H31" s="198" t="s">
        <v>6</v>
      </c>
      <c r="I31" s="363" t="s">
        <v>29</v>
      </c>
      <c r="J31" s="363"/>
      <c r="K31" s="199" t="s">
        <v>42</v>
      </c>
      <c r="L31" s="199" t="s">
        <v>10</v>
      </c>
      <c r="M31" s="199" t="s">
        <v>2</v>
      </c>
      <c r="O31" s="179"/>
    </row>
    <row r="32" spans="2:16">
      <c r="B32" s="345"/>
      <c r="C32" s="208" t="s">
        <v>35</v>
      </c>
      <c r="D32" s="347">
        <v>2600000000</v>
      </c>
      <c r="E32" s="347"/>
      <c r="F32" s="350">
        <f>+'2.TASAS PROMEDIO'!K60</f>
        <v>14.7689966972832</v>
      </c>
      <c r="G32" s="350"/>
      <c r="H32" s="209" t="s">
        <v>12</v>
      </c>
      <c r="I32" s="364">
        <f>+D32*F32/100</f>
        <v>383993914.12936318</v>
      </c>
      <c r="J32" s="364"/>
      <c r="K32" s="204">
        <f>ROUND((I32+J32)/365*$D$10,0)</f>
        <v>383993914</v>
      </c>
      <c r="L32" s="204">
        <f t="shared" ref="L32" si="5">ROUND((+K32*0.19),0)</f>
        <v>72958844</v>
      </c>
      <c r="M32" s="204">
        <f t="shared" ref="M32" si="6">+K32+L32</f>
        <v>456952758</v>
      </c>
      <c r="O32" s="179"/>
    </row>
    <row r="33" spans="2:15" ht="16.5">
      <c r="B33" s="345"/>
      <c r="C33" s="338" t="s">
        <v>492</v>
      </c>
      <c r="D33" s="338"/>
      <c r="E33" s="338"/>
      <c r="F33" s="338"/>
      <c r="G33" s="338"/>
      <c r="H33" s="338"/>
      <c r="I33" s="338"/>
      <c r="J33" s="338"/>
      <c r="K33" s="338"/>
      <c r="L33" s="338"/>
      <c r="M33" s="207">
        <f>SUM(M32:M32)</f>
        <v>456952758</v>
      </c>
      <c r="O33" s="179"/>
    </row>
    <row r="34" spans="2:15">
      <c r="B34" s="234"/>
      <c r="D34" s="180"/>
      <c r="O34" s="179"/>
    </row>
    <row r="35" spans="2:15">
      <c r="B35" s="234"/>
      <c r="D35" s="180"/>
      <c r="O35" s="179"/>
    </row>
    <row r="36" spans="2:15">
      <c r="B36" s="345" t="s">
        <v>2067</v>
      </c>
      <c r="C36" s="198" t="s">
        <v>4</v>
      </c>
      <c r="D36" s="346" t="s">
        <v>0</v>
      </c>
      <c r="E36" s="346"/>
      <c r="F36" s="346" t="s">
        <v>7</v>
      </c>
      <c r="G36" s="346"/>
      <c r="H36" s="198" t="s">
        <v>6</v>
      </c>
      <c r="I36" s="363" t="s">
        <v>29</v>
      </c>
      <c r="J36" s="363"/>
      <c r="K36" s="199" t="s">
        <v>42</v>
      </c>
      <c r="L36" s="199" t="s">
        <v>10</v>
      </c>
      <c r="M36" s="199" t="s">
        <v>2</v>
      </c>
      <c r="O36" s="179"/>
    </row>
    <row r="37" spans="2:15">
      <c r="B37" s="345"/>
      <c r="C37" s="208" t="s">
        <v>2052</v>
      </c>
      <c r="D37" s="347">
        <f>+'11.DRONES'!I23</f>
        <v>824021468</v>
      </c>
      <c r="E37" s="347"/>
      <c r="F37" s="350">
        <f>+'2.TASAS PROMEDIO'!K69</f>
        <v>18.89559268</v>
      </c>
      <c r="G37" s="350"/>
      <c r="H37" s="209" t="s">
        <v>12</v>
      </c>
      <c r="I37" s="364">
        <f>+D37*F37/100</f>
        <v>155703740.18903655</v>
      </c>
      <c r="J37" s="364"/>
      <c r="K37" s="204">
        <f>ROUND((I37+J37)/365*$D$10,0)</f>
        <v>155703740</v>
      </c>
      <c r="L37" s="204">
        <f t="shared" ref="L37:L38" si="7">ROUND((+K37*0.19),0)</f>
        <v>29583711</v>
      </c>
      <c r="M37" s="204">
        <f t="shared" ref="M37:M38" si="8">+K37+L37</f>
        <v>185287451</v>
      </c>
      <c r="O37" s="179"/>
    </row>
    <row r="38" spans="2:15" ht="38.25">
      <c r="B38" s="345"/>
      <c r="C38" s="229" t="str">
        <f>+'3.VIGENCIA 2026'!C38</f>
        <v xml:space="preserve"> RCE LÍMITE DE $14.162.616.372,42 POR DRONE)
EQUIVALENTE A 33,333 GRAMOS ORO (RAC100) POR $424.882,74</v>
      </c>
      <c r="D38" s="347">
        <f>+'3.VIGENCIA 2026'!D38</f>
        <v>240764478331.14001</v>
      </c>
      <c r="E38" s="347"/>
      <c r="F38" s="365">
        <f>+'3.VIGENCIA 2026'!F38</f>
        <v>4759832</v>
      </c>
      <c r="G38" s="365"/>
      <c r="H38" s="209"/>
      <c r="I38" s="364">
        <f>+F38*17</f>
        <v>80917144</v>
      </c>
      <c r="J38" s="364"/>
      <c r="K38" s="204">
        <f>ROUND((I38+J38)/365*$D$10,0)</f>
        <v>80917144</v>
      </c>
      <c r="L38" s="204">
        <f t="shared" si="7"/>
        <v>15374257</v>
      </c>
      <c r="M38" s="204">
        <f t="shared" si="8"/>
        <v>96291401</v>
      </c>
      <c r="O38" s="179"/>
    </row>
    <row r="39" spans="2:15">
      <c r="B39" s="345"/>
      <c r="C39" s="366" t="s">
        <v>2077</v>
      </c>
      <c r="D39" s="366"/>
      <c r="E39" s="366"/>
      <c r="F39" s="366"/>
      <c r="G39" s="366"/>
      <c r="H39" s="366"/>
      <c r="I39" s="366"/>
      <c r="J39" s="366"/>
      <c r="K39" s="366"/>
      <c r="L39" s="366"/>
      <c r="M39" s="201">
        <f>(+M37+M38)*10%</f>
        <v>28157885.200000003</v>
      </c>
      <c r="O39" s="179"/>
    </row>
    <row r="40" spans="2:15" ht="16.5">
      <c r="B40" s="345"/>
      <c r="C40" s="338" t="s">
        <v>2072</v>
      </c>
      <c r="D40" s="338"/>
      <c r="E40" s="338"/>
      <c r="F40" s="338"/>
      <c r="G40" s="338"/>
      <c r="H40" s="338"/>
      <c r="I40" s="338"/>
      <c r="J40" s="338"/>
      <c r="K40" s="338"/>
      <c r="L40" s="338"/>
      <c r="M40" s="207">
        <f>SUM(M37:M39)</f>
        <v>309736737.19999999</v>
      </c>
      <c r="O40" s="179"/>
    </row>
    <row r="41" spans="2:15">
      <c r="B41" s="234"/>
      <c r="D41" s="180"/>
      <c r="O41" s="179"/>
    </row>
    <row r="42" spans="2:15">
      <c r="B42" s="234"/>
      <c r="D42" s="180"/>
      <c r="O42" s="179"/>
    </row>
    <row r="43" spans="2:15">
      <c r="B43" s="345" t="s">
        <v>2068</v>
      </c>
      <c r="C43" s="198" t="s">
        <v>4</v>
      </c>
      <c r="D43" s="346" t="s">
        <v>0</v>
      </c>
      <c r="E43" s="346"/>
      <c r="F43" s="346" t="s">
        <v>7</v>
      </c>
      <c r="G43" s="346"/>
      <c r="H43" s="198" t="s">
        <v>6</v>
      </c>
      <c r="I43" s="363" t="s">
        <v>29</v>
      </c>
      <c r="J43" s="363"/>
      <c r="K43" s="199" t="s">
        <v>42</v>
      </c>
      <c r="L43" s="199" t="s">
        <v>10</v>
      </c>
      <c r="M43" s="199" t="s">
        <v>2</v>
      </c>
      <c r="O43" s="179"/>
    </row>
    <row r="44" spans="2:15">
      <c r="B44" s="345"/>
      <c r="C44" s="208" t="s">
        <v>465</v>
      </c>
      <c r="D44" s="347">
        <f>59000000*100</f>
        <v>5900000000</v>
      </c>
      <c r="E44" s="347"/>
      <c r="F44" s="350">
        <f>+'2.TASAS PROMEDIO'!K79</f>
        <v>8.8806853161599992</v>
      </c>
      <c r="G44" s="350"/>
      <c r="H44" s="209" t="s">
        <v>475</v>
      </c>
      <c r="I44" s="364">
        <f>+D44*F44/1000</f>
        <v>52396043.365343995</v>
      </c>
      <c r="J44" s="364"/>
      <c r="K44" s="204">
        <f>ROUND((I44+J44)/365*$D$10,0)</f>
        <v>52396043</v>
      </c>
      <c r="L44" s="204">
        <f t="shared" ref="L44" si="9">ROUND((+K44*0.19),0)</f>
        <v>9955248</v>
      </c>
      <c r="M44" s="204">
        <f t="shared" ref="M44" si="10">+K44+L44</f>
        <v>62351291</v>
      </c>
      <c r="O44" s="179"/>
    </row>
    <row r="45" spans="2:15" ht="16.5">
      <c r="B45" s="345"/>
      <c r="C45" s="338" t="s">
        <v>2073</v>
      </c>
      <c r="D45" s="338"/>
      <c r="E45" s="338"/>
      <c r="F45" s="338"/>
      <c r="G45" s="338"/>
      <c r="H45" s="338"/>
      <c r="I45" s="338"/>
      <c r="J45" s="338"/>
      <c r="K45" s="338"/>
      <c r="L45" s="338"/>
      <c r="M45" s="207">
        <f>SUM(M44:M44)</f>
        <v>62351291</v>
      </c>
      <c r="O45" s="179"/>
    </row>
    <row r="46" spans="2:15">
      <c r="O46" s="179"/>
    </row>
    <row r="47" spans="2:15" ht="15.75">
      <c r="B47" s="352" t="s">
        <v>36</v>
      </c>
      <c r="C47" s="352"/>
      <c r="D47" s="352"/>
      <c r="E47" s="352"/>
      <c r="F47" s="352"/>
      <c r="G47" s="352"/>
      <c r="H47" s="352"/>
      <c r="I47" s="352"/>
      <c r="J47" s="352"/>
      <c r="K47" s="352"/>
      <c r="L47" s="352"/>
      <c r="M47" s="210">
        <f>+M45+M40+M33+M28+M22</f>
        <v>4594421453.7600002</v>
      </c>
      <c r="O47" s="179"/>
    </row>
    <row r="48" spans="2:15">
      <c r="B48" s="234"/>
      <c r="D48" s="180"/>
      <c r="O48" s="179"/>
    </row>
    <row r="49" spans="2:15">
      <c r="B49" s="234"/>
      <c r="D49" s="180"/>
      <c r="O49" s="179"/>
    </row>
    <row r="52" spans="2:15">
      <c r="K52" s="193"/>
    </row>
    <row r="53" spans="2:15">
      <c r="D53" s="173" t="s">
        <v>2076</v>
      </c>
    </row>
  </sheetData>
  <mergeCells count="54">
    <mergeCell ref="B47:L47"/>
    <mergeCell ref="C39:L39"/>
    <mergeCell ref="B43:B45"/>
    <mergeCell ref="D43:E43"/>
    <mergeCell ref="F43:G43"/>
    <mergeCell ref="I43:J43"/>
    <mergeCell ref="D44:E44"/>
    <mergeCell ref="F44:G44"/>
    <mergeCell ref="I44:J44"/>
    <mergeCell ref="C45:L45"/>
    <mergeCell ref="B36:B40"/>
    <mergeCell ref="D36:E36"/>
    <mergeCell ref="F36:G36"/>
    <mergeCell ref="I36:J36"/>
    <mergeCell ref="D37:E37"/>
    <mergeCell ref="F37:G37"/>
    <mergeCell ref="I37:J37"/>
    <mergeCell ref="D38:E38"/>
    <mergeCell ref="I38:J38"/>
    <mergeCell ref="C40:L40"/>
    <mergeCell ref="B31:B33"/>
    <mergeCell ref="D31:E31"/>
    <mergeCell ref="F31:G31"/>
    <mergeCell ref="I31:J31"/>
    <mergeCell ref="D32:E32"/>
    <mergeCell ref="F32:G32"/>
    <mergeCell ref="I32:J32"/>
    <mergeCell ref="C33:L33"/>
    <mergeCell ref="F38:G38"/>
    <mergeCell ref="B25:B28"/>
    <mergeCell ref="D25:E25"/>
    <mergeCell ref="F25:G25"/>
    <mergeCell ref="I25:J25"/>
    <mergeCell ref="D26:E26"/>
    <mergeCell ref="C27:I27"/>
    <mergeCell ref="C28:L28"/>
    <mergeCell ref="G10:H10"/>
    <mergeCell ref="B13:B22"/>
    <mergeCell ref="C15:L15"/>
    <mergeCell ref="E16:E19"/>
    <mergeCell ref="C22:L22"/>
    <mergeCell ref="G11:H11"/>
    <mergeCell ref="E10:F10"/>
    <mergeCell ref="E11:F11"/>
    <mergeCell ref="G7:H7"/>
    <mergeCell ref="G8:H8"/>
    <mergeCell ref="G9:H9"/>
    <mergeCell ref="C2:M2"/>
    <mergeCell ref="C3:M3"/>
    <mergeCell ref="C4:M4"/>
    <mergeCell ref="I5:J5"/>
    <mergeCell ref="E7:F7"/>
    <mergeCell ref="E8:F8"/>
    <mergeCell ref="E9:F9"/>
  </mergeCells>
  <pageMargins left="0.70866141732283472" right="0.70866141732283472" top="0.74803149606299213" bottom="0.74803149606299213" header="0.31496062992125984" footer="0.31496062992125984"/>
  <pageSetup scale="61" orientation="landscape" r:id="rId1"/>
  <ignoredErrors>
    <ignoredError sqref="M15 I20" formula="1"/>
  </ignoredError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82C4F4-49D2-47EF-AA7C-6A557C5A5415}">
  <sheetPr>
    <tabColor theme="4" tint="-0.249977111117893"/>
    <pageSetUpPr fitToPage="1"/>
  </sheetPr>
  <dimension ref="B2:P50"/>
  <sheetViews>
    <sheetView showGridLines="0" topLeftCell="A8" workbookViewId="0">
      <selection activeCell="M34" sqref="M34"/>
    </sheetView>
  </sheetViews>
  <sheetFormatPr baseColWidth="10" defaultColWidth="12.42578125" defaultRowHeight="12.75"/>
  <cols>
    <col min="1" max="1" width="1" style="173" customWidth="1"/>
    <col min="2" max="2" width="7.5703125" style="232" customWidth="1"/>
    <col min="3" max="3" width="42.7109375" style="173" bestFit="1" customWidth="1"/>
    <col min="4" max="4" width="17" style="173" customWidth="1"/>
    <col min="5" max="5" width="15.7109375" style="173" customWidth="1"/>
    <col min="6" max="6" width="8" style="174" customWidth="1"/>
    <col min="7" max="7" width="10" style="174" customWidth="1"/>
    <col min="8" max="8" width="10.28515625" style="174" customWidth="1"/>
    <col min="9" max="9" width="12.7109375" style="175" customWidth="1"/>
    <col min="10" max="10" width="14.5703125" style="175" customWidth="1"/>
    <col min="11" max="11" width="12.7109375" style="175" customWidth="1"/>
    <col min="12" max="12" width="11.28515625" style="175" customWidth="1"/>
    <col min="13" max="13" width="15.5703125" style="175" customWidth="1"/>
    <col min="14" max="14" width="17.42578125" style="173" customWidth="1"/>
    <col min="15" max="15" width="16" style="173" customWidth="1"/>
    <col min="16" max="16" width="13" style="173" bestFit="1" customWidth="1"/>
    <col min="17" max="16384" width="12.42578125" style="173"/>
  </cols>
  <sheetData>
    <row r="2" spans="2:16" ht="20.25">
      <c r="C2" s="337" t="s">
        <v>45</v>
      </c>
      <c r="D2" s="337"/>
      <c r="E2" s="337"/>
      <c r="F2" s="337"/>
      <c r="G2" s="337"/>
      <c r="H2" s="337"/>
      <c r="I2" s="337"/>
      <c r="J2" s="337"/>
      <c r="K2" s="337"/>
      <c r="L2" s="337"/>
      <c r="M2" s="337"/>
    </row>
    <row r="3" spans="2:16" ht="15.75">
      <c r="B3" s="233"/>
      <c r="C3" s="336" t="s">
        <v>1</v>
      </c>
      <c r="D3" s="336"/>
      <c r="E3" s="336"/>
      <c r="F3" s="336"/>
      <c r="G3" s="336"/>
      <c r="H3" s="336"/>
      <c r="I3" s="336"/>
      <c r="J3" s="336"/>
      <c r="K3" s="336"/>
      <c r="L3" s="336"/>
      <c r="M3" s="336"/>
      <c r="P3" s="176"/>
    </row>
    <row r="4" spans="2:16" ht="15.75">
      <c r="C4" s="336" t="s">
        <v>476</v>
      </c>
      <c r="D4" s="336"/>
      <c r="E4" s="336"/>
      <c r="F4" s="336"/>
      <c r="G4" s="336"/>
      <c r="H4" s="336"/>
      <c r="I4" s="336"/>
      <c r="J4" s="336"/>
      <c r="K4" s="336"/>
      <c r="L4" s="336"/>
      <c r="M4" s="336"/>
    </row>
    <row r="5" spans="2:16">
      <c r="I5" s="360"/>
      <c r="J5" s="360"/>
      <c r="K5" s="178"/>
    </row>
    <row r="6" spans="2:16">
      <c r="D6" s="179"/>
      <c r="E6" s="180"/>
      <c r="I6" s="177"/>
      <c r="J6" s="177"/>
    </row>
    <row r="7" spans="2:16">
      <c r="C7" s="194" t="s">
        <v>466</v>
      </c>
      <c r="D7" s="194" t="s">
        <v>2075</v>
      </c>
      <c r="E7" s="358"/>
      <c r="F7" s="358"/>
      <c r="G7" s="358"/>
      <c r="H7" s="358"/>
      <c r="I7" s="227"/>
    </row>
    <row r="8" spans="2:16">
      <c r="C8" s="195" t="s">
        <v>467</v>
      </c>
      <c r="D8" s="196">
        <v>46753</v>
      </c>
      <c r="E8" s="359"/>
      <c r="F8" s="359"/>
      <c r="G8" s="359"/>
      <c r="H8" s="359"/>
      <c r="I8" s="228"/>
      <c r="K8" s="181" t="s">
        <v>26</v>
      </c>
      <c r="L8" s="182"/>
      <c r="M8" s="181" t="s">
        <v>26</v>
      </c>
    </row>
    <row r="9" spans="2:16">
      <c r="C9" s="195" t="s">
        <v>468</v>
      </c>
      <c r="D9" s="196">
        <v>47119</v>
      </c>
      <c r="E9" s="359"/>
      <c r="F9" s="359"/>
      <c r="G9" s="359"/>
      <c r="H9" s="359"/>
      <c r="I9" s="228"/>
      <c r="K9" s="181"/>
      <c r="L9" s="183"/>
      <c r="M9" s="181"/>
    </row>
    <row r="10" spans="2:16">
      <c r="C10" s="195" t="s">
        <v>43</v>
      </c>
      <c r="D10" s="214">
        <f>+D9-D8</f>
        <v>366</v>
      </c>
      <c r="E10" s="361"/>
      <c r="F10" s="361"/>
      <c r="G10" s="361"/>
      <c r="H10" s="361"/>
      <c r="I10" s="228"/>
      <c r="K10" s="184" t="s">
        <v>26</v>
      </c>
      <c r="L10" s="178"/>
      <c r="M10" s="184" t="s">
        <v>26</v>
      </c>
      <c r="N10" s="173" t="s">
        <v>26</v>
      </c>
    </row>
    <row r="11" spans="2:16" ht="16.5">
      <c r="C11" s="195" t="s">
        <v>44</v>
      </c>
      <c r="D11" s="197">
        <f>+M47</f>
        <v>4691563749.2800007</v>
      </c>
      <c r="E11" s="362"/>
      <c r="F11" s="362"/>
      <c r="G11" s="362"/>
      <c r="H11" s="362"/>
      <c r="I11" s="129"/>
      <c r="L11" s="178"/>
      <c r="M11" s="184"/>
      <c r="N11" s="173" t="s">
        <v>26</v>
      </c>
    </row>
    <row r="12" spans="2:16">
      <c r="E12" s="185"/>
      <c r="G12" s="186"/>
      <c r="I12" s="178"/>
      <c r="J12" s="178"/>
      <c r="K12" s="178"/>
      <c r="L12" s="178"/>
      <c r="M12" s="178"/>
    </row>
    <row r="13" spans="2:16" s="1" customFormat="1" ht="38.25">
      <c r="B13" s="345" t="s">
        <v>39</v>
      </c>
      <c r="C13" s="198" t="s">
        <v>4</v>
      </c>
      <c r="D13" s="198" t="s">
        <v>0</v>
      </c>
      <c r="E13" s="198" t="s">
        <v>5</v>
      </c>
      <c r="F13" s="198" t="s">
        <v>6</v>
      </c>
      <c r="G13" s="198" t="s">
        <v>7</v>
      </c>
      <c r="H13" s="198" t="s">
        <v>8</v>
      </c>
      <c r="I13" s="199" t="s">
        <v>29</v>
      </c>
      <c r="J13" s="199" t="s">
        <v>9</v>
      </c>
      <c r="K13" s="199" t="s">
        <v>42</v>
      </c>
      <c r="L13" s="199" t="s">
        <v>10</v>
      </c>
      <c r="M13" s="199" t="s">
        <v>2</v>
      </c>
      <c r="O13" s="3" t="s">
        <v>26</v>
      </c>
    </row>
    <row r="14" spans="2:16">
      <c r="B14" s="345"/>
      <c r="C14" s="200" t="s">
        <v>11</v>
      </c>
      <c r="D14" s="230">
        <f>+'7.VRES ASEGURADOS TRDM'!I19</f>
        <v>193990462456.27289</v>
      </c>
      <c r="E14" s="230">
        <f>+'7.VRES ASEGURADOS TRDM'!J19</f>
        <v>6815884422.1435452</v>
      </c>
      <c r="F14" s="202" t="s">
        <v>475</v>
      </c>
      <c r="G14" s="203">
        <f>+'2.TASAS PROMEDIO'!K10</f>
        <v>10.301684282585601</v>
      </c>
      <c r="H14" s="203">
        <f>+G14/2</f>
        <v>5.1508421412928005</v>
      </c>
      <c r="I14" s="204">
        <f>ROUND((+D14*G14/1000),0)</f>
        <v>1998428498</v>
      </c>
      <c r="J14" s="204">
        <f>ROUND((+E14*H14/1000),0)</f>
        <v>35107545</v>
      </c>
      <c r="K14" s="204">
        <f>ROUND((I14+J14)/365*$D$10,0)</f>
        <v>2039107375</v>
      </c>
      <c r="L14" s="204">
        <f>ROUND((+K14*0.19),0)</f>
        <v>387430401</v>
      </c>
      <c r="M14" s="204">
        <f>+K14+L14</f>
        <v>2426537776</v>
      </c>
    </row>
    <row r="15" spans="2:16">
      <c r="B15" s="345"/>
      <c r="C15" s="339" t="s">
        <v>28</v>
      </c>
      <c r="D15" s="339"/>
      <c r="E15" s="339"/>
      <c r="F15" s="339"/>
      <c r="G15" s="339"/>
      <c r="H15" s="339"/>
      <c r="I15" s="339"/>
      <c r="J15" s="339"/>
      <c r="K15" s="339"/>
      <c r="L15" s="339"/>
      <c r="M15" s="205">
        <f>+M14*3%</f>
        <v>72796133.280000001</v>
      </c>
      <c r="N15" s="187"/>
      <c r="O15" s="188" t="s">
        <v>26</v>
      </c>
    </row>
    <row r="16" spans="2:16">
      <c r="B16" s="345"/>
      <c r="C16" s="200" t="s">
        <v>14</v>
      </c>
      <c r="D16" s="201">
        <v>800000000</v>
      </c>
      <c r="E16" s="341"/>
      <c r="F16" s="202" t="s">
        <v>12</v>
      </c>
      <c r="G16" s="203">
        <f>'2.TASAS PROMEDIO'!K15</f>
        <v>19.628939044999999</v>
      </c>
      <c r="H16" s="202" t="s">
        <v>3</v>
      </c>
      <c r="I16" s="204">
        <f>ROUND((+D16*G16/100),0)</f>
        <v>157031512</v>
      </c>
      <c r="J16" s="206"/>
      <c r="K16" s="204">
        <f>ROUND((I16+J16)/365*$D$10,0)</f>
        <v>157461735</v>
      </c>
      <c r="L16" s="204">
        <f t="shared" ref="L16:L19" si="0">ROUND((+K16*0.19),0)</f>
        <v>29917730</v>
      </c>
      <c r="M16" s="204">
        <f t="shared" ref="M16:M19" si="1">+K16+L16</f>
        <v>187379465</v>
      </c>
      <c r="N16" s="187"/>
      <c r="O16" s="189" t="s">
        <v>26</v>
      </c>
    </row>
    <row r="17" spans="2:16">
      <c r="B17" s="345"/>
      <c r="C17" s="200" t="s">
        <v>15</v>
      </c>
      <c r="D17" s="201">
        <v>6000000000</v>
      </c>
      <c r="E17" s="341"/>
      <c r="F17" s="202" t="s">
        <v>12</v>
      </c>
      <c r="G17" s="203">
        <f>'2.TASAS PROMEDIO'!K19</f>
        <v>2.7522607999999997</v>
      </c>
      <c r="H17" s="202" t="s">
        <v>3</v>
      </c>
      <c r="I17" s="204">
        <f>ROUND((+D17*G17/100),0)</f>
        <v>165135648</v>
      </c>
      <c r="J17" s="206"/>
      <c r="K17" s="204">
        <f t="shared" ref="K17:K19" si="2">ROUND((I17+J17)/365*$D$10,0)</f>
        <v>165588074</v>
      </c>
      <c r="L17" s="204">
        <f t="shared" si="0"/>
        <v>31461734</v>
      </c>
      <c r="M17" s="204">
        <f t="shared" si="1"/>
        <v>197049808</v>
      </c>
      <c r="O17" s="189" t="s">
        <v>26</v>
      </c>
    </row>
    <row r="18" spans="2:16">
      <c r="B18" s="345"/>
      <c r="C18" s="200" t="s">
        <v>13</v>
      </c>
      <c r="D18" s="201">
        <v>650000000</v>
      </c>
      <c r="E18" s="341"/>
      <c r="F18" s="202" t="s">
        <v>12</v>
      </c>
      <c r="G18" s="203">
        <f>'2.TASAS PROMEDIO'!K24</f>
        <v>0.969951232</v>
      </c>
      <c r="H18" s="202" t="s">
        <v>3</v>
      </c>
      <c r="I18" s="204">
        <f>ROUND((+D18*G18/100),0)</f>
        <v>6304683</v>
      </c>
      <c r="J18" s="206"/>
      <c r="K18" s="204">
        <f t="shared" si="2"/>
        <v>6321956</v>
      </c>
      <c r="L18" s="204">
        <f t="shared" si="0"/>
        <v>1201172</v>
      </c>
      <c r="M18" s="204">
        <f t="shared" si="1"/>
        <v>7523128</v>
      </c>
      <c r="O18" s="190" t="s">
        <v>26</v>
      </c>
    </row>
    <row r="19" spans="2:16">
      <c r="B19" s="345"/>
      <c r="C19" s="200" t="s">
        <v>94</v>
      </c>
      <c r="D19" s="201">
        <v>300000000</v>
      </c>
      <c r="E19" s="341"/>
      <c r="F19" s="202" t="s">
        <v>12</v>
      </c>
      <c r="G19" s="203">
        <f>+'2.TASAS PROMEDIO'!K29</f>
        <v>0.61</v>
      </c>
      <c r="H19" s="202" t="s">
        <v>3</v>
      </c>
      <c r="I19" s="204">
        <f>ROUND((+D19*G19/100),0)</f>
        <v>1830000</v>
      </c>
      <c r="J19" s="206"/>
      <c r="K19" s="204">
        <f t="shared" si="2"/>
        <v>1835014</v>
      </c>
      <c r="L19" s="204">
        <f t="shared" si="0"/>
        <v>348653</v>
      </c>
      <c r="M19" s="204">
        <f t="shared" si="1"/>
        <v>2183667</v>
      </c>
      <c r="O19" s="190"/>
    </row>
    <row r="20" spans="2:16">
      <c r="B20" s="345"/>
      <c r="C20" s="200" t="s">
        <v>95</v>
      </c>
      <c r="D20" s="230">
        <f>+'8.VRES ASEGURADOS E&amp;M '!I9</f>
        <v>577667150.79452062</v>
      </c>
      <c r="E20" s="230">
        <f>+'8.VRES ASEGURADOS E&amp;M '!J9</f>
        <v>28883357.53972603</v>
      </c>
      <c r="F20" s="202" t="s">
        <v>475</v>
      </c>
      <c r="G20" s="203">
        <f>+'2.TASAS PROMEDIO'!K35</f>
        <v>9.2477650400000009</v>
      </c>
      <c r="H20" s="203">
        <f>+G20/2</f>
        <v>4.6238825200000004</v>
      </c>
      <c r="I20" s="204">
        <f>ROUND((+D20*G20/1000),0)</f>
        <v>5342130</v>
      </c>
      <c r="J20" s="204">
        <f>ROUND((+E20*H20/1000),0)</f>
        <v>133553</v>
      </c>
      <c r="K20" s="204">
        <f>ROUND((I20+J20)/365*$D$10,0)</f>
        <v>5490685</v>
      </c>
      <c r="L20" s="204">
        <f>ROUND((+K20*0.19),0)</f>
        <v>1043230</v>
      </c>
      <c r="M20" s="204">
        <f>+K20+L20</f>
        <v>6533915</v>
      </c>
      <c r="O20" s="190"/>
    </row>
    <row r="21" spans="2:16">
      <c r="B21" s="345"/>
      <c r="C21" s="200" t="s">
        <v>96</v>
      </c>
      <c r="D21" s="201">
        <f>+'9.CASCO BARCO'!I323</f>
        <v>7886063103.1099997</v>
      </c>
      <c r="E21" s="206"/>
      <c r="F21" s="202" t="s">
        <v>12</v>
      </c>
      <c r="G21" s="203">
        <f>+'2.TASAS PROMEDIO'!K40</f>
        <v>4.4004120159161895</v>
      </c>
      <c r="H21" s="202" t="s">
        <v>3</v>
      </c>
      <c r="I21" s="204">
        <f>ROUND((+D21*G21/100),0)</f>
        <v>347019268</v>
      </c>
      <c r="J21" s="206"/>
      <c r="K21" s="204">
        <f t="shared" ref="K21" si="3">ROUND((I21+J21)/365*$D$10,0)</f>
        <v>347970006</v>
      </c>
      <c r="L21" s="204">
        <f t="shared" ref="L21" si="4">ROUND((+K21*0.19),0)</f>
        <v>66114301</v>
      </c>
      <c r="M21" s="204">
        <f t="shared" ref="M21" si="5">+K21+L21</f>
        <v>414084307</v>
      </c>
      <c r="O21" s="190"/>
    </row>
    <row r="22" spans="2:16" ht="16.5">
      <c r="B22" s="345"/>
      <c r="C22" s="338" t="s">
        <v>34</v>
      </c>
      <c r="D22" s="338"/>
      <c r="E22" s="338"/>
      <c r="F22" s="338"/>
      <c r="G22" s="338"/>
      <c r="H22" s="338"/>
      <c r="I22" s="338"/>
      <c r="J22" s="338"/>
      <c r="K22" s="338"/>
      <c r="L22" s="338"/>
      <c r="M22" s="207">
        <f>SUM(M14:M21)</f>
        <v>3314088199.2800002</v>
      </c>
      <c r="N22" s="173" t="s">
        <v>26</v>
      </c>
      <c r="O22" s="187"/>
      <c r="P22" s="180"/>
    </row>
    <row r="23" spans="2:16">
      <c r="O23" s="187"/>
    </row>
    <row r="24" spans="2:16">
      <c r="B24" s="234"/>
      <c r="D24" s="180"/>
      <c r="O24" s="179"/>
    </row>
    <row r="25" spans="2:16" ht="25.5">
      <c r="B25" s="345" t="s">
        <v>40</v>
      </c>
      <c r="C25" s="198" t="s">
        <v>4</v>
      </c>
      <c r="D25" s="346" t="s">
        <v>0</v>
      </c>
      <c r="E25" s="346"/>
      <c r="F25" s="346" t="s">
        <v>7</v>
      </c>
      <c r="G25" s="346"/>
      <c r="H25" s="198" t="s">
        <v>6</v>
      </c>
      <c r="I25" s="363" t="s">
        <v>29</v>
      </c>
      <c r="J25" s="363"/>
      <c r="K25" s="199" t="s">
        <v>42</v>
      </c>
      <c r="L25" s="199" t="s">
        <v>10</v>
      </c>
      <c r="M25" s="199" t="s">
        <v>2</v>
      </c>
      <c r="O25" s="179"/>
    </row>
    <row r="26" spans="2:16">
      <c r="B26" s="345"/>
      <c r="C26" s="200" t="s">
        <v>2069</v>
      </c>
      <c r="D26" s="347">
        <f>+'10.PARQUE AUTOMOR 31-08-26 437'!Q439</f>
        <v>17942800000</v>
      </c>
      <c r="E26" s="347"/>
      <c r="F26" s="202" t="s">
        <v>12</v>
      </c>
      <c r="G26" s="203">
        <f>+'2.TASAS PROMEDIO'!K50</f>
        <v>2.3190201593333337</v>
      </c>
      <c r="H26" s="202" t="s">
        <v>3</v>
      </c>
      <c r="I26" s="204">
        <f>ROUND((+D26*G26/100),0)</f>
        <v>416097149</v>
      </c>
      <c r="J26" s="206"/>
      <c r="K26" s="204">
        <f>ROUND((I26+J26)/365*$D$10,0)</f>
        <v>417237141</v>
      </c>
      <c r="L26" s="204">
        <f>ROUND((+K26*0.19),0)</f>
        <v>79275057</v>
      </c>
      <c r="M26" s="204">
        <f>+K26+L26</f>
        <v>496512198</v>
      </c>
      <c r="O26" s="179"/>
    </row>
    <row r="27" spans="2:16">
      <c r="B27" s="345"/>
      <c r="C27" s="351" t="s">
        <v>2070</v>
      </c>
      <c r="D27" s="351"/>
      <c r="E27" s="351"/>
      <c r="F27" s="351"/>
      <c r="G27" s="351"/>
      <c r="H27" s="351"/>
      <c r="I27" s="351"/>
      <c r="J27" s="206"/>
      <c r="K27" s="204"/>
      <c r="L27" s="204"/>
      <c r="M27" s="204">
        <f>+M26*10%</f>
        <v>49651219.800000004</v>
      </c>
      <c r="O27" s="179"/>
    </row>
    <row r="28" spans="2:16" ht="16.5">
      <c r="B28" s="345"/>
      <c r="C28" s="338" t="s">
        <v>493</v>
      </c>
      <c r="D28" s="338"/>
      <c r="E28" s="338"/>
      <c r="F28" s="338"/>
      <c r="G28" s="338"/>
      <c r="H28" s="338"/>
      <c r="I28" s="338"/>
      <c r="J28" s="338"/>
      <c r="K28" s="338"/>
      <c r="L28" s="338"/>
      <c r="M28" s="207">
        <f>SUM(M26:M27)</f>
        <v>546163417.79999995</v>
      </c>
      <c r="O28" s="179"/>
    </row>
    <row r="29" spans="2:16">
      <c r="B29" s="234"/>
      <c r="D29" s="180"/>
      <c r="O29" s="179"/>
    </row>
    <row r="30" spans="2:16">
      <c r="B30" s="234"/>
      <c r="D30" s="180"/>
      <c r="O30" s="179"/>
    </row>
    <row r="31" spans="2:16" ht="25.5">
      <c r="B31" s="345" t="s">
        <v>41</v>
      </c>
      <c r="C31" s="198" t="s">
        <v>4</v>
      </c>
      <c r="D31" s="346" t="s">
        <v>0</v>
      </c>
      <c r="E31" s="346"/>
      <c r="F31" s="346" t="s">
        <v>7</v>
      </c>
      <c r="G31" s="346"/>
      <c r="H31" s="198" t="s">
        <v>6</v>
      </c>
      <c r="I31" s="363" t="s">
        <v>29</v>
      </c>
      <c r="J31" s="363"/>
      <c r="K31" s="199" t="s">
        <v>42</v>
      </c>
      <c r="L31" s="199" t="s">
        <v>10</v>
      </c>
      <c r="M31" s="199" t="s">
        <v>2</v>
      </c>
      <c r="O31" s="179"/>
    </row>
    <row r="32" spans="2:16">
      <c r="B32" s="345"/>
      <c r="C32" s="208" t="s">
        <v>35</v>
      </c>
      <c r="D32" s="347">
        <v>2600000000</v>
      </c>
      <c r="E32" s="347"/>
      <c r="F32" s="350">
        <f>+'2.TASAS PROMEDIO'!K60</f>
        <v>14.7689966972832</v>
      </c>
      <c r="G32" s="350"/>
      <c r="H32" s="209" t="s">
        <v>12</v>
      </c>
      <c r="I32" s="364">
        <f>+D32*F32/100</f>
        <v>383993914.12936318</v>
      </c>
      <c r="J32" s="364"/>
      <c r="K32" s="204">
        <f>ROUND((I32+J32)/365*$D$10,0)</f>
        <v>385045952</v>
      </c>
      <c r="L32" s="204">
        <f t="shared" ref="L32" si="6">ROUND((+K32*0.19),0)</f>
        <v>73158731</v>
      </c>
      <c r="M32" s="204">
        <f t="shared" ref="M32" si="7">+K32+L32</f>
        <v>458204683</v>
      </c>
      <c r="O32" s="179"/>
    </row>
    <row r="33" spans="2:15" ht="16.5">
      <c r="B33" s="345"/>
      <c r="C33" s="338" t="s">
        <v>492</v>
      </c>
      <c r="D33" s="338"/>
      <c r="E33" s="338"/>
      <c r="F33" s="338"/>
      <c r="G33" s="338"/>
      <c r="H33" s="338"/>
      <c r="I33" s="338"/>
      <c r="J33" s="338"/>
      <c r="K33" s="338"/>
      <c r="L33" s="338"/>
      <c r="M33" s="207">
        <f>SUM(M32:M32)</f>
        <v>458204683</v>
      </c>
      <c r="O33" s="179"/>
    </row>
    <row r="34" spans="2:15">
      <c r="B34" s="234"/>
      <c r="D34" s="180"/>
      <c r="O34" s="179"/>
    </row>
    <row r="35" spans="2:15">
      <c r="B35" s="234"/>
      <c r="D35" s="180"/>
      <c r="O35" s="179"/>
    </row>
    <row r="36" spans="2:15" ht="25.5">
      <c r="B36" s="345" t="s">
        <v>2067</v>
      </c>
      <c r="C36" s="198" t="s">
        <v>4</v>
      </c>
      <c r="D36" s="346" t="s">
        <v>0</v>
      </c>
      <c r="E36" s="346"/>
      <c r="F36" s="346" t="s">
        <v>7</v>
      </c>
      <c r="G36" s="346"/>
      <c r="H36" s="198" t="s">
        <v>6</v>
      </c>
      <c r="I36" s="363" t="s">
        <v>29</v>
      </c>
      <c r="J36" s="363"/>
      <c r="K36" s="199" t="s">
        <v>42</v>
      </c>
      <c r="L36" s="199" t="s">
        <v>10</v>
      </c>
      <c r="M36" s="199" t="s">
        <v>2</v>
      </c>
      <c r="O36" s="179"/>
    </row>
    <row r="37" spans="2:15">
      <c r="B37" s="345"/>
      <c r="C37" s="208" t="s">
        <v>2052</v>
      </c>
      <c r="D37" s="347">
        <f>+'11.DRONES'!I23</f>
        <v>824021468</v>
      </c>
      <c r="E37" s="347"/>
      <c r="F37" s="350">
        <f>+'2.TASAS PROMEDIO'!K69</f>
        <v>18.89559268</v>
      </c>
      <c r="G37" s="350"/>
      <c r="H37" s="209" t="s">
        <v>12</v>
      </c>
      <c r="I37" s="364">
        <f>+D37*F37/100</f>
        <v>155703740.18903655</v>
      </c>
      <c r="J37" s="364"/>
      <c r="K37" s="204">
        <f>ROUND((I37+J37)/365*$D$10,0)</f>
        <v>156130326</v>
      </c>
      <c r="L37" s="204">
        <f t="shared" ref="L37:L38" si="8">ROUND((+K37*0.19),0)</f>
        <v>29664762</v>
      </c>
      <c r="M37" s="204">
        <f t="shared" ref="M37:M38" si="9">+K37+L37</f>
        <v>185795088</v>
      </c>
      <c r="O37" s="179"/>
    </row>
    <row r="38" spans="2:15">
      <c r="B38" s="345"/>
      <c r="C38" s="208" t="s">
        <v>2071</v>
      </c>
      <c r="D38" s="347">
        <f>+((441898.63)*33333)*17</f>
        <v>250406719574.43002</v>
      </c>
      <c r="E38" s="347"/>
      <c r="F38" s="367">
        <f>+'2.TASAS PROMEDIO'!H70</f>
        <v>4759832</v>
      </c>
      <c r="G38" s="368"/>
      <c r="H38" s="209"/>
      <c r="I38" s="364">
        <f>+F38*17</f>
        <v>80917144</v>
      </c>
      <c r="J38" s="364"/>
      <c r="K38" s="204">
        <f>ROUND((I38+J38)/365*$D$10,0)</f>
        <v>81138835</v>
      </c>
      <c r="L38" s="204">
        <f t="shared" si="8"/>
        <v>15416379</v>
      </c>
      <c r="M38" s="204">
        <f t="shared" si="9"/>
        <v>96555214</v>
      </c>
      <c r="O38" s="179"/>
    </row>
    <row r="39" spans="2:15">
      <c r="B39" s="345"/>
      <c r="C39" s="366" t="s">
        <v>2077</v>
      </c>
      <c r="D39" s="366"/>
      <c r="E39" s="366"/>
      <c r="F39" s="366"/>
      <c r="G39" s="366"/>
      <c r="H39" s="366"/>
      <c r="I39" s="366"/>
      <c r="J39" s="366"/>
      <c r="K39" s="366"/>
      <c r="L39" s="366"/>
      <c r="M39" s="201">
        <f>(+M37+M38)*10%</f>
        <v>28235030.200000003</v>
      </c>
      <c r="O39" s="179"/>
    </row>
    <row r="40" spans="2:15" ht="16.5">
      <c r="B40" s="345"/>
      <c r="C40" s="338" t="s">
        <v>2072</v>
      </c>
      <c r="D40" s="338"/>
      <c r="E40" s="338"/>
      <c r="F40" s="338"/>
      <c r="G40" s="338"/>
      <c r="H40" s="338"/>
      <c r="I40" s="338"/>
      <c r="J40" s="338"/>
      <c r="K40" s="338"/>
      <c r="L40" s="338"/>
      <c r="M40" s="207">
        <f>SUM(M37:M39)</f>
        <v>310585332.19999999</v>
      </c>
      <c r="O40" s="179"/>
    </row>
    <row r="41" spans="2:15">
      <c r="B41" s="234"/>
      <c r="D41" s="180"/>
      <c r="O41" s="179"/>
    </row>
    <row r="42" spans="2:15">
      <c r="B42" s="234"/>
      <c r="D42" s="180"/>
      <c r="O42" s="179"/>
    </row>
    <row r="43" spans="2:15" ht="25.5">
      <c r="B43" s="345" t="s">
        <v>2068</v>
      </c>
      <c r="C43" s="198" t="s">
        <v>4</v>
      </c>
      <c r="D43" s="346" t="s">
        <v>0</v>
      </c>
      <c r="E43" s="346"/>
      <c r="F43" s="346" t="s">
        <v>7</v>
      </c>
      <c r="G43" s="346"/>
      <c r="H43" s="198" t="s">
        <v>6</v>
      </c>
      <c r="I43" s="363" t="s">
        <v>29</v>
      </c>
      <c r="J43" s="363"/>
      <c r="K43" s="199" t="s">
        <v>42</v>
      </c>
      <c r="L43" s="199" t="s">
        <v>10</v>
      </c>
      <c r="M43" s="199" t="s">
        <v>2</v>
      </c>
      <c r="O43" s="179"/>
    </row>
    <row r="44" spans="2:15">
      <c r="B44" s="345"/>
      <c r="C44" s="208" t="s">
        <v>465</v>
      </c>
      <c r="D44" s="347">
        <f>59000000*100</f>
        <v>5900000000</v>
      </c>
      <c r="E44" s="347"/>
      <c r="F44" s="350">
        <f>+'2.TASAS PROMEDIO'!K79</f>
        <v>8.8806853161599992</v>
      </c>
      <c r="G44" s="350"/>
      <c r="H44" s="209" t="s">
        <v>475</v>
      </c>
      <c r="I44" s="364">
        <f>+D44*F44/1000</f>
        <v>52396043.365343995</v>
      </c>
      <c r="J44" s="364"/>
      <c r="K44" s="204">
        <f>ROUND((I44+J44)/365*$D$10,0)</f>
        <v>52539594</v>
      </c>
      <c r="L44" s="204">
        <f t="shared" ref="L44" si="10">ROUND((+K44*0.19),0)</f>
        <v>9982523</v>
      </c>
      <c r="M44" s="204">
        <f t="shared" ref="M44" si="11">+K44+L44</f>
        <v>62522117</v>
      </c>
      <c r="O44" s="179"/>
    </row>
    <row r="45" spans="2:15" ht="16.5">
      <c r="B45" s="345"/>
      <c r="C45" s="338" t="s">
        <v>2073</v>
      </c>
      <c r="D45" s="338"/>
      <c r="E45" s="338"/>
      <c r="F45" s="338"/>
      <c r="G45" s="338"/>
      <c r="H45" s="338"/>
      <c r="I45" s="338"/>
      <c r="J45" s="338"/>
      <c r="K45" s="338"/>
      <c r="L45" s="338"/>
      <c r="M45" s="207">
        <f>SUM(M44:M44)</f>
        <v>62522117</v>
      </c>
      <c r="O45" s="179"/>
    </row>
    <row r="46" spans="2:15">
      <c r="O46" s="179"/>
    </row>
    <row r="47" spans="2:15" ht="15.75">
      <c r="B47" s="352" t="s">
        <v>36</v>
      </c>
      <c r="C47" s="352"/>
      <c r="D47" s="352"/>
      <c r="E47" s="352"/>
      <c r="F47" s="352"/>
      <c r="G47" s="352"/>
      <c r="H47" s="352"/>
      <c r="I47" s="352"/>
      <c r="J47" s="352"/>
      <c r="K47" s="352"/>
      <c r="L47" s="352"/>
      <c r="M47" s="210">
        <f>+M45+M40+M33+M28+M22</f>
        <v>4691563749.2800007</v>
      </c>
      <c r="O47" s="179"/>
    </row>
    <row r="48" spans="2:15">
      <c r="B48" s="234"/>
      <c r="D48" s="180"/>
      <c r="O48" s="179"/>
    </row>
    <row r="49" spans="2:15">
      <c r="B49" s="234"/>
      <c r="D49" s="180"/>
      <c r="O49" s="179"/>
    </row>
    <row r="50" spans="2:15">
      <c r="B50" s="234"/>
      <c r="D50" s="180"/>
      <c r="O50" s="179"/>
    </row>
  </sheetData>
  <mergeCells count="54">
    <mergeCell ref="B47:L47"/>
    <mergeCell ref="E7:F7"/>
    <mergeCell ref="G7:H7"/>
    <mergeCell ref="E8:F8"/>
    <mergeCell ref="G8:H8"/>
    <mergeCell ref="E9:F9"/>
    <mergeCell ref="G9:H9"/>
    <mergeCell ref="E10:F10"/>
    <mergeCell ref="G10:H10"/>
    <mergeCell ref="E11:F11"/>
    <mergeCell ref="G11:H11"/>
    <mergeCell ref="C39:L39"/>
    <mergeCell ref="B43:B45"/>
    <mergeCell ref="D43:E43"/>
    <mergeCell ref="F43:G43"/>
    <mergeCell ref="I43:J43"/>
    <mergeCell ref="D44:E44"/>
    <mergeCell ref="F44:G44"/>
    <mergeCell ref="I44:J44"/>
    <mergeCell ref="C45:L45"/>
    <mergeCell ref="B36:B40"/>
    <mergeCell ref="D36:E36"/>
    <mergeCell ref="F36:G36"/>
    <mergeCell ref="I36:J36"/>
    <mergeCell ref="D37:E37"/>
    <mergeCell ref="F37:G37"/>
    <mergeCell ref="I37:J37"/>
    <mergeCell ref="D38:E38"/>
    <mergeCell ref="I38:J38"/>
    <mergeCell ref="C40:L40"/>
    <mergeCell ref="F38:G38"/>
    <mergeCell ref="B31:B33"/>
    <mergeCell ref="D31:E31"/>
    <mergeCell ref="F31:G31"/>
    <mergeCell ref="I31:J31"/>
    <mergeCell ref="D32:E32"/>
    <mergeCell ref="F32:G32"/>
    <mergeCell ref="I32:J32"/>
    <mergeCell ref="C33:L33"/>
    <mergeCell ref="B25:B28"/>
    <mergeCell ref="D25:E25"/>
    <mergeCell ref="F25:G25"/>
    <mergeCell ref="I25:J25"/>
    <mergeCell ref="D26:E26"/>
    <mergeCell ref="C27:I27"/>
    <mergeCell ref="C28:L28"/>
    <mergeCell ref="C2:M2"/>
    <mergeCell ref="C3:M3"/>
    <mergeCell ref="C4:M4"/>
    <mergeCell ref="I5:J5"/>
    <mergeCell ref="B13:B22"/>
    <mergeCell ref="C15:L15"/>
    <mergeCell ref="E16:E19"/>
    <mergeCell ref="C22:L22"/>
  </mergeCells>
  <pageMargins left="0.70866141732283472" right="0.70866141732283472" top="0.74803149606299213" bottom="0.74803149606299213" header="0.31496062992125984" footer="0.31496062992125984"/>
  <pageSetup scale="61" orientation="landscape" r:id="rId1"/>
  <ignoredErrors>
    <ignoredError sqref="M15 I20" formula="1"/>
  </ignoredError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DC54FC-68FC-4C97-8784-1F897A4CAE64}">
  <sheetPr>
    <tabColor theme="3" tint="-0.249977111117893"/>
    <pageSetUpPr fitToPage="1"/>
  </sheetPr>
  <dimension ref="B2:P49"/>
  <sheetViews>
    <sheetView showGridLines="0" topLeftCell="A27" workbookViewId="0">
      <selection activeCell="M37" sqref="M37:M39"/>
    </sheetView>
  </sheetViews>
  <sheetFormatPr baseColWidth="10" defaultColWidth="12.42578125" defaultRowHeight="12.75"/>
  <cols>
    <col min="1" max="1" width="1.7109375" style="173" customWidth="1"/>
    <col min="2" max="2" width="7" style="232" customWidth="1"/>
    <col min="3" max="3" width="39.42578125" style="173" customWidth="1"/>
    <col min="4" max="4" width="14.85546875" style="173" customWidth="1"/>
    <col min="5" max="5" width="15.7109375" style="173" customWidth="1"/>
    <col min="6" max="6" width="8" style="174" customWidth="1"/>
    <col min="7" max="7" width="10.140625" style="174" customWidth="1"/>
    <col min="8" max="8" width="10.7109375" style="174" customWidth="1"/>
    <col min="9" max="9" width="12.7109375" style="175" customWidth="1"/>
    <col min="10" max="10" width="10.85546875" style="175" customWidth="1"/>
    <col min="11" max="11" width="14.7109375" style="175" customWidth="1"/>
    <col min="12" max="12" width="11.85546875" style="175" customWidth="1"/>
    <col min="13" max="13" width="14.28515625" style="175" customWidth="1"/>
    <col min="14" max="14" width="17.42578125" style="173" customWidth="1"/>
    <col min="15" max="15" width="16" style="173" customWidth="1"/>
    <col min="16" max="16" width="13" style="173" bestFit="1" customWidth="1"/>
    <col min="17" max="16384" width="12.42578125" style="173"/>
  </cols>
  <sheetData>
    <row r="2" spans="2:16" ht="20.25">
      <c r="C2" s="337" t="s">
        <v>45</v>
      </c>
      <c r="D2" s="337"/>
      <c r="E2" s="337"/>
      <c r="F2" s="337"/>
      <c r="G2" s="337"/>
      <c r="H2" s="337"/>
      <c r="I2" s="337"/>
      <c r="J2" s="337"/>
      <c r="K2" s="337"/>
      <c r="L2" s="337"/>
      <c r="M2" s="337"/>
    </row>
    <row r="3" spans="2:16" ht="15.75">
      <c r="B3" s="233"/>
      <c r="C3" s="336" t="s">
        <v>1</v>
      </c>
      <c r="D3" s="336"/>
      <c r="E3" s="336"/>
      <c r="F3" s="336"/>
      <c r="G3" s="336"/>
      <c r="H3" s="336"/>
      <c r="I3" s="336"/>
      <c r="J3" s="336"/>
      <c r="K3" s="336"/>
      <c r="L3" s="336"/>
      <c r="M3" s="336"/>
      <c r="P3" s="176"/>
    </row>
    <row r="4" spans="2:16" ht="15.75">
      <c r="C4" s="336" t="s">
        <v>476</v>
      </c>
      <c r="D4" s="336"/>
      <c r="E4" s="336"/>
      <c r="F4" s="336"/>
      <c r="G4" s="336"/>
      <c r="H4" s="336"/>
      <c r="I4" s="336"/>
      <c r="J4" s="336"/>
      <c r="K4" s="336"/>
      <c r="L4" s="336"/>
      <c r="M4" s="336"/>
    </row>
    <row r="5" spans="2:16">
      <c r="I5" s="360"/>
      <c r="J5" s="360"/>
      <c r="K5" s="178"/>
    </row>
    <row r="6" spans="2:16">
      <c r="D6" s="179"/>
      <c r="E6" s="180"/>
      <c r="I6" s="177"/>
      <c r="J6" s="177"/>
    </row>
    <row r="7" spans="2:16">
      <c r="C7" s="194" t="s">
        <v>466</v>
      </c>
      <c r="D7" s="194" t="s">
        <v>2075</v>
      </c>
      <c r="E7" s="358"/>
      <c r="F7" s="358"/>
      <c r="G7" s="358"/>
      <c r="H7" s="358"/>
      <c r="I7" s="227"/>
    </row>
    <row r="8" spans="2:16">
      <c r="C8" s="195" t="s">
        <v>467</v>
      </c>
      <c r="D8" s="196">
        <v>47119</v>
      </c>
      <c r="E8" s="359"/>
      <c r="F8" s="359"/>
      <c r="G8" s="359"/>
      <c r="H8" s="359"/>
      <c r="I8" s="228"/>
      <c r="K8" s="181" t="s">
        <v>26</v>
      </c>
      <c r="L8" s="182"/>
      <c r="M8" s="181" t="s">
        <v>26</v>
      </c>
    </row>
    <row r="9" spans="2:16">
      <c r="C9" s="195" t="s">
        <v>468</v>
      </c>
      <c r="D9" s="196">
        <v>47468</v>
      </c>
      <c r="E9" s="359"/>
      <c r="F9" s="359"/>
      <c r="G9" s="359"/>
      <c r="H9" s="359"/>
      <c r="I9" s="228"/>
      <c r="K9" s="181"/>
      <c r="L9" s="183"/>
      <c r="M9" s="181"/>
    </row>
    <row r="10" spans="2:16">
      <c r="C10" s="195" t="s">
        <v>43</v>
      </c>
      <c r="D10" s="214">
        <f>+D9-D8</f>
        <v>349</v>
      </c>
      <c r="E10" s="361"/>
      <c r="F10" s="361"/>
      <c r="G10" s="361"/>
      <c r="H10" s="361"/>
      <c r="I10" s="228"/>
      <c r="K10" s="184" t="s">
        <v>26</v>
      </c>
      <c r="L10" s="178"/>
      <c r="M10" s="184" t="s">
        <v>26</v>
      </c>
      <c r="N10" s="173" t="s">
        <v>26</v>
      </c>
    </row>
    <row r="11" spans="2:16" ht="16.5">
      <c r="C11" s="195" t="s">
        <v>44</v>
      </c>
      <c r="D11" s="197">
        <f>+M47</f>
        <v>4556526387.6599998</v>
      </c>
      <c r="E11" s="362"/>
      <c r="F11" s="362"/>
      <c r="G11" s="362"/>
      <c r="H11" s="362"/>
      <c r="I11" s="129"/>
      <c r="L11" s="178"/>
      <c r="M11" s="184"/>
      <c r="N11" s="173" t="s">
        <v>26</v>
      </c>
    </row>
    <row r="12" spans="2:16">
      <c r="E12" s="185"/>
      <c r="G12" s="186"/>
      <c r="I12" s="178"/>
      <c r="J12" s="178"/>
      <c r="K12" s="178"/>
      <c r="L12" s="178"/>
      <c r="M12" s="178"/>
    </row>
    <row r="13" spans="2:16" s="1" customFormat="1" ht="38.25">
      <c r="B13" s="345" t="s">
        <v>39</v>
      </c>
      <c r="C13" s="198" t="s">
        <v>4</v>
      </c>
      <c r="D13" s="198" t="s">
        <v>0</v>
      </c>
      <c r="E13" s="198" t="s">
        <v>5</v>
      </c>
      <c r="F13" s="198" t="s">
        <v>6</v>
      </c>
      <c r="G13" s="198" t="s">
        <v>7</v>
      </c>
      <c r="H13" s="198" t="s">
        <v>8</v>
      </c>
      <c r="I13" s="199" t="s">
        <v>29</v>
      </c>
      <c r="J13" s="199" t="s">
        <v>9</v>
      </c>
      <c r="K13" s="199" t="s">
        <v>42</v>
      </c>
      <c r="L13" s="199" t="s">
        <v>10</v>
      </c>
      <c r="M13" s="199" t="s">
        <v>2</v>
      </c>
      <c r="O13" s="3" t="s">
        <v>26</v>
      </c>
    </row>
    <row r="14" spans="2:16">
      <c r="B14" s="345"/>
      <c r="C14" s="200" t="s">
        <v>11</v>
      </c>
      <c r="D14" s="230">
        <f>+'7.VRES ASEGURADOS TRDM'!L19</f>
        <v>200806346878.41644</v>
      </c>
      <c r="E14" s="230">
        <f>+'7.VRES ASEGURADOS TRDM'!M19</f>
        <v>6862568562.0212393</v>
      </c>
      <c r="F14" s="202" t="s">
        <v>475</v>
      </c>
      <c r="G14" s="203">
        <f>+'2.TASAS PROMEDIO'!K10</f>
        <v>10.301684282585601</v>
      </c>
      <c r="H14" s="203">
        <f>+G14/2</f>
        <v>5.1508421412928005</v>
      </c>
      <c r="I14" s="204">
        <f>ROUND((+D14*G14/1000),0)</f>
        <v>2068643587</v>
      </c>
      <c r="J14" s="204">
        <f>ROUND((+E14*H14/1000),0)</f>
        <v>35348007</v>
      </c>
      <c r="K14" s="204">
        <f>ROUND((I14+J14)/365*D10,0)</f>
        <v>2011761825</v>
      </c>
      <c r="L14" s="204">
        <f>ROUND((+K14*0.19),0)</f>
        <v>382234747</v>
      </c>
      <c r="M14" s="204">
        <f>+K14+L14</f>
        <v>2393996572</v>
      </c>
    </row>
    <row r="15" spans="2:16">
      <c r="B15" s="345"/>
      <c r="C15" s="339" t="s">
        <v>28</v>
      </c>
      <c r="D15" s="339"/>
      <c r="E15" s="339"/>
      <c r="F15" s="339"/>
      <c r="G15" s="339"/>
      <c r="H15" s="339"/>
      <c r="I15" s="339"/>
      <c r="J15" s="339"/>
      <c r="K15" s="339"/>
      <c r="L15" s="339"/>
      <c r="M15" s="205">
        <f>+M14*3%</f>
        <v>71819897.159999996</v>
      </c>
      <c r="N15" s="187"/>
      <c r="O15" s="188" t="s">
        <v>26</v>
      </c>
    </row>
    <row r="16" spans="2:16">
      <c r="B16" s="345"/>
      <c r="C16" s="200" t="s">
        <v>14</v>
      </c>
      <c r="D16" s="201">
        <v>800000000</v>
      </c>
      <c r="E16" s="341"/>
      <c r="F16" s="202" t="s">
        <v>12</v>
      </c>
      <c r="G16" s="203">
        <f>'2.TASAS PROMEDIO'!K15</f>
        <v>19.628939044999999</v>
      </c>
      <c r="H16" s="202" t="s">
        <v>3</v>
      </c>
      <c r="I16" s="204">
        <f>ROUND((+D16*G16/100),0)</f>
        <v>157031512</v>
      </c>
      <c r="J16" s="206"/>
      <c r="K16" s="204">
        <f>ROUND((I16+J16)/365*$D$10,0)</f>
        <v>150147939</v>
      </c>
      <c r="L16" s="204">
        <f t="shared" ref="L16:L19" si="0">ROUND((+K16*0.19),0)</f>
        <v>28528108</v>
      </c>
      <c r="M16" s="204">
        <f t="shared" ref="M16:M19" si="1">+K16+L16</f>
        <v>178676047</v>
      </c>
      <c r="N16" s="187"/>
      <c r="O16" s="189" t="s">
        <v>26</v>
      </c>
    </row>
    <row r="17" spans="2:16">
      <c r="B17" s="345"/>
      <c r="C17" s="200" t="s">
        <v>15</v>
      </c>
      <c r="D17" s="201">
        <v>6000000000</v>
      </c>
      <c r="E17" s="341"/>
      <c r="F17" s="202" t="s">
        <v>12</v>
      </c>
      <c r="G17" s="203">
        <f>'2.TASAS PROMEDIO'!K19</f>
        <v>2.7522607999999997</v>
      </c>
      <c r="H17" s="202" t="s">
        <v>3</v>
      </c>
      <c r="I17" s="204">
        <f>ROUND((+D17*G17/100),0)</f>
        <v>165135648</v>
      </c>
      <c r="J17" s="206"/>
      <c r="K17" s="204">
        <f t="shared" ref="K17:K19" si="2">ROUND((I17+J17)/365*$D$10,0)</f>
        <v>157896825</v>
      </c>
      <c r="L17" s="204">
        <f t="shared" si="0"/>
        <v>30000397</v>
      </c>
      <c r="M17" s="204">
        <f t="shared" si="1"/>
        <v>187897222</v>
      </c>
      <c r="O17" s="189" t="s">
        <v>26</v>
      </c>
    </row>
    <row r="18" spans="2:16">
      <c r="B18" s="345"/>
      <c r="C18" s="200" t="s">
        <v>13</v>
      </c>
      <c r="D18" s="201">
        <v>650000000</v>
      </c>
      <c r="E18" s="341"/>
      <c r="F18" s="202" t="s">
        <v>12</v>
      </c>
      <c r="G18" s="203">
        <f>'2.TASAS PROMEDIO'!K24</f>
        <v>0.969951232</v>
      </c>
      <c r="H18" s="202" t="s">
        <v>3</v>
      </c>
      <c r="I18" s="204">
        <f>ROUND((+D18*G18/100),0)</f>
        <v>6304683</v>
      </c>
      <c r="J18" s="206"/>
      <c r="K18" s="204">
        <f t="shared" si="2"/>
        <v>6028313</v>
      </c>
      <c r="L18" s="204">
        <f t="shared" si="0"/>
        <v>1145379</v>
      </c>
      <c r="M18" s="204">
        <f t="shared" si="1"/>
        <v>7173692</v>
      </c>
      <c r="O18" s="190" t="s">
        <v>26</v>
      </c>
    </row>
    <row r="19" spans="2:16">
      <c r="B19" s="345"/>
      <c r="C19" s="200" t="s">
        <v>94</v>
      </c>
      <c r="D19" s="201">
        <v>300000000</v>
      </c>
      <c r="E19" s="341"/>
      <c r="F19" s="202" t="s">
        <v>12</v>
      </c>
      <c r="G19" s="203">
        <f>+'2.TASAS PROMEDIO'!K29</f>
        <v>0.61</v>
      </c>
      <c r="H19" s="202" t="s">
        <v>3</v>
      </c>
      <c r="I19" s="204">
        <f>ROUND((+D19*G19/100),0)</f>
        <v>1830000</v>
      </c>
      <c r="J19" s="206"/>
      <c r="K19" s="204">
        <f t="shared" si="2"/>
        <v>1749781</v>
      </c>
      <c r="L19" s="204">
        <f t="shared" si="0"/>
        <v>332458</v>
      </c>
      <c r="M19" s="204">
        <f t="shared" si="1"/>
        <v>2082239</v>
      </c>
      <c r="O19" s="190"/>
    </row>
    <row r="20" spans="2:16">
      <c r="B20" s="345"/>
      <c r="C20" s="200" t="s">
        <v>95</v>
      </c>
      <c r="D20" s="230">
        <f>+'8.VRES ASEGURADOS E&amp;M '!L9</f>
        <v>606550508.33424664</v>
      </c>
      <c r="E20" s="230">
        <f>+'8.VRES ASEGURADOS E&amp;M '!M9</f>
        <v>29081188.75575155</v>
      </c>
      <c r="F20" s="202" t="s">
        <v>475</v>
      </c>
      <c r="G20" s="203">
        <f>+'2.TASAS PROMEDIO'!K35</f>
        <v>9.2477650400000009</v>
      </c>
      <c r="H20" s="203">
        <f>+G20/2</f>
        <v>4.6238825200000004</v>
      </c>
      <c r="I20" s="204">
        <f>ROUND((+D20*G20/1000),0)</f>
        <v>5609237</v>
      </c>
      <c r="J20" s="204">
        <f>ROUND((+E20*H20/1000),0)</f>
        <v>134468</v>
      </c>
      <c r="K20" s="204">
        <f>ROUND((I20+J20)/365*$D$10,0)</f>
        <v>5491926</v>
      </c>
      <c r="L20" s="204">
        <f>ROUND((+K20*0.19),0)</f>
        <v>1043466</v>
      </c>
      <c r="M20" s="204">
        <f>+K20+L20</f>
        <v>6535392</v>
      </c>
      <c r="O20" s="190"/>
    </row>
    <row r="21" spans="2:16">
      <c r="B21" s="345"/>
      <c r="C21" s="200" t="s">
        <v>96</v>
      </c>
      <c r="D21" s="201">
        <f>+'9.CASCO BARCO'!I323</f>
        <v>7886063103.1099997</v>
      </c>
      <c r="E21" s="206"/>
      <c r="F21" s="202" t="s">
        <v>12</v>
      </c>
      <c r="G21" s="203">
        <f>+'2.TASAS PROMEDIO'!K40</f>
        <v>4.4004120159161895</v>
      </c>
      <c r="H21" s="202" t="s">
        <v>3</v>
      </c>
      <c r="I21" s="204">
        <f>ROUND((+D21*G21/100),0)</f>
        <v>347019268</v>
      </c>
      <c r="J21" s="206"/>
      <c r="K21" s="204">
        <f t="shared" ref="K21" si="3">ROUND((I21+J21)/365*$D$10,0)</f>
        <v>331807464</v>
      </c>
      <c r="L21" s="204">
        <f t="shared" ref="L21" si="4">ROUND((+K21*0.19),0)</f>
        <v>63043418</v>
      </c>
      <c r="M21" s="204">
        <f t="shared" ref="M21" si="5">+K21+L21</f>
        <v>394850882</v>
      </c>
      <c r="O21" s="190"/>
    </row>
    <row r="22" spans="2:16" ht="16.5">
      <c r="B22" s="345"/>
      <c r="C22" s="338" t="s">
        <v>34</v>
      </c>
      <c r="D22" s="338"/>
      <c r="E22" s="338"/>
      <c r="F22" s="338"/>
      <c r="G22" s="338"/>
      <c r="H22" s="338"/>
      <c r="I22" s="338"/>
      <c r="J22" s="338"/>
      <c r="K22" s="338"/>
      <c r="L22" s="338"/>
      <c r="M22" s="207">
        <f>SUM(M14:M21)</f>
        <v>3243031943.1599998</v>
      </c>
      <c r="N22" s="173" t="s">
        <v>26</v>
      </c>
      <c r="O22" s="187"/>
      <c r="P22" s="180"/>
    </row>
    <row r="23" spans="2:16">
      <c r="O23" s="187"/>
    </row>
    <row r="24" spans="2:16">
      <c r="B24" s="234"/>
      <c r="D24" s="180"/>
      <c r="O24" s="179"/>
    </row>
    <row r="25" spans="2:16">
      <c r="B25" s="345" t="s">
        <v>40</v>
      </c>
      <c r="C25" s="198" t="s">
        <v>4</v>
      </c>
      <c r="D25" s="346" t="s">
        <v>0</v>
      </c>
      <c r="E25" s="346"/>
      <c r="F25" s="346" t="s">
        <v>7</v>
      </c>
      <c r="G25" s="346"/>
      <c r="H25" s="198" t="s">
        <v>6</v>
      </c>
      <c r="I25" s="363" t="s">
        <v>29</v>
      </c>
      <c r="J25" s="363"/>
      <c r="K25" s="199" t="s">
        <v>42</v>
      </c>
      <c r="L25" s="199" t="s">
        <v>10</v>
      </c>
      <c r="M25" s="199" t="s">
        <v>2</v>
      </c>
      <c r="O25" s="179"/>
    </row>
    <row r="26" spans="2:16">
      <c r="B26" s="345"/>
      <c r="C26" s="200" t="s">
        <v>2069</v>
      </c>
      <c r="D26" s="347">
        <f>+'10.PARQUE AUTOMOR 31-08-26 437'!Q439</f>
        <v>17942800000</v>
      </c>
      <c r="E26" s="347"/>
      <c r="F26" s="202" t="s">
        <v>12</v>
      </c>
      <c r="G26" s="203">
        <f>+'2.TASAS PROMEDIO'!K50</f>
        <v>2.3190201593333337</v>
      </c>
      <c r="H26" s="202" t="s">
        <v>3</v>
      </c>
      <c r="I26" s="204">
        <f>ROUND((+D26*G26/100),0)</f>
        <v>416097149</v>
      </c>
      <c r="J26" s="206"/>
      <c r="K26" s="204">
        <f>ROUND((I26+J26)/365*$D$10,0)</f>
        <v>397857274</v>
      </c>
      <c r="L26" s="204">
        <f>ROUND((+K26*0.19),0)</f>
        <v>75592882</v>
      </c>
      <c r="M26" s="204">
        <f>+K26+L26</f>
        <v>473450156</v>
      </c>
      <c r="O26" s="179"/>
    </row>
    <row r="27" spans="2:16">
      <c r="B27" s="345"/>
      <c r="C27" s="351" t="s">
        <v>2070</v>
      </c>
      <c r="D27" s="351"/>
      <c r="E27" s="351"/>
      <c r="F27" s="351"/>
      <c r="G27" s="351"/>
      <c r="H27" s="351"/>
      <c r="I27" s="351"/>
      <c r="J27" s="206"/>
      <c r="K27" s="204"/>
      <c r="L27" s="204"/>
      <c r="M27" s="204">
        <f>+M26*10%</f>
        <v>47345015.600000001</v>
      </c>
      <c r="O27" s="179"/>
    </row>
    <row r="28" spans="2:16" ht="16.5">
      <c r="B28" s="345"/>
      <c r="C28" s="338" t="s">
        <v>493</v>
      </c>
      <c r="D28" s="338"/>
      <c r="E28" s="338"/>
      <c r="F28" s="338"/>
      <c r="G28" s="338"/>
      <c r="H28" s="338"/>
      <c r="I28" s="338"/>
      <c r="J28" s="338"/>
      <c r="K28" s="338"/>
      <c r="L28" s="338"/>
      <c r="M28" s="207">
        <f>SUM(M26:M27)</f>
        <v>520795171.60000002</v>
      </c>
      <c r="O28" s="179"/>
    </row>
    <row r="29" spans="2:16">
      <c r="B29" s="234"/>
      <c r="D29" s="180"/>
      <c r="O29" s="179"/>
    </row>
    <row r="30" spans="2:16">
      <c r="B30" s="234"/>
      <c r="D30" s="180"/>
      <c r="O30" s="179"/>
    </row>
    <row r="31" spans="2:16">
      <c r="B31" s="345" t="s">
        <v>41</v>
      </c>
      <c r="C31" s="198" t="s">
        <v>4</v>
      </c>
      <c r="D31" s="346" t="s">
        <v>0</v>
      </c>
      <c r="E31" s="346"/>
      <c r="F31" s="346" t="s">
        <v>7</v>
      </c>
      <c r="G31" s="346"/>
      <c r="H31" s="198" t="s">
        <v>6</v>
      </c>
      <c r="I31" s="363" t="s">
        <v>29</v>
      </c>
      <c r="J31" s="363"/>
      <c r="K31" s="199" t="s">
        <v>42</v>
      </c>
      <c r="L31" s="199" t="s">
        <v>10</v>
      </c>
      <c r="M31" s="199" t="s">
        <v>2</v>
      </c>
      <c r="O31" s="179"/>
    </row>
    <row r="32" spans="2:16">
      <c r="B32" s="345"/>
      <c r="C32" s="208" t="s">
        <v>35</v>
      </c>
      <c r="D32" s="347">
        <v>2600000000</v>
      </c>
      <c r="E32" s="347"/>
      <c r="F32" s="350">
        <f>+'2.TASAS PROMEDIO'!K60</f>
        <v>14.7689966972832</v>
      </c>
      <c r="G32" s="350"/>
      <c r="H32" s="209" t="s">
        <v>12</v>
      </c>
      <c r="I32" s="364">
        <f>+D32*F32/100</f>
        <v>383993914.12936318</v>
      </c>
      <c r="J32" s="364"/>
      <c r="K32" s="204">
        <f>ROUND((I32+J32)/365*$D$10,0)</f>
        <v>367161304</v>
      </c>
      <c r="L32" s="204">
        <f t="shared" ref="L32" si="6">ROUND((+K32*0.19),0)</f>
        <v>69760648</v>
      </c>
      <c r="M32" s="204">
        <f t="shared" ref="M32" si="7">+K32+L32</f>
        <v>436921952</v>
      </c>
      <c r="O32" s="179"/>
    </row>
    <row r="33" spans="2:15" ht="16.5">
      <c r="B33" s="345"/>
      <c r="C33" s="338" t="s">
        <v>492</v>
      </c>
      <c r="D33" s="338"/>
      <c r="E33" s="338"/>
      <c r="F33" s="338"/>
      <c r="G33" s="338"/>
      <c r="H33" s="338"/>
      <c r="I33" s="338"/>
      <c r="J33" s="338"/>
      <c r="K33" s="338"/>
      <c r="L33" s="338"/>
      <c r="M33" s="207">
        <f>SUM(M32:M32)</f>
        <v>436921952</v>
      </c>
      <c r="O33" s="179"/>
    </row>
    <row r="34" spans="2:15">
      <c r="B34" s="234"/>
      <c r="D34" s="180"/>
      <c r="O34" s="179"/>
    </row>
    <row r="35" spans="2:15">
      <c r="B35" s="234"/>
      <c r="D35" s="180"/>
      <c r="O35" s="179"/>
    </row>
    <row r="36" spans="2:15">
      <c r="B36" s="345" t="s">
        <v>2067</v>
      </c>
      <c r="C36" s="198" t="s">
        <v>4</v>
      </c>
      <c r="D36" s="346" t="s">
        <v>0</v>
      </c>
      <c r="E36" s="346"/>
      <c r="F36" s="346" t="s">
        <v>7</v>
      </c>
      <c r="G36" s="346"/>
      <c r="H36" s="198" t="s">
        <v>6</v>
      </c>
      <c r="I36" s="363" t="s">
        <v>29</v>
      </c>
      <c r="J36" s="363"/>
      <c r="K36" s="199" t="s">
        <v>42</v>
      </c>
      <c r="L36" s="199" t="s">
        <v>10</v>
      </c>
      <c r="M36" s="199" t="s">
        <v>2</v>
      </c>
      <c r="O36" s="179"/>
    </row>
    <row r="37" spans="2:15">
      <c r="B37" s="345"/>
      <c r="C37" s="208" t="s">
        <v>2052</v>
      </c>
      <c r="D37" s="347">
        <f>+'11.DRONES'!I23</f>
        <v>824021468</v>
      </c>
      <c r="E37" s="347"/>
      <c r="F37" s="350">
        <f>+'2.TASAS PROMEDIO'!K69</f>
        <v>18.89559268</v>
      </c>
      <c r="G37" s="350"/>
      <c r="H37" s="209" t="s">
        <v>12</v>
      </c>
      <c r="I37" s="364">
        <f>+D37*F37/100</f>
        <v>155703740.18903655</v>
      </c>
      <c r="J37" s="364"/>
      <c r="K37" s="204">
        <f>ROUND((I37+J37)/365*$D$10,0)</f>
        <v>148878371</v>
      </c>
      <c r="L37" s="204">
        <f t="shared" ref="L37:L38" si="8">ROUND((+K37*0.19),0)</f>
        <v>28286890</v>
      </c>
      <c r="M37" s="204">
        <f t="shared" ref="M37:M38" si="9">+K37+L37</f>
        <v>177165261</v>
      </c>
      <c r="O37" s="179"/>
    </row>
    <row r="38" spans="2:15">
      <c r="B38" s="345"/>
      <c r="C38" s="208" t="s">
        <v>2071</v>
      </c>
      <c r="D38" s="347">
        <f>+((441898.63)*33333)*17</f>
        <v>250406719574.43002</v>
      </c>
      <c r="E38" s="347"/>
      <c r="F38" s="367">
        <f>+'2.TASAS PROMEDIO'!H70</f>
        <v>4759832</v>
      </c>
      <c r="G38" s="368"/>
      <c r="H38" s="209"/>
      <c r="I38" s="364">
        <f>+F38*17</f>
        <v>80917144</v>
      </c>
      <c r="J38" s="364"/>
      <c r="K38" s="204">
        <f>ROUND((I38+J38)/365*$D$10,0)</f>
        <v>77370091</v>
      </c>
      <c r="L38" s="204">
        <f t="shared" si="8"/>
        <v>14700317</v>
      </c>
      <c r="M38" s="204">
        <f t="shared" si="9"/>
        <v>92070408</v>
      </c>
      <c r="O38" s="179"/>
    </row>
    <row r="39" spans="2:15">
      <c r="B39" s="345"/>
      <c r="C39" s="366" t="s">
        <v>2077</v>
      </c>
      <c r="D39" s="366"/>
      <c r="E39" s="366"/>
      <c r="F39" s="366"/>
      <c r="G39" s="366"/>
      <c r="H39" s="366"/>
      <c r="I39" s="366"/>
      <c r="J39" s="366"/>
      <c r="K39" s="366"/>
      <c r="L39" s="366"/>
      <c r="M39" s="201">
        <f>(+M37+M38)*10%</f>
        <v>26923566.900000002</v>
      </c>
      <c r="O39" s="179"/>
    </row>
    <row r="40" spans="2:15" ht="16.5">
      <c r="B40" s="345"/>
      <c r="C40" s="338" t="s">
        <v>2072</v>
      </c>
      <c r="D40" s="338"/>
      <c r="E40" s="338"/>
      <c r="F40" s="338"/>
      <c r="G40" s="338"/>
      <c r="H40" s="338"/>
      <c r="I40" s="338"/>
      <c r="J40" s="338"/>
      <c r="K40" s="338"/>
      <c r="L40" s="338"/>
      <c r="M40" s="207">
        <f>SUM(M37:M39)</f>
        <v>296159235.89999998</v>
      </c>
      <c r="O40" s="179"/>
    </row>
    <row r="41" spans="2:15">
      <c r="B41" s="234"/>
      <c r="D41" s="180"/>
      <c r="O41" s="179"/>
    </row>
    <row r="42" spans="2:15">
      <c r="B42" s="234"/>
      <c r="D42" s="180"/>
    </row>
    <row r="43" spans="2:15">
      <c r="B43" s="345" t="s">
        <v>2068</v>
      </c>
      <c r="C43" s="198" t="s">
        <v>4</v>
      </c>
      <c r="D43" s="346" t="s">
        <v>0</v>
      </c>
      <c r="E43" s="346"/>
      <c r="F43" s="346" t="s">
        <v>7</v>
      </c>
      <c r="G43" s="346"/>
      <c r="H43" s="198" t="s">
        <v>6</v>
      </c>
      <c r="I43" s="363" t="s">
        <v>29</v>
      </c>
      <c r="J43" s="363"/>
      <c r="K43" s="199" t="s">
        <v>42</v>
      </c>
      <c r="L43" s="199" t="s">
        <v>10</v>
      </c>
      <c r="M43" s="199" t="s">
        <v>2</v>
      </c>
    </row>
    <row r="44" spans="2:15">
      <c r="B44" s="345"/>
      <c r="C44" s="208" t="s">
        <v>465</v>
      </c>
      <c r="D44" s="347">
        <f>59000000*100</f>
        <v>5900000000</v>
      </c>
      <c r="E44" s="347"/>
      <c r="F44" s="350">
        <f>+'2.TASAS PROMEDIO'!K79</f>
        <v>8.8806853161599992</v>
      </c>
      <c r="G44" s="350"/>
      <c r="H44" s="209" t="s">
        <v>475</v>
      </c>
      <c r="I44" s="364">
        <f>+D44*F44/1000</f>
        <v>52396043.365343995</v>
      </c>
      <c r="J44" s="364"/>
      <c r="K44" s="204">
        <f>ROUND((I44+J44)/365*$D$10,0)</f>
        <v>50099231</v>
      </c>
      <c r="L44" s="204">
        <f t="shared" ref="L44" si="10">ROUND((+K44*0.19),0)</f>
        <v>9518854</v>
      </c>
      <c r="M44" s="204">
        <f t="shared" ref="M44" si="11">+K44+L44</f>
        <v>59618085</v>
      </c>
    </row>
    <row r="45" spans="2:15" ht="16.5">
      <c r="B45" s="345"/>
      <c r="C45" s="338" t="s">
        <v>2073</v>
      </c>
      <c r="D45" s="338"/>
      <c r="E45" s="338"/>
      <c r="F45" s="338"/>
      <c r="G45" s="338"/>
      <c r="H45" s="338"/>
      <c r="I45" s="338"/>
      <c r="J45" s="338"/>
      <c r="K45" s="338"/>
      <c r="L45" s="338"/>
      <c r="M45" s="207">
        <f>SUM(M44:M44)</f>
        <v>59618085</v>
      </c>
    </row>
    <row r="46" spans="2:15" ht="13.5" thickBot="1"/>
    <row r="47" spans="2:15" ht="16.5" thickBot="1">
      <c r="B47" s="352" t="s">
        <v>36</v>
      </c>
      <c r="C47" s="352"/>
      <c r="D47" s="352"/>
      <c r="E47" s="352"/>
      <c r="F47" s="352"/>
      <c r="G47" s="352"/>
      <c r="H47" s="352"/>
      <c r="I47" s="352"/>
      <c r="J47" s="352"/>
      <c r="K47" s="352"/>
      <c r="L47" s="352"/>
      <c r="M47" s="231">
        <f>+M45+M40+M33+M28+M22</f>
        <v>4556526387.6599998</v>
      </c>
    </row>
    <row r="48" spans="2:15">
      <c r="B48" s="234"/>
      <c r="D48" s="180"/>
    </row>
    <row r="49" spans="2:4">
      <c r="B49" s="234"/>
      <c r="D49" s="180"/>
    </row>
  </sheetData>
  <mergeCells count="54">
    <mergeCell ref="D26:E26"/>
    <mergeCell ref="C27:I27"/>
    <mergeCell ref="C28:L28"/>
    <mergeCell ref="B36:B40"/>
    <mergeCell ref="D36:E36"/>
    <mergeCell ref="F36:G36"/>
    <mergeCell ref="I36:J36"/>
    <mergeCell ref="D37:E37"/>
    <mergeCell ref="F37:G37"/>
    <mergeCell ref="I37:J37"/>
    <mergeCell ref="D38:E38"/>
    <mergeCell ref="I38:J38"/>
    <mergeCell ref="C40:L40"/>
    <mergeCell ref="C39:L39"/>
    <mergeCell ref="F38:G38"/>
    <mergeCell ref="B43:B45"/>
    <mergeCell ref="D43:E43"/>
    <mergeCell ref="F43:G43"/>
    <mergeCell ref="I43:J43"/>
    <mergeCell ref="D44:E44"/>
    <mergeCell ref="F44:G44"/>
    <mergeCell ref="I44:J44"/>
    <mergeCell ref="C45:L45"/>
    <mergeCell ref="B47:L47"/>
    <mergeCell ref="B13:B22"/>
    <mergeCell ref="C15:L15"/>
    <mergeCell ref="E16:E19"/>
    <mergeCell ref="C22:L22"/>
    <mergeCell ref="B31:B33"/>
    <mergeCell ref="D31:E31"/>
    <mergeCell ref="F31:G31"/>
    <mergeCell ref="I31:J31"/>
    <mergeCell ref="D32:E32"/>
    <mergeCell ref="F32:G32"/>
    <mergeCell ref="I32:J32"/>
    <mergeCell ref="C33:L33"/>
    <mergeCell ref="B25:B28"/>
    <mergeCell ref="D25:E25"/>
    <mergeCell ref="F25:G25"/>
    <mergeCell ref="I25:J25"/>
    <mergeCell ref="E8:F8"/>
    <mergeCell ref="G8:H8"/>
    <mergeCell ref="E9:F9"/>
    <mergeCell ref="G9:H9"/>
    <mergeCell ref="E10:F10"/>
    <mergeCell ref="G10:H10"/>
    <mergeCell ref="E11:F11"/>
    <mergeCell ref="G11:H11"/>
    <mergeCell ref="C2:M2"/>
    <mergeCell ref="C3:M3"/>
    <mergeCell ref="C4:M4"/>
    <mergeCell ref="I5:J5"/>
    <mergeCell ref="E7:F7"/>
    <mergeCell ref="G7:H7"/>
  </mergeCells>
  <pageMargins left="0.70866141732283472" right="0.70866141732283472" top="0.74803149606299213" bottom="0.74803149606299213" header="0.31496062992125984" footer="0.31496062992125984"/>
  <pageSetup scale="61" orientation="landscape" r:id="rId1"/>
  <ignoredErrors>
    <ignoredError sqref="I20 M15" formula="1"/>
  </ignoredError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2" tint="-9.9978637043366805E-2"/>
    <pageSetUpPr fitToPage="1"/>
  </sheetPr>
  <dimension ref="B2:N47"/>
  <sheetViews>
    <sheetView showGridLines="0" zoomScaleNormal="100" workbookViewId="0">
      <selection activeCell="E24" sqref="E24"/>
    </sheetView>
  </sheetViews>
  <sheetFormatPr baseColWidth="10" defaultRowHeight="12"/>
  <cols>
    <col min="1" max="1" width="2.5703125" style="244" customWidth="1"/>
    <col min="2" max="2" width="42.5703125" style="244" bestFit="1" customWidth="1"/>
    <col min="3" max="3" width="20.85546875" style="254" bestFit="1" customWidth="1"/>
    <col min="4" max="4" width="18.85546875" style="255" customWidth="1"/>
    <col min="5" max="5" width="20.85546875" style="255" bestFit="1" customWidth="1"/>
    <col min="6" max="6" width="20.85546875" style="254" bestFit="1" customWidth="1"/>
    <col min="7" max="7" width="18.85546875" style="255" customWidth="1"/>
    <col min="8" max="8" width="20.85546875" style="255" bestFit="1" customWidth="1"/>
    <col min="9" max="9" width="20.85546875" style="254" bestFit="1" customWidth="1"/>
    <col min="10" max="10" width="18.85546875" style="255" customWidth="1"/>
    <col min="11" max="11" width="20.85546875" style="255" bestFit="1" customWidth="1"/>
    <col min="12" max="12" width="20.85546875" style="254" bestFit="1" customWidth="1"/>
    <col min="13" max="13" width="18.85546875" style="255" customWidth="1"/>
    <col min="14" max="14" width="20.85546875" style="255" bestFit="1" customWidth="1"/>
    <col min="15" max="234" width="11.42578125" style="244"/>
    <col min="235" max="235" width="68.42578125" style="244" customWidth="1"/>
    <col min="236" max="236" width="24" style="244" customWidth="1"/>
    <col min="237" max="237" width="31.85546875" style="244" customWidth="1"/>
    <col min="238" max="238" width="20.5703125" style="244" customWidth="1"/>
    <col min="239" max="239" width="25.140625" style="244" customWidth="1"/>
    <col min="240" max="490" width="11.42578125" style="244"/>
    <col min="491" max="491" width="68.42578125" style="244" customWidth="1"/>
    <col min="492" max="492" width="24" style="244" customWidth="1"/>
    <col min="493" max="493" width="31.85546875" style="244" customWidth="1"/>
    <col min="494" max="494" width="20.5703125" style="244" customWidth="1"/>
    <col min="495" max="495" width="25.140625" style="244" customWidth="1"/>
    <col min="496" max="746" width="11.42578125" style="244"/>
    <col min="747" max="747" width="68.42578125" style="244" customWidth="1"/>
    <col min="748" max="748" width="24" style="244" customWidth="1"/>
    <col min="749" max="749" width="31.85546875" style="244" customWidth="1"/>
    <col min="750" max="750" width="20.5703125" style="244" customWidth="1"/>
    <col min="751" max="751" width="25.140625" style="244" customWidth="1"/>
    <col min="752" max="1002" width="11.42578125" style="244"/>
    <col min="1003" max="1003" width="68.42578125" style="244" customWidth="1"/>
    <col min="1004" max="1004" width="24" style="244" customWidth="1"/>
    <col min="1005" max="1005" width="31.85546875" style="244" customWidth="1"/>
    <col min="1006" max="1006" width="20.5703125" style="244" customWidth="1"/>
    <col min="1007" max="1007" width="25.140625" style="244" customWidth="1"/>
    <col min="1008" max="1258" width="11.42578125" style="244"/>
    <col min="1259" max="1259" width="68.42578125" style="244" customWidth="1"/>
    <col min="1260" max="1260" width="24" style="244" customWidth="1"/>
    <col min="1261" max="1261" width="31.85546875" style="244" customWidth="1"/>
    <col min="1262" max="1262" width="20.5703125" style="244" customWidth="1"/>
    <col min="1263" max="1263" width="25.140625" style="244" customWidth="1"/>
    <col min="1264" max="1514" width="11.42578125" style="244"/>
    <col min="1515" max="1515" width="68.42578125" style="244" customWidth="1"/>
    <col min="1516" max="1516" width="24" style="244" customWidth="1"/>
    <col min="1517" max="1517" width="31.85546875" style="244" customWidth="1"/>
    <col min="1518" max="1518" width="20.5703125" style="244" customWidth="1"/>
    <col min="1519" max="1519" width="25.140625" style="244" customWidth="1"/>
    <col min="1520" max="1770" width="11.42578125" style="244"/>
    <col min="1771" max="1771" width="68.42578125" style="244" customWidth="1"/>
    <col min="1772" max="1772" width="24" style="244" customWidth="1"/>
    <col min="1773" max="1773" width="31.85546875" style="244" customWidth="1"/>
    <col min="1774" max="1774" width="20.5703125" style="244" customWidth="1"/>
    <col min="1775" max="1775" width="25.140625" style="244" customWidth="1"/>
    <col min="1776" max="2026" width="11.42578125" style="244"/>
    <col min="2027" max="2027" width="68.42578125" style="244" customWidth="1"/>
    <col min="2028" max="2028" width="24" style="244" customWidth="1"/>
    <col min="2029" max="2029" width="31.85546875" style="244" customWidth="1"/>
    <col min="2030" max="2030" width="20.5703125" style="244" customWidth="1"/>
    <col min="2031" max="2031" width="25.140625" style="244" customWidth="1"/>
    <col min="2032" max="2282" width="11.42578125" style="244"/>
    <col min="2283" max="2283" width="68.42578125" style="244" customWidth="1"/>
    <col min="2284" max="2284" width="24" style="244" customWidth="1"/>
    <col min="2285" max="2285" width="31.85546875" style="244" customWidth="1"/>
    <col min="2286" max="2286" width="20.5703125" style="244" customWidth="1"/>
    <col min="2287" max="2287" width="25.140625" style="244" customWidth="1"/>
    <col min="2288" max="2538" width="11.42578125" style="244"/>
    <col min="2539" max="2539" width="68.42578125" style="244" customWidth="1"/>
    <col min="2540" max="2540" width="24" style="244" customWidth="1"/>
    <col min="2541" max="2541" width="31.85546875" style="244" customWidth="1"/>
    <col min="2542" max="2542" width="20.5703125" style="244" customWidth="1"/>
    <col min="2543" max="2543" width="25.140625" style="244" customWidth="1"/>
    <col min="2544" max="2794" width="11.42578125" style="244"/>
    <col min="2795" max="2795" width="68.42578125" style="244" customWidth="1"/>
    <col min="2796" max="2796" width="24" style="244" customWidth="1"/>
    <col min="2797" max="2797" width="31.85546875" style="244" customWidth="1"/>
    <col min="2798" max="2798" width="20.5703125" style="244" customWidth="1"/>
    <col min="2799" max="2799" width="25.140625" style="244" customWidth="1"/>
    <col min="2800" max="3050" width="11.42578125" style="244"/>
    <col min="3051" max="3051" width="68.42578125" style="244" customWidth="1"/>
    <col min="3052" max="3052" width="24" style="244" customWidth="1"/>
    <col min="3053" max="3053" width="31.85546875" style="244" customWidth="1"/>
    <col min="3054" max="3054" width="20.5703125" style="244" customWidth="1"/>
    <col min="3055" max="3055" width="25.140625" style="244" customWidth="1"/>
    <col min="3056" max="3306" width="11.42578125" style="244"/>
    <col min="3307" max="3307" width="68.42578125" style="244" customWidth="1"/>
    <col min="3308" max="3308" width="24" style="244" customWidth="1"/>
    <col min="3309" max="3309" width="31.85546875" style="244" customWidth="1"/>
    <col min="3310" max="3310" width="20.5703125" style="244" customWidth="1"/>
    <col min="3311" max="3311" width="25.140625" style="244" customWidth="1"/>
    <col min="3312" max="3562" width="11.42578125" style="244"/>
    <col min="3563" max="3563" width="68.42578125" style="244" customWidth="1"/>
    <col min="3564" max="3564" width="24" style="244" customWidth="1"/>
    <col min="3565" max="3565" width="31.85546875" style="244" customWidth="1"/>
    <col min="3566" max="3566" width="20.5703125" style="244" customWidth="1"/>
    <col min="3567" max="3567" width="25.140625" style="244" customWidth="1"/>
    <col min="3568" max="3818" width="11.42578125" style="244"/>
    <col min="3819" max="3819" width="68.42578125" style="244" customWidth="1"/>
    <col min="3820" max="3820" width="24" style="244" customWidth="1"/>
    <col min="3821" max="3821" width="31.85546875" style="244" customWidth="1"/>
    <col min="3822" max="3822" width="20.5703125" style="244" customWidth="1"/>
    <col min="3823" max="3823" width="25.140625" style="244" customWidth="1"/>
    <col min="3824" max="4074" width="11.42578125" style="244"/>
    <col min="4075" max="4075" width="68.42578125" style="244" customWidth="1"/>
    <col min="4076" max="4076" width="24" style="244" customWidth="1"/>
    <col min="4077" max="4077" width="31.85546875" style="244" customWidth="1"/>
    <col min="4078" max="4078" width="20.5703125" style="244" customWidth="1"/>
    <col min="4079" max="4079" width="25.140625" style="244" customWidth="1"/>
    <col min="4080" max="4330" width="11.42578125" style="244"/>
    <col min="4331" max="4331" width="68.42578125" style="244" customWidth="1"/>
    <col min="4332" max="4332" width="24" style="244" customWidth="1"/>
    <col min="4333" max="4333" width="31.85546875" style="244" customWidth="1"/>
    <col min="4334" max="4334" width="20.5703125" style="244" customWidth="1"/>
    <col min="4335" max="4335" width="25.140625" style="244" customWidth="1"/>
    <col min="4336" max="4586" width="11.42578125" style="244"/>
    <col min="4587" max="4587" width="68.42578125" style="244" customWidth="1"/>
    <col min="4588" max="4588" width="24" style="244" customWidth="1"/>
    <col min="4589" max="4589" width="31.85546875" style="244" customWidth="1"/>
    <col min="4590" max="4590" width="20.5703125" style="244" customWidth="1"/>
    <col min="4591" max="4591" width="25.140625" style="244" customWidth="1"/>
    <col min="4592" max="4842" width="11.42578125" style="244"/>
    <col min="4843" max="4843" width="68.42578125" style="244" customWidth="1"/>
    <col min="4844" max="4844" width="24" style="244" customWidth="1"/>
    <col min="4845" max="4845" width="31.85546875" style="244" customWidth="1"/>
    <col min="4846" max="4846" width="20.5703125" style="244" customWidth="1"/>
    <col min="4847" max="4847" width="25.140625" style="244" customWidth="1"/>
    <col min="4848" max="5098" width="11.42578125" style="244"/>
    <col min="5099" max="5099" width="68.42578125" style="244" customWidth="1"/>
    <col min="5100" max="5100" width="24" style="244" customWidth="1"/>
    <col min="5101" max="5101" width="31.85546875" style="244" customWidth="1"/>
    <col min="5102" max="5102" width="20.5703125" style="244" customWidth="1"/>
    <col min="5103" max="5103" width="25.140625" style="244" customWidth="1"/>
    <col min="5104" max="5354" width="11.42578125" style="244"/>
    <col min="5355" max="5355" width="68.42578125" style="244" customWidth="1"/>
    <col min="5356" max="5356" width="24" style="244" customWidth="1"/>
    <col min="5357" max="5357" width="31.85546875" style="244" customWidth="1"/>
    <col min="5358" max="5358" width="20.5703125" style="244" customWidth="1"/>
    <col min="5359" max="5359" width="25.140625" style="244" customWidth="1"/>
    <col min="5360" max="5610" width="11.42578125" style="244"/>
    <col min="5611" max="5611" width="68.42578125" style="244" customWidth="1"/>
    <col min="5612" max="5612" width="24" style="244" customWidth="1"/>
    <col min="5613" max="5613" width="31.85546875" style="244" customWidth="1"/>
    <col min="5614" max="5614" width="20.5703125" style="244" customWidth="1"/>
    <col min="5615" max="5615" width="25.140625" style="244" customWidth="1"/>
    <col min="5616" max="5866" width="11.42578125" style="244"/>
    <col min="5867" max="5867" width="68.42578125" style="244" customWidth="1"/>
    <col min="5868" max="5868" width="24" style="244" customWidth="1"/>
    <col min="5869" max="5869" width="31.85546875" style="244" customWidth="1"/>
    <col min="5870" max="5870" width="20.5703125" style="244" customWidth="1"/>
    <col min="5871" max="5871" width="25.140625" style="244" customWidth="1"/>
    <col min="5872" max="6122" width="11.42578125" style="244"/>
    <col min="6123" max="6123" width="68.42578125" style="244" customWidth="1"/>
    <col min="6124" max="6124" width="24" style="244" customWidth="1"/>
    <col min="6125" max="6125" width="31.85546875" style="244" customWidth="1"/>
    <col min="6126" max="6126" width="20.5703125" style="244" customWidth="1"/>
    <col min="6127" max="6127" width="25.140625" style="244" customWidth="1"/>
    <col min="6128" max="6378" width="11.42578125" style="244"/>
    <col min="6379" max="6379" width="68.42578125" style="244" customWidth="1"/>
    <col min="6380" max="6380" width="24" style="244" customWidth="1"/>
    <col min="6381" max="6381" width="31.85546875" style="244" customWidth="1"/>
    <col min="6382" max="6382" width="20.5703125" style="244" customWidth="1"/>
    <col min="6383" max="6383" width="25.140625" style="244" customWidth="1"/>
    <col min="6384" max="6634" width="11.42578125" style="244"/>
    <col min="6635" max="6635" width="68.42578125" style="244" customWidth="1"/>
    <col min="6636" max="6636" width="24" style="244" customWidth="1"/>
    <col min="6637" max="6637" width="31.85546875" style="244" customWidth="1"/>
    <col min="6638" max="6638" width="20.5703125" style="244" customWidth="1"/>
    <col min="6639" max="6639" width="25.140625" style="244" customWidth="1"/>
    <col min="6640" max="6890" width="11.42578125" style="244"/>
    <col min="6891" max="6891" width="68.42578125" style="244" customWidth="1"/>
    <col min="6892" max="6892" width="24" style="244" customWidth="1"/>
    <col min="6893" max="6893" width="31.85546875" style="244" customWidth="1"/>
    <col min="6894" max="6894" width="20.5703125" style="244" customWidth="1"/>
    <col min="6895" max="6895" width="25.140625" style="244" customWidth="1"/>
    <col min="6896" max="7146" width="11.42578125" style="244"/>
    <col min="7147" max="7147" width="68.42578125" style="244" customWidth="1"/>
    <col min="7148" max="7148" width="24" style="244" customWidth="1"/>
    <col min="7149" max="7149" width="31.85546875" style="244" customWidth="1"/>
    <col min="7150" max="7150" width="20.5703125" style="244" customWidth="1"/>
    <col min="7151" max="7151" width="25.140625" style="244" customWidth="1"/>
    <col min="7152" max="7402" width="11.42578125" style="244"/>
    <col min="7403" max="7403" width="68.42578125" style="244" customWidth="1"/>
    <col min="7404" max="7404" width="24" style="244" customWidth="1"/>
    <col min="7405" max="7405" width="31.85546875" style="244" customWidth="1"/>
    <col min="7406" max="7406" width="20.5703125" style="244" customWidth="1"/>
    <col min="7407" max="7407" width="25.140625" style="244" customWidth="1"/>
    <col min="7408" max="7658" width="11.42578125" style="244"/>
    <col min="7659" max="7659" width="68.42578125" style="244" customWidth="1"/>
    <col min="7660" max="7660" width="24" style="244" customWidth="1"/>
    <col min="7661" max="7661" width="31.85546875" style="244" customWidth="1"/>
    <col min="7662" max="7662" width="20.5703125" style="244" customWidth="1"/>
    <col min="7663" max="7663" width="25.140625" style="244" customWidth="1"/>
    <col min="7664" max="7914" width="11.42578125" style="244"/>
    <col min="7915" max="7915" width="68.42578125" style="244" customWidth="1"/>
    <col min="7916" max="7916" width="24" style="244" customWidth="1"/>
    <col min="7917" max="7917" width="31.85546875" style="244" customWidth="1"/>
    <col min="7918" max="7918" width="20.5703125" style="244" customWidth="1"/>
    <col min="7919" max="7919" width="25.140625" style="244" customWidth="1"/>
    <col min="7920" max="8170" width="11.42578125" style="244"/>
    <col min="8171" max="8171" width="68.42578125" style="244" customWidth="1"/>
    <col min="8172" max="8172" width="24" style="244" customWidth="1"/>
    <col min="8173" max="8173" width="31.85546875" style="244" customWidth="1"/>
    <col min="8174" max="8174" width="20.5703125" style="244" customWidth="1"/>
    <col min="8175" max="8175" width="25.140625" style="244" customWidth="1"/>
    <col min="8176" max="8426" width="11.42578125" style="244"/>
    <col min="8427" max="8427" width="68.42578125" style="244" customWidth="1"/>
    <col min="8428" max="8428" width="24" style="244" customWidth="1"/>
    <col min="8429" max="8429" width="31.85546875" style="244" customWidth="1"/>
    <col min="8430" max="8430" width="20.5703125" style="244" customWidth="1"/>
    <col min="8431" max="8431" width="25.140625" style="244" customWidth="1"/>
    <col min="8432" max="8682" width="11.42578125" style="244"/>
    <col min="8683" max="8683" width="68.42578125" style="244" customWidth="1"/>
    <col min="8684" max="8684" width="24" style="244" customWidth="1"/>
    <col min="8685" max="8685" width="31.85546875" style="244" customWidth="1"/>
    <col min="8686" max="8686" width="20.5703125" style="244" customWidth="1"/>
    <col min="8687" max="8687" width="25.140625" style="244" customWidth="1"/>
    <col min="8688" max="8938" width="11.42578125" style="244"/>
    <col min="8939" max="8939" width="68.42578125" style="244" customWidth="1"/>
    <col min="8940" max="8940" width="24" style="244" customWidth="1"/>
    <col min="8941" max="8941" width="31.85546875" style="244" customWidth="1"/>
    <col min="8942" max="8942" width="20.5703125" style="244" customWidth="1"/>
    <col min="8943" max="8943" width="25.140625" style="244" customWidth="1"/>
    <col min="8944" max="9194" width="11.42578125" style="244"/>
    <col min="9195" max="9195" width="68.42578125" style="244" customWidth="1"/>
    <col min="9196" max="9196" width="24" style="244" customWidth="1"/>
    <col min="9197" max="9197" width="31.85546875" style="244" customWidth="1"/>
    <col min="9198" max="9198" width="20.5703125" style="244" customWidth="1"/>
    <col min="9199" max="9199" width="25.140625" style="244" customWidth="1"/>
    <col min="9200" max="9450" width="11.42578125" style="244"/>
    <col min="9451" max="9451" width="68.42578125" style="244" customWidth="1"/>
    <col min="9452" max="9452" width="24" style="244" customWidth="1"/>
    <col min="9453" max="9453" width="31.85546875" style="244" customWidth="1"/>
    <col min="9454" max="9454" width="20.5703125" style="244" customWidth="1"/>
    <col min="9455" max="9455" width="25.140625" style="244" customWidth="1"/>
    <col min="9456" max="9706" width="11.42578125" style="244"/>
    <col min="9707" max="9707" width="68.42578125" style="244" customWidth="1"/>
    <col min="9708" max="9708" width="24" style="244" customWidth="1"/>
    <col min="9709" max="9709" width="31.85546875" style="244" customWidth="1"/>
    <col min="9710" max="9710" width="20.5703125" style="244" customWidth="1"/>
    <col min="9711" max="9711" width="25.140625" style="244" customWidth="1"/>
    <col min="9712" max="9962" width="11.42578125" style="244"/>
    <col min="9963" max="9963" width="68.42578125" style="244" customWidth="1"/>
    <col min="9964" max="9964" width="24" style="244" customWidth="1"/>
    <col min="9965" max="9965" width="31.85546875" style="244" customWidth="1"/>
    <col min="9966" max="9966" width="20.5703125" style="244" customWidth="1"/>
    <col min="9967" max="9967" width="25.140625" style="244" customWidth="1"/>
    <col min="9968" max="10218" width="11.42578125" style="244"/>
    <col min="10219" max="10219" width="68.42578125" style="244" customWidth="1"/>
    <col min="10220" max="10220" width="24" style="244" customWidth="1"/>
    <col min="10221" max="10221" width="31.85546875" style="244" customWidth="1"/>
    <col min="10222" max="10222" width="20.5703125" style="244" customWidth="1"/>
    <col min="10223" max="10223" width="25.140625" style="244" customWidth="1"/>
    <col min="10224" max="10474" width="11.42578125" style="244"/>
    <col min="10475" max="10475" width="68.42578125" style="244" customWidth="1"/>
    <col min="10476" max="10476" width="24" style="244" customWidth="1"/>
    <col min="10477" max="10477" width="31.85546875" style="244" customWidth="1"/>
    <col min="10478" max="10478" width="20.5703125" style="244" customWidth="1"/>
    <col min="10479" max="10479" width="25.140625" style="244" customWidth="1"/>
    <col min="10480" max="10730" width="11.42578125" style="244"/>
    <col min="10731" max="10731" width="68.42578125" style="244" customWidth="1"/>
    <col min="10732" max="10732" width="24" style="244" customWidth="1"/>
    <col min="10733" max="10733" width="31.85546875" style="244" customWidth="1"/>
    <col min="10734" max="10734" width="20.5703125" style="244" customWidth="1"/>
    <col min="10735" max="10735" width="25.140625" style="244" customWidth="1"/>
    <col min="10736" max="10986" width="11.42578125" style="244"/>
    <col min="10987" max="10987" width="68.42578125" style="244" customWidth="1"/>
    <col min="10988" max="10988" width="24" style="244" customWidth="1"/>
    <col min="10989" max="10989" width="31.85546875" style="244" customWidth="1"/>
    <col min="10990" max="10990" width="20.5703125" style="244" customWidth="1"/>
    <col min="10991" max="10991" width="25.140625" style="244" customWidth="1"/>
    <col min="10992" max="11242" width="11.42578125" style="244"/>
    <col min="11243" max="11243" width="68.42578125" style="244" customWidth="1"/>
    <col min="11244" max="11244" width="24" style="244" customWidth="1"/>
    <col min="11245" max="11245" width="31.85546875" style="244" customWidth="1"/>
    <col min="11246" max="11246" width="20.5703125" style="244" customWidth="1"/>
    <col min="11247" max="11247" width="25.140625" style="244" customWidth="1"/>
    <col min="11248" max="11498" width="11.42578125" style="244"/>
    <col min="11499" max="11499" width="68.42578125" style="244" customWidth="1"/>
    <col min="11500" max="11500" width="24" style="244" customWidth="1"/>
    <col min="11501" max="11501" width="31.85546875" style="244" customWidth="1"/>
    <col min="11502" max="11502" width="20.5703125" style="244" customWidth="1"/>
    <col min="11503" max="11503" width="25.140625" style="244" customWidth="1"/>
    <col min="11504" max="11754" width="11.42578125" style="244"/>
    <col min="11755" max="11755" width="68.42578125" style="244" customWidth="1"/>
    <col min="11756" max="11756" width="24" style="244" customWidth="1"/>
    <col min="11757" max="11757" width="31.85546875" style="244" customWidth="1"/>
    <col min="11758" max="11758" width="20.5703125" style="244" customWidth="1"/>
    <col min="11759" max="11759" width="25.140625" style="244" customWidth="1"/>
    <col min="11760" max="12010" width="11.42578125" style="244"/>
    <col min="12011" max="12011" width="68.42578125" style="244" customWidth="1"/>
    <col min="12012" max="12012" width="24" style="244" customWidth="1"/>
    <col min="12013" max="12013" width="31.85546875" style="244" customWidth="1"/>
    <col min="12014" max="12014" width="20.5703125" style="244" customWidth="1"/>
    <col min="12015" max="12015" width="25.140625" style="244" customWidth="1"/>
    <col min="12016" max="12266" width="11.42578125" style="244"/>
    <col min="12267" max="12267" width="68.42578125" style="244" customWidth="1"/>
    <col min="12268" max="12268" width="24" style="244" customWidth="1"/>
    <col min="12269" max="12269" width="31.85546875" style="244" customWidth="1"/>
    <col min="12270" max="12270" width="20.5703125" style="244" customWidth="1"/>
    <col min="12271" max="12271" width="25.140625" style="244" customWidth="1"/>
    <col min="12272" max="12522" width="11.42578125" style="244"/>
    <col min="12523" max="12523" width="68.42578125" style="244" customWidth="1"/>
    <col min="12524" max="12524" width="24" style="244" customWidth="1"/>
    <col min="12525" max="12525" width="31.85546875" style="244" customWidth="1"/>
    <col min="12526" max="12526" width="20.5703125" style="244" customWidth="1"/>
    <col min="12527" max="12527" width="25.140625" style="244" customWidth="1"/>
    <col min="12528" max="12778" width="11.42578125" style="244"/>
    <col min="12779" max="12779" width="68.42578125" style="244" customWidth="1"/>
    <col min="12780" max="12780" width="24" style="244" customWidth="1"/>
    <col min="12781" max="12781" width="31.85546875" style="244" customWidth="1"/>
    <col min="12782" max="12782" width="20.5703125" style="244" customWidth="1"/>
    <col min="12783" max="12783" width="25.140625" style="244" customWidth="1"/>
    <col min="12784" max="13034" width="11.42578125" style="244"/>
    <col min="13035" max="13035" width="68.42578125" style="244" customWidth="1"/>
    <col min="13036" max="13036" width="24" style="244" customWidth="1"/>
    <col min="13037" max="13037" width="31.85546875" style="244" customWidth="1"/>
    <col min="13038" max="13038" width="20.5703125" style="244" customWidth="1"/>
    <col min="13039" max="13039" width="25.140625" style="244" customWidth="1"/>
    <col min="13040" max="13290" width="11.42578125" style="244"/>
    <col min="13291" max="13291" width="68.42578125" style="244" customWidth="1"/>
    <col min="13292" max="13292" width="24" style="244" customWidth="1"/>
    <col min="13293" max="13293" width="31.85546875" style="244" customWidth="1"/>
    <col min="13294" max="13294" width="20.5703125" style="244" customWidth="1"/>
    <col min="13295" max="13295" width="25.140625" style="244" customWidth="1"/>
    <col min="13296" max="13546" width="11.42578125" style="244"/>
    <col min="13547" max="13547" width="68.42578125" style="244" customWidth="1"/>
    <col min="13548" max="13548" width="24" style="244" customWidth="1"/>
    <col min="13549" max="13549" width="31.85546875" style="244" customWidth="1"/>
    <col min="13550" max="13550" width="20.5703125" style="244" customWidth="1"/>
    <col min="13551" max="13551" width="25.140625" style="244" customWidth="1"/>
    <col min="13552" max="13802" width="11.42578125" style="244"/>
    <col min="13803" max="13803" width="68.42578125" style="244" customWidth="1"/>
    <col min="13804" max="13804" width="24" style="244" customWidth="1"/>
    <col min="13805" max="13805" width="31.85546875" style="244" customWidth="1"/>
    <col min="13806" max="13806" width="20.5703125" style="244" customWidth="1"/>
    <col min="13807" max="13807" width="25.140625" style="244" customWidth="1"/>
    <col min="13808" max="14058" width="11.42578125" style="244"/>
    <col min="14059" max="14059" width="68.42578125" style="244" customWidth="1"/>
    <col min="14060" max="14060" width="24" style="244" customWidth="1"/>
    <col min="14061" max="14061" width="31.85546875" style="244" customWidth="1"/>
    <col min="14062" max="14062" width="20.5703125" style="244" customWidth="1"/>
    <col min="14063" max="14063" width="25.140625" style="244" customWidth="1"/>
    <col min="14064" max="14314" width="11.42578125" style="244"/>
    <col min="14315" max="14315" width="68.42578125" style="244" customWidth="1"/>
    <col min="14316" max="14316" width="24" style="244" customWidth="1"/>
    <col min="14317" max="14317" width="31.85546875" style="244" customWidth="1"/>
    <col min="14318" max="14318" width="20.5703125" style="244" customWidth="1"/>
    <col min="14319" max="14319" width="25.140625" style="244" customWidth="1"/>
    <col min="14320" max="14570" width="11.42578125" style="244"/>
    <col min="14571" max="14571" width="68.42578125" style="244" customWidth="1"/>
    <col min="14572" max="14572" width="24" style="244" customWidth="1"/>
    <col min="14573" max="14573" width="31.85546875" style="244" customWidth="1"/>
    <col min="14574" max="14574" width="20.5703125" style="244" customWidth="1"/>
    <col min="14575" max="14575" width="25.140625" style="244" customWidth="1"/>
    <col min="14576" max="14826" width="11.42578125" style="244"/>
    <col min="14827" max="14827" width="68.42578125" style="244" customWidth="1"/>
    <col min="14828" max="14828" width="24" style="244" customWidth="1"/>
    <col min="14829" max="14829" width="31.85546875" style="244" customWidth="1"/>
    <col min="14830" max="14830" width="20.5703125" style="244" customWidth="1"/>
    <col min="14831" max="14831" width="25.140625" style="244" customWidth="1"/>
    <col min="14832" max="15082" width="11.42578125" style="244"/>
    <col min="15083" max="15083" width="68.42578125" style="244" customWidth="1"/>
    <col min="15084" max="15084" width="24" style="244" customWidth="1"/>
    <col min="15085" max="15085" width="31.85546875" style="244" customWidth="1"/>
    <col min="15086" max="15086" width="20.5703125" style="244" customWidth="1"/>
    <col min="15087" max="15087" width="25.140625" style="244" customWidth="1"/>
    <col min="15088" max="15338" width="11.42578125" style="244"/>
    <col min="15339" max="15339" width="68.42578125" style="244" customWidth="1"/>
    <col min="15340" max="15340" width="24" style="244" customWidth="1"/>
    <col min="15341" max="15341" width="31.85546875" style="244" customWidth="1"/>
    <col min="15342" max="15342" width="20.5703125" style="244" customWidth="1"/>
    <col min="15343" max="15343" width="25.140625" style="244" customWidth="1"/>
    <col min="15344" max="15594" width="11.42578125" style="244"/>
    <col min="15595" max="15595" width="68.42578125" style="244" customWidth="1"/>
    <col min="15596" max="15596" width="24" style="244" customWidth="1"/>
    <col min="15597" max="15597" width="31.85546875" style="244" customWidth="1"/>
    <col min="15598" max="15598" width="20.5703125" style="244" customWidth="1"/>
    <col min="15599" max="15599" width="25.140625" style="244" customWidth="1"/>
    <col min="15600" max="15850" width="11.42578125" style="244"/>
    <col min="15851" max="15851" width="68.42578125" style="244" customWidth="1"/>
    <col min="15852" max="15852" width="24" style="244" customWidth="1"/>
    <col min="15853" max="15853" width="31.85546875" style="244" customWidth="1"/>
    <col min="15854" max="15854" width="20.5703125" style="244" customWidth="1"/>
    <col min="15855" max="15855" width="25.140625" style="244" customWidth="1"/>
    <col min="15856" max="16106" width="11.42578125" style="244"/>
    <col min="16107" max="16107" width="68.42578125" style="244" customWidth="1"/>
    <col min="16108" max="16108" width="24" style="244" customWidth="1"/>
    <col min="16109" max="16109" width="31.85546875" style="244" customWidth="1"/>
    <col min="16110" max="16110" width="20.5703125" style="244" customWidth="1"/>
    <col min="16111" max="16111" width="25.140625" style="244" customWidth="1"/>
    <col min="16112" max="16384" width="11.42578125" style="244"/>
  </cols>
  <sheetData>
    <row r="2" spans="2:14">
      <c r="B2" s="371" t="s">
        <v>92</v>
      </c>
      <c r="C2" s="372"/>
      <c r="D2" s="371"/>
      <c r="E2" s="371"/>
    </row>
    <row r="3" spans="2:14">
      <c r="B3" s="245"/>
      <c r="C3" s="256"/>
    </row>
    <row r="4" spans="2:14" s="253" customFormat="1" ht="29.25" customHeight="1">
      <c r="B4" s="370" t="s">
        <v>25</v>
      </c>
      <c r="C4" s="373" t="s">
        <v>469</v>
      </c>
      <c r="D4" s="373"/>
      <c r="E4" s="373"/>
      <c r="F4" s="374" t="s">
        <v>470</v>
      </c>
      <c r="G4" s="374"/>
      <c r="H4" s="374"/>
      <c r="I4" s="375" t="s">
        <v>471</v>
      </c>
      <c r="J4" s="375"/>
      <c r="K4" s="375"/>
      <c r="L4" s="369" t="s">
        <v>472</v>
      </c>
      <c r="M4" s="369"/>
      <c r="N4" s="369"/>
    </row>
    <row r="5" spans="2:14" s="246" customFormat="1" ht="22.5">
      <c r="B5" s="370"/>
      <c r="C5" s="269" t="s">
        <v>0</v>
      </c>
      <c r="D5" s="270" t="s">
        <v>136</v>
      </c>
      <c r="E5" s="271" t="s">
        <v>2</v>
      </c>
      <c r="F5" s="269" t="s">
        <v>0</v>
      </c>
      <c r="G5" s="270" t="s">
        <v>136</v>
      </c>
      <c r="H5" s="271" t="s">
        <v>2</v>
      </c>
      <c r="I5" s="269" t="s">
        <v>0</v>
      </c>
      <c r="J5" s="270" t="s">
        <v>136</v>
      </c>
      <c r="K5" s="271" t="s">
        <v>2</v>
      </c>
      <c r="L5" s="269" t="s">
        <v>0</v>
      </c>
      <c r="M5" s="270" t="s">
        <v>136</v>
      </c>
      <c r="N5" s="271" t="s">
        <v>2</v>
      </c>
    </row>
    <row r="6" spans="2:14" s="248" customFormat="1" ht="24.75" customHeight="1">
      <c r="B6" s="247" t="s">
        <v>30</v>
      </c>
      <c r="C6" s="257">
        <v>88479084355.959991</v>
      </c>
      <c r="D6" s="258">
        <f>(+C6*5%)/365*16</f>
        <v>193926760.23224106</v>
      </c>
      <c r="E6" s="259">
        <f>+C6+D6</f>
        <v>88673011116.19223</v>
      </c>
      <c r="F6" s="257">
        <f>+E6</f>
        <v>88673011116.19223</v>
      </c>
      <c r="G6" s="258">
        <f t="shared" ref="G6:G7" si="0">+F6*5%</f>
        <v>4433650555.8096113</v>
      </c>
      <c r="H6" s="259">
        <f>+F6+G6</f>
        <v>93106661672.001846</v>
      </c>
      <c r="I6" s="257">
        <f>+H6</f>
        <v>93106661672.001846</v>
      </c>
      <c r="J6" s="258">
        <f>+I6*5%</f>
        <v>4655333083.6000929</v>
      </c>
      <c r="K6" s="259">
        <f>+I6+J6</f>
        <v>97761994755.601944</v>
      </c>
      <c r="L6" s="257">
        <f>+K6</f>
        <v>97761994755.601944</v>
      </c>
      <c r="M6" s="258">
        <f>(+L6*5%)/365*350</f>
        <v>4687218926.6384487</v>
      </c>
      <c r="N6" s="259">
        <f>+L6+M6</f>
        <v>102449213682.24039</v>
      </c>
    </row>
    <row r="7" spans="2:14" s="248" customFormat="1" ht="24.75" customHeight="1">
      <c r="B7" s="247" t="s">
        <v>93</v>
      </c>
      <c r="C7" s="257">
        <v>3225145441</v>
      </c>
      <c r="D7" s="258">
        <f>(+C7*5%)/365*16</f>
        <v>7068811.9254794521</v>
      </c>
      <c r="E7" s="259">
        <f>+C7+D7</f>
        <v>3232214252.9254794</v>
      </c>
      <c r="F7" s="257">
        <f>+E7</f>
        <v>3232214252.9254794</v>
      </c>
      <c r="G7" s="258">
        <f t="shared" si="0"/>
        <v>161610712.64627397</v>
      </c>
      <c r="H7" s="259">
        <f>+F7+G7</f>
        <v>3393824965.5717535</v>
      </c>
      <c r="I7" s="257">
        <f>+H7</f>
        <v>3393824965.5717535</v>
      </c>
      <c r="J7" s="258">
        <f t="shared" ref="J7" si="1">+I7*5%</f>
        <v>169691248.2785877</v>
      </c>
      <c r="K7" s="259">
        <f>+I7+J7</f>
        <v>3563516213.8503413</v>
      </c>
      <c r="L7" s="257">
        <f>+K7</f>
        <v>3563516213.8503413</v>
      </c>
      <c r="M7" s="258">
        <f>(+L7*5%)/365*350</f>
        <v>170853517.10241362</v>
      </c>
      <c r="N7" s="259">
        <f>+L7+M7</f>
        <v>3734369730.952755</v>
      </c>
    </row>
    <row r="8" spans="2:14" s="246" customFormat="1" ht="24.75" customHeight="1">
      <c r="B8" s="249" t="s">
        <v>134</v>
      </c>
      <c r="C8" s="260">
        <f t="shared" ref="C8:N8" si="2">SUM(C6:C7)</f>
        <v>91704229796.959991</v>
      </c>
      <c r="D8" s="261">
        <f t="shared" si="2"/>
        <v>200995572.15772051</v>
      </c>
      <c r="E8" s="259">
        <f t="shared" si="2"/>
        <v>91905225369.117706</v>
      </c>
      <c r="F8" s="260">
        <f t="shared" si="2"/>
        <v>91905225369.117706</v>
      </c>
      <c r="G8" s="261">
        <f t="shared" si="2"/>
        <v>4595261268.4558849</v>
      </c>
      <c r="H8" s="259">
        <f t="shared" si="2"/>
        <v>96500486637.573593</v>
      </c>
      <c r="I8" s="260">
        <f t="shared" si="2"/>
        <v>96500486637.573593</v>
      </c>
      <c r="J8" s="261">
        <f t="shared" si="2"/>
        <v>4825024331.8786802</v>
      </c>
      <c r="K8" s="259">
        <f t="shared" si="2"/>
        <v>101325510969.45229</v>
      </c>
      <c r="L8" s="260">
        <f t="shared" si="2"/>
        <v>101325510969.45229</v>
      </c>
      <c r="M8" s="261">
        <f t="shared" si="2"/>
        <v>4858072443.7408619</v>
      </c>
      <c r="N8" s="259">
        <f t="shared" si="2"/>
        <v>106183583413.19315</v>
      </c>
    </row>
    <row r="9" spans="2:14" s="248" customFormat="1" ht="24.75" customHeight="1">
      <c r="B9" s="247" t="s">
        <v>130</v>
      </c>
      <c r="C9" s="257">
        <v>4189284662.9100041</v>
      </c>
      <c r="D9" s="262"/>
      <c r="E9" s="259">
        <f t="shared" ref="E9:E18" si="3">+C9+D9</f>
        <v>4189284662.9100041</v>
      </c>
      <c r="F9" s="257">
        <v>4189284662.9100041</v>
      </c>
      <c r="G9" s="262"/>
      <c r="H9" s="259">
        <f t="shared" ref="H9:H18" si="4">+F9+G9</f>
        <v>4189284662.9100041</v>
      </c>
      <c r="I9" s="257">
        <v>4189284662.9100041</v>
      </c>
      <c r="J9" s="262"/>
      <c r="K9" s="259">
        <f t="shared" ref="K9:K18" si="5">+I9+J9</f>
        <v>4189284662.9100041</v>
      </c>
      <c r="L9" s="257">
        <v>4189284662.9100041</v>
      </c>
      <c r="M9" s="262"/>
      <c r="N9" s="259">
        <f t="shared" ref="N9:N18" si="6">+L9+M9</f>
        <v>4189284662.9100041</v>
      </c>
    </row>
    <row r="10" spans="2:14" s="248" customFormat="1" ht="58.5" customHeight="1">
      <c r="B10" s="247" t="s">
        <v>131</v>
      </c>
      <c r="C10" s="257">
        <v>37838211510.149994</v>
      </c>
      <c r="D10" s="263">
        <f>(+C10*5%)/365*16</f>
        <v>82933066.32361643</v>
      </c>
      <c r="E10" s="259">
        <f t="shared" si="3"/>
        <v>37921144576.47361</v>
      </c>
      <c r="F10" s="257">
        <f>+E10</f>
        <v>37921144576.47361</v>
      </c>
      <c r="G10" s="258">
        <f t="shared" ref="G10" si="7">+F10*5%</f>
        <v>1896057228.8236806</v>
      </c>
      <c r="H10" s="259">
        <f t="shared" si="4"/>
        <v>39817201805.297287</v>
      </c>
      <c r="I10" s="257">
        <f>+H10</f>
        <v>39817201805.297287</v>
      </c>
      <c r="J10" s="258">
        <f t="shared" ref="J10" si="8">+I10*5%</f>
        <v>1990860090.2648644</v>
      </c>
      <c r="K10" s="259">
        <f t="shared" si="5"/>
        <v>41808061895.562149</v>
      </c>
      <c r="L10" s="257">
        <f>+K10</f>
        <v>41808061895.562149</v>
      </c>
      <c r="M10" s="258">
        <f>(+L10*5%)/365*350</f>
        <v>2004496118.2803771</v>
      </c>
      <c r="N10" s="259">
        <f t="shared" si="6"/>
        <v>43812558013.842529</v>
      </c>
    </row>
    <row r="11" spans="2:14" s="248" customFormat="1" ht="24.75" customHeight="1">
      <c r="B11" s="247" t="s">
        <v>33</v>
      </c>
      <c r="C11" s="257">
        <v>7944771365.0699997</v>
      </c>
      <c r="D11" s="262"/>
      <c r="E11" s="259">
        <f t="shared" si="3"/>
        <v>7944771365.0699997</v>
      </c>
      <c r="F11" s="257">
        <v>7944771365.0699997</v>
      </c>
      <c r="G11" s="262"/>
      <c r="H11" s="259">
        <f t="shared" si="4"/>
        <v>7944771365.0699997</v>
      </c>
      <c r="I11" s="257">
        <v>7944771365.0699997</v>
      </c>
      <c r="J11" s="262"/>
      <c r="K11" s="259">
        <f t="shared" si="5"/>
        <v>7944771365.0699997</v>
      </c>
      <c r="L11" s="257">
        <v>7944771365.0699997</v>
      </c>
      <c r="M11" s="262"/>
      <c r="N11" s="259">
        <f t="shared" si="6"/>
        <v>7944771365.0699997</v>
      </c>
    </row>
    <row r="12" spans="2:14" s="248" customFormat="1" ht="24.75" customHeight="1">
      <c r="B12" s="247" t="s">
        <v>132</v>
      </c>
      <c r="C12" s="257">
        <v>115260498.86</v>
      </c>
      <c r="D12" s="262"/>
      <c r="E12" s="259">
        <f t="shared" si="3"/>
        <v>115260498.86</v>
      </c>
      <c r="F12" s="257">
        <v>115260498.86</v>
      </c>
      <c r="G12" s="262"/>
      <c r="H12" s="259">
        <f t="shared" si="4"/>
        <v>115260498.86</v>
      </c>
      <c r="I12" s="257">
        <v>115260498.86</v>
      </c>
      <c r="J12" s="262"/>
      <c r="K12" s="259">
        <f t="shared" si="5"/>
        <v>115260498.86</v>
      </c>
      <c r="L12" s="257">
        <v>115260498.86</v>
      </c>
      <c r="M12" s="262"/>
      <c r="N12" s="259">
        <f t="shared" si="6"/>
        <v>115260498.86</v>
      </c>
    </row>
    <row r="13" spans="2:14" s="248" customFormat="1" ht="24.75" customHeight="1">
      <c r="B13" s="247" t="s">
        <v>135</v>
      </c>
      <c r="C13" s="257">
        <v>700000000</v>
      </c>
      <c r="D13" s="262"/>
      <c r="E13" s="259">
        <f t="shared" si="3"/>
        <v>700000000</v>
      </c>
      <c r="F13" s="257">
        <v>700000000</v>
      </c>
      <c r="G13" s="262"/>
      <c r="H13" s="259">
        <f t="shared" si="4"/>
        <v>700000000</v>
      </c>
      <c r="I13" s="257">
        <v>700000000</v>
      </c>
      <c r="J13" s="262"/>
      <c r="K13" s="259">
        <f t="shared" si="5"/>
        <v>700000000</v>
      </c>
      <c r="L13" s="257">
        <v>700000000</v>
      </c>
      <c r="M13" s="262"/>
      <c r="N13" s="259">
        <f t="shared" si="6"/>
        <v>700000000</v>
      </c>
    </row>
    <row r="14" spans="2:14" s="248" customFormat="1" ht="24.75" customHeight="1">
      <c r="B14" s="247" t="s">
        <v>133</v>
      </c>
      <c r="C14" s="257">
        <v>500000000</v>
      </c>
      <c r="D14" s="262"/>
      <c r="E14" s="259">
        <f t="shared" ref="E14" si="9">+C14+D14</f>
        <v>500000000</v>
      </c>
      <c r="F14" s="257">
        <v>500000000</v>
      </c>
      <c r="G14" s="262"/>
      <c r="H14" s="259">
        <f t="shared" si="4"/>
        <v>500000000</v>
      </c>
      <c r="I14" s="257">
        <v>500000000</v>
      </c>
      <c r="J14" s="262"/>
      <c r="K14" s="259">
        <f t="shared" si="5"/>
        <v>500000000</v>
      </c>
      <c r="L14" s="257">
        <v>500000000</v>
      </c>
      <c r="M14" s="262"/>
      <c r="N14" s="259">
        <f t="shared" si="6"/>
        <v>500000000</v>
      </c>
    </row>
    <row r="15" spans="2:14" s="248" customFormat="1" ht="24.75" customHeight="1">
      <c r="B15" s="250" t="s">
        <v>129</v>
      </c>
      <c r="C15" s="257">
        <v>12882611527.17</v>
      </c>
      <c r="D15" s="262"/>
      <c r="E15" s="259">
        <f t="shared" si="3"/>
        <v>12882611527.17</v>
      </c>
      <c r="F15" s="257">
        <v>12882611527.170019</v>
      </c>
      <c r="G15" s="262"/>
      <c r="H15" s="259">
        <f t="shared" si="4"/>
        <v>12882611527.170019</v>
      </c>
      <c r="I15" s="257">
        <v>12882611527.170019</v>
      </c>
      <c r="J15" s="262"/>
      <c r="K15" s="259">
        <f t="shared" si="5"/>
        <v>12882611527.170019</v>
      </c>
      <c r="L15" s="257">
        <v>12882611527.170019</v>
      </c>
      <c r="M15" s="262"/>
      <c r="N15" s="259">
        <f t="shared" si="6"/>
        <v>12882611527.170019</v>
      </c>
    </row>
    <row r="16" spans="2:14" s="248" customFormat="1" ht="24.75" customHeight="1">
      <c r="B16" s="250" t="s">
        <v>31</v>
      </c>
      <c r="C16" s="257">
        <v>9170422979.6959991</v>
      </c>
      <c r="D16" s="262"/>
      <c r="E16" s="259">
        <f t="shared" si="3"/>
        <v>9170422979.6959991</v>
      </c>
      <c r="F16" s="257">
        <v>9170422979.6959991</v>
      </c>
      <c r="G16" s="262"/>
      <c r="H16" s="259">
        <f t="shared" si="4"/>
        <v>9170422979.6959991</v>
      </c>
      <c r="I16" s="257">
        <v>9170422979.6959991</v>
      </c>
      <c r="J16" s="262"/>
      <c r="K16" s="259">
        <f t="shared" si="5"/>
        <v>9170422979.6959991</v>
      </c>
      <c r="L16" s="257">
        <v>9170422979.6959991</v>
      </c>
      <c r="M16" s="262"/>
      <c r="N16" s="259">
        <f t="shared" si="6"/>
        <v>9170422979.6959991</v>
      </c>
    </row>
    <row r="17" spans="2:14" s="248" customFormat="1" ht="24.75" customHeight="1">
      <c r="B17" s="250" t="s">
        <v>32</v>
      </c>
      <c r="C17" s="257">
        <v>9170422979.6959991</v>
      </c>
      <c r="D17" s="262"/>
      <c r="E17" s="259">
        <f t="shared" si="3"/>
        <v>9170422979.6959991</v>
      </c>
      <c r="F17" s="257">
        <v>9170422979.6959991</v>
      </c>
      <c r="G17" s="262"/>
      <c r="H17" s="259">
        <f t="shared" si="4"/>
        <v>9170422979.6959991</v>
      </c>
      <c r="I17" s="257">
        <v>9170422979.6959991</v>
      </c>
      <c r="J17" s="262"/>
      <c r="K17" s="259">
        <f t="shared" si="5"/>
        <v>9170422979.6959991</v>
      </c>
      <c r="L17" s="257">
        <v>9170422979.6959991</v>
      </c>
      <c r="M17" s="262"/>
      <c r="N17" s="259">
        <f t="shared" si="6"/>
        <v>9170422979.6959991</v>
      </c>
    </row>
    <row r="18" spans="2:14" s="248" customFormat="1" ht="24.75" customHeight="1">
      <c r="B18" s="250" t="s">
        <v>491</v>
      </c>
      <c r="C18" s="257">
        <v>13000000000</v>
      </c>
      <c r="D18" s="262"/>
      <c r="E18" s="259">
        <f t="shared" si="3"/>
        <v>13000000000</v>
      </c>
      <c r="F18" s="257">
        <v>13000000000</v>
      </c>
      <c r="G18" s="262"/>
      <c r="H18" s="259">
        <f t="shared" si="4"/>
        <v>13000000000</v>
      </c>
      <c r="I18" s="257">
        <v>13000000000</v>
      </c>
      <c r="J18" s="262"/>
      <c r="K18" s="259">
        <f t="shared" si="5"/>
        <v>13000000000</v>
      </c>
      <c r="L18" s="257">
        <v>13000000000</v>
      </c>
      <c r="M18" s="262"/>
      <c r="N18" s="259">
        <f t="shared" si="6"/>
        <v>13000000000</v>
      </c>
    </row>
    <row r="19" spans="2:14" ht="16.5" customHeight="1">
      <c r="B19" s="251" t="s">
        <v>27</v>
      </c>
      <c r="C19" s="264">
        <f t="shared" ref="C19:N19" si="10">SUM(C8:C18)</f>
        <v>187215215320.51196</v>
      </c>
      <c r="D19" s="265">
        <f t="shared" si="10"/>
        <v>283928638.48133695</v>
      </c>
      <c r="E19" s="265">
        <f t="shared" si="10"/>
        <v>187499143958.99329</v>
      </c>
      <c r="F19" s="264">
        <f t="shared" si="10"/>
        <v>187499143958.99329</v>
      </c>
      <c r="G19" s="265">
        <f t="shared" si="10"/>
        <v>6491318497.2795658</v>
      </c>
      <c r="H19" s="265">
        <f t="shared" si="10"/>
        <v>193990462456.27289</v>
      </c>
      <c r="I19" s="264">
        <f t="shared" si="10"/>
        <v>193990462456.27289</v>
      </c>
      <c r="J19" s="265">
        <f t="shared" si="10"/>
        <v>6815884422.1435452</v>
      </c>
      <c r="K19" s="265">
        <f t="shared" si="10"/>
        <v>200806346878.41644</v>
      </c>
      <c r="L19" s="264">
        <f t="shared" si="10"/>
        <v>200806346878.41644</v>
      </c>
      <c r="M19" s="265">
        <f t="shared" si="10"/>
        <v>6862568562.0212393</v>
      </c>
      <c r="N19" s="265">
        <f t="shared" si="10"/>
        <v>207668915440.43768</v>
      </c>
    </row>
    <row r="20" spans="2:14">
      <c r="E20" s="255" t="s">
        <v>26</v>
      </c>
      <c r="H20" s="255" t="s">
        <v>26</v>
      </c>
      <c r="K20" s="255" t="s">
        <v>26</v>
      </c>
      <c r="N20" s="255" t="s">
        <v>26</v>
      </c>
    </row>
    <row r="24" spans="2:14">
      <c r="B24" s="252"/>
    </row>
    <row r="25" spans="2:14">
      <c r="B25" s="252"/>
    </row>
    <row r="26" spans="2:14">
      <c r="B26" s="252"/>
    </row>
    <row r="27" spans="2:14">
      <c r="B27" s="252"/>
    </row>
    <row r="28" spans="2:14">
      <c r="B28" s="252"/>
    </row>
    <row r="29" spans="2:14">
      <c r="B29" s="252"/>
    </row>
    <row r="30" spans="2:14">
      <c r="B30" s="252"/>
    </row>
    <row r="31" spans="2:14">
      <c r="B31" s="252"/>
    </row>
    <row r="32" spans="2:14">
      <c r="B32" s="252"/>
    </row>
    <row r="33" spans="2:2">
      <c r="B33" s="252"/>
    </row>
    <row r="34" spans="2:2">
      <c r="B34" s="252"/>
    </row>
    <row r="35" spans="2:2">
      <c r="B35" s="252"/>
    </row>
    <row r="36" spans="2:2">
      <c r="B36" s="252"/>
    </row>
    <row r="37" spans="2:2">
      <c r="B37" s="252"/>
    </row>
    <row r="38" spans="2:2">
      <c r="B38" s="252"/>
    </row>
    <row r="39" spans="2:2">
      <c r="B39" s="252"/>
    </row>
    <row r="40" spans="2:2">
      <c r="B40" s="252"/>
    </row>
    <row r="41" spans="2:2">
      <c r="B41" s="252"/>
    </row>
    <row r="42" spans="2:2">
      <c r="B42" s="252"/>
    </row>
    <row r="43" spans="2:2">
      <c r="B43" s="252"/>
    </row>
    <row r="44" spans="2:2">
      <c r="B44" s="252"/>
    </row>
    <row r="45" spans="2:2">
      <c r="B45" s="252"/>
    </row>
    <row r="46" spans="2:2">
      <c r="B46" s="252"/>
    </row>
    <row r="47" spans="2:2">
      <c r="B47" s="252"/>
    </row>
  </sheetData>
  <mergeCells count="6">
    <mergeCell ref="L4:N4"/>
    <mergeCell ref="B4:B5"/>
    <mergeCell ref="B2:E2"/>
    <mergeCell ref="C4:E4"/>
    <mergeCell ref="F4:H4"/>
    <mergeCell ref="I4:K4"/>
  </mergeCells>
  <pageMargins left="0.70866141732283472" right="0.70866141732283472" top="0.74803149606299213" bottom="0.74803149606299213" header="0.31496062992125984" footer="0.31496062992125984"/>
  <pageSetup scale="63" orientation="landscape" r:id="rId1"/>
  <ignoredErrors>
    <ignoredError sqref="D8:E8 H8" formula="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365F76-90CA-41B6-9D0C-8FF7364AA4E7}">
  <sheetPr>
    <tabColor theme="6" tint="0.59999389629810485"/>
    <pageSetUpPr fitToPage="1"/>
  </sheetPr>
  <dimension ref="B2:N37"/>
  <sheetViews>
    <sheetView showGridLines="0" zoomScale="90" zoomScaleNormal="90" workbookViewId="0">
      <selection activeCell="B6" sqref="B6"/>
    </sheetView>
  </sheetViews>
  <sheetFormatPr baseColWidth="10" defaultRowHeight="12.75"/>
  <cols>
    <col min="1" max="1" width="3.42578125" style="236" customWidth="1"/>
    <col min="2" max="2" width="62.85546875" style="236" customWidth="1"/>
    <col min="3" max="3" width="16.42578125" style="236" bestFit="1" customWidth="1"/>
    <col min="4" max="4" width="13.85546875" style="236" bestFit="1" customWidth="1"/>
    <col min="5" max="6" width="16.42578125" style="236" bestFit="1" customWidth="1"/>
    <col min="7" max="7" width="15" style="236" bestFit="1" customWidth="1"/>
    <col min="8" max="9" width="16.42578125" style="236" bestFit="1" customWidth="1"/>
    <col min="10" max="10" width="15" style="236" bestFit="1" customWidth="1"/>
    <col min="11" max="12" width="16.42578125" style="236" bestFit="1" customWidth="1"/>
    <col min="13" max="13" width="15" style="236" bestFit="1" customWidth="1"/>
    <col min="14" max="14" width="16.42578125" style="236" bestFit="1" customWidth="1"/>
    <col min="15" max="234" width="11.5703125" style="236"/>
    <col min="235" max="235" width="68.42578125" style="236" customWidth="1"/>
    <col min="236" max="236" width="24" style="236" customWidth="1"/>
    <col min="237" max="237" width="31.85546875" style="236" customWidth="1"/>
    <col min="238" max="238" width="20.5703125" style="236" customWidth="1"/>
    <col min="239" max="239" width="25.140625" style="236" customWidth="1"/>
    <col min="240" max="490" width="11.5703125" style="236"/>
    <col min="491" max="491" width="68.42578125" style="236" customWidth="1"/>
    <col min="492" max="492" width="24" style="236" customWidth="1"/>
    <col min="493" max="493" width="31.85546875" style="236" customWidth="1"/>
    <col min="494" max="494" width="20.5703125" style="236" customWidth="1"/>
    <col min="495" max="495" width="25.140625" style="236" customWidth="1"/>
    <col min="496" max="746" width="11.5703125" style="236"/>
    <col min="747" max="747" width="68.42578125" style="236" customWidth="1"/>
    <col min="748" max="748" width="24" style="236" customWidth="1"/>
    <col min="749" max="749" width="31.85546875" style="236" customWidth="1"/>
    <col min="750" max="750" width="20.5703125" style="236" customWidth="1"/>
    <col min="751" max="751" width="25.140625" style="236" customWidth="1"/>
    <col min="752" max="1002" width="11.5703125" style="236"/>
    <col min="1003" max="1003" width="68.42578125" style="236" customWidth="1"/>
    <col min="1004" max="1004" width="24" style="236" customWidth="1"/>
    <col min="1005" max="1005" width="31.85546875" style="236" customWidth="1"/>
    <col min="1006" max="1006" width="20.5703125" style="236" customWidth="1"/>
    <col min="1007" max="1007" width="25.140625" style="236" customWidth="1"/>
    <col min="1008" max="1258" width="11.5703125" style="236"/>
    <col min="1259" max="1259" width="68.42578125" style="236" customWidth="1"/>
    <col min="1260" max="1260" width="24" style="236" customWidth="1"/>
    <col min="1261" max="1261" width="31.85546875" style="236" customWidth="1"/>
    <col min="1262" max="1262" width="20.5703125" style="236" customWidth="1"/>
    <col min="1263" max="1263" width="25.140625" style="236" customWidth="1"/>
    <col min="1264" max="1514" width="11.5703125" style="236"/>
    <col min="1515" max="1515" width="68.42578125" style="236" customWidth="1"/>
    <col min="1516" max="1516" width="24" style="236" customWidth="1"/>
    <col min="1517" max="1517" width="31.85546875" style="236" customWidth="1"/>
    <col min="1518" max="1518" width="20.5703125" style="236" customWidth="1"/>
    <col min="1519" max="1519" width="25.140625" style="236" customWidth="1"/>
    <col min="1520" max="1770" width="11.5703125" style="236"/>
    <col min="1771" max="1771" width="68.42578125" style="236" customWidth="1"/>
    <col min="1772" max="1772" width="24" style="236" customWidth="1"/>
    <col min="1773" max="1773" width="31.85546875" style="236" customWidth="1"/>
    <col min="1774" max="1774" width="20.5703125" style="236" customWidth="1"/>
    <col min="1775" max="1775" width="25.140625" style="236" customWidth="1"/>
    <col min="1776" max="2026" width="11.5703125" style="236"/>
    <col min="2027" max="2027" width="68.42578125" style="236" customWidth="1"/>
    <col min="2028" max="2028" width="24" style="236" customWidth="1"/>
    <col min="2029" max="2029" width="31.85546875" style="236" customWidth="1"/>
    <col min="2030" max="2030" width="20.5703125" style="236" customWidth="1"/>
    <col min="2031" max="2031" width="25.140625" style="236" customWidth="1"/>
    <col min="2032" max="2282" width="11.5703125" style="236"/>
    <col min="2283" max="2283" width="68.42578125" style="236" customWidth="1"/>
    <col min="2284" max="2284" width="24" style="236" customWidth="1"/>
    <col min="2285" max="2285" width="31.85546875" style="236" customWidth="1"/>
    <col min="2286" max="2286" width="20.5703125" style="236" customWidth="1"/>
    <col min="2287" max="2287" width="25.140625" style="236" customWidth="1"/>
    <col min="2288" max="2538" width="11.5703125" style="236"/>
    <col min="2539" max="2539" width="68.42578125" style="236" customWidth="1"/>
    <col min="2540" max="2540" width="24" style="236" customWidth="1"/>
    <col min="2541" max="2541" width="31.85546875" style="236" customWidth="1"/>
    <col min="2542" max="2542" width="20.5703125" style="236" customWidth="1"/>
    <col min="2543" max="2543" width="25.140625" style="236" customWidth="1"/>
    <col min="2544" max="2794" width="11.5703125" style="236"/>
    <col min="2795" max="2795" width="68.42578125" style="236" customWidth="1"/>
    <col min="2796" max="2796" width="24" style="236" customWidth="1"/>
    <col min="2797" max="2797" width="31.85546875" style="236" customWidth="1"/>
    <col min="2798" max="2798" width="20.5703125" style="236" customWidth="1"/>
    <col min="2799" max="2799" width="25.140625" style="236" customWidth="1"/>
    <col min="2800" max="3050" width="11.5703125" style="236"/>
    <col min="3051" max="3051" width="68.42578125" style="236" customWidth="1"/>
    <col min="3052" max="3052" width="24" style="236" customWidth="1"/>
    <col min="3053" max="3053" width="31.85546875" style="236" customWidth="1"/>
    <col min="3054" max="3054" width="20.5703125" style="236" customWidth="1"/>
    <col min="3055" max="3055" width="25.140625" style="236" customWidth="1"/>
    <col min="3056" max="3306" width="11.5703125" style="236"/>
    <col min="3307" max="3307" width="68.42578125" style="236" customWidth="1"/>
    <col min="3308" max="3308" width="24" style="236" customWidth="1"/>
    <col min="3309" max="3309" width="31.85546875" style="236" customWidth="1"/>
    <col min="3310" max="3310" width="20.5703125" style="236" customWidth="1"/>
    <col min="3311" max="3311" width="25.140625" style="236" customWidth="1"/>
    <col min="3312" max="3562" width="11.5703125" style="236"/>
    <col min="3563" max="3563" width="68.42578125" style="236" customWidth="1"/>
    <col min="3564" max="3564" width="24" style="236" customWidth="1"/>
    <col min="3565" max="3565" width="31.85546875" style="236" customWidth="1"/>
    <col min="3566" max="3566" width="20.5703125" style="236" customWidth="1"/>
    <col min="3567" max="3567" width="25.140625" style="236" customWidth="1"/>
    <col min="3568" max="3818" width="11.5703125" style="236"/>
    <col min="3819" max="3819" width="68.42578125" style="236" customWidth="1"/>
    <col min="3820" max="3820" width="24" style="236" customWidth="1"/>
    <col min="3821" max="3821" width="31.85546875" style="236" customWidth="1"/>
    <col min="3822" max="3822" width="20.5703125" style="236" customWidth="1"/>
    <col min="3823" max="3823" width="25.140625" style="236" customWidth="1"/>
    <col min="3824" max="4074" width="11.5703125" style="236"/>
    <col min="4075" max="4075" width="68.42578125" style="236" customWidth="1"/>
    <col min="4076" max="4076" width="24" style="236" customWidth="1"/>
    <col min="4077" max="4077" width="31.85546875" style="236" customWidth="1"/>
    <col min="4078" max="4078" width="20.5703125" style="236" customWidth="1"/>
    <col min="4079" max="4079" width="25.140625" style="236" customWidth="1"/>
    <col min="4080" max="4330" width="11.5703125" style="236"/>
    <col min="4331" max="4331" width="68.42578125" style="236" customWidth="1"/>
    <col min="4332" max="4332" width="24" style="236" customWidth="1"/>
    <col min="4333" max="4333" width="31.85546875" style="236" customWidth="1"/>
    <col min="4334" max="4334" width="20.5703125" style="236" customWidth="1"/>
    <col min="4335" max="4335" width="25.140625" style="236" customWidth="1"/>
    <col min="4336" max="4586" width="11.5703125" style="236"/>
    <col min="4587" max="4587" width="68.42578125" style="236" customWidth="1"/>
    <col min="4588" max="4588" width="24" style="236" customWidth="1"/>
    <col min="4589" max="4589" width="31.85546875" style="236" customWidth="1"/>
    <col min="4590" max="4590" width="20.5703125" style="236" customWidth="1"/>
    <col min="4591" max="4591" width="25.140625" style="236" customWidth="1"/>
    <col min="4592" max="4842" width="11.5703125" style="236"/>
    <col min="4843" max="4843" width="68.42578125" style="236" customWidth="1"/>
    <col min="4844" max="4844" width="24" style="236" customWidth="1"/>
    <col min="4845" max="4845" width="31.85546875" style="236" customWidth="1"/>
    <col min="4846" max="4846" width="20.5703125" style="236" customWidth="1"/>
    <col min="4847" max="4847" width="25.140625" style="236" customWidth="1"/>
    <col min="4848" max="5098" width="11.5703125" style="236"/>
    <col min="5099" max="5099" width="68.42578125" style="236" customWidth="1"/>
    <col min="5100" max="5100" width="24" style="236" customWidth="1"/>
    <col min="5101" max="5101" width="31.85546875" style="236" customWidth="1"/>
    <col min="5102" max="5102" width="20.5703125" style="236" customWidth="1"/>
    <col min="5103" max="5103" width="25.140625" style="236" customWidth="1"/>
    <col min="5104" max="5354" width="11.5703125" style="236"/>
    <col min="5355" max="5355" width="68.42578125" style="236" customWidth="1"/>
    <col min="5356" max="5356" width="24" style="236" customWidth="1"/>
    <col min="5357" max="5357" width="31.85546875" style="236" customWidth="1"/>
    <col min="5358" max="5358" width="20.5703125" style="236" customWidth="1"/>
    <col min="5359" max="5359" width="25.140625" style="236" customWidth="1"/>
    <col min="5360" max="5610" width="11.5703125" style="236"/>
    <col min="5611" max="5611" width="68.42578125" style="236" customWidth="1"/>
    <col min="5612" max="5612" width="24" style="236" customWidth="1"/>
    <col min="5613" max="5613" width="31.85546875" style="236" customWidth="1"/>
    <col min="5614" max="5614" width="20.5703125" style="236" customWidth="1"/>
    <col min="5615" max="5615" width="25.140625" style="236" customWidth="1"/>
    <col min="5616" max="5866" width="11.5703125" style="236"/>
    <col min="5867" max="5867" width="68.42578125" style="236" customWidth="1"/>
    <col min="5868" max="5868" width="24" style="236" customWidth="1"/>
    <col min="5869" max="5869" width="31.85546875" style="236" customWidth="1"/>
    <col min="5870" max="5870" width="20.5703125" style="236" customWidth="1"/>
    <col min="5871" max="5871" width="25.140625" style="236" customWidth="1"/>
    <col min="5872" max="6122" width="11.5703125" style="236"/>
    <col min="6123" max="6123" width="68.42578125" style="236" customWidth="1"/>
    <col min="6124" max="6124" width="24" style="236" customWidth="1"/>
    <col min="6125" max="6125" width="31.85546875" style="236" customWidth="1"/>
    <col min="6126" max="6126" width="20.5703125" style="236" customWidth="1"/>
    <col min="6127" max="6127" width="25.140625" style="236" customWidth="1"/>
    <col min="6128" max="6378" width="11.5703125" style="236"/>
    <col min="6379" max="6379" width="68.42578125" style="236" customWidth="1"/>
    <col min="6380" max="6380" width="24" style="236" customWidth="1"/>
    <col min="6381" max="6381" width="31.85546875" style="236" customWidth="1"/>
    <col min="6382" max="6382" width="20.5703125" style="236" customWidth="1"/>
    <col min="6383" max="6383" width="25.140625" style="236" customWidth="1"/>
    <col min="6384" max="6634" width="11.5703125" style="236"/>
    <col min="6635" max="6635" width="68.42578125" style="236" customWidth="1"/>
    <col min="6636" max="6636" width="24" style="236" customWidth="1"/>
    <col min="6637" max="6637" width="31.85546875" style="236" customWidth="1"/>
    <col min="6638" max="6638" width="20.5703125" style="236" customWidth="1"/>
    <col min="6639" max="6639" width="25.140625" style="236" customWidth="1"/>
    <col min="6640" max="6890" width="11.5703125" style="236"/>
    <col min="6891" max="6891" width="68.42578125" style="236" customWidth="1"/>
    <col min="6892" max="6892" width="24" style="236" customWidth="1"/>
    <col min="6893" max="6893" width="31.85546875" style="236" customWidth="1"/>
    <col min="6894" max="6894" width="20.5703125" style="236" customWidth="1"/>
    <col min="6895" max="6895" width="25.140625" style="236" customWidth="1"/>
    <col min="6896" max="7146" width="11.5703125" style="236"/>
    <col min="7147" max="7147" width="68.42578125" style="236" customWidth="1"/>
    <col min="7148" max="7148" width="24" style="236" customWidth="1"/>
    <col min="7149" max="7149" width="31.85546875" style="236" customWidth="1"/>
    <col min="7150" max="7150" width="20.5703125" style="236" customWidth="1"/>
    <col min="7151" max="7151" width="25.140625" style="236" customWidth="1"/>
    <col min="7152" max="7402" width="11.5703125" style="236"/>
    <col min="7403" max="7403" width="68.42578125" style="236" customWidth="1"/>
    <col min="7404" max="7404" width="24" style="236" customWidth="1"/>
    <col min="7405" max="7405" width="31.85546875" style="236" customWidth="1"/>
    <col min="7406" max="7406" width="20.5703125" style="236" customWidth="1"/>
    <col min="7407" max="7407" width="25.140625" style="236" customWidth="1"/>
    <col min="7408" max="7658" width="11.5703125" style="236"/>
    <col min="7659" max="7659" width="68.42578125" style="236" customWidth="1"/>
    <col min="7660" max="7660" width="24" style="236" customWidth="1"/>
    <col min="7661" max="7661" width="31.85546875" style="236" customWidth="1"/>
    <col min="7662" max="7662" width="20.5703125" style="236" customWidth="1"/>
    <col min="7663" max="7663" width="25.140625" style="236" customWidth="1"/>
    <col min="7664" max="7914" width="11.5703125" style="236"/>
    <col min="7915" max="7915" width="68.42578125" style="236" customWidth="1"/>
    <col min="7916" max="7916" width="24" style="236" customWidth="1"/>
    <col min="7917" max="7917" width="31.85546875" style="236" customWidth="1"/>
    <col min="7918" max="7918" width="20.5703125" style="236" customWidth="1"/>
    <col min="7919" max="7919" width="25.140625" style="236" customWidth="1"/>
    <col min="7920" max="8170" width="11.5703125" style="236"/>
    <col min="8171" max="8171" width="68.42578125" style="236" customWidth="1"/>
    <col min="8172" max="8172" width="24" style="236" customWidth="1"/>
    <col min="8173" max="8173" width="31.85546875" style="236" customWidth="1"/>
    <col min="8174" max="8174" width="20.5703125" style="236" customWidth="1"/>
    <col min="8175" max="8175" width="25.140625" style="236" customWidth="1"/>
    <col min="8176" max="8426" width="11.5703125" style="236"/>
    <col min="8427" max="8427" width="68.42578125" style="236" customWidth="1"/>
    <col min="8428" max="8428" width="24" style="236" customWidth="1"/>
    <col min="8429" max="8429" width="31.85546875" style="236" customWidth="1"/>
    <col min="8430" max="8430" width="20.5703125" style="236" customWidth="1"/>
    <col min="8431" max="8431" width="25.140625" style="236" customWidth="1"/>
    <col min="8432" max="8682" width="11.5703125" style="236"/>
    <col min="8683" max="8683" width="68.42578125" style="236" customWidth="1"/>
    <col min="8684" max="8684" width="24" style="236" customWidth="1"/>
    <col min="8685" max="8685" width="31.85546875" style="236" customWidth="1"/>
    <col min="8686" max="8686" width="20.5703125" style="236" customWidth="1"/>
    <col min="8687" max="8687" width="25.140625" style="236" customWidth="1"/>
    <col min="8688" max="8938" width="11.5703125" style="236"/>
    <col min="8939" max="8939" width="68.42578125" style="236" customWidth="1"/>
    <col min="8940" max="8940" width="24" style="236" customWidth="1"/>
    <col min="8941" max="8941" width="31.85546875" style="236" customWidth="1"/>
    <col min="8942" max="8942" width="20.5703125" style="236" customWidth="1"/>
    <col min="8943" max="8943" width="25.140625" style="236" customWidth="1"/>
    <col min="8944" max="9194" width="11.5703125" style="236"/>
    <col min="9195" max="9195" width="68.42578125" style="236" customWidth="1"/>
    <col min="9196" max="9196" width="24" style="236" customWidth="1"/>
    <col min="9197" max="9197" width="31.85546875" style="236" customWidth="1"/>
    <col min="9198" max="9198" width="20.5703125" style="236" customWidth="1"/>
    <col min="9199" max="9199" width="25.140625" style="236" customWidth="1"/>
    <col min="9200" max="9450" width="11.5703125" style="236"/>
    <col min="9451" max="9451" width="68.42578125" style="236" customWidth="1"/>
    <col min="9452" max="9452" width="24" style="236" customWidth="1"/>
    <col min="9453" max="9453" width="31.85546875" style="236" customWidth="1"/>
    <col min="9454" max="9454" width="20.5703125" style="236" customWidth="1"/>
    <col min="9455" max="9455" width="25.140625" style="236" customWidth="1"/>
    <col min="9456" max="9706" width="11.5703125" style="236"/>
    <col min="9707" max="9707" width="68.42578125" style="236" customWidth="1"/>
    <col min="9708" max="9708" width="24" style="236" customWidth="1"/>
    <col min="9709" max="9709" width="31.85546875" style="236" customWidth="1"/>
    <col min="9710" max="9710" width="20.5703125" style="236" customWidth="1"/>
    <col min="9711" max="9711" width="25.140625" style="236" customWidth="1"/>
    <col min="9712" max="9962" width="11.5703125" style="236"/>
    <col min="9963" max="9963" width="68.42578125" style="236" customWidth="1"/>
    <col min="9964" max="9964" width="24" style="236" customWidth="1"/>
    <col min="9965" max="9965" width="31.85546875" style="236" customWidth="1"/>
    <col min="9966" max="9966" width="20.5703125" style="236" customWidth="1"/>
    <col min="9967" max="9967" width="25.140625" style="236" customWidth="1"/>
    <col min="9968" max="10218" width="11.5703125" style="236"/>
    <col min="10219" max="10219" width="68.42578125" style="236" customWidth="1"/>
    <col min="10220" max="10220" width="24" style="236" customWidth="1"/>
    <col min="10221" max="10221" width="31.85546875" style="236" customWidth="1"/>
    <col min="10222" max="10222" width="20.5703125" style="236" customWidth="1"/>
    <col min="10223" max="10223" width="25.140625" style="236" customWidth="1"/>
    <col min="10224" max="10474" width="11.5703125" style="236"/>
    <col min="10475" max="10475" width="68.42578125" style="236" customWidth="1"/>
    <col min="10476" max="10476" width="24" style="236" customWidth="1"/>
    <col min="10477" max="10477" width="31.85546875" style="236" customWidth="1"/>
    <col min="10478" max="10478" width="20.5703125" style="236" customWidth="1"/>
    <col min="10479" max="10479" width="25.140625" style="236" customWidth="1"/>
    <col min="10480" max="10730" width="11.5703125" style="236"/>
    <col min="10731" max="10731" width="68.42578125" style="236" customWidth="1"/>
    <col min="10732" max="10732" width="24" style="236" customWidth="1"/>
    <col min="10733" max="10733" width="31.85546875" style="236" customWidth="1"/>
    <col min="10734" max="10734" width="20.5703125" style="236" customWidth="1"/>
    <col min="10735" max="10735" width="25.140625" style="236" customWidth="1"/>
    <col min="10736" max="10986" width="11.5703125" style="236"/>
    <col min="10987" max="10987" width="68.42578125" style="236" customWidth="1"/>
    <col min="10988" max="10988" width="24" style="236" customWidth="1"/>
    <col min="10989" max="10989" width="31.85546875" style="236" customWidth="1"/>
    <col min="10990" max="10990" width="20.5703125" style="236" customWidth="1"/>
    <col min="10991" max="10991" width="25.140625" style="236" customWidth="1"/>
    <col min="10992" max="11242" width="11.5703125" style="236"/>
    <col min="11243" max="11243" width="68.42578125" style="236" customWidth="1"/>
    <col min="11244" max="11244" width="24" style="236" customWidth="1"/>
    <col min="11245" max="11245" width="31.85546875" style="236" customWidth="1"/>
    <col min="11246" max="11246" width="20.5703125" style="236" customWidth="1"/>
    <col min="11247" max="11247" width="25.140625" style="236" customWidth="1"/>
    <col min="11248" max="11498" width="11.5703125" style="236"/>
    <col min="11499" max="11499" width="68.42578125" style="236" customWidth="1"/>
    <col min="11500" max="11500" width="24" style="236" customWidth="1"/>
    <col min="11501" max="11501" width="31.85546875" style="236" customWidth="1"/>
    <col min="11502" max="11502" width="20.5703125" style="236" customWidth="1"/>
    <col min="11503" max="11503" width="25.140625" style="236" customWidth="1"/>
    <col min="11504" max="11754" width="11.5703125" style="236"/>
    <col min="11755" max="11755" width="68.42578125" style="236" customWidth="1"/>
    <col min="11756" max="11756" width="24" style="236" customWidth="1"/>
    <col min="11757" max="11757" width="31.85546875" style="236" customWidth="1"/>
    <col min="11758" max="11758" width="20.5703125" style="236" customWidth="1"/>
    <col min="11759" max="11759" width="25.140625" style="236" customWidth="1"/>
    <col min="11760" max="12010" width="11.5703125" style="236"/>
    <col min="12011" max="12011" width="68.42578125" style="236" customWidth="1"/>
    <col min="12012" max="12012" width="24" style="236" customWidth="1"/>
    <col min="12013" max="12013" width="31.85546875" style="236" customWidth="1"/>
    <col min="12014" max="12014" width="20.5703125" style="236" customWidth="1"/>
    <col min="12015" max="12015" width="25.140625" style="236" customWidth="1"/>
    <col min="12016" max="12266" width="11.5703125" style="236"/>
    <col min="12267" max="12267" width="68.42578125" style="236" customWidth="1"/>
    <col min="12268" max="12268" width="24" style="236" customWidth="1"/>
    <col min="12269" max="12269" width="31.85546875" style="236" customWidth="1"/>
    <col min="12270" max="12270" width="20.5703125" style="236" customWidth="1"/>
    <col min="12271" max="12271" width="25.140625" style="236" customWidth="1"/>
    <col min="12272" max="12522" width="11.5703125" style="236"/>
    <col min="12523" max="12523" width="68.42578125" style="236" customWidth="1"/>
    <col min="12524" max="12524" width="24" style="236" customWidth="1"/>
    <col min="12525" max="12525" width="31.85546875" style="236" customWidth="1"/>
    <col min="12526" max="12526" width="20.5703125" style="236" customWidth="1"/>
    <col min="12527" max="12527" width="25.140625" style="236" customWidth="1"/>
    <col min="12528" max="12778" width="11.5703125" style="236"/>
    <col min="12779" max="12779" width="68.42578125" style="236" customWidth="1"/>
    <col min="12780" max="12780" width="24" style="236" customWidth="1"/>
    <col min="12781" max="12781" width="31.85546875" style="236" customWidth="1"/>
    <col min="12782" max="12782" width="20.5703125" style="236" customWidth="1"/>
    <col min="12783" max="12783" width="25.140625" style="236" customWidth="1"/>
    <col min="12784" max="13034" width="11.5703125" style="236"/>
    <col min="13035" max="13035" width="68.42578125" style="236" customWidth="1"/>
    <col min="13036" max="13036" width="24" style="236" customWidth="1"/>
    <col min="13037" max="13037" width="31.85546875" style="236" customWidth="1"/>
    <col min="13038" max="13038" width="20.5703125" style="236" customWidth="1"/>
    <col min="13039" max="13039" width="25.140625" style="236" customWidth="1"/>
    <col min="13040" max="13290" width="11.5703125" style="236"/>
    <col min="13291" max="13291" width="68.42578125" style="236" customWidth="1"/>
    <col min="13292" max="13292" width="24" style="236" customWidth="1"/>
    <col min="13293" max="13293" width="31.85546875" style="236" customWidth="1"/>
    <col min="13294" max="13294" width="20.5703125" style="236" customWidth="1"/>
    <col min="13295" max="13295" width="25.140625" style="236" customWidth="1"/>
    <col min="13296" max="13546" width="11.5703125" style="236"/>
    <col min="13547" max="13547" width="68.42578125" style="236" customWidth="1"/>
    <col min="13548" max="13548" width="24" style="236" customWidth="1"/>
    <col min="13549" max="13549" width="31.85546875" style="236" customWidth="1"/>
    <col min="13550" max="13550" width="20.5703125" style="236" customWidth="1"/>
    <col min="13551" max="13551" width="25.140625" style="236" customWidth="1"/>
    <col min="13552" max="13802" width="11.5703125" style="236"/>
    <col min="13803" max="13803" width="68.42578125" style="236" customWidth="1"/>
    <col min="13804" max="13804" width="24" style="236" customWidth="1"/>
    <col min="13805" max="13805" width="31.85546875" style="236" customWidth="1"/>
    <col min="13806" max="13806" width="20.5703125" style="236" customWidth="1"/>
    <col min="13807" max="13807" width="25.140625" style="236" customWidth="1"/>
    <col min="13808" max="14058" width="11.5703125" style="236"/>
    <col min="14059" max="14059" width="68.42578125" style="236" customWidth="1"/>
    <col min="14060" max="14060" width="24" style="236" customWidth="1"/>
    <col min="14061" max="14061" width="31.85546875" style="236" customWidth="1"/>
    <col min="14062" max="14062" width="20.5703125" style="236" customWidth="1"/>
    <col min="14063" max="14063" width="25.140625" style="236" customWidth="1"/>
    <col min="14064" max="14314" width="11.5703125" style="236"/>
    <col min="14315" max="14315" width="68.42578125" style="236" customWidth="1"/>
    <col min="14316" max="14316" width="24" style="236" customWidth="1"/>
    <col min="14317" max="14317" width="31.85546875" style="236" customWidth="1"/>
    <col min="14318" max="14318" width="20.5703125" style="236" customWidth="1"/>
    <col min="14319" max="14319" width="25.140625" style="236" customWidth="1"/>
    <col min="14320" max="14570" width="11.5703125" style="236"/>
    <col min="14571" max="14571" width="68.42578125" style="236" customWidth="1"/>
    <col min="14572" max="14572" width="24" style="236" customWidth="1"/>
    <col min="14573" max="14573" width="31.85546875" style="236" customWidth="1"/>
    <col min="14574" max="14574" width="20.5703125" style="236" customWidth="1"/>
    <col min="14575" max="14575" width="25.140625" style="236" customWidth="1"/>
    <col min="14576" max="14826" width="11.5703125" style="236"/>
    <col min="14827" max="14827" width="68.42578125" style="236" customWidth="1"/>
    <col min="14828" max="14828" width="24" style="236" customWidth="1"/>
    <col min="14829" max="14829" width="31.85546875" style="236" customWidth="1"/>
    <col min="14830" max="14830" width="20.5703125" style="236" customWidth="1"/>
    <col min="14831" max="14831" width="25.140625" style="236" customWidth="1"/>
    <col min="14832" max="15082" width="11.5703125" style="236"/>
    <col min="15083" max="15083" width="68.42578125" style="236" customWidth="1"/>
    <col min="15084" max="15084" width="24" style="236" customWidth="1"/>
    <col min="15085" max="15085" width="31.85546875" style="236" customWidth="1"/>
    <col min="15086" max="15086" width="20.5703125" style="236" customWidth="1"/>
    <col min="15087" max="15087" width="25.140625" style="236" customWidth="1"/>
    <col min="15088" max="15338" width="11.5703125" style="236"/>
    <col min="15339" max="15339" width="68.42578125" style="236" customWidth="1"/>
    <col min="15340" max="15340" width="24" style="236" customWidth="1"/>
    <col min="15341" max="15341" width="31.85546875" style="236" customWidth="1"/>
    <col min="15342" max="15342" width="20.5703125" style="236" customWidth="1"/>
    <col min="15343" max="15343" width="25.140625" style="236" customWidth="1"/>
    <col min="15344" max="15594" width="11.5703125" style="236"/>
    <col min="15595" max="15595" width="68.42578125" style="236" customWidth="1"/>
    <col min="15596" max="15596" width="24" style="236" customWidth="1"/>
    <col min="15597" max="15597" width="31.85546875" style="236" customWidth="1"/>
    <col min="15598" max="15598" width="20.5703125" style="236" customWidth="1"/>
    <col min="15599" max="15599" width="25.140625" style="236" customWidth="1"/>
    <col min="15600" max="15850" width="11.5703125" style="236"/>
    <col min="15851" max="15851" width="68.42578125" style="236" customWidth="1"/>
    <col min="15852" max="15852" width="24" style="236" customWidth="1"/>
    <col min="15853" max="15853" width="31.85546875" style="236" customWidth="1"/>
    <col min="15854" max="15854" width="20.5703125" style="236" customWidth="1"/>
    <col min="15855" max="15855" width="25.140625" style="236" customWidth="1"/>
    <col min="15856" max="16106" width="11.5703125" style="236"/>
    <col min="16107" max="16107" width="68.42578125" style="236" customWidth="1"/>
    <col min="16108" max="16108" width="24" style="236" customWidth="1"/>
    <col min="16109" max="16109" width="31.85546875" style="236" customWidth="1"/>
    <col min="16110" max="16110" width="20.5703125" style="236" customWidth="1"/>
    <col min="16111" max="16111" width="25.140625" style="236" customWidth="1"/>
    <col min="16112" max="16384" width="11.5703125" style="236"/>
  </cols>
  <sheetData>
    <row r="2" spans="2:14" ht="21" customHeight="1">
      <c r="B2" s="376" t="s">
        <v>477</v>
      </c>
      <c r="C2" s="376"/>
      <c r="D2" s="376"/>
      <c r="E2" s="376"/>
    </row>
    <row r="3" spans="2:14" ht="14.25">
      <c r="B3" s="237"/>
      <c r="C3" s="237"/>
      <c r="D3" s="238"/>
      <c r="E3" s="238"/>
      <c r="M3" s="239"/>
    </row>
    <row r="4" spans="2:14" ht="31.5" customHeight="1">
      <c r="B4" s="381" t="s">
        <v>25</v>
      </c>
      <c r="C4" s="377" t="s">
        <v>469</v>
      </c>
      <c r="D4" s="377"/>
      <c r="E4" s="377"/>
      <c r="F4" s="378" t="s">
        <v>470</v>
      </c>
      <c r="G4" s="378"/>
      <c r="H4" s="378"/>
      <c r="I4" s="379" t="s">
        <v>471</v>
      </c>
      <c r="J4" s="379"/>
      <c r="K4" s="379"/>
      <c r="L4" s="380" t="s">
        <v>472</v>
      </c>
      <c r="M4" s="380"/>
      <c r="N4" s="380"/>
    </row>
    <row r="5" spans="2:14" s="240" customFormat="1" ht="24">
      <c r="B5" s="382"/>
      <c r="C5" s="272" t="s">
        <v>0</v>
      </c>
      <c r="D5" s="272" t="s">
        <v>136</v>
      </c>
      <c r="E5" s="273" t="s">
        <v>2</v>
      </c>
      <c r="F5" s="272" t="s">
        <v>0</v>
      </c>
      <c r="G5" s="272" t="s">
        <v>136</v>
      </c>
      <c r="H5" s="273" t="s">
        <v>2</v>
      </c>
      <c r="I5" s="272" t="s">
        <v>0</v>
      </c>
      <c r="J5" s="272" t="s">
        <v>136</v>
      </c>
      <c r="K5" s="273" t="s">
        <v>2</v>
      </c>
      <c r="L5" s="272" t="s">
        <v>0</v>
      </c>
      <c r="M5" s="272" t="s">
        <v>136</v>
      </c>
      <c r="N5" s="273" t="s">
        <v>2</v>
      </c>
    </row>
    <row r="6" spans="2:14" s="240" customFormat="1" ht="85.5">
      <c r="B6" s="266" t="s">
        <v>2090</v>
      </c>
      <c r="C6" s="274">
        <v>199000000</v>
      </c>
      <c r="D6" s="274">
        <f>(+C6*5%)/365*16</f>
        <v>436164.38356164383</v>
      </c>
      <c r="E6" s="274">
        <f>+C6+D6</f>
        <v>199436164.38356164</v>
      </c>
      <c r="F6" s="274">
        <f>+E6</f>
        <v>199436164.38356164</v>
      </c>
      <c r="G6" s="274">
        <f>+F6*5%</f>
        <v>9971808.2191780824</v>
      </c>
      <c r="H6" s="274">
        <f>+F6+G6</f>
        <v>209407972.60273972</v>
      </c>
      <c r="I6" s="274">
        <f>+H6</f>
        <v>209407972.60273972</v>
      </c>
      <c r="J6" s="274">
        <f>+I6*5%</f>
        <v>10470398.630136987</v>
      </c>
      <c r="K6" s="274">
        <f>+I6+J6</f>
        <v>219878371.23287672</v>
      </c>
      <c r="L6" s="274">
        <f>+K6</f>
        <v>219878371.23287672</v>
      </c>
      <c r="M6" s="274">
        <f>(+L6*5%)/365*350</f>
        <v>10542113.689247515</v>
      </c>
      <c r="N6" s="274">
        <f>+L6+M6</f>
        <v>230420484.92212424</v>
      </c>
    </row>
    <row r="7" spans="2:14" s="240" customFormat="1" ht="71.25">
      <c r="B7" s="266" t="s">
        <v>2091</v>
      </c>
      <c r="C7" s="274">
        <v>199000000</v>
      </c>
      <c r="D7" s="274">
        <f>(+C7*5%)/365*16</f>
        <v>436164.38356164383</v>
      </c>
      <c r="E7" s="274">
        <f>+C7+D7</f>
        <v>199436164.38356164</v>
      </c>
      <c r="F7" s="274">
        <f>+E7</f>
        <v>199436164.38356164</v>
      </c>
      <c r="G7" s="274">
        <f>+F7*5%</f>
        <v>9971808.2191780824</v>
      </c>
      <c r="H7" s="274">
        <f>+F7+G7</f>
        <v>209407972.60273972</v>
      </c>
      <c r="I7" s="274">
        <f>+H7</f>
        <v>209407972.60273972</v>
      </c>
      <c r="J7" s="274">
        <f>+I7*5%</f>
        <v>10470398.630136987</v>
      </c>
      <c r="K7" s="274">
        <f>+I7+J7</f>
        <v>219878371.23287672</v>
      </c>
      <c r="L7" s="274">
        <f>+K7</f>
        <v>219878371.23287672</v>
      </c>
      <c r="M7" s="274">
        <f>(+L7*5%)/365*350</f>
        <v>10542113.689247515</v>
      </c>
      <c r="N7" s="274">
        <f>+L7+M7</f>
        <v>230420484.92212424</v>
      </c>
    </row>
    <row r="8" spans="2:14" s="240" customFormat="1" ht="57.6" customHeight="1">
      <c r="B8" s="266" t="s">
        <v>2092</v>
      </c>
      <c r="C8" s="274">
        <v>150956000</v>
      </c>
      <c r="D8" s="274">
        <f>(+C8*5%)/365*16</f>
        <v>330862.46575342468</v>
      </c>
      <c r="E8" s="274">
        <f>+C8+D8</f>
        <v>151286862.46575344</v>
      </c>
      <c r="F8" s="274">
        <f>+E8</f>
        <v>151286862.46575344</v>
      </c>
      <c r="G8" s="274">
        <f>+F8*5%</f>
        <v>7564343.1232876722</v>
      </c>
      <c r="H8" s="274">
        <f>+F8+G8</f>
        <v>158851205.58904111</v>
      </c>
      <c r="I8" s="274">
        <f>+H8</f>
        <v>158851205.58904111</v>
      </c>
      <c r="J8" s="274">
        <f>+I8*5%</f>
        <v>7942560.2794520557</v>
      </c>
      <c r="K8" s="274">
        <f>+I8+J8</f>
        <v>166793765.86849317</v>
      </c>
      <c r="L8" s="274">
        <f>+K8</f>
        <v>166793765.86849317</v>
      </c>
      <c r="M8" s="274">
        <f>(+L8*5%)/365*350</f>
        <v>7996961.377256522</v>
      </c>
      <c r="N8" s="274">
        <f>+L8+M8</f>
        <v>174790727.24574968</v>
      </c>
    </row>
    <row r="9" spans="2:14" ht="24" customHeight="1">
      <c r="B9" s="267" t="s">
        <v>27</v>
      </c>
      <c r="C9" s="268">
        <f t="shared" ref="C9:N9" si="0">SUM(C6:C8)</f>
        <v>548956000</v>
      </c>
      <c r="D9" s="268">
        <f t="shared" si="0"/>
        <v>1203191.2328767125</v>
      </c>
      <c r="E9" s="268">
        <f t="shared" si="0"/>
        <v>550159191.23287678</v>
      </c>
      <c r="F9" s="268">
        <f t="shared" si="0"/>
        <v>550159191.23287678</v>
      </c>
      <c r="G9" s="268">
        <f t="shared" si="0"/>
        <v>27507959.561643839</v>
      </c>
      <c r="H9" s="268">
        <f t="shared" si="0"/>
        <v>577667150.79452062</v>
      </c>
      <c r="I9" s="268">
        <f t="shared" si="0"/>
        <v>577667150.79452062</v>
      </c>
      <c r="J9" s="268">
        <f t="shared" si="0"/>
        <v>28883357.53972603</v>
      </c>
      <c r="K9" s="268">
        <f t="shared" si="0"/>
        <v>606550508.33424664</v>
      </c>
      <c r="L9" s="268">
        <f t="shared" si="0"/>
        <v>606550508.33424664</v>
      </c>
      <c r="M9" s="268">
        <f t="shared" si="0"/>
        <v>29081188.75575155</v>
      </c>
      <c r="N9" s="268">
        <f t="shared" si="0"/>
        <v>635631697.08999813</v>
      </c>
    </row>
    <row r="10" spans="2:14" ht="14.25">
      <c r="C10" s="241"/>
      <c r="D10" s="238"/>
      <c r="E10" s="241" t="s">
        <v>26</v>
      </c>
      <c r="F10" s="241"/>
      <c r="G10" s="238"/>
      <c r="H10" s="241" t="s">
        <v>26</v>
      </c>
      <c r="I10" s="241"/>
      <c r="J10" s="238"/>
      <c r="K10" s="241" t="s">
        <v>26</v>
      </c>
      <c r="L10" s="241"/>
      <c r="M10" s="238"/>
      <c r="N10" s="241" t="s">
        <v>26</v>
      </c>
    </row>
    <row r="11" spans="2:14">
      <c r="D11" s="242"/>
    </row>
    <row r="14" spans="2:14">
      <c r="B14" s="243"/>
    </row>
    <row r="15" spans="2:14">
      <c r="B15" s="243"/>
    </row>
    <row r="16" spans="2:14">
      <c r="B16" s="243"/>
    </row>
    <row r="17" spans="2:2">
      <c r="B17" s="243"/>
    </row>
    <row r="18" spans="2:2">
      <c r="B18" s="243"/>
    </row>
    <row r="19" spans="2:2">
      <c r="B19" s="243"/>
    </row>
    <row r="20" spans="2:2">
      <c r="B20" s="243"/>
    </row>
    <row r="21" spans="2:2">
      <c r="B21" s="243"/>
    </row>
    <row r="22" spans="2:2">
      <c r="B22" s="243"/>
    </row>
    <row r="23" spans="2:2">
      <c r="B23" s="243"/>
    </row>
    <row r="24" spans="2:2">
      <c r="B24" s="243"/>
    </row>
    <row r="25" spans="2:2">
      <c r="B25" s="243"/>
    </row>
    <row r="26" spans="2:2">
      <c r="B26" s="243"/>
    </row>
    <row r="27" spans="2:2">
      <c r="B27" s="243"/>
    </row>
    <row r="28" spans="2:2">
      <c r="B28" s="243"/>
    </row>
    <row r="29" spans="2:2">
      <c r="B29" s="243"/>
    </row>
    <row r="30" spans="2:2">
      <c r="B30" s="243"/>
    </row>
    <row r="31" spans="2:2">
      <c r="B31" s="243"/>
    </row>
    <row r="32" spans="2:2">
      <c r="B32" s="243"/>
    </row>
    <row r="33" spans="2:2">
      <c r="B33" s="243"/>
    </row>
    <row r="34" spans="2:2">
      <c r="B34" s="243"/>
    </row>
    <row r="35" spans="2:2">
      <c r="B35" s="243"/>
    </row>
    <row r="36" spans="2:2">
      <c r="B36" s="243"/>
    </row>
    <row r="37" spans="2:2">
      <c r="B37" s="243"/>
    </row>
  </sheetData>
  <mergeCells count="6">
    <mergeCell ref="B2:E2"/>
    <mergeCell ref="C4:E4"/>
    <mergeCell ref="F4:H4"/>
    <mergeCell ref="I4:K4"/>
    <mergeCell ref="L4:N4"/>
    <mergeCell ref="B4:B5"/>
  </mergeCells>
  <pageMargins left="0.70866141732283472" right="0.70866141732283472" top="0.74803149606299213" bottom="0.74803149606299213" header="0.31496062992125984" footer="0.31496062992125984"/>
  <pageSetup scale="63"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36F294-C6FB-43A2-8883-052508F220CB}">
  <sheetPr>
    <tabColor theme="7" tint="0.79998168889431442"/>
  </sheetPr>
  <dimension ref="B4:K323"/>
  <sheetViews>
    <sheetView workbookViewId="0">
      <pane ySplit="4" topLeftCell="A125" activePane="bottomLeft" state="frozen"/>
      <selection activeCell="A2" sqref="A2"/>
      <selection pane="bottomLeft" activeCell="G6" sqref="G6"/>
    </sheetView>
  </sheetViews>
  <sheetFormatPr baseColWidth="10" defaultColWidth="11.5703125" defaultRowHeight="12.75"/>
  <cols>
    <col min="1" max="1" width="11.5703125" style="7"/>
    <col min="2" max="2" width="5.7109375" style="20" customWidth="1"/>
    <col min="3" max="6" width="11.5703125" style="7"/>
    <col min="7" max="7" width="41" style="7" customWidth="1"/>
    <col min="8" max="8" width="11.5703125" style="7"/>
    <col min="9" max="9" width="22.28515625" style="7" customWidth="1"/>
    <col min="10" max="16384" width="11.5703125" style="7"/>
  </cols>
  <sheetData>
    <row r="4" spans="2:11" ht="38.25">
      <c r="B4" s="5" t="s">
        <v>153</v>
      </c>
      <c r="C4" s="5" t="s">
        <v>137</v>
      </c>
      <c r="D4" s="5" t="s">
        <v>138</v>
      </c>
      <c r="E4" s="5" t="s">
        <v>139</v>
      </c>
      <c r="F4" s="5" t="s">
        <v>140</v>
      </c>
      <c r="G4" s="5" t="s">
        <v>141</v>
      </c>
      <c r="H4" s="5" t="s">
        <v>142</v>
      </c>
      <c r="I4" s="6" t="s">
        <v>143</v>
      </c>
      <c r="J4" s="6" t="s">
        <v>144</v>
      </c>
      <c r="K4" s="6" t="s">
        <v>145</v>
      </c>
    </row>
    <row r="5" spans="2:11" ht="63" customHeight="1">
      <c r="B5" s="21">
        <v>1</v>
      </c>
      <c r="C5" s="18" t="s">
        <v>146</v>
      </c>
      <c r="D5" s="19" t="s">
        <v>120</v>
      </c>
      <c r="E5" s="10">
        <v>201330</v>
      </c>
      <c r="F5" s="11">
        <v>77074</v>
      </c>
      <c r="G5" s="12" t="s">
        <v>154</v>
      </c>
      <c r="H5" s="13">
        <v>45272</v>
      </c>
      <c r="I5" s="14">
        <v>29870001</v>
      </c>
      <c r="J5" s="15" t="s">
        <v>147</v>
      </c>
      <c r="K5" s="16" t="s">
        <v>148</v>
      </c>
    </row>
    <row r="6" spans="2:11" ht="63" customHeight="1">
      <c r="B6" s="21">
        <v>2</v>
      </c>
      <c r="C6" s="18" t="s">
        <v>146</v>
      </c>
      <c r="D6" s="19" t="s">
        <v>120</v>
      </c>
      <c r="E6" s="10">
        <v>201330</v>
      </c>
      <c r="F6" s="11">
        <v>76984</v>
      </c>
      <c r="G6" s="12" t="s">
        <v>155</v>
      </c>
      <c r="H6" s="13">
        <v>45170</v>
      </c>
      <c r="I6" s="14">
        <v>95990000</v>
      </c>
      <c r="J6" s="15" t="s">
        <v>147</v>
      </c>
      <c r="K6" s="16" t="s">
        <v>148</v>
      </c>
    </row>
    <row r="7" spans="2:11" ht="63" customHeight="1">
      <c r="B7" s="21">
        <v>3</v>
      </c>
      <c r="C7" s="18" t="s">
        <v>146</v>
      </c>
      <c r="D7" s="19" t="s">
        <v>120</v>
      </c>
      <c r="E7" s="10">
        <v>201330</v>
      </c>
      <c r="F7" s="11">
        <v>77079</v>
      </c>
      <c r="G7" s="12" t="s">
        <v>156</v>
      </c>
      <c r="H7" s="13">
        <v>45272</v>
      </c>
      <c r="I7" s="14">
        <v>16228000</v>
      </c>
      <c r="J7" s="15" t="s">
        <v>147</v>
      </c>
      <c r="K7" s="16" t="s">
        <v>148</v>
      </c>
    </row>
    <row r="8" spans="2:11" ht="63" customHeight="1">
      <c r="B8" s="21">
        <v>4</v>
      </c>
      <c r="C8" s="18" t="s">
        <v>150</v>
      </c>
      <c r="D8" s="19" t="s">
        <v>112</v>
      </c>
      <c r="E8" s="10">
        <v>201330</v>
      </c>
      <c r="F8" s="11">
        <v>39991</v>
      </c>
      <c r="G8" s="12" t="s">
        <v>157</v>
      </c>
      <c r="H8" s="13">
        <v>41536</v>
      </c>
      <c r="I8" s="14">
        <v>6786000</v>
      </c>
      <c r="J8" s="15" t="s">
        <v>147</v>
      </c>
      <c r="K8" s="17" t="s">
        <v>148</v>
      </c>
    </row>
    <row r="9" spans="2:11" ht="63" customHeight="1">
      <c r="B9" s="21">
        <v>5</v>
      </c>
      <c r="C9" s="18" t="s">
        <v>149</v>
      </c>
      <c r="D9" s="19" t="s">
        <v>158</v>
      </c>
      <c r="E9" s="10">
        <v>201330</v>
      </c>
      <c r="F9" s="11">
        <v>58508</v>
      </c>
      <c r="G9" s="12" t="s">
        <v>159</v>
      </c>
      <c r="H9" s="13">
        <v>41611</v>
      </c>
      <c r="I9" s="14">
        <v>16775920</v>
      </c>
      <c r="J9" s="15" t="s">
        <v>147</v>
      </c>
      <c r="K9" s="16" t="s">
        <v>148</v>
      </c>
    </row>
    <row r="10" spans="2:11" ht="63" customHeight="1">
      <c r="B10" s="21">
        <v>6</v>
      </c>
      <c r="C10" s="18" t="s">
        <v>146</v>
      </c>
      <c r="D10" s="19" t="s">
        <v>125</v>
      </c>
      <c r="E10" s="10">
        <v>201330</v>
      </c>
      <c r="F10" s="11">
        <v>28686</v>
      </c>
      <c r="G10" s="12" t="s">
        <v>160</v>
      </c>
      <c r="H10" s="13">
        <v>28686</v>
      </c>
      <c r="I10" s="14">
        <v>5365000</v>
      </c>
      <c r="J10" s="15" t="s">
        <v>147</v>
      </c>
      <c r="K10" s="16" t="s">
        <v>148</v>
      </c>
    </row>
    <row r="11" spans="2:11" ht="63" customHeight="1">
      <c r="B11" s="21">
        <v>7</v>
      </c>
      <c r="C11" s="18" t="s">
        <v>161</v>
      </c>
      <c r="D11" s="19" t="s">
        <v>109</v>
      </c>
      <c r="E11" s="10">
        <v>201330</v>
      </c>
      <c r="F11" s="11">
        <v>22042</v>
      </c>
      <c r="G11" s="12" t="s">
        <v>162</v>
      </c>
      <c r="H11" s="13">
        <v>41516</v>
      </c>
      <c r="I11" s="14">
        <v>11439920</v>
      </c>
      <c r="J11" s="15" t="s">
        <v>147</v>
      </c>
      <c r="K11" s="16" t="s">
        <v>148</v>
      </c>
    </row>
    <row r="12" spans="2:11" ht="63" customHeight="1">
      <c r="B12" s="21">
        <v>8</v>
      </c>
      <c r="C12" s="18" t="s">
        <v>149</v>
      </c>
      <c r="D12" s="19" t="s">
        <v>163</v>
      </c>
      <c r="E12" s="10">
        <v>201330</v>
      </c>
      <c r="F12" s="11">
        <v>58512</v>
      </c>
      <c r="G12" s="12" t="s">
        <v>164</v>
      </c>
      <c r="H12" s="13">
        <v>41611</v>
      </c>
      <c r="I12" s="14">
        <v>12998960</v>
      </c>
      <c r="J12" s="15" t="s">
        <v>147</v>
      </c>
      <c r="K12" s="16" t="s">
        <v>148</v>
      </c>
    </row>
    <row r="13" spans="2:11" ht="63" customHeight="1">
      <c r="B13" s="21">
        <v>9</v>
      </c>
      <c r="C13" s="18" t="s">
        <v>149</v>
      </c>
      <c r="D13" s="19" t="s">
        <v>165</v>
      </c>
      <c r="E13" s="10">
        <v>201330</v>
      </c>
      <c r="F13" s="11">
        <v>58511</v>
      </c>
      <c r="G13" s="12" t="s">
        <v>166</v>
      </c>
      <c r="H13" s="13">
        <v>41611</v>
      </c>
      <c r="I13" s="14">
        <v>15923320</v>
      </c>
      <c r="J13" s="15" t="s">
        <v>147</v>
      </c>
      <c r="K13" s="16" t="s">
        <v>148</v>
      </c>
    </row>
    <row r="14" spans="2:11" ht="63" customHeight="1">
      <c r="B14" s="21">
        <v>10</v>
      </c>
      <c r="C14" s="18" t="s">
        <v>149</v>
      </c>
      <c r="D14" s="19" t="s">
        <v>123</v>
      </c>
      <c r="E14" s="10">
        <v>201330</v>
      </c>
      <c r="F14" s="11">
        <v>58510</v>
      </c>
      <c r="G14" s="12" t="s">
        <v>167</v>
      </c>
      <c r="H14" s="13">
        <v>41611</v>
      </c>
      <c r="I14" s="14">
        <v>15923320</v>
      </c>
      <c r="J14" s="15" t="s">
        <v>147</v>
      </c>
      <c r="K14" s="16" t="s">
        <v>148</v>
      </c>
    </row>
    <row r="15" spans="2:11" ht="63" customHeight="1">
      <c r="B15" s="21">
        <v>11</v>
      </c>
      <c r="C15" s="18" t="s">
        <v>149</v>
      </c>
      <c r="D15" s="19" t="s">
        <v>158</v>
      </c>
      <c r="E15" s="10">
        <v>201330</v>
      </c>
      <c r="F15" s="11">
        <v>53870</v>
      </c>
      <c r="G15" s="12" t="s">
        <v>168</v>
      </c>
      <c r="H15" s="13">
        <v>43531</v>
      </c>
      <c r="I15" s="14">
        <v>22962713</v>
      </c>
      <c r="J15" s="15" t="s">
        <v>147</v>
      </c>
      <c r="K15" s="16" t="s">
        <v>148</v>
      </c>
    </row>
    <row r="16" spans="2:11" ht="63" customHeight="1">
      <c r="B16" s="21">
        <v>12</v>
      </c>
      <c r="C16" s="18" t="s">
        <v>149</v>
      </c>
      <c r="D16" s="19" t="s">
        <v>158</v>
      </c>
      <c r="E16" s="10">
        <v>201330</v>
      </c>
      <c r="F16" s="11">
        <v>67159</v>
      </c>
      <c r="G16" s="12" t="s">
        <v>169</v>
      </c>
      <c r="H16" s="13">
        <v>43830</v>
      </c>
      <c r="I16" s="14">
        <v>27370000</v>
      </c>
      <c r="J16" s="15" t="s">
        <v>147</v>
      </c>
      <c r="K16" s="16" t="s">
        <v>148</v>
      </c>
    </row>
    <row r="17" spans="2:11" ht="63" customHeight="1">
      <c r="B17" s="21">
        <v>13</v>
      </c>
      <c r="C17" s="18" t="s">
        <v>149</v>
      </c>
      <c r="D17" s="19" t="s">
        <v>163</v>
      </c>
      <c r="E17" s="10">
        <v>201330</v>
      </c>
      <c r="F17" s="11">
        <v>74160</v>
      </c>
      <c r="G17" s="12" t="s">
        <v>170</v>
      </c>
      <c r="H17" s="13">
        <v>44915</v>
      </c>
      <c r="I17" s="14">
        <v>134500000</v>
      </c>
      <c r="J17" s="15" t="s">
        <v>147</v>
      </c>
      <c r="K17" s="16" t="s">
        <v>148</v>
      </c>
    </row>
    <row r="18" spans="2:11" ht="63" customHeight="1">
      <c r="B18" s="21">
        <v>14</v>
      </c>
      <c r="C18" s="18" t="s">
        <v>150</v>
      </c>
      <c r="D18" s="19" t="s">
        <v>112</v>
      </c>
      <c r="E18" s="10">
        <v>201330</v>
      </c>
      <c r="F18" s="11">
        <v>79811</v>
      </c>
      <c r="G18" s="12" t="s">
        <v>171</v>
      </c>
      <c r="H18" s="13">
        <v>45595</v>
      </c>
      <c r="I18" s="14">
        <v>14000000</v>
      </c>
      <c r="J18" s="15" t="s">
        <v>147</v>
      </c>
      <c r="K18" s="17" t="s">
        <v>148</v>
      </c>
    </row>
    <row r="19" spans="2:11" ht="63" customHeight="1">
      <c r="B19" s="21">
        <v>15</v>
      </c>
      <c r="C19" s="18" t="s">
        <v>161</v>
      </c>
      <c r="D19" s="19" t="s">
        <v>117</v>
      </c>
      <c r="E19" s="10">
        <v>201330</v>
      </c>
      <c r="F19" s="11">
        <v>21584</v>
      </c>
      <c r="G19" s="12" t="s">
        <v>172</v>
      </c>
      <c r="H19" s="13">
        <v>40752</v>
      </c>
      <c r="I19" s="14">
        <v>14900000</v>
      </c>
      <c r="J19" s="15" t="s">
        <v>147</v>
      </c>
      <c r="K19" s="16" t="s">
        <v>148</v>
      </c>
    </row>
    <row r="20" spans="2:11" ht="63" customHeight="1">
      <c r="B20" s="21">
        <v>16</v>
      </c>
      <c r="C20" s="18" t="s">
        <v>146</v>
      </c>
      <c r="D20" s="19" t="s">
        <v>120</v>
      </c>
      <c r="E20" s="10">
        <v>201330</v>
      </c>
      <c r="F20" s="11">
        <v>39696</v>
      </c>
      <c r="G20" s="12" t="s">
        <v>173</v>
      </c>
      <c r="H20" s="13">
        <v>41003</v>
      </c>
      <c r="I20" s="14">
        <v>26861251</v>
      </c>
      <c r="J20" s="15" t="s">
        <v>147</v>
      </c>
      <c r="K20" s="16" t="s">
        <v>148</v>
      </c>
    </row>
    <row r="21" spans="2:11" ht="63" customHeight="1">
      <c r="B21" s="21">
        <v>17</v>
      </c>
      <c r="C21" s="18" t="s">
        <v>146</v>
      </c>
      <c r="D21" s="19" t="s">
        <v>120</v>
      </c>
      <c r="E21" s="10">
        <v>201330</v>
      </c>
      <c r="F21" s="11">
        <v>37093</v>
      </c>
      <c r="G21" s="12" t="s">
        <v>174</v>
      </c>
      <c r="H21" s="13">
        <v>38678</v>
      </c>
      <c r="I21" s="14">
        <v>11220000</v>
      </c>
      <c r="J21" s="15" t="s">
        <v>147</v>
      </c>
      <c r="K21" s="16" t="s">
        <v>148</v>
      </c>
    </row>
    <row r="22" spans="2:11" ht="63" customHeight="1">
      <c r="B22" s="21">
        <v>18</v>
      </c>
      <c r="C22" s="18" t="s">
        <v>146</v>
      </c>
      <c r="D22" s="19" t="s">
        <v>110</v>
      </c>
      <c r="E22" s="10">
        <v>201330</v>
      </c>
      <c r="F22" s="11">
        <v>41776</v>
      </c>
      <c r="G22" s="12" t="s">
        <v>175</v>
      </c>
      <c r="H22" s="13">
        <v>38426</v>
      </c>
      <c r="I22" s="14">
        <v>4000000</v>
      </c>
      <c r="J22" s="15" t="s">
        <v>147</v>
      </c>
      <c r="K22" s="16" t="s">
        <v>148</v>
      </c>
    </row>
    <row r="23" spans="2:11" ht="63" customHeight="1">
      <c r="B23" s="21">
        <v>19</v>
      </c>
      <c r="C23" s="18" t="s">
        <v>149</v>
      </c>
      <c r="D23" s="19" t="s">
        <v>176</v>
      </c>
      <c r="E23" s="10">
        <v>201330</v>
      </c>
      <c r="F23" s="11">
        <v>26193</v>
      </c>
      <c r="G23" s="12" t="s">
        <v>177</v>
      </c>
      <c r="H23" s="13">
        <v>37558</v>
      </c>
      <c r="I23" s="14">
        <v>7000000</v>
      </c>
      <c r="J23" s="15" t="s">
        <v>147</v>
      </c>
      <c r="K23" s="16" t="s">
        <v>148</v>
      </c>
    </row>
    <row r="24" spans="2:11" ht="63" customHeight="1">
      <c r="B24" s="21">
        <v>20</v>
      </c>
      <c r="C24" s="18" t="s">
        <v>161</v>
      </c>
      <c r="D24" s="19" t="s">
        <v>109</v>
      </c>
      <c r="E24" s="10">
        <v>201330</v>
      </c>
      <c r="F24" s="11">
        <v>54518</v>
      </c>
      <c r="G24" s="12" t="s">
        <v>178</v>
      </c>
      <c r="H24" s="13">
        <v>42951</v>
      </c>
      <c r="I24" s="14">
        <v>21289473</v>
      </c>
      <c r="J24" s="15" t="s">
        <v>147</v>
      </c>
      <c r="K24" s="16" t="s">
        <v>148</v>
      </c>
    </row>
    <row r="25" spans="2:11" ht="63" customHeight="1">
      <c r="B25" s="21">
        <v>21</v>
      </c>
      <c r="C25" s="18" t="s">
        <v>146</v>
      </c>
      <c r="D25" s="19" t="s">
        <v>104</v>
      </c>
      <c r="E25" s="10">
        <v>201330</v>
      </c>
      <c r="F25" s="11">
        <v>33212</v>
      </c>
      <c r="G25" s="12" t="s">
        <v>179</v>
      </c>
      <c r="H25" s="13">
        <v>39147</v>
      </c>
      <c r="I25" s="14">
        <v>4400000</v>
      </c>
      <c r="J25" s="15" t="s">
        <v>147</v>
      </c>
      <c r="K25" s="16" t="s">
        <v>148</v>
      </c>
    </row>
    <row r="26" spans="2:11" ht="63" customHeight="1">
      <c r="B26" s="21">
        <v>22</v>
      </c>
      <c r="C26" s="18" t="s">
        <v>146</v>
      </c>
      <c r="D26" s="19" t="s">
        <v>120</v>
      </c>
      <c r="E26" s="10">
        <v>201330</v>
      </c>
      <c r="F26" s="11">
        <v>52741</v>
      </c>
      <c r="G26" s="12" t="s">
        <v>180</v>
      </c>
      <c r="H26" s="13">
        <v>42849</v>
      </c>
      <c r="I26" s="14">
        <v>182000000</v>
      </c>
      <c r="J26" s="15" t="s">
        <v>147</v>
      </c>
      <c r="K26" s="16" t="s">
        <v>148</v>
      </c>
    </row>
    <row r="27" spans="2:11" ht="63" customHeight="1">
      <c r="B27" s="21">
        <v>23</v>
      </c>
      <c r="C27" s="18" t="s">
        <v>150</v>
      </c>
      <c r="D27" s="19" t="s">
        <v>98</v>
      </c>
      <c r="E27" s="10">
        <v>201330</v>
      </c>
      <c r="F27" s="11">
        <v>67295</v>
      </c>
      <c r="G27" s="12" t="s">
        <v>181</v>
      </c>
      <c r="H27" s="13">
        <v>44043</v>
      </c>
      <c r="I27" s="14">
        <v>12116399</v>
      </c>
      <c r="J27" s="15" t="s">
        <v>147</v>
      </c>
      <c r="K27" s="17" t="s">
        <v>148</v>
      </c>
    </row>
    <row r="28" spans="2:11" ht="63" customHeight="1">
      <c r="B28" s="21">
        <v>24</v>
      </c>
      <c r="C28" s="18" t="s">
        <v>182</v>
      </c>
      <c r="D28" s="19" t="s">
        <v>100</v>
      </c>
      <c r="E28" s="10">
        <v>201330</v>
      </c>
      <c r="F28" s="11">
        <v>62391</v>
      </c>
      <c r="G28" s="12" t="s">
        <v>183</v>
      </c>
      <c r="H28" s="13">
        <v>38706</v>
      </c>
      <c r="I28" s="14">
        <v>3000000</v>
      </c>
      <c r="J28" s="15" t="s">
        <v>147</v>
      </c>
      <c r="K28" s="17" t="s">
        <v>148</v>
      </c>
    </row>
    <row r="29" spans="2:11" ht="63" customHeight="1">
      <c r="B29" s="21">
        <v>25</v>
      </c>
      <c r="C29" s="18" t="s">
        <v>146</v>
      </c>
      <c r="D29" s="19" t="s">
        <v>103</v>
      </c>
      <c r="E29" s="10">
        <v>201330</v>
      </c>
      <c r="F29" s="11">
        <v>31553</v>
      </c>
      <c r="G29" s="12" t="s">
        <v>184</v>
      </c>
      <c r="H29" s="13">
        <v>40018</v>
      </c>
      <c r="I29" s="14">
        <v>22160859</v>
      </c>
      <c r="J29" s="15" t="s">
        <v>147</v>
      </c>
      <c r="K29" s="16" t="s">
        <v>148</v>
      </c>
    </row>
    <row r="30" spans="2:11" ht="63" customHeight="1">
      <c r="B30" s="21">
        <v>26</v>
      </c>
      <c r="C30" s="18" t="s">
        <v>149</v>
      </c>
      <c r="D30" s="19" t="s">
        <v>176</v>
      </c>
      <c r="E30" s="10">
        <v>201330</v>
      </c>
      <c r="F30" s="11">
        <v>58514</v>
      </c>
      <c r="G30" s="12" t="s">
        <v>185</v>
      </c>
      <c r="H30" s="13">
        <v>45869</v>
      </c>
      <c r="I30" s="14">
        <v>5236051</v>
      </c>
      <c r="J30" s="15" t="s">
        <v>147</v>
      </c>
      <c r="K30" s="16" t="s">
        <v>148</v>
      </c>
    </row>
    <row r="31" spans="2:11" ht="63" customHeight="1">
      <c r="B31" s="21">
        <v>27</v>
      </c>
      <c r="C31" s="18" t="s">
        <v>146</v>
      </c>
      <c r="D31" s="19" t="s">
        <v>104</v>
      </c>
      <c r="E31" s="10">
        <v>201330</v>
      </c>
      <c r="F31" s="11">
        <v>68276</v>
      </c>
      <c r="G31" s="12" t="s">
        <v>186</v>
      </c>
      <c r="H31" s="13">
        <v>44179</v>
      </c>
      <c r="I31" s="14">
        <v>129813486</v>
      </c>
      <c r="J31" s="15" t="s">
        <v>147</v>
      </c>
      <c r="K31" s="16" t="s">
        <v>148</v>
      </c>
    </row>
    <row r="32" spans="2:11" ht="63" customHeight="1">
      <c r="B32" s="21">
        <v>28</v>
      </c>
      <c r="C32" s="18" t="s">
        <v>149</v>
      </c>
      <c r="D32" s="19" t="s">
        <v>158</v>
      </c>
      <c r="E32" s="10">
        <v>201330</v>
      </c>
      <c r="F32" s="11">
        <v>69796</v>
      </c>
      <c r="G32" s="12" t="s">
        <v>187</v>
      </c>
      <c r="H32" s="13">
        <v>44182</v>
      </c>
      <c r="I32" s="14">
        <v>48076455</v>
      </c>
      <c r="J32" s="15" t="s">
        <v>147</v>
      </c>
      <c r="K32" s="16" t="s">
        <v>148</v>
      </c>
    </row>
    <row r="33" spans="2:11" ht="63" customHeight="1">
      <c r="B33" s="21">
        <v>29</v>
      </c>
      <c r="C33" s="18" t="s">
        <v>146</v>
      </c>
      <c r="D33" s="19" t="s">
        <v>108</v>
      </c>
      <c r="E33" s="10">
        <v>201330</v>
      </c>
      <c r="F33" s="11">
        <v>52742</v>
      </c>
      <c r="G33" s="12" t="s">
        <v>188</v>
      </c>
      <c r="H33" s="13">
        <v>42849</v>
      </c>
      <c r="I33" s="14">
        <v>395000000</v>
      </c>
      <c r="J33" s="15" t="s">
        <v>147</v>
      </c>
      <c r="K33" s="16" t="s">
        <v>148</v>
      </c>
    </row>
    <row r="34" spans="2:11" ht="63" customHeight="1">
      <c r="B34" s="21">
        <v>30</v>
      </c>
      <c r="C34" s="18" t="s">
        <v>149</v>
      </c>
      <c r="D34" s="19" t="s">
        <v>176</v>
      </c>
      <c r="E34" s="10">
        <v>201330</v>
      </c>
      <c r="F34" s="11">
        <v>58272</v>
      </c>
      <c r="G34" s="12" t="s">
        <v>189</v>
      </c>
      <c r="H34" s="13">
        <v>41787</v>
      </c>
      <c r="I34" s="14">
        <v>18212885</v>
      </c>
      <c r="J34" s="15" t="s">
        <v>147</v>
      </c>
      <c r="K34" s="16" t="s">
        <v>148</v>
      </c>
    </row>
    <row r="35" spans="2:11" ht="63" customHeight="1">
      <c r="B35" s="21">
        <v>31</v>
      </c>
      <c r="C35" s="18" t="s">
        <v>149</v>
      </c>
      <c r="D35" s="19" t="s">
        <v>176</v>
      </c>
      <c r="E35" s="10">
        <v>201330</v>
      </c>
      <c r="F35" s="11">
        <v>58674</v>
      </c>
      <c r="G35" s="12" t="s">
        <v>190</v>
      </c>
      <c r="H35" s="13">
        <v>41787</v>
      </c>
      <c r="I35" s="14">
        <v>17815847</v>
      </c>
      <c r="J35" s="15" t="s">
        <v>147</v>
      </c>
      <c r="K35" s="16" t="s">
        <v>148</v>
      </c>
    </row>
    <row r="36" spans="2:11" ht="63" customHeight="1">
      <c r="B36" s="21">
        <v>32</v>
      </c>
      <c r="C36" s="18" t="s">
        <v>146</v>
      </c>
      <c r="D36" s="19" t="s">
        <v>110</v>
      </c>
      <c r="E36" s="10">
        <v>201330</v>
      </c>
      <c r="F36" s="11">
        <v>30609</v>
      </c>
      <c r="G36" s="12" t="s">
        <v>191</v>
      </c>
      <c r="H36" s="13">
        <v>37739</v>
      </c>
      <c r="I36" s="14">
        <v>2560700</v>
      </c>
      <c r="J36" s="15" t="s">
        <v>147</v>
      </c>
      <c r="K36" s="16" t="s">
        <v>148</v>
      </c>
    </row>
    <row r="37" spans="2:11" ht="63" customHeight="1">
      <c r="B37" s="21">
        <v>33</v>
      </c>
      <c r="C37" s="18" t="s">
        <v>152</v>
      </c>
      <c r="D37" s="19" t="s">
        <v>165</v>
      </c>
      <c r="E37" s="10">
        <v>201330</v>
      </c>
      <c r="F37" s="11">
        <v>36573</v>
      </c>
      <c r="G37" s="12" t="s">
        <v>192</v>
      </c>
      <c r="H37" s="13">
        <v>38388</v>
      </c>
      <c r="I37" s="14">
        <v>9152400</v>
      </c>
      <c r="J37" s="15" t="s">
        <v>147</v>
      </c>
      <c r="K37" s="16" t="s">
        <v>148</v>
      </c>
    </row>
    <row r="38" spans="2:11" ht="63" customHeight="1">
      <c r="B38" s="21">
        <v>34</v>
      </c>
      <c r="C38" s="18" t="s">
        <v>193</v>
      </c>
      <c r="D38" s="19" t="s">
        <v>194</v>
      </c>
      <c r="E38" s="10">
        <v>201330</v>
      </c>
      <c r="F38" s="11">
        <v>66683</v>
      </c>
      <c r="G38" s="12" t="s">
        <v>195</v>
      </c>
      <c r="H38" s="13">
        <v>40298</v>
      </c>
      <c r="I38" s="14">
        <v>9100980</v>
      </c>
      <c r="J38" s="15" t="s">
        <v>147</v>
      </c>
      <c r="K38" s="17" t="s">
        <v>148</v>
      </c>
    </row>
    <row r="39" spans="2:11" ht="63" customHeight="1">
      <c r="B39" s="21">
        <v>35</v>
      </c>
      <c r="C39" s="18" t="s">
        <v>146</v>
      </c>
      <c r="D39" s="19" t="s">
        <v>104</v>
      </c>
      <c r="E39" s="10">
        <v>201330</v>
      </c>
      <c r="F39" s="11">
        <v>38636</v>
      </c>
      <c r="G39" s="12" t="s">
        <v>196</v>
      </c>
      <c r="H39" s="13">
        <v>38950</v>
      </c>
      <c r="I39" s="14">
        <v>28852735</v>
      </c>
      <c r="J39" s="15" t="s">
        <v>147</v>
      </c>
      <c r="K39" s="16" t="s">
        <v>148</v>
      </c>
    </row>
    <row r="40" spans="2:11" ht="63" customHeight="1">
      <c r="B40" s="21">
        <v>36</v>
      </c>
      <c r="C40" s="18" t="s">
        <v>149</v>
      </c>
      <c r="D40" s="19" t="s">
        <v>165</v>
      </c>
      <c r="E40" s="10">
        <v>201330</v>
      </c>
      <c r="F40" s="11">
        <v>44888</v>
      </c>
      <c r="G40" s="12" t="s">
        <v>197</v>
      </c>
      <c r="H40" s="13">
        <v>37261</v>
      </c>
      <c r="I40" s="14">
        <v>15771081</v>
      </c>
      <c r="J40" s="15" t="s">
        <v>147</v>
      </c>
      <c r="K40" s="16" t="s">
        <v>148</v>
      </c>
    </row>
    <row r="41" spans="2:11" ht="63" customHeight="1">
      <c r="B41" s="21">
        <v>37</v>
      </c>
      <c r="C41" s="18" t="s">
        <v>146</v>
      </c>
      <c r="D41" s="19" t="s">
        <v>125</v>
      </c>
      <c r="E41" s="10">
        <v>201330</v>
      </c>
      <c r="F41" s="11">
        <v>40207</v>
      </c>
      <c r="G41" s="12" t="s">
        <v>198</v>
      </c>
      <c r="H41" s="13">
        <v>34817</v>
      </c>
      <c r="I41" s="14">
        <v>2198876</v>
      </c>
      <c r="J41" s="15" t="s">
        <v>147</v>
      </c>
      <c r="K41" s="16" t="s">
        <v>148</v>
      </c>
    </row>
    <row r="42" spans="2:11" ht="63" customHeight="1">
      <c r="B42" s="21">
        <v>38</v>
      </c>
      <c r="C42" s="18" t="s">
        <v>149</v>
      </c>
      <c r="D42" s="19" t="s">
        <v>102</v>
      </c>
      <c r="E42" s="10">
        <v>201330</v>
      </c>
      <c r="F42" s="11">
        <v>76580</v>
      </c>
      <c r="G42" s="12" t="s">
        <v>199</v>
      </c>
      <c r="H42" s="13">
        <v>45272</v>
      </c>
      <c r="I42" s="14">
        <v>7500000</v>
      </c>
      <c r="J42" s="15" t="s">
        <v>147</v>
      </c>
      <c r="K42" s="16" t="s">
        <v>148</v>
      </c>
    </row>
    <row r="43" spans="2:11" ht="63" customHeight="1">
      <c r="B43" s="21">
        <v>39</v>
      </c>
      <c r="C43" s="18" t="s">
        <v>152</v>
      </c>
      <c r="D43" s="19" t="s">
        <v>102</v>
      </c>
      <c r="E43" s="10">
        <v>201330</v>
      </c>
      <c r="F43" s="11">
        <v>78552</v>
      </c>
      <c r="G43" s="12" t="s">
        <v>200</v>
      </c>
      <c r="H43" s="13">
        <v>45638</v>
      </c>
      <c r="I43" s="14">
        <v>12300000</v>
      </c>
      <c r="J43" s="15" t="s">
        <v>147</v>
      </c>
      <c r="K43" s="16" t="s">
        <v>148</v>
      </c>
    </row>
    <row r="44" spans="2:11" ht="63" customHeight="1">
      <c r="B44" s="21">
        <v>40</v>
      </c>
      <c r="C44" s="18" t="s">
        <v>149</v>
      </c>
      <c r="D44" s="19" t="s">
        <v>165</v>
      </c>
      <c r="E44" s="10">
        <v>201330</v>
      </c>
      <c r="F44" s="11">
        <v>66273</v>
      </c>
      <c r="G44" s="12" t="s">
        <v>201</v>
      </c>
      <c r="H44" s="13">
        <v>39818</v>
      </c>
      <c r="I44" s="14">
        <v>17209980</v>
      </c>
      <c r="J44" s="15" t="s">
        <v>147</v>
      </c>
      <c r="K44" s="16" t="s">
        <v>148</v>
      </c>
    </row>
    <row r="45" spans="2:11" ht="63" customHeight="1">
      <c r="B45" s="21">
        <v>41</v>
      </c>
      <c r="C45" s="18" t="s">
        <v>193</v>
      </c>
      <c r="D45" s="19" t="s">
        <v>100</v>
      </c>
      <c r="E45" s="10">
        <v>201330</v>
      </c>
      <c r="F45" s="11">
        <v>80373</v>
      </c>
      <c r="G45" s="12" t="s">
        <v>202</v>
      </c>
      <c r="H45" s="13">
        <v>45918</v>
      </c>
      <c r="I45" s="14">
        <v>22920000</v>
      </c>
      <c r="J45" s="15" t="s">
        <v>147</v>
      </c>
      <c r="K45" s="17" t="s">
        <v>148</v>
      </c>
    </row>
    <row r="46" spans="2:11" ht="63" customHeight="1">
      <c r="B46" s="21">
        <v>42</v>
      </c>
      <c r="C46" s="18" t="s">
        <v>149</v>
      </c>
      <c r="D46" s="19" t="s">
        <v>102</v>
      </c>
      <c r="E46" s="10">
        <v>201330</v>
      </c>
      <c r="F46" s="11">
        <v>53857</v>
      </c>
      <c r="G46" s="12" t="s">
        <v>203</v>
      </c>
      <c r="H46" s="13">
        <v>43462</v>
      </c>
      <c r="I46" s="14">
        <v>8810378</v>
      </c>
      <c r="J46" s="15" t="s">
        <v>147</v>
      </c>
      <c r="K46" s="16" t="s">
        <v>148</v>
      </c>
    </row>
    <row r="47" spans="2:11" ht="63" customHeight="1">
      <c r="B47" s="21">
        <v>43</v>
      </c>
      <c r="C47" s="18" t="s">
        <v>149</v>
      </c>
      <c r="D47" s="19" t="s">
        <v>163</v>
      </c>
      <c r="E47" s="10">
        <v>201330</v>
      </c>
      <c r="F47" s="11">
        <v>67476</v>
      </c>
      <c r="G47" s="12" t="s">
        <v>204</v>
      </c>
      <c r="H47" s="13">
        <v>44176</v>
      </c>
      <c r="I47" s="14">
        <v>57198619</v>
      </c>
      <c r="J47" s="15" t="s">
        <v>147</v>
      </c>
      <c r="K47" s="16" t="s">
        <v>148</v>
      </c>
    </row>
    <row r="48" spans="2:11" ht="63" customHeight="1">
      <c r="B48" s="21">
        <v>44</v>
      </c>
      <c r="C48" s="18" t="s">
        <v>161</v>
      </c>
      <c r="D48" s="19" t="s">
        <v>117</v>
      </c>
      <c r="E48" s="10">
        <v>201330</v>
      </c>
      <c r="F48" s="11">
        <v>35349</v>
      </c>
      <c r="G48" s="12" t="s">
        <v>205</v>
      </c>
      <c r="H48" s="13">
        <v>34795</v>
      </c>
      <c r="I48" s="14">
        <v>2312020.7799999998</v>
      </c>
      <c r="J48" s="15" t="s">
        <v>147</v>
      </c>
      <c r="K48" s="16" t="s">
        <v>148</v>
      </c>
    </row>
    <row r="49" spans="2:11" ht="63" customHeight="1">
      <c r="B49" s="21">
        <v>45</v>
      </c>
      <c r="C49" s="18" t="s">
        <v>161</v>
      </c>
      <c r="D49" s="19" t="s">
        <v>117</v>
      </c>
      <c r="E49" s="10">
        <v>201330</v>
      </c>
      <c r="F49" s="11">
        <v>35344</v>
      </c>
      <c r="G49" s="12" t="s">
        <v>206</v>
      </c>
      <c r="H49" s="13">
        <v>34997</v>
      </c>
      <c r="I49" s="14">
        <v>1989330.12</v>
      </c>
      <c r="J49" s="15" t="s">
        <v>147</v>
      </c>
      <c r="K49" s="16" t="s">
        <v>148</v>
      </c>
    </row>
    <row r="50" spans="2:11" ht="63" customHeight="1">
      <c r="B50" s="21">
        <v>46</v>
      </c>
      <c r="C50" s="18" t="s">
        <v>146</v>
      </c>
      <c r="D50" s="19" t="s">
        <v>104</v>
      </c>
      <c r="E50" s="10">
        <v>201330</v>
      </c>
      <c r="F50" s="11">
        <v>31538</v>
      </c>
      <c r="G50" s="12" t="s">
        <v>207</v>
      </c>
      <c r="H50" s="13">
        <v>40000</v>
      </c>
      <c r="I50" s="14">
        <v>13329689</v>
      </c>
      <c r="J50" s="15" t="s">
        <v>147</v>
      </c>
      <c r="K50" s="16" t="s">
        <v>148</v>
      </c>
    </row>
    <row r="51" spans="2:11" ht="63" customHeight="1">
      <c r="B51" s="21">
        <v>47</v>
      </c>
      <c r="C51" s="18" t="s">
        <v>161</v>
      </c>
      <c r="D51" s="19" t="s">
        <v>115</v>
      </c>
      <c r="E51" s="10">
        <v>201330</v>
      </c>
      <c r="F51" s="11">
        <v>474877</v>
      </c>
      <c r="G51" s="12" t="s">
        <v>208</v>
      </c>
      <c r="H51" s="13">
        <v>39079</v>
      </c>
      <c r="I51" s="14">
        <v>9900000</v>
      </c>
      <c r="J51" s="15" t="s">
        <v>147</v>
      </c>
      <c r="K51" s="16" t="s">
        <v>148</v>
      </c>
    </row>
    <row r="52" spans="2:11" ht="63" customHeight="1">
      <c r="B52" s="21">
        <v>48</v>
      </c>
      <c r="C52" s="18" t="s">
        <v>161</v>
      </c>
      <c r="D52" s="19" t="s">
        <v>117</v>
      </c>
      <c r="E52" s="10">
        <v>201330</v>
      </c>
      <c r="F52" s="11">
        <v>474879</v>
      </c>
      <c r="G52" s="12" t="s">
        <v>209</v>
      </c>
      <c r="H52" s="13">
        <v>39079</v>
      </c>
      <c r="I52" s="14">
        <v>12000000</v>
      </c>
      <c r="J52" s="15" t="s">
        <v>147</v>
      </c>
      <c r="K52" s="16" t="s">
        <v>148</v>
      </c>
    </row>
    <row r="53" spans="2:11" ht="63" customHeight="1">
      <c r="B53" s="21">
        <v>49</v>
      </c>
      <c r="C53" s="18" t="s">
        <v>149</v>
      </c>
      <c r="D53" s="19" t="s">
        <v>97</v>
      </c>
      <c r="E53" s="10">
        <v>201330</v>
      </c>
      <c r="F53" s="11">
        <v>69645</v>
      </c>
      <c r="G53" s="12" t="s">
        <v>210</v>
      </c>
      <c r="H53" s="13">
        <v>44169</v>
      </c>
      <c r="I53" s="14">
        <v>109636617</v>
      </c>
      <c r="J53" s="15" t="s">
        <v>147</v>
      </c>
      <c r="K53" s="16" t="s">
        <v>148</v>
      </c>
    </row>
    <row r="54" spans="2:11" ht="63" customHeight="1">
      <c r="B54" s="21">
        <v>50</v>
      </c>
      <c r="C54" s="18" t="s">
        <v>146</v>
      </c>
      <c r="D54" s="19" t="s">
        <v>125</v>
      </c>
      <c r="E54" s="10">
        <v>201330</v>
      </c>
      <c r="F54" s="11">
        <v>71626</v>
      </c>
      <c r="G54" s="12" t="s">
        <v>211</v>
      </c>
      <c r="H54" s="13">
        <v>44547</v>
      </c>
      <c r="I54" s="14">
        <v>58357000</v>
      </c>
      <c r="J54" s="15" t="s">
        <v>147</v>
      </c>
      <c r="K54" s="16" t="s">
        <v>148</v>
      </c>
    </row>
    <row r="55" spans="2:11" ht="63" customHeight="1">
      <c r="B55" s="21">
        <v>51</v>
      </c>
      <c r="C55" s="18" t="s">
        <v>149</v>
      </c>
      <c r="D55" s="19" t="s">
        <v>102</v>
      </c>
      <c r="E55" s="10">
        <v>201330</v>
      </c>
      <c r="F55" s="11">
        <v>69880</v>
      </c>
      <c r="G55" s="12" t="s">
        <v>212</v>
      </c>
      <c r="H55" s="13">
        <v>44377</v>
      </c>
      <c r="I55" s="14">
        <v>61300000</v>
      </c>
      <c r="J55" s="15" t="s">
        <v>147</v>
      </c>
      <c r="K55" s="16" t="s">
        <v>148</v>
      </c>
    </row>
    <row r="56" spans="2:11" ht="63" customHeight="1">
      <c r="B56" s="21">
        <v>52</v>
      </c>
      <c r="C56" s="18" t="s">
        <v>149</v>
      </c>
      <c r="D56" s="19" t="s">
        <v>176</v>
      </c>
      <c r="E56" s="10">
        <v>201330</v>
      </c>
      <c r="F56" s="11">
        <v>69879</v>
      </c>
      <c r="G56" s="12" t="s">
        <v>213</v>
      </c>
      <c r="H56" s="13">
        <v>44377</v>
      </c>
      <c r="I56" s="14">
        <v>61300000</v>
      </c>
      <c r="J56" s="15" t="s">
        <v>147</v>
      </c>
      <c r="K56" s="16" t="s">
        <v>148</v>
      </c>
    </row>
    <row r="57" spans="2:11" ht="63" customHeight="1">
      <c r="B57" s="21">
        <v>53</v>
      </c>
      <c r="C57" s="18" t="s">
        <v>149</v>
      </c>
      <c r="D57" s="19" t="s">
        <v>165</v>
      </c>
      <c r="E57" s="10">
        <v>201330</v>
      </c>
      <c r="F57" s="11">
        <v>69881</v>
      </c>
      <c r="G57" s="12" t="s">
        <v>214</v>
      </c>
      <c r="H57" s="13">
        <v>44377</v>
      </c>
      <c r="I57" s="14">
        <v>61300000</v>
      </c>
      <c r="J57" s="15" t="s">
        <v>147</v>
      </c>
      <c r="K57" s="16" t="s">
        <v>148</v>
      </c>
    </row>
    <row r="58" spans="2:11" ht="63" customHeight="1">
      <c r="B58" s="21">
        <v>54</v>
      </c>
      <c r="C58" s="18" t="s">
        <v>146</v>
      </c>
      <c r="D58" s="19" t="s">
        <v>104</v>
      </c>
      <c r="E58" s="10">
        <v>201330</v>
      </c>
      <c r="F58" s="11">
        <v>42059</v>
      </c>
      <c r="G58" s="12" t="s">
        <v>215</v>
      </c>
      <c r="H58" s="13">
        <v>36860</v>
      </c>
      <c r="I58" s="14">
        <v>8063462</v>
      </c>
      <c r="J58" s="15" t="s">
        <v>147</v>
      </c>
      <c r="K58" s="16" t="s">
        <v>148</v>
      </c>
    </row>
    <row r="59" spans="2:11" ht="63" customHeight="1">
      <c r="B59" s="21">
        <v>55</v>
      </c>
      <c r="C59" s="18" t="s">
        <v>161</v>
      </c>
      <c r="D59" s="19" t="s">
        <v>109</v>
      </c>
      <c r="E59" s="10">
        <v>201330</v>
      </c>
      <c r="F59" s="11">
        <v>54666</v>
      </c>
      <c r="G59" s="12" t="s">
        <v>216</v>
      </c>
      <c r="H59" s="13">
        <v>42003</v>
      </c>
      <c r="I59" s="14">
        <v>17063000</v>
      </c>
      <c r="J59" s="15" t="s">
        <v>147</v>
      </c>
      <c r="K59" s="16" t="s">
        <v>148</v>
      </c>
    </row>
    <row r="60" spans="2:11" ht="63" customHeight="1">
      <c r="B60" s="21">
        <v>56</v>
      </c>
      <c r="C60" s="18" t="s">
        <v>149</v>
      </c>
      <c r="D60" s="19" t="s">
        <v>176</v>
      </c>
      <c r="E60" s="10">
        <v>201330</v>
      </c>
      <c r="F60" s="11">
        <v>58509</v>
      </c>
      <c r="G60" s="12" t="s">
        <v>217</v>
      </c>
      <c r="H60" s="13">
        <v>41611</v>
      </c>
      <c r="I60" s="14">
        <v>16775920</v>
      </c>
      <c r="J60" s="15" t="s">
        <v>147</v>
      </c>
      <c r="K60" s="16" t="s">
        <v>148</v>
      </c>
    </row>
    <row r="61" spans="2:11" ht="63" customHeight="1">
      <c r="B61" s="21">
        <v>57</v>
      </c>
      <c r="C61" s="18" t="s">
        <v>149</v>
      </c>
      <c r="D61" s="19" t="s">
        <v>102</v>
      </c>
      <c r="E61" s="10">
        <v>201330</v>
      </c>
      <c r="F61" s="11">
        <v>66704</v>
      </c>
      <c r="G61" s="12" t="s">
        <v>218</v>
      </c>
      <c r="H61" s="13">
        <v>40301</v>
      </c>
      <c r="I61" s="14">
        <v>17688318</v>
      </c>
      <c r="J61" s="15" t="s">
        <v>147</v>
      </c>
      <c r="K61" s="16" t="s">
        <v>148</v>
      </c>
    </row>
    <row r="62" spans="2:11" ht="63" customHeight="1">
      <c r="B62" s="21">
        <v>58</v>
      </c>
      <c r="C62" s="18" t="s">
        <v>152</v>
      </c>
      <c r="D62" s="19" t="s">
        <v>176</v>
      </c>
      <c r="E62" s="10">
        <v>201330</v>
      </c>
      <c r="F62" s="11">
        <v>52372</v>
      </c>
      <c r="G62" s="12" t="s">
        <v>219</v>
      </c>
      <c r="H62" s="13">
        <v>42727</v>
      </c>
      <c r="I62" s="14">
        <v>60375760</v>
      </c>
      <c r="J62" s="15" t="s">
        <v>147</v>
      </c>
      <c r="K62" s="16" t="s">
        <v>148</v>
      </c>
    </row>
    <row r="63" spans="2:11" ht="63" customHeight="1">
      <c r="B63" s="21">
        <v>59</v>
      </c>
      <c r="C63" s="18" t="s">
        <v>149</v>
      </c>
      <c r="D63" s="19" t="s">
        <v>97</v>
      </c>
      <c r="E63" s="10">
        <v>201330</v>
      </c>
      <c r="F63" s="11">
        <v>58260</v>
      </c>
      <c r="G63" s="12" t="s">
        <v>220</v>
      </c>
      <c r="H63" s="13">
        <v>41305</v>
      </c>
      <c r="I63" s="14">
        <v>52123085</v>
      </c>
      <c r="J63" s="15" t="s">
        <v>147</v>
      </c>
      <c r="K63" s="16" t="s">
        <v>148</v>
      </c>
    </row>
    <row r="64" spans="2:11" ht="63" customHeight="1">
      <c r="B64" s="21">
        <v>60</v>
      </c>
      <c r="C64" s="18" t="s">
        <v>149</v>
      </c>
      <c r="D64" s="19" t="s">
        <v>123</v>
      </c>
      <c r="E64" s="10">
        <v>201330</v>
      </c>
      <c r="F64" s="11">
        <v>69643</v>
      </c>
      <c r="G64" s="12" t="s">
        <v>221</v>
      </c>
      <c r="H64" s="13">
        <v>44162</v>
      </c>
      <c r="I64" s="14">
        <v>25753091</v>
      </c>
      <c r="J64" s="15" t="s">
        <v>147</v>
      </c>
      <c r="K64" s="16" t="s">
        <v>148</v>
      </c>
    </row>
    <row r="65" spans="2:11" ht="63" customHeight="1">
      <c r="B65" s="21">
        <v>61</v>
      </c>
      <c r="C65" s="18" t="s">
        <v>146</v>
      </c>
      <c r="D65" s="19" t="s">
        <v>124</v>
      </c>
      <c r="E65" s="10">
        <v>201330</v>
      </c>
      <c r="F65" s="11">
        <v>68269</v>
      </c>
      <c r="G65" s="12" t="s">
        <v>222</v>
      </c>
      <c r="H65" s="13">
        <v>44134</v>
      </c>
      <c r="I65" s="14">
        <v>10809794</v>
      </c>
      <c r="J65" s="15" t="s">
        <v>147</v>
      </c>
      <c r="K65" s="16" t="s">
        <v>148</v>
      </c>
    </row>
    <row r="66" spans="2:11" ht="63" customHeight="1">
      <c r="B66" s="21">
        <v>62</v>
      </c>
      <c r="C66" s="18" t="s">
        <v>151</v>
      </c>
      <c r="D66" s="19" t="s">
        <v>105</v>
      </c>
      <c r="E66" s="10">
        <v>201330</v>
      </c>
      <c r="F66" s="11">
        <v>67051</v>
      </c>
      <c r="G66" s="12" t="s">
        <v>223</v>
      </c>
      <c r="H66" s="13">
        <v>43830</v>
      </c>
      <c r="I66" s="14">
        <v>27190340</v>
      </c>
      <c r="J66" s="15" t="s">
        <v>147</v>
      </c>
      <c r="K66" s="17" t="s">
        <v>148</v>
      </c>
    </row>
    <row r="67" spans="2:11" ht="63" customHeight="1">
      <c r="B67" s="21">
        <v>63</v>
      </c>
      <c r="C67" s="18" t="s">
        <v>146</v>
      </c>
      <c r="D67" s="19" t="s">
        <v>104</v>
      </c>
      <c r="E67" s="10">
        <v>201330</v>
      </c>
      <c r="F67" s="11">
        <v>68275</v>
      </c>
      <c r="G67" s="12" t="s">
        <v>224</v>
      </c>
      <c r="H67" s="13">
        <v>44179</v>
      </c>
      <c r="I67" s="14">
        <v>140146976</v>
      </c>
      <c r="J67" s="15" t="s">
        <v>147</v>
      </c>
      <c r="K67" s="16" t="s">
        <v>148</v>
      </c>
    </row>
    <row r="68" spans="2:11" ht="63" customHeight="1">
      <c r="B68" s="21">
        <v>64</v>
      </c>
      <c r="C68" s="18" t="s">
        <v>146</v>
      </c>
      <c r="D68" s="19" t="s">
        <v>225</v>
      </c>
      <c r="E68" s="10">
        <v>201330</v>
      </c>
      <c r="F68" s="11">
        <v>56542</v>
      </c>
      <c r="G68" s="12" t="s">
        <v>226</v>
      </c>
      <c r="H68" s="13">
        <v>43600</v>
      </c>
      <c r="I68" s="14">
        <v>138340000</v>
      </c>
      <c r="J68" s="15" t="s">
        <v>147</v>
      </c>
      <c r="K68" s="16" t="s">
        <v>148</v>
      </c>
    </row>
    <row r="69" spans="2:11" ht="63" customHeight="1">
      <c r="B69" s="21">
        <v>65</v>
      </c>
      <c r="C69" s="18" t="s">
        <v>146</v>
      </c>
      <c r="D69" s="19" t="s">
        <v>110</v>
      </c>
      <c r="E69" s="10">
        <v>201330</v>
      </c>
      <c r="F69" s="11">
        <v>73462</v>
      </c>
      <c r="G69" s="12" t="s">
        <v>227</v>
      </c>
      <c r="H69" s="13">
        <v>44811</v>
      </c>
      <c r="I69" s="14">
        <v>54045332</v>
      </c>
      <c r="J69" s="15" t="s">
        <v>147</v>
      </c>
      <c r="K69" s="16" t="s">
        <v>148</v>
      </c>
    </row>
    <row r="70" spans="2:11" ht="63" customHeight="1">
      <c r="B70" s="21">
        <v>66</v>
      </c>
      <c r="C70" s="18" t="s">
        <v>146</v>
      </c>
      <c r="D70" s="19" t="s">
        <v>104</v>
      </c>
      <c r="E70" s="10">
        <v>201330</v>
      </c>
      <c r="F70" s="11">
        <v>29760</v>
      </c>
      <c r="G70" s="12" t="s">
        <v>228</v>
      </c>
      <c r="H70" s="13">
        <v>42733</v>
      </c>
      <c r="I70" s="14">
        <v>145000000</v>
      </c>
      <c r="J70" s="15" t="s">
        <v>147</v>
      </c>
      <c r="K70" s="16" t="s">
        <v>148</v>
      </c>
    </row>
    <row r="71" spans="2:11" ht="63" customHeight="1">
      <c r="B71" s="21">
        <v>67</v>
      </c>
      <c r="C71" s="18" t="s">
        <v>161</v>
      </c>
      <c r="D71" s="19" t="s">
        <v>106</v>
      </c>
      <c r="E71" s="10">
        <v>201330</v>
      </c>
      <c r="F71" s="11">
        <v>54825</v>
      </c>
      <c r="G71" s="12" t="s">
        <v>229</v>
      </c>
      <c r="H71" s="13">
        <v>42944</v>
      </c>
      <c r="I71" s="14">
        <v>14850000</v>
      </c>
      <c r="J71" s="15" t="s">
        <v>147</v>
      </c>
      <c r="K71" s="16" t="s">
        <v>148</v>
      </c>
    </row>
    <row r="72" spans="2:11" ht="63" customHeight="1">
      <c r="B72" s="21">
        <v>68</v>
      </c>
      <c r="C72" s="18" t="s">
        <v>161</v>
      </c>
      <c r="D72" s="19" t="s">
        <v>117</v>
      </c>
      <c r="E72" s="10">
        <v>201330</v>
      </c>
      <c r="F72" s="11">
        <v>21583</v>
      </c>
      <c r="G72" s="12" t="s">
        <v>230</v>
      </c>
      <c r="H72" s="13">
        <v>40752</v>
      </c>
      <c r="I72" s="14">
        <v>5316900</v>
      </c>
      <c r="J72" s="15" t="s">
        <v>147</v>
      </c>
      <c r="K72" s="16" t="s">
        <v>148</v>
      </c>
    </row>
    <row r="73" spans="2:11" ht="63" customHeight="1">
      <c r="B73" s="21">
        <v>69</v>
      </c>
      <c r="C73" s="18" t="s">
        <v>161</v>
      </c>
      <c r="D73" s="19" t="s">
        <v>117</v>
      </c>
      <c r="E73" s="10">
        <v>201330</v>
      </c>
      <c r="F73" s="11">
        <v>23061</v>
      </c>
      <c r="G73" s="12" t="s">
        <v>231</v>
      </c>
      <c r="H73" s="13">
        <v>41729</v>
      </c>
      <c r="I73" s="14">
        <v>8554000</v>
      </c>
      <c r="J73" s="15" t="s">
        <v>147</v>
      </c>
      <c r="K73" s="16" t="s">
        <v>148</v>
      </c>
    </row>
    <row r="74" spans="2:11" ht="63" customHeight="1">
      <c r="B74" s="21">
        <v>70</v>
      </c>
      <c r="C74" s="18" t="s">
        <v>161</v>
      </c>
      <c r="D74" s="19" t="s">
        <v>117</v>
      </c>
      <c r="E74" s="10">
        <v>201330</v>
      </c>
      <c r="F74" s="11">
        <v>22084</v>
      </c>
      <c r="G74" s="12" t="s">
        <v>232</v>
      </c>
      <c r="H74" s="13">
        <v>41576</v>
      </c>
      <c r="I74" s="14">
        <v>8000000</v>
      </c>
      <c r="J74" s="15" t="s">
        <v>147</v>
      </c>
      <c r="K74" s="16" t="s">
        <v>148</v>
      </c>
    </row>
    <row r="75" spans="2:11" ht="63" customHeight="1">
      <c r="B75" s="21">
        <v>71</v>
      </c>
      <c r="C75" s="18" t="s">
        <v>161</v>
      </c>
      <c r="D75" s="19" t="s">
        <v>233</v>
      </c>
      <c r="E75" s="10">
        <v>201330</v>
      </c>
      <c r="F75" s="11">
        <v>24095</v>
      </c>
      <c r="G75" s="12" t="s">
        <v>234</v>
      </c>
      <c r="H75" s="13">
        <v>43069</v>
      </c>
      <c r="I75" s="14">
        <v>16586744</v>
      </c>
      <c r="J75" s="15" t="s">
        <v>147</v>
      </c>
      <c r="K75" s="16" t="s">
        <v>148</v>
      </c>
    </row>
    <row r="76" spans="2:11" ht="63" customHeight="1">
      <c r="B76" s="21">
        <v>72</v>
      </c>
      <c r="C76" s="18" t="s">
        <v>161</v>
      </c>
      <c r="D76" s="19" t="s">
        <v>119</v>
      </c>
      <c r="E76" s="10">
        <v>201330</v>
      </c>
      <c r="F76" s="11">
        <v>24091</v>
      </c>
      <c r="G76" s="12" t="s">
        <v>235</v>
      </c>
      <c r="H76" s="13">
        <v>43069</v>
      </c>
      <c r="I76" s="14">
        <v>19181577</v>
      </c>
      <c r="J76" s="15" t="s">
        <v>147</v>
      </c>
      <c r="K76" s="16" t="s">
        <v>148</v>
      </c>
    </row>
    <row r="77" spans="2:11" ht="63" customHeight="1">
      <c r="B77" s="21">
        <v>73</v>
      </c>
      <c r="C77" s="18" t="s">
        <v>161</v>
      </c>
      <c r="D77" s="19" t="s">
        <v>121</v>
      </c>
      <c r="E77" s="10">
        <v>201330</v>
      </c>
      <c r="F77" s="11">
        <v>61922</v>
      </c>
      <c r="G77" s="12" t="s">
        <v>236</v>
      </c>
      <c r="H77" s="13">
        <v>37593</v>
      </c>
      <c r="I77" s="14">
        <v>5441700</v>
      </c>
      <c r="J77" s="15" t="s">
        <v>147</v>
      </c>
      <c r="K77" s="16" t="s">
        <v>148</v>
      </c>
    </row>
    <row r="78" spans="2:11" ht="63" customHeight="1">
      <c r="B78" s="21">
        <v>74</v>
      </c>
      <c r="C78" s="18" t="s">
        <v>161</v>
      </c>
      <c r="D78" s="19" t="s">
        <v>121</v>
      </c>
      <c r="E78" s="10">
        <v>201330</v>
      </c>
      <c r="F78" s="11">
        <v>61926</v>
      </c>
      <c r="G78" s="12" t="s">
        <v>237</v>
      </c>
      <c r="H78" s="13">
        <v>37593</v>
      </c>
      <c r="I78" s="14">
        <v>6828800</v>
      </c>
      <c r="J78" s="15" t="s">
        <v>147</v>
      </c>
      <c r="K78" s="16" t="s">
        <v>148</v>
      </c>
    </row>
    <row r="79" spans="2:11" ht="63" customHeight="1">
      <c r="B79" s="21">
        <v>75</v>
      </c>
      <c r="C79" s="18" t="s">
        <v>161</v>
      </c>
      <c r="D79" s="19" t="s">
        <v>115</v>
      </c>
      <c r="E79" s="10">
        <v>201330</v>
      </c>
      <c r="F79" s="11">
        <v>21437</v>
      </c>
      <c r="G79" s="12" t="s">
        <v>238</v>
      </c>
      <c r="H79" s="13">
        <v>40715</v>
      </c>
      <c r="I79" s="14">
        <v>6942000</v>
      </c>
      <c r="J79" s="15" t="s">
        <v>147</v>
      </c>
      <c r="K79" s="16" t="s">
        <v>148</v>
      </c>
    </row>
    <row r="80" spans="2:11" ht="63" customHeight="1">
      <c r="B80" s="21">
        <v>76</v>
      </c>
      <c r="C80" s="18" t="s">
        <v>161</v>
      </c>
      <c r="D80" s="19" t="s">
        <v>121</v>
      </c>
      <c r="E80" s="10">
        <v>201330</v>
      </c>
      <c r="F80" s="11">
        <v>71881</v>
      </c>
      <c r="G80" s="12" t="s">
        <v>239</v>
      </c>
      <c r="H80" s="13">
        <v>44676</v>
      </c>
      <c r="I80" s="14">
        <v>10850000</v>
      </c>
      <c r="J80" s="15" t="s">
        <v>147</v>
      </c>
      <c r="K80" s="16" t="s">
        <v>148</v>
      </c>
    </row>
    <row r="81" spans="2:11" ht="63" customHeight="1">
      <c r="B81" s="21">
        <v>77</v>
      </c>
      <c r="C81" s="18" t="s">
        <v>161</v>
      </c>
      <c r="D81" s="19" t="s">
        <v>109</v>
      </c>
      <c r="E81" s="10">
        <v>201330</v>
      </c>
      <c r="F81" s="11">
        <v>67610</v>
      </c>
      <c r="G81" s="12" t="s">
        <v>240</v>
      </c>
      <c r="H81" s="13">
        <v>43889</v>
      </c>
      <c r="I81" s="14">
        <v>40000000</v>
      </c>
      <c r="J81" s="15" t="s">
        <v>147</v>
      </c>
      <c r="K81" s="16" t="s">
        <v>148</v>
      </c>
    </row>
    <row r="82" spans="2:11" ht="63" customHeight="1">
      <c r="B82" s="21">
        <v>78</v>
      </c>
      <c r="C82" s="18" t="s">
        <v>161</v>
      </c>
      <c r="D82" s="19" t="s">
        <v>121</v>
      </c>
      <c r="E82" s="10">
        <v>201330</v>
      </c>
      <c r="F82" s="11">
        <v>77745</v>
      </c>
      <c r="G82" s="12" t="s">
        <v>241</v>
      </c>
      <c r="H82" s="13">
        <v>45540</v>
      </c>
      <c r="I82" s="14">
        <v>22500000</v>
      </c>
      <c r="J82" s="15" t="s">
        <v>147</v>
      </c>
      <c r="K82" s="16" t="s">
        <v>148</v>
      </c>
    </row>
    <row r="83" spans="2:11" ht="63" customHeight="1">
      <c r="B83" s="21">
        <v>79</v>
      </c>
      <c r="C83" s="18" t="s">
        <v>161</v>
      </c>
      <c r="D83" s="19" t="s">
        <v>121</v>
      </c>
      <c r="E83" s="10">
        <v>201330</v>
      </c>
      <c r="F83" s="11">
        <v>69530</v>
      </c>
      <c r="G83" s="12" t="s">
        <v>242</v>
      </c>
      <c r="H83" s="13">
        <v>44341</v>
      </c>
      <c r="I83" s="14">
        <v>18000000</v>
      </c>
      <c r="J83" s="15" t="s">
        <v>147</v>
      </c>
      <c r="K83" s="16" t="s">
        <v>148</v>
      </c>
    </row>
    <row r="84" spans="2:11" ht="63" customHeight="1">
      <c r="B84" s="21">
        <v>80</v>
      </c>
      <c r="C84" s="18" t="s">
        <v>161</v>
      </c>
      <c r="D84" s="19" t="s">
        <v>106</v>
      </c>
      <c r="E84" s="10">
        <v>201330</v>
      </c>
      <c r="F84" s="11">
        <v>67695</v>
      </c>
      <c r="G84" s="12" t="s">
        <v>243</v>
      </c>
      <c r="H84" s="13">
        <v>44043</v>
      </c>
      <c r="I84" s="14">
        <v>16158450</v>
      </c>
      <c r="J84" s="15" t="s">
        <v>147</v>
      </c>
      <c r="K84" s="16" t="s">
        <v>148</v>
      </c>
    </row>
    <row r="85" spans="2:11" ht="63" customHeight="1">
      <c r="B85" s="21">
        <v>81</v>
      </c>
      <c r="C85" s="18" t="s">
        <v>161</v>
      </c>
      <c r="D85" s="19" t="s">
        <v>233</v>
      </c>
      <c r="E85" s="10">
        <v>201330</v>
      </c>
      <c r="F85" s="11">
        <v>69550</v>
      </c>
      <c r="G85" s="12" t="s">
        <v>244</v>
      </c>
      <c r="H85" s="13">
        <v>44403</v>
      </c>
      <c r="I85" s="14">
        <v>20700000</v>
      </c>
      <c r="J85" s="15" t="s">
        <v>147</v>
      </c>
      <c r="K85" s="16" t="s">
        <v>148</v>
      </c>
    </row>
    <row r="86" spans="2:11" ht="63" customHeight="1">
      <c r="B86" s="21">
        <v>82</v>
      </c>
      <c r="C86" s="18" t="s">
        <v>161</v>
      </c>
      <c r="D86" s="19" t="s">
        <v>119</v>
      </c>
      <c r="E86" s="10">
        <v>201330</v>
      </c>
      <c r="F86" s="11">
        <v>71834</v>
      </c>
      <c r="G86" s="12" t="s">
        <v>245</v>
      </c>
      <c r="H86" s="13">
        <v>44469</v>
      </c>
      <c r="I86" s="14">
        <v>20870000</v>
      </c>
      <c r="J86" s="15" t="s">
        <v>147</v>
      </c>
      <c r="K86" s="16" t="s">
        <v>148</v>
      </c>
    </row>
    <row r="87" spans="2:11" ht="63" customHeight="1">
      <c r="B87" s="21">
        <v>83</v>
      </c>
      <c r="C87" s="18" t="s">
        <v>161</v>
      </c>
      <c r="D87" s="19" t="s">
        <v>106</v>
      </c>
      <c r="E87" s="10">
        <v>201330</v>
      </c>
      <c r="F87" s="11">
        <v>70749</v>
      </c>
      <c r="G87" s="12" t="s">
        <v>246</v>
      </c>
      <c r="H87" s="13">
        <v>45217</v>
      </c>
      <c r="I87" s="14">
        <v>19900000</v>
      </c>
      <c r="J87" s="15" t="s">
        <v>147</v>
      </c>
      <c r="K87" s="16" t="s">
        <v>148</v>
      </c>
    </row>
    <row r="88" spans="2:11" ht="63" customHeight="1">
      <c r="B88" s="21">
        <v>84</v>
      </c>
      <c r="C88" s="18" t="s">
        <v>161</v>
      </c>
      <c r="D88" s="19" t="s">
        <v>119</v>
      </c>
      <c r="E88" s="10">
        <v>201330</v>
      </c>
      <c r="F88" s="11">
        <v>68981</v>
      </c>
      <c r="G88" s="12" t="s">
        <v>247</v>
      </c>
      <c r="H88" s="13">
        <v>44089</v>
      </c>
      <c r="I88" s="14">
        <v>22520000</v>
      </c>
      <c r="J88" s="15" t="s">
        <v>147</v>
      </c>
      <c r="K88" s="16" t="s">
        <v>148</v>
      </c>
    </row>
    <row r="89" spans="2:11" ht="63" customHeight="1">
      <c r="B89" s="21">
        <v>85</v>
      </c>
      <c r="C89" s="18" t="s">
        <v>146</v>
      </c>
      <c r="D89" s="19" t="s">
        <v>110</v>
      </c>
      <c r="E89" s="10">
        <v>201330</v>
      </c>
      <c r="F89" s="11">
        <v>51357</v>
      </c>
      <c r="G89" s="12" t="s">
        <v>248</v>
      </c>
      <c r="H89" s="13">
        <v>42360</v>
      </c>
      <c r="I89" s="14">
        <v>3310000</v>
      </c>
      <c r="J89" s="15" t="s">
        <v>147</v>
      </c>
      <c r="K89" s="16" t="s">
        <v>148</v>
      </c>
    </row>
    <row r="90" spans="2:11" ht="63" customHeight="1">
      <c r="B90" s="21">
        <v>86</v>
      </c>
      <c r="C90" s="18" t="s">
        <v>146</v>
      </c>
      <c r="D90" s="19" t="s">
        <v>110</v>
      </c>
      <c r="E90" s="10">
        <v>201330</v>
      </c>
      <c r="F90" s="11">
        <v>51528</v>
      </c>
      <c r="G90" s="12" t="s">
        <v>249</v>
      </c>
      <c r="H90" s="13">
        <v>42360</v>
      </c>
      <c r="I90" s="14">
        <v>3000000</v>
      </c>
      <c r="J90" s="15" t="s">
        <v>147</v>
      </c>
      <c r="K90" s="16" t="s">
        <v>148</v>
      </c>
    </row>
    <row r="91" spans="2:11" ht="63" customHeight="1">
      <c r="B91" s="21">
        <v>87</v>
      </c>
      <c r="C91" s="18" t="s">
        <v>146</v>
      </c>
      <c r="D91" s="19" t="s">
        <v>110</v>
      </c>
      <c r="E91" s="10">
        <v>201330</v>
      </c>
      <c r="F91" s="11">
        <v>51535</v>
      </c>
      <c r="G91" s="12" t="s">
        <v>250</v>
      </c>
      <c r="H91" s="13">
        <v>42360</v>
      </c>
      <c r="I91" s="14">
        <v>1394500</v>
      </c>
      <c r="J91" s="15" t="s">
        <v>147</v>
      </c>
      <c r="K91" s="16" t="s">
        <v>148</v>
      </c>
    </row>
    <row r="92" spans="2:11" ht="63" customHeight="1">
      <c r="B92" s="21">
        <v>88</v>
      </c>
      <c r="C92" s="18" t="s">
        <v>146</v>
      </c>
      <c r="D92" s="19" t="s">
        <v>110</v>
      </c>
      <c r="E92" s="10">
        <v>201330</v>
      </c>
      <c r="F92" s="11">
        <v>51536</v>
      </c>
      <c r="G92" s="12" t="s">
        <v>251</v>
      </c>
      <c r="H92" s="13">
        <v>42360</v>
      </c>
      <c r="I92" s="14">
        <v>1394500</v>
      </c>
      <c r="J92" s="15" t="s">
        <v>147</v>
      </c>
      <c r="K92" s="16" t="s">
        <v>148</v>
      </c>
    </row>
    <row r="93" spans="2:11" ht="63" customHeight="1">
      <c r="B93" s="21">
        <v>89</v>
      </c>
      <c r="C93" s="18" t="s">
        <v>146</v>
      </c>
      <c r="D93" s="19" t="s">
        <v>110</v>
      </c>
      <c r="E93" s="10">
        <v>201330</v>
      </c>
      <c r="F93" s="11">
        <v>51534</v>
      </c>
      <c r="G93" s="12" t="s">
        <v>252</v>
      </c>
      <c r="H93" s="13">
        <v>42360</v>
      </c>
      <c r="I93" s="14">
        <v>1394500</v>
      </c>
      <c r="J93" s="15" t="s">
        <v>147</v>
      </c>
      <c r="K93" s="16" t="s">
        <v>148</v>
      </c>
    </row>
    <row r="94" spans="2:11" ht="63" customHeight="1">
      <c r="B94" s="21">
        <v>90</v>
      </c>
      <c r="C94" s="18" t="s">
        <v>146</v>
      </c>
      <c r="D94" s="19" t="s">
        <v>110</v>
      </c>
      <c r="E94" s="10">
        <v>201330</v>
      </c>
      <c r="F94" s="11">
        <v>51358</v>
      </c>
      <c r="G94" s="12" t="s">
        <v>253</v>
      </c>
      <c r="H94" s="13">
        <v>42360</v>
      </c>
      <c r="I94" s="14">
        <v>837450</v>
      </c>
      <c r="J94" s="15" t="s">
        <v>147</v>
      </c>
      <c r="K94" s="16" t="s">
        <v>148</v>
      </c>
    </row>
    <row r="95" spans="2:11" ht="63" customHeight="1">
      <c r="B95" s="21">
        <v>91</v>
      </c>
      <c r="C95" s="18" t="s">
        <v>161</v>
      </c>
      <c r="D95" s="19" t="s">
        <v>106</v>
      </c>
      <c r="E95" s="10">
        <v>201330</v>
      </c>
      <c r="F95" s="11">
        <v>61925</v>
      </c>
      <c r="G95" s="12" t="s">
        <v>254</v>
      </c>
      <c r="H95" s="13">
        <v>37593</v>
      </c>
      <c r="I95" s="14">
        <v>7407114</v>
      </c>
      <c r="J95" s="15" t="s">
        <v>147</v>
      </c>
      <c r="K95" s="16" t="s">
        <v>148</v>
      </c>
    </row>
    <row r="96" spans="2:11" ht="63" customHeight="1">
      <c r="B96" s="21">
        <v>92</v>
      </c>
      <c r="C96" s="18" t="s">
        <v>161</v>
      </c>
      <c r="D96" s="19" t="s">
        <v>115</v>
      </c>
      <c r="E96" s="10">
        <v>201330</v>
      </c>
      <c r="F96" s="11">
        <v>61928</v>
      </c>
      <c r="G96" s="12" t="s">
        <v>255</v>
      </c>
      <c r="H96" s="13">
        <v>37593</v>
      </c>
      <c r="I96" s="14">
        <v>6828800</v>
      </c>
      <c r="J96" s="15" t="s">
        <v>147</v>
      </c>
      <c r="K96" s="16" t="s">
        <v>148</v>
      </c>
    </row>
    <row r="97" spans="2:11" ht="63" customHeight="1">
      <c r="B97" s="21">
        <v>93</v>
      </c>
      <c r="C97" s="18" t="s">
        <v>161</v>
      </c>
      <c r="D97" s="19" t="s">
        <v>119</v>
      </c>
      <c r="E97" s="10">
        <v>201330</v>
      </c>
      <c r="F97" s="11">
        <v>62229</v>
      </c>
      <c r="G97" s="12" t="s">
        <v>256</v>
      </c>
      <c r="H97" s="13">
        <v>38323</v>
      </c>
      <c r="I97" s="14">
        <v>11534835</v>
      </c>
      <c r="J97" s="15" t="s">
        <v>147</v>
      </c>
      <c r="K97" s="16" t="s">
        <v>148</v>
      </c>
    </row>
    <row r="98" spans="2:11" ht="63" customHeight="1">
      <c r="B98" s="21">
        <v>94</v>
      </c>
      <c r="C98" s="18" t="s">
        <v>161</v>
      </c>
      <c r="D98" s="19" t="s">
        <v>109</v>
      </c>
      <c r="E98" s="10">
        <v>201330</v>
      </c>
      <c r="F98" s="11">
        <v>68893</v>
      </c>
      <c r="G98" s="12" t="s">
        <v>257</v>
      </c>
      <c r="H98" s="13">
        <v>43440</v>
      </c>
      <c r="I98" s="14">
        <v>9500000</v>
      </c>
      <c r="J98" s="15" t="s">
        <v>147</v>
      </c>
      <c r="K98" s="16" t="s">
        <v>148</v>
      </c>
    </row>
    <row r="99" spans="2:11" ht="63" customHeight="1">
      <c r="B99" s="21">
        <v>95</v>
      </c>
      <c r="C99" s="18" t="s">
        <v>161</v>
      </c>
      <c r="D99" s="19" t="s">
        <v>119</v>
      </c>
      <c r="E99" s="10">
        <v>201330</v>
      </c>
      <c r="F99" s="11">
        <v>475534</v>
      </c>
      <c r="G99" s="12" t="s">
        <v>258</v>
      </c>
      <c r="H99" s="13">
        <v>39447</v>
      </c>
      <c r="I99" s="14">
        <v>6680688</v>
      </c>
      <c r="J99" s="15" t="s">
        <v>147</v>
      </c>
      <c r="K99" s="16" t="s">
        <v>148</v>
      </c>
    </row>
    <row r="100" spans="2:11" ht="63" customHeight="1">
      <c r="B100" s="21">
        <v>96</v>
      </c>
      <c r="C100" s="18" t="s">
        <v>161</v>
      </c>
      <c r="D100" s="19" t="s">
        <v>119</v>
      </c>
      <c r="E100" s="10">
        <v>201330</v>
      </c>
      <c r="F100" s="11">
        <v>475533</v>
      </c>
      <c r="G100" s="12" t="s">
        <v>259</v>
      </c>
      <c r="H100" s="13">
        <v>39447</v>
      </c>
      <c r="I100" s="14">
        <v>6680688</v>
      </c>
      <c r="J100" s="15" t="s">
        <v>147</v>
      </c>
      <c r="K100" s="16" t="s">
        <v>148</v>
      </c>
    </row>
    <row r="101" spans="2:11" ht="63" customHeight="1">
      <c r="B101" s="21">
        <v>97</v>
      </c>
      <c r="C101" s="18" t="s">
        <v>161</v>
      </c>
      <c r="D101" s="19" t="s">
        <v>109</v>
      </c>
      <c r="E101" s="10">
        <v>201330</v>
      </c>
      <c r="F101" s="11">
        <v>475536</v>
      </c>
      <c r="G101" s="12" t="s">
        <v>260</v>
      </c>
      <c r="H101" s="13">
        <v>39447</v>
      </c>
      <c r="I101" s="14">
        <v>6680688</v>
      </c>
      <c r="J101" s="15" t="s">
        <v>147</v>
      </c>
      <c r="K101" s="16" t="s">
        <v>148</v>
      </c>
    </row>
    <row r="102" spans="2:11" ht="63" customHeight="1">
      <c r="B102" s="21">
        <v>98</v>
      </c>
      <c r="C102" s="18" t="s">
        <v>146</v>
      </c>
      <c r="D102" s="19" t="s">
        <v>110</v>
      </c>
      <c r="E102" s="10">
        <v>201330</v>
      </c>
      <c r="F102" s="11">
        <v>51561</v>
      </c>
      <c r="G102" s="12" t="s">
        <v>261</v>
      </c>
      <c r="H102" s="13">
        <v>42361</v>
      </c>
      <c r="I102" s="14">
        <v>6566400</v>
      </c>
      <c r="J102" s="15" t="s">
        <v>147</v>
      </c>
      <c r="K102" s="16" t="s">
        <v>148</v>
      </c>
    </row>
    <row r="103" spans="2:11" ht="63" customHeight="1">
      <c r="B103" s="21">
        <v>99</v>
      </c>
      <c r="C103" s="18" t="s">
        <v>146</v>
      </c>
      <c r="D103" s="19" t="s">
        <v>124</v>
      </c>
      <c r="E103" s="10">
        <v>201330</v>
      </c>
      <c r="F103" s="11">
        <v>52737</v>
      </c>
      <c r="G103" s="12" t="s">
        <v>262</v>
      </c>
      <c r="H103" s="13">
        <v>42849</v>
      </c>
      <c r="I103" s="14">
        <v>21780000</v>
      </c>
      <c r="J103" s="15" t="s">
        <v>147</v>
      </c>
      <c r="K103" s="16" t="s">
        <v>148</v>
      </c>
    </row>
    <row r="104" spans="2:11" ht="63" customHeight="1">
      <c r="B104" s="21">
        <v>100</v>
      </c>
      <c r="C104" s="18" t="s">
        <v>146</v>
      </c>
      <c r="D104" s="19" t="s">
        <v>124</v>
      </c>
      <c r="E104" s="10">
        <v>201330</v>
      </c>
      <c r="F104" s="11">
        <v>52736</v>
      </c>
      <c r="G104" s="12" t="s">
        <v>263</v>
      </c>
      <c r="H104" s="13">
        <v>42849</v>
      </c>
      <c r="I104" s="14">
        <v>24830000</v>
      </c>
      <c r="J104" s="15" t="s">
        <v>147</v>
      </c>
      <c r="K104" s="16" t="s">
        <v>148</v>
      </c>
    </row>
    <row r="105" spans="2:11" ht="63" customHeight="1">
      <c r="B105" s="21">
        <v>101</v>
      </c>
      <c r="C105" s="18" t="s">
        <v>146</v>
      </c>
      <c r="D105" s="19" t="s">
        <v>110</v>
      </c>
      <c r="E105" s="10">
        <v>201330</v>
      </c>
      <c r="F105" s="11">
        <v>52739</v>
      </c>
      <c r="G105" s="12" t="s">
        <v>264</v>
      </c>
      <c r="H105" s="13">
        <v>42849</v>
      </c>
      <c r="I105" s="14">
        <v>21780000</v>
      </c>
      <c r="J105" s="15" t="s">
        <v>147</v>
      </c>
      <c r="K105" s="16" t="s">
        <v>148</v>
      </c>
    </row>
    <row r="106" spans="2:11" ht="63" customHeight="1">
      <c r="B106" s="21">
        <v>102</v>
      </c>
      <c r="C106" s="18" t="s">
        <v>146</v>
      </c>
      <c r="D106" s="19" t="s">
        <v>125</v>
      </c>
      <c r="E106" s="10">
        <v>201330</v>
      </c>
      <c r="F106" s="11">
        <v>52740</v>
      </c>
      <c r="G106" s="12" t="s">
        <v>264</v>
      </c>
      <c r="H106" s="13">
        <v>42849</v>
      </c>
      <c r="I106" s="14">
        <v>25840000</v>
      </c>
      <c r="J106" s="15" t="s">
        <v>147</v>
      </c>
      <c r="K106" s="16" t="s">
        <v>148</v>
      </c>
    </row>
    <row r="107" spans="2:11" ht="63" customHeight="1">
      <c r="B107" s="21">
        <v>103</v>
      </c>
      <c r="C107" s="18" t="s">
        <v>265</v>
      </c>
      <c r="D107" s="19" t="s">
        <v>103</v>
      </c>
      <c r="E107" s="10">
        <v>201330</v>
      </c>
      <c r="F107" s="11">
        <v>81398</v>
      </c>
      <c r="G107" s="12" t="s">
        <v>266</v>
      </c>
      <c r="H107" s="13">
        <v>45674</v>
      </c>
      <c r="I107" s="14">
        <v>33320000</v>
      </c>
      <c r="J107" s="15" t="s">
        <v>147</v>
      </c>
      <c r="K107" s="16" t="s">
        <v>148</v>
      </c>
    </row>
    <row r="108" spans="2:11" ht="63" customHeight="1">
      <c r="B108" s="21">
        <v>104</v>
      </c>
      <c r="C108" s="18" t="s">
        <v>146</v>
      </c>
      <c r="D108" s="19" t="s">
        <v>110</v>
      </c>
      <c r="E108" s="10">
        <v>201330</v>
      </c>
      <c r="F108" s="11">
        <v>79432</v>
      </c>
      <c r="G108" s="12" t="s">
        <v>267</v>
      </c>
      <c r="H108" s="13">
        <v>45363</v>
      </c>
      <c r="I108" s="14">
        <v>20699812</v>
      </c>
      <c r="J108" s="15" t="s">
        <v>147</v>
      </c>
      <c r="K108" s="16" t="s">
        <v>148</v>
      </c>
    </row>
    <row r="109" spans="2:11" ht="63" customHeight="1">
      <c r="B109" s="21">
        <v>105</v>
      </c>
      <c r="C109" s="18" t="s">
        <v>265</v>
      </c>
      <c r="D109" s="19" t="s">
        <v>103</v>
      </c>
      <c r="E109" s="10">
        <v>201330</v>
      </c>
      <c r="F109" s="11">
        <v>72754</v>
      </c>
      <c r="G109" s="12" t="s">
        <v>268</v>
      </c>
      <c r="H109" s="13">
        <v>44714</v>
      </c>
      <c r="I109" s="14">
        <v>7400000</v>
      </c>
      <c r="J109" s="15" t="s">
        <v>147</v>
      </c>
      <c r="K109" s="16" t="s">
        <v>148</v>
      </c>
    </row>
    <row r="110" spans="2:11" ht="63" customHeight="1">
      <c r="B110" s="21">
        <v>106</v>
      </c>
      <c r="C110" s="18" t="s">
        <v>269</v>
      </c>
      <c r="D110" s="19" t="s">
        <v>99</v>
      </c>
      <c r="E110" s="10">
        <v>201330</v>
      </c>
      <c r="F110" s="11">
        <v>69118</v>
      </c>
      <c r="G110" s="12" t="s">
        <v>270</v>
      </c>
      <c r="H110" s="13">
        <v>44159</v>
      </c>
      <c r="I110" s="14">
        <v>10900000</v>
      </c>
      <c r="J110" s="15" t="s">
        <v>147</v>
      </c>
      <c r="K110" s="16" t="s">
        <v>148</v>
      </c>
    </row>
    <row r="111" spans="2:11" ht="63" customHeight="1">
      <c r="B111" s="21">
        <v>107</v>
      </c>
      <c r="C111" s="18" t="s">
        <v>146</v>
      </c>
      <c r="D111" s="19" t="s">
        <v>107</v>
      </c>
      <c r="E111" s="10">
        <v>201330</v>
      </c>
      <c r="F111" s="11">
        <v>80270</v>
      </c>
      <c r="G111" s="12" t="s">
        <v>271</v>
      </c>
      <c r="H111" s="13">
        <v>45551</v>
      </c>
      <c r="I111" s="14">
        <v>6984000</v>
      </c>
      <c r="J111" s="15" t="s">
        <v>147</v>
      </c>
      <c r="K111" s="16" t="s">
        <v>148</v>
      </c>
    </row>
    <row r="112" spans="2:11" ht="63" customHeight="1">
      <c r="B112" s="21">
        <v>108</v>
      </c>
      <c r="C112" s="18" t="s">
        <v>146</v>
      </c>
      <c r="D112" s="19" t="s">
        <v>107</v>
      </c>
      <c r="E112" s="10">
        <v>201330</v>
      </c>
      <c r="F112" s="11">
        <v>80271</v>
      </c>
      <c r="G112" s="12" t="s">
        <v>271</v>
      </c>
      <c r="H112" s="13">
        <v>45551</v>
      </c>
      <c r="I112" s="14">
        <v>6984000</v>
      </c>
      <c r="J112" s="15" t="s">
        <v>147</v>
      </c>
      <c r="K112" s="16" t="s">
        <v>148</v>
      </c>
    </row>
    <row r="113" spans="2:11" ht="63" customHeight="1">
      <c r="B113" s="21">
        <v>109</v>
      </c>
      <c r="C113" s="18" t="s">
        <v>146</v>
      </c>
      <c r="D113" s="19" t="s">
        <v>107</v>
      </c>
      <c r="E113" s="10">
        <v>201330</v>
      </c>
      <c r="F113" s="11">
        <v>80272</v>
      </c>
      <c r="G113" s="12" t="s">
        <v>271</v>
      </c>
      <c r="H113" s="13">
        <v>45551</v>
      </c>
      <c r="I113" s="14">
        <v>6984000</v>
      </c>
      <c r="J113" s="15" t="s">
        <v>147</v>
      </c>
      <c r="K113" s="16" t="s">
        <v>148</v>
      </c>
    </row>
    <row r="114" spans="2:11" ht="63" customHeight="1">
      <c r="B114" s="21">
        <v>110</v>
      </c>
      <c r="C114" s="18" t="s">
        <v>146</v>
      </c>
      <c r="D114" s="19" t="s">
        <v>110</v>
      </c>
      <c r="E114" s="10">
        <v>201330</v>
      </c>
      <c r="F114" s="11">
        <v>79434</v>
      </c>
      <c r="G114" s="12" t="s">
        <v>272</v>
      </c>
      <c r="H114" s="13">
        <v>45363</v>
      </c>
      <c r="I114" s="14">
        <v>24796316</v>
      </c>
      <c r="J114" s="15" t="s">
        <v>147</v>
      </c>
      <c r="K114" s="16" t="s">
        <v>148</v>
      </c>
    </row>
    <row r="115" spans="2:11" ht="63" customHeight="1">
      <c r="B115" s="21">
        <v>111</v>
      </c>
      <c r="C115" s="18" t="s">
        <v>161</v>
      </c>
      <c r="D115" s="19" t="s">
        <v>121</v>
      </c>
      <c r="E115" s="10">
        <v>201330</v>
      </c>
      <c r="F115" s="11">
        <v>54537</v>
      </c>
      <c r="G115" s="12" t="s">
        <v>273</v>
      </c>
      <c r="H115" s="13">
        <v>41757</v>
      </c>
      <c r="I115" s="14">
        <v>1661000</v>
      </c>
      <c r="J115" s="15" t="s">
        <v>147</v>
      </c>
      <c r="K115" s="16" t="s">
        <v>148</v>
      </c>
    </row>
    <row r="116" spans="2:11" ht="63" customHeight="1">
      <c r="B116" s="21">
        <v>112</v>
      </c>
      <c r="C116" s="18" t="s">
        <v>161</v>
      </c>
      <c r="D116" s="19" t="s">
        <v>121</v>
      </c>
      <c r="E116" s="10">
        <v>201330</v>
      </c>
      <c r="F116" s="11">
        <v>69548</v>
      </c>
      <c r="G116" s="12" t="s">
        <v>274</v>
      </c>
      <c r="H116" s="13">
        <v>44342</v>
      </c>
      <c r="I116" s="14">
        <v>1285000</v>
      </c>
      <c r="J116" s="15" t="s">
        <v>147</v>
      </c>
      <c r="K116" s="16" t="s">
        <v>148</v>
      </c>
    </row>
    <row r="117" spans="2:11" ht="63" customHeight="1">
      <c r="B117" s="21">
        <v>113</v>
      </c>
      <c r="C117" s="18" t="s">
        <v>161</v>
      </c>
      <c r="D117" s="19" t="s">
        <v>121</v>
      </c>
      <c r="E117" s="10">
        <v>201330</v>
      </c>
      <c r="F117" s="11">
        <v>69549</v>
      </c>
      <c r="G117" s="12" t="s">
        <v>274</v>
      </c>
      <c r="H117" s="13">
        <v>44342</v>
      </c>
      <c r="I117" s="14">
        <v>1285000</v>
      </c>
      <c r="J117" s="15" t="s">
        <v>147</v>
      </c>
      <c r="K117" s="16" t="s">
        <v>148</v>
      </c>
    </row>
    <row r="118" spans="2:11" ht="63" customHeight="1">
      <c r="B118" s="21">
        <v>114</v>
      </c>
      <c r="C118" s="18" t="s">
        <v>146</v>
      </c>
      <c r="D118" s="19" t="s">
        <v>110</v>
      </c>
      <c r="E118" s="10">
        <v>201330</v>
      </c>
      <c r="F118" s="11">
        <v>49294</v>
      </c>
      <c r="G118" s="12" t="s">
        <v>275</v>
      </c>
      <c r="H118" s="13">
        <v>42102</v>
      </c>
      <c r="I118" s="14">
        <v>11470000</v>
      </c>
      <c r="J118" s="15" t="s">
        <v>147</v>
      </c>
      <c r="K118" s="16" t="s">
        <v>148</v>
      </c>
    </row>
    <row r="119" spans="2:11" ht="63" customHeight="1">
      <c r="B119" s="21">
        <v>115</v>
      </c>
      <c r="C119" s="18" t="s">
        <v>149</v>
      </c>
      <c r="D119" s="19" t="s">
        <v>276</v>
      </c>
      <c r="E119" s="10">
        <v>201330</v>
      </c>
      <c r="F119" s="11">
        <v>75707</v>
      </c>
      <c r="G119" s="12" t="s">
        <v>277</v>
      </c>
      <c r="H119" s="13">
        <v>44925</v>
      </c>
      <c r="I119" s="14">
        <v>105900000</v>
      </c>
      <c r="J119" s="15" t="s">
        <v>147</v>
      </c>
      <c r="K119" s="16" t="s">
        <v>148</v>
      </c>
    </row>
    <row r="120" spans="2:11" ht="63" customHeight="1">
      <c r="B120" s="21">
        <v>116</v>
      </c>
      <c r="C120" s="18" t="s">
        <v>161</v>
      </c>
      <c r="D120" s="19" t="s">
        <v>119</v>
      </c>
      <c r="E120" s="10">
        <v>201330</v>
      </c>
      <c r="F120" s="11">
        <v>21847</v>
      </c>
      <c r="G120" s="12" t="s">
        <v>278</v>
      </c>
      <c r="H120" s="13">
        <v>41305</v>
      </c>
      <c r="I120" s="14">
        <v>13888000</v>
      </c>
      <c r="J120" s="15" t="s">
        <v>147</v>
      </c>
      <c r="K120" s="16" t="s">
        <v>148</v>
      </c>
    </row>
    <row r="121" spans="2:11" ht="63" customHeight="1">
      <c r="B121" s="21">
        <v>117</v>
      </c>
      <c r="C121" s="18" t="s">
        <v>161</v>
      </c>
      <c r="D121" s="19" t="s">
        <v>117</v>
      </c>
      <c r="E121" s="10">
        <v>201330</v>
      </c>
      <c r="F121" s="11">
        <v>21846</v>
      </c>
      <c r="G121" s="12" t="s">
        <v>279</v>
      </c>
      <c r="H121" s="13">
        <v>41305</v>
      </c>
      <c r="I121" s="14">
        <v>13888000</v>
      </c>
      <c r="J121" s="15" t="s">
        <v>147</v>
      </c>
      <c r="K121" s="16" t="s">
        <v>148</v>
      </c>
    </row>
    <row r="122" spans="2:11" ht="63" customHeight="1">
      <c r="B122" s="21">
        <v>118</v>
      </c>
      <c r="C122" s="18" t="s">
        <v>161</v>
      </c>
      <c r="D122" s="19" t="s">
        <v>119</v>
      </c>
      <c r="E122" s="10">
        <v>201330</v>
      </c>
      <c r="F122" s="11">
        <v>475460</v>
      </c>
      <c r="G122" s="12" t="s">
        <v>280</v>
      </c>
      <c r="H122" s="13">
        <v>39202</v>
      </c>
      <c r="I122" s="14">
        <v>6116995.21</v>
      </c>
      <c r="J122" s="15" t="s">
        <v>147</v>
      </c>
      <c r="K122" s="16" t="s">
        <v>148</v>
      </c>
    </row>
    <row r="123" spans="2:11" ht="63" customHeight="1">
      <c r="B123" s="21">
        <v>119</v>
      </c>
      <c r="C123" s="18" t="s">
        <v>265</v>
      </c>
      <c r="D123" s="19" t="s">
        <v>124</v>
      </c>
      <c r="E123" s="10">
        <v>201330</v>
      </c>
      <c r="F123" s="11">
        <v>48529</v>
      </c>
      <c r="G123" s="12" t="s">
        <v>281</v>
      </c>
      <c r="H123" s="13">
        <v>41629</v>
      </c>
      <c r="I123" s="14">
        <v>32434499</v>
      </c>
      <c r="J123" s="15" t="s">
        <v>147</v>
      </c>
      <c r="K123" s="16" t="s">
        <v>148</v>
      </c>
    </row>
    <row r="124" spans="2:11" ht="63" customHeight="1">
      <c r="B124" s="21">
        <v>120</v>
      </c>
      <c r="C124" s="18" t="s">
        <v>146</v>
      </c>
      <c r="D124" s="19" t="s">
        <v>110</v>
      </c>
      <c r="E124" s="10">
        <v>201330</v>
      </c>
      <c r="F124" s="11">
        <v>56578</v>
      </c>
      <c r="G124" s="12" t="s">
        <v>282</v>
      </c>
      <c r="H124" s="13">
        <v>43704</v>
      </c>
      <c r="I124" s="14">
        <v>76650070</v>
      </c>
      <c r="J124" s="15" t="s">
        <v>147</v>
      </c>
      <c r="K124" s="16" t="s">
        <v>148</v>
      </c>
    </row>
    <row r="125" spans="2:11" ht="63" customHeight="1">
      <c r="B125" s="21">
        <v>121</v>
      </c>
      <c r="C125" s="18" t="s">
        <v>146</v>
      </c>
      <c r="D125" s="19" t="s">
        <v>116</v>
      </c>
      <c r="E125" s="10">
        <v>201330</v>
      </c>
      <c r="F125" s="11">
        <v>55979</v>
      </c>
      <c r="G125" s="12" t="s">
        <v>283</v>
      </c>
      <c r="H125" s="13">
        <v>43217</v>
      </c>
      <c r="I125" s="14">
        <v>17800000</v>
      </c>
      <c r="J125" s="15" t="s">
        <v>147</v>
      </c>
      <c r="K125" s="16" t="s">
        <v>148</v>
      </c>
    </row>
    <row r="126" spans="2:11" ht="63" customHeight="1">
      <c r="B126" s="21">
        <v>122</v>
      </c>
      <c r="C126" s="18" t="s">
        <v>149</v>
      </c>
      <c r="D126" s="19" t="s">
        <v>102</v>
      </c>
      <c r="E126" s="10">
        <v>201330</v>
      </c>
      <c r="F126" s="11">
        <v>36746</v>
      </c>
      <c r="G126" s="12" t="s">
        <v>284</v>
      </c>
      <c r="H126" s="13">
        <v>38782</v>
      </c>
      <c r="I126" s="14">
        <v>6100000</v>
      </c>
      <c r="J126" s="15" t="s">
        <v>147</v>
      </c>
      <c r="K126" s="16" t="s">
        <v>148</v>
      </c>
    </row>
    <row r="127" spans="2:11" ht="63" customHeight="1">
      <c r="B127" s="21">
        <v>123</v>
      </c>
      <c r="C127" s="18" t="s">
        <v>146</v>
      </c>
      <c r="D127" s="19" t="s">
        <v>125</v>
      </c>
      <c r="E127" s="10">
        <v>201330</v>
      </c>
      <c r="F127" s="11">
        <v>40208</v>
      </c>
      <c r="G127" s="12" t="s">
        <v>285</v>
      </c>
      <c r="H127" s="13">
        <v>34817</v>
      </c>
      <c r="I127" s="14">
        <v>4570296</v>
      </c>
      <c r="J127" s="15" t="s">
        <v>147</v>
      </c>
      <c r="K127" s="16" t="s">
        <v>148</v>
      </c>
    </row>
    <row r="128" spans="2:11" ht="63" customHeight="1">
      <c r="B128" s="21">
        <v>124</v>
      </c>
      <c r="C128" s="18" t="s">
        <v>146</v>
      </c>
      <c r="D128" s="19" t="s">
        <v>125</v>
      </c>
      <c r="E128" s="10">
        <v>201330</v>
      </c>
      <c r="F128" s="11">
        <v>77341</v>
      </c>
      <c r="G128" s="12" t="s">
        <v>286</v>
      </c>
      <c r="H128" s="13">
        <v>45289</v>
      </c>
      <c r="I128" s="14">
        <v>12099000</v>
      </c>
      <c r="J128" s="15" t="s">
        <v>147</v>
      </c>
      <c r="K128" s="16" t="s">
        <v>148</v>
      </c>
    </row>
    <row r="129" spans="2:11" ht="63" customHeight="1">
      <c r="B129" s="21">
        <v>125</v>
      </c>
      <c r="C129" s="18" t="s">
        <v>146</v>
      </c>
      <c r="D129" s="19" t="s">
        <v>125</v>
      </c>
      <c r="E129" s="10">
        <v>201330</v>
      </c>
      <c r="F129" s="11">
        <v>77340</v>
      </c>
      <c r="G129" s="12" t="s">
        <v>287</v>
      </c>
      <c r="H129" s="13">
        <v>45289</v>
      </c>
      <c r="I129" s="14">
        <v>8761000</v>
      </c>
      <c r="J129" s="15" t="s">
        <v>147</v>
      </c>
      <c r="K129" s="16" t="s">
        <v>148</v>
      </c>
    </row>
    <row r="130" spans="2:11" ht="63" customHeight="1">
      <c r="B130" s="21">
        <v>126</v>
      </c>
      <c r="C130" s="18" t="s">
        <v>146</v>
      </c>
      <c r="D130" s="19" t="s">
        <v>125</v>
      </c>
      <c r="E130" s="10">
        <v>201330</v>
      </c>
      <c r="F130" s="11">
        <v>77338</v>
      </c>
      <c r="G130" s="12" t="s">
        <v>288</v>
      </c>
      <c r="H130" s="13">
        <v>45289</v>
      </c>
      <c r="I130" s="14">
        <v>10262000</v>
      </c>
      <c r="J130" s="15" t="s">
        <v>147</v>
      </c>
      <c r="K130" s="16" t="s">
        <v>148</v>
      </c>
    </row>
    <row r="131" spans="2:11" ht="63" customHeight="1">
      <c r="B131" s="21">
        <v>127</v>
      </c>
      <c r="C131" s="18" t="s">
        <v>146</v>
      </c>
      <c r="D131" s="19" t="s">
        <v>125</v>
      </c>
      <c r="E131" s="10">
        <v>201330</v>
      </c>
      <c r="F131" s="11">
        <v>77339</v>
      </c>
      <c r="G131" s="12" t="s">
        <v>288</v>
      </c>
      <c r="H131" s="13">
        <v>45289</v>
      </c>
      <c r="I131" s="14">
        <v>10262000</v>
      </c>
      <c r="J131" s="15" t="s">
        <v>147</v>
      </c>
      <c r="K131" s="16" t="s">
        <v>148</v>
      </c>
    </row>
    <row r="132" spans="2:11" ht="63" customHeight="1">
      <c r="B132" s="21">
        <v>128</v>
      </c>
      <c r="C132" s="18" t="s">
        <v>265</v>
      </c>
      <c r="D132" s="19" t="s">
        <v>103</v>
      </c>
      <c r="E132" s="10">
        <v>201330</v>
      </c>
      <c r="F132" s="11">
        <v>84415</v>
      </c>
      <c r="G132" s="12" t="s">
        <v>289</v>
      </c>
      <c r="H132" s="13">
        <v>46021</v>
      </c>
      <c r="I132" s="14">
        <v>23000000</v>
      </c>
      <c r="J132" s="15" t="s">
        <v>147</v>
      </c>
      <c r="K132" s="16" t="s">
        <v>148</v>
      </c>
    </row>
    <row r="133" spans="2:11" ht="63" customHeight="1">
      <c r="B133" s="21">
        <v>129</v>
      </c>
      <c r="C133" s="18" t="s">
        <v>161</v>
      </c>
      <c r="D133" s="19" t="s">
        <v>109</v>
      </c>
      <c r="E133" s="10">
        <v>201330</v>
      </c>
      <c r="F133" s="11">
        <v>71849</v>
      </c>
      <c r="G133" s="12" t="s">
        <v>290</v>
      </c>
      <c r="H133" s="13">
        <v>44558</v>
      </c>
      <c r="I133" s="14">
        <v>18746000</v>
      </c>
      <c r="J133" s="15" t="s">
        <v>147</v>
      </c>
      <c r="K133" s="16" t="s">
        <v>148</v>
      </c>
    </row>
    <row r="134" spans="2:11" ht="63" customHeight="1">
      <c r="B134" s="21">
        <v>130</v>
      </c>
      <c r="C134" s="18" t="s">
        <v>149</v>
      </c>
      <c r="D134" s="19" t="s">
        <v>102</v>
      </c>
      <c r="E134" s="10">
        <v>201330</v>
      </c>
      <c r="F134" s="11">
        <v>58276</v>
      </c>
      <c r="G134" s="12" t="s">
        <v>291</v>
      </c>
      <c r="H134" s="13">
        <v>41526</v>
      </c>
      <c r="I134" s="14">
        <v>8110000</v>
      </c>
      <c r="J134" s="15" t="s">
        <v>147</v>
      </c>
      <c r="K134" s="16" t="s">
        <v>148</v>
      </c>
    </row>
    <row r="135" spans="2:11" ht="63" customHeight="1">
      <c r="B135" s="21">
        <v>131</v>
      </c>
      <c r="C135" s="18" t="s">
        <v>146</v>
      </c>
      <c r="D135" s="19" t="s">
        <v>104</v>
      </c>
      <c r="E135" s="10">
        <v>201330</v>
      </c>
      <c r="F135" s="11">
        <v>25277</v>
      </c>
      <c r="G135" s="12" t="s">
        <v>292</v>
      </c>
      <c r="H135" s="13">
        <v>41995</v>
      </c>
      <c r="I135" s="14">
        <v>71924887</v>
      </c>
      <c r="J135" s="15" t="s">
        <v>147</v>
      </c>
      <c r="K135" s="16" t="s">
        <v>148</v>
      </c>
    </row>
    <row r="136" spans="2:11" ht="63" customHeight="1">
      <c r="B136" s="21">
        <v>132</v>
      </c>
      <c r="C136" s="18" t="s">
        <v>146</v>
      </c>
      <c r="D136" s="19" t="s">
        <v>104</v>
      </c>
      <c r="E136" s="10">
        <v>201330</v>
      </c>
      <c r="F136" s="11">
        <v>25278</v>
      </c>
      <c r="G136" s="12" t="s">
        <v>293</v>
      </c>
      <c r="H136" s="13">
        <v>41995</v>
      </c>
      <c r="I136" s="14">
        <v>71924887</v>
      </c>
      <c r="J136" s="15" t="s">
        <v>147</v>
      </c>
      <c r="K136" s="16" t="s">
        <v>148</v>
      </c>
    </row>
    <row r="137" spans="2:11" ht="63" customHeight="1">
      <c r="B137" s="21">
        <v>133</v>
      </c>
      <c r="C137" s="18" t="s">
        <v>151</v>
      </c>
      <c r="D137" s="19" t="s">
        <v>101</v>
      </c>
      <c r="E137" s="10">
        <v>201330</v>
      </c>
      <c r="F137" s="11">
        <v>83186</v>
      </c>
      <c r="G137" s="12" t="s">
        <v>294</v>
      </c>
      <c r="H137" s="13">
        <v>46021</v>
      </c>
      <c r="I137" s="14">
        <v>31000001</v>
      </c>
      <c r="J137" s="15" t="s">
        <v>147</v>
      </c>
      <c r="K137" s="17" t="s">
        <v>148</v>
      </c>
    </row>
    <row r="138" spans="2:11" ht="63" customHeight="1">
      <c r="B138" s="21">
        <v>134</v>
      </c>
      <c r="C138" s="18" t="s">
        <v>146</v>
      </c>
      <c r="D138" s="19" t="s">
        <v>103</v>
      </c>
      <c r="E138" s="10">
        <v>201330</v>
      </c>
      <c r="F138" s="11">
        <v>44804</v>
      </c>
      <c r="G138" s="12" t="s">
        <v>295</v>
      </c>
      <c r="H138" s="13">
        <v>37299</v>
      </c>
      <c r="I138" s="14">
        <v>1649000</v>
      </c>
      <c r="J138" s="15" t="s">
        <v>147</v>
      </c>
      <c r="K138" s="16" t="s">
        <v>148</v>
      </c>
    </row>
    <row r="139" spans="2:11" ht="63" customHeight="1">
      <c r="B139" s="21">
        <v>135</v>
      </c>
      <c r="C139" s="18" t="s">
        <v>146</v>
      </c>
      <c r="D139" s="19" t="s">
        <v>103</v>
      </c>
      <c r="E139" s="10">
        <v>201330</v>
      </c>
      <c r="F139" s="11">
        <v>44805</v>
      </c>
      <c r="G139" s="12" t="s">
        <v>296</v>
      </c>
      <c r="H139" s="13">
        <v>37299</v>
      </c>
      <c r="I139" s="14">
        <v>1649000</v>
      </c>
      <c r="J139" s="15" t="s">
        <v>147</v>
      </c>
      <c r="K139" s="16" t="s">
        <v>148</v>
      </c>
    </row>
    <row r="140" spans="2:11" ht="63" customHeight="1">
      <c r="B140" s="21">
        <v>136</v>
      </c>
      <c r="C140" s="18" t="s">
        <v>161</v>
      </c>
      <c r="D140" s="19" t="s">
        <v>109</v>
      </c>
      <c r="E140" s="10">
        <v>201330</v>
      </c>
      <c r="F140" s="11">
        <v>71847</v>
      </c>
      <c r="G140" s="12" t="s">
        <v>297</v>
      </c>
      <c r="H140" s="13">
        <v>44558</v>
      </c>
      <c r="I140" s="14">
        <v>18900000</v>
      </c>
      <c r="J140" s="15" t="s">
        <v>147</v>
      </c>
      <c r="K140" s="16" t="s">
        <v>148</v>
      </c>
    </row>
    <row r="141" spans="2:11" ht="63" customHeight="1">
      <c r="B141" s="21">
        <v>137</v>
      </c>
      <c r="C141" s="18" t="s">
        <v>161</v>
      </c>
      <c r="D141" s="19" t="s">
        <v>115</v>
      </c>
      <c r="E141" s="10">
        <v>201330</v>
      </c>
      <c r="F141" s="11">
        <v>83332</v>
      </c>
      <c r="G141" s="12" t="s">
        <v>298</v>
      </c>
      <c r="H141" s="13">
        <v>45911</v>
      </c>
      <c r="I141" s="14">
        <v>27067197</v>
      </c>
      <c r="J141" s="15" t="s">
        <v>147</v>
      </c>
      <c r="K141" s="16" t="s">
        <v>148</v>
      </c>
    </row>
    <row r="142" spans="2:11" ht="63" customHeight="1">
      <c r="B142" s="21">
        <v>138</v>
      </c>
      <c r="C142" s="18" t="s">
        <v>299</v>
      </c>
      <c r="D142" s="19" t="s">
        <v>99</v>
      </c>
      <c r="E142" s="10">
        <v>201330</v>
      </c>
      <c r="F142" s="11">
        <v>83822</v>
      </c>
      <c r="G142" s="12" t="s">
        <v>300</v>
      </c>
      <c r="H142" s="13">
        <v>46003</v>
      </c>
      <c r="I142" s="14">
        <v>18200000</v>
      </c>
      <c r="J142" s="15" t="s">
        <v>147</v>
      </c>
      <c r="K142" s="16" t="s">
        <v>148</v>
      </c>
    </row>
    <row r="143" spans="2:11" ht="63" customHeight="1">
      <c r="B143" s="21">
        <v>139</v>
      </c>
      <c r="C143" s="18" t="s">
        <v>265</v>
      </c>
      <c r="D143" s="19" t="s">
        <v>107</v>
      </c>
      <c r="E143" s="10">
        <v>201330</v>
      </c>
      <c r="F143" s="11">
        <v>68221</v>
      </c>
      <c r="G143" s="12" t="s">
        <v>301</v>
      </c>
      <c r="H143" s="13">
        <v>44082</v>
      </c>
      <c r="I143" s="14">
        <v>129442334</v>
      </c>
      <c r="J143" s="15" t="s">
        <v>147</v>
      </c>
      <c r="K143" s="16" t="s">
        <v>148</v>
      </c>
    </row>
    <row r="144" spans="2:11" ht="63" customHeight="1">
      <c r="B144" s="21">
        <v>140</v>
      </c>
      <c r="C144" s="18" t="s">
        <v>146</v>
      </c>
      <c r="D144" s="19" t="s">
        <v>124</v>
      </c>
      <c r="E144" s="10">
        <v>201330</v>
      </c>
      <c r="F144" s="11">
        <v>56119</v>
      </c>
      <c r="G144" s="12" t="s">
        <v>302</v>
      </c>
      <c r="H144" s="13">
        <v>43304</v>
      </c>
      <c r="I144" s="14">
        <v>18671560</v>
      </c>
      <c r="J144" s="15" t="s">
        <v>147</v>
      </c>
      <c r="K144" s="16" t="s">
        <v>148</v>
      </c>
    </row>
    <row r="145" spans="2:11" ht="63" customHeight="1">
      <c r="B145" s="21">
        <v>141</v>
      </c>
      <c r="C145" s="18" t="s">
        <v>151</v>
      </c>
      <c r="D145" s="19" t="s">
        <v>128</v>
      </c>
      <c r="E145" s="10">
        <v>201330</v>
      </c>
      <c r="F145" s="11">
        <v>83054</v>
      </c>
      <c r="G145" s="12" t="s">
        <v>303</v>
      </c>
      <c r="H145" s="13">
        <v>45967</v>
      </c>
      <c r="I145" s="14">
        <v>19900000</v>
      </c>
      <c r="J145" s="15" t="s">
        <v>147</v>
      </c>
      <c r="K145" s="17" t="s">
        <v>148</v>
      </c>
    </row>
    <row r="146" spans="2:11" ht="63" customHeight="1">
      <c r="B146" s="21">
        <v>142</v>
      </c>
      <c r="C146" s="18" t="s">
        <v>146</v>
      </c>
      <c r="D146" s="19" t="s">
        <v>120</v>
      </c>
      <c r="E146" s="10">
        <v>201330</v>
      </c>
      <c r="F146" s="11">
        <v>76983</v>
      </c>
      <c r="G146" s="12" t="s">
        <v>304</v>
      </c>
      <c r="H146" s="13">
        <v>45170</v>
      </c>
      <c r="I146" s="14">
        <v>95990000</v>
      </c>
      <c r="J146" s="15" t="s">
        <v>147</v>
      </c>
      <c r="K146" s="16" t="s">
        <v>148</v>
      </c>
    </row>
    <row r="147" spans="2:11" ht="63" customHeight="1">
      <c r="B147" s="21">
        <v>143</v>
      </c>
      <c r="C147" s="18" t="s">
        <v>146</v>
      </c>
      <c r="D147" s="19" t="s">
        <v>116</v>
      </c>
      <c r="E147" s="10">
        <v>201330</v>
      </c>
      <c r="F147" s="11">
        <v>52762</v>
      </c>
      <c r="G147" s="12" t="s">
        <v>305</v>
      </c>
      <c r="H147" s="13">
        <v>43083</v>
      </c>
      <c r="I147" s="14">
        <v>1547000</v>
      </c>
      <c r="J147" s="15" t="s">
        <v>147</v>
      </c>
      <c r="K147" s="16" t="s">
        <v>148</v>
      </c>
    </row>
    <row r="148" spans="2:11" ht="63" customHeight="1">
      <c r="B148" s="21">
        <v>144</v>
      </c>
      <c r="C148" s="18" t="s">
        <v>146</v>
      </c>
      <c r="D148" s="19" t="s">
        <v>116</v>
      </c>
      <c r="E148" s="10">
        <v>201330</v>
      </c>
      <c r="F148" s="11">
        <v>52763</v>
      </c>
      <c r="G148" s="12" t="s">
        <v>305</v>
      </c>
      <c r="H148" s="13">
        <v>43083</v>
      </c>
      <c r="I148" s="14">
        <v>1547000</v>
      </c>
      <c r="J148" s="15" t="s">
        <v>147</v>
      </c>
      <c r="K148" s="16" t="s">
        <v>148</v>
      </c>
    </row>
    <row r="149" spans="2:11" ht="63" customHeight="1">
      <c r="B149" s="21">
        <v>145</v>
      </c>
      <c r="C149" s="18" t="s">
        <v>146</v>
      </c>
      <c r="D149" s="19" t="s">
        <v>110</v>
      </c>
      <c r="E149" s="10">
        <v>201330</v>
      </c>
      <c r="F149" s="11">
        <v>55975</v>
      </c>
      <c r="G149" s="12" t="s">
        <v>306</v>
      </c>
      <c r="H149" s="13">
        <v>43217</v>
      </c>
      <c r="I149" s="14">
        <v>4968800</v>
      </c>
      <c r="J149" s="15" t="s">
        <v>147</v>
      </c>
      <c r="K149" s="16" t="s">
        <v>148</v>
      </c>
    </row>
    <row r="150" spans="2:11" ht="63" customHeight="1">
      <c r="B150" s="21">
        <v>146</v>
      </c>
      <c r="C150" s="18" t="s">
        <v>146</v>
      </c>
      <c r="D150" s="19" t="s">
        <v>110</v>
      </c>
      <c r="E150" s="10">
        <v>201330</v>
      </c>
      <c r="F150" s="11">
        <v>55976</v>
      </c>
      <c r="G150" s="12" t="s">
        <v>306</v>
      </c>
      <c r="H150" s="13">
        <v>43217</v>
      </c>
      <c r="I150" s="14">
        <v>4968800</v>
      </c>
      <c r="J150" s="15" t="s">
        <v>147</v>
      </c>
      <c r="K150" s="16" t="s">
        <v>148</v>
      </c>
    </row>
    <row r="151" spans="2:11" ht="63" customHeight="1">
      <c r="B151" s="21">
        <v>147</v>
      </c>
      <c r="C151" s="18" t="s">
        <v>146</v>
      </c>
      <c r="D151" s="19" t="s">
        <v>110</v>
      </c>
      <c r="E151" s="10">
        <v>201330</v>
      </c>
      <c r="F151" s="11">
        <v>55977</v>
      </c>
      <c r="G151" s="12" t="s">
        <v>306</v>
      </c>
      <c r="H151" s="13">
        <v>43217</v>
      </c>
      <c r="I151" s="14">
        <v>4968800</v>
      </c>
      <c r="J151" s="15" t="s">
        <v>147</v>
      </c>
      <c r="K151" s="16" t="s">
        <v>148</v>
      </c>
    </row>
    <row r="152" spans="2:11" ht="63" customHeight="1">
      <c r="B152" s="21">
        <v>148</v>
      </c>
      <c r="C152" s="18" t="s">
        <v>146</v>
      </c>
      <c r="D152" s="19" t="s">
        <v>110</v>
      </c>
      <c r="E152" s="10">
        <v>201330</v>
      </c>
      <c r="F152" s="11">
        <v>55978</v>
      </c>
      <c r="G152" s="12" t="s">
        <v>306</v>
      </c>
      <c r="H152" s="13">
        <v>43217</v>
      </c>
      <c r="I152" s="14">
        <v>4968800</v>
      </c>
      <c r="J152" s="15" t="s">
        <v>147</v>
      </c>
      <c r="K152" s="16" t="s">
        <v>148</v>
      </c>
    </row>
    <row r="153" spans="2:11" ht="63" customHeight="1">
      <c r="B153" s="21">
        <v>149</v>
      </c>
      <c r="C153" s="18" t="s">
        <v>146</v>
      </c>
      <c r="D153" s="19" t="s">
        <v>110</v>
      </c>
      <c r="E153" s="10">
        <v>201330</v>
      </c>
      <c r="F153" s="11">
        <v>55969</v>
      </c>
      <c r="G153" s="12" t="s">
        <v>307</v>
      </c>
      <c r="H153" s="13">
        <v>43217</v>
      </c>
      <c r="I153" s="14">
        <v>3865000</v>
      </c>
      <c r="J153" s="15" t="s">
        <v>147</v>
      </c>
      <c r="K153" s="16" t="s">
        <v>148</v>
      </c>
    </row>
    <row r="154" spans="2:11" ht="63" customHeight="1">
      <c r="B154" s="21">
        <v>150</v>
      </c>
      <c r="C154" s="18" t="s">
        <v>146</v>
      </c>
      <c r="D154" s="19" t="s">
        <v>110</v>
      </c>
      <c r="E154" s="10">
        <v>201330</v>
      </c>
      <c r="F154" s="11">
        <v>55970</v>
      </c>
      <c r="G154" s="12" t="s">
        <v>307</v>
      </c>
      <c r="H154" s="13">
        <v>43217</v>
      </c>
      <c r="I154" s="14">
        <v>3865000</v>
      </c>
      <c r="J154" s="15" t="s">
        <v>147</v>
      </c>
      <c r="K154" s="16" t="s">
        <v>148</v>
      </c>
    </row>
    <row r="155" spans="2:11" ht="63" customHeight="1">
      <c r="B155" s="21">
        <v>151</v>
      </c>
      <c r="C155" s="18" t="s">
        <v>149</v>
      </c>
      <c r="D155" s="19" t="s">
        <v>158</v>
      </c>
      <c r="E155" s="10">
        <v>201330</v>
      </c>
      <c r="F155" s="11">
        <v>59254</v>
      </c>
      <c r="G155" s="12" t="s">
        <v>308</v>
      </c>
      <c r="H155" s="13">
        <v>39442</v>
      </c>
      <c r="I155" s="14">
        <v>50000000</v>
      </c>
      <c r="J155" s="15" t="s">
        <v>147</v>
      </c>
      <c r="K155" s="16" t="s">
        <v>148</v>
      </c>
    </row>
    <row r="156" spans="2:11" ht="63" customHeight="1">
      <c r="B156" s="21">
        <v>152</v>
      </c>
      <c r="C156" s="18" t="s">
        <v>146</v>
      </c>
      <c r="D156" s="19" t="s">
        <v>104</v>
      </c>
      <c r="E156" s="10">
        <v>201330</v>
      </c>
      <c r="F156" s="11">
        <v>13507</v>
      </c>
      <c r="G156" s="12" t="s">
        <v>309</v>
      </c>
      <c r="H156" s="13">
        <v>34977</v>
      </c>
      <c r="I156" s="14">
        <v>4260117</v>
      </c>
      <c r="J156" s="15" t="s">
        <v>147</v>
      </c>
      <c r="K156" s="16" t="s">
        <v>148</v>
      </c>
    </row>
    <row r="157" spans="2:11" ht="63" customHeight="1">
      <c r="B157" s="21">
        <v>153</v>
      </c>
      <c r="C157" s="18" t="s">
        <v>265</v>
      </c>
      <c r="D157" s="19" t="s">
        <v>116</v>
      </c>
      <c r="E157" s="10">
        <v>201330</v>
      </c>
      <c r="F157" s="11">
        <v>39676</v>
      </c>
      <c r="G157" s="12" t="s">
        <v>310</v>
      </c>
      <c r="H157" s="13">
        <v>40900</v>
      </c>
      <c r="I157" s="14">
        <v>25908921</v>
      </c>
      <c r="J157" s="15" t="s">
        <v>147</v>
      </c>
      <c r="K157" s="16" t="s">
        <v>148</v>
      </c>
    </row>
    <row r="158" spans="2:11" ht="63" customHeight="1">
      <c r="B158" s="21">
        <v>154</v>
      </c>
      <c r="C158" s="18" t="s">
        <v>193</v>
      </c>
      <c r="D158" s="19" t="s">
        <v>100</v>
      </c>
      <c r="E158" s="10">
        <v>201330</v>
      </c>
      <c r="F158" s="11">
        <v>51011</v>
      </c>
      <c r="G158" s="12" t="s">
        <v>311</v>
      </c>
      <c r="H158" s="13">
        <v>42660</v>
      </c>
      <c r="I158" s="14">
        <v>3500000</v>
      </c>
      <c r="J158" s="15" t="s">
        <v>147</v>
      </c>
      <c r="K158" s="17" t="s">
        <v>148</v>
      </c>
    </row>
    <row r="159" spans="2:11" ht="63" customHeight="1">
      <c r="B159" s="21">
        <v>155</v>
      </c>
      <c r="C159" s="18" t="s">
        <v>151</v>
      </c>
      <c r="D159" s="19" t="s">
        <v>113</v>
      </c>
      <c r="E159" s="10">
        <v>201330</v>
      </c>
      <c r="F159" s="11">
        <v>79901</v>
      </c>
      <c r="G159" s="12" t="s">
        <v>312</v>
      </c>
      <c r="H159" s="13">
        <v>45639</v>
      </c>
      <c r="I159" s="14">
        <v>17863918</v>
      </c>
      <c r="J159" s="15" t="s">
        <v>147</v>
      </c>
      <c r="K159" s="17" t="s">
        <v>148</v>
      </c>
    </row>
    <row r="160" spans="2:11" ht="63" customHeight="1">
      <c r="B160" s="21">
        <v>156</v>
      </c>
      <c r="C160" s="18" t="s">
        <v>151</v>
      </c>
      <c r="D160" s="19" t="s">
        <v>122</v>
      </c>
      <c r="E160" s="10">
        <v>201330</v>
      </c>
      <c r="F160" s="11">
        <v>79902</v>
      </c>
      <c r="G160" s="12" t="s">
        <v>313</v>
      </c>
      <c r="H160" s="13">
        <v>45639</v>
      </c>
      <c r="I160" s="14">
        <v>17863918</v>
      </c>
      <c r="J160" s="15" t="s">
        <v>147</v>
      </c>
      <c r="K160" s="17" t="s">
        <v>148</v>
      </c>
    </row>
    <row r="161" spans="2:11" ht="63" customHeight="1">
      <c r="B161" s="21">
        <v>157</v>
      </c>
      <c r="C161" s="18" t="s">
        <v>149</v>
      </c>
      <c r="D161" s="19" t="s">
        <v>102</v>
      </c>
      <c r="E161" s="10">
        <v>201330</v>
      </c>
      <c r="F161" s="11">
        <v>459943</v>
      </c>
      <c r="G161" s="12" t="s">
        <v>314</v>
      </c>
      <c r="H161" s="13">
        <v>43524</v>
      </c>
      <c r="I161" s="14">
        <v>7000000</v>
      </c>
      <c r="J161" s="15" t="s">
        <v>147</v>
      </c>
      <c r="K161" s="16" t="s">
        <v>148</v>
      </c>
    </row>
    <row r="162" spans="2:11" ht="63" customHeight="1">
      <c r="B162" s="21">
        <v>158</v>
      </c>
      <c r="C162" s="18" t="s">
        <v>182</v>
      </c>
      <c r="D162" s="19" t="s">
        <v>100</v>
      </c>
      <c r="E162" s="10">
        <v>201330</v>
      </c>
      <c r="F162" s="11">
        <v>73983</v>
      </c>
      <c r="G162" s="12" t="s">
        <v>315</v>
      </c>
      <c r="H162" s="13">
        <v>44875</v>
      </c>
      <c r="I162" s="14">
        <v>20000000</v>
      </c>
      <c r="J162" s="15" t="s">
        <v>147</v>
      </c>
      <c r="K162" s="17" t="s">
        <v>148</v>
      </c>
    </row>
    <row r="163" spans="2:11" ht="63" customHeight="1">
      <c r="B163" s="21">
        <v>159</v>
      </c>
      <c r="C163" s="18" t="s">
        <v>146</v>
      </c>
      <c r="D163" s="19" t="s">
        <v>110</v>
      </c>
      <c r="E163" s="10">
        <v>201330</v>
      </c>
      <c r="F163" s="11">
        <v>56578</v>
      </c>
      <c r="G163" s="12" t="s">
        <v>316</v>
      </c>
      <c r="H163" s="13">
        <v>45747</v>
      </c>
      <c r="I163" s="14">
        <v>48762503</v>
      </c>
      <c r="J163" s="15" t="s">
        <v>147</v>
      </c>
      <c r="K163" s="16" t="s">
        <v>148</v>
      </c>
    </row>
    <row r="164" spans="2:11" ht="63" customHeight="1">
      <c r="B164" s="21">
        <v>160</v>
      </c>
      <c r="C164" s="18" t="s">
        <v>161</v>
      </c>
      <c r="D164" s="19" t="s">
        <v>117</v>
      </c>
      <c r="E164" s="10">
        <v>201330</v>
      </c>
      <c r="F164" s="11">
        <v>54720</v>
      </c>
      <c r="G164" s="12" t="s">
        <v>317</v>
      </c>
      <c r="H164" s="13">
        <v>42277</v>
      </c>
      <c r="I164" s="14">
        <v>1200000</v>
      </c>
      <c r="J164" s="15" t="s">
        <v>147</v>
      </c>
      <c r="K164" s="16" t="s">
        <v>148</v>
      </c>
    </row>
    <row r="165" spans="2:11" ht="63" customHeight="1">
      <c r="B165" s="21">
        <v>161</v>
      </c>
      <c r="C165" s="18" t="s">
        <v>146</v>
      </c>
      <c r="D165" s="19" t="s">
        <v>103</v>
      </c>
      <c r="E165" s="10">
        <v>201330</v>
      </c>
      <c r="F165" s="11">
        <v>31551</v>
      </c>
      <c r="G165" s="12" t="s">
        <v>318</v>
      </c>
      <c r="H165" s="13">
        <v>40018</v>
      </c>
      <c r="I165" s="14">
        <v>8163000</v>
      </c>
      <c r="J165" s="15" t="s">
        <v>147</v>
      </c>
      <c r="K165" s="16" t="s">
        <v>148</v>
      </c>
    </row>
    <row r="166" spans="2:11" ht="63" customHeight="1">
      <c r="B166" s="21">
        <v>162</v>
      </c>
      <c r="C166" s="18" t="s">
        <v>161</v>
      </c>
      <c r="D166" s="19" t="s">
        <v>119</v>
      </c>
      <c r="E166" s="10">
        <v>201330</v>
      </c>
      <c r="F166" s="11">
        <v>21226</v>
      </c>
      <c r="G166" s="12" t="s">
        <v>319</v>
      </c>
      <c r="H166" s="13">
        <v>39503</v>
      </c>
      <c r="I166" s="14">
        <v>11169000</v>
      </c>
      <c r="J166" s="15" t="s">
        <v>147</v>
      </c>
      <c r="K166" s="16" t="s">
        <v>148</v>
      </c>
    </row>
    <row r="167" spans="2:11" ht="63" customHeight="1">
      <c r="B167" s="21">
        <v>163</v>
      </c>
      <c r="C167" s="18" t="s">
        <v>149</v>
      </c>
      <c r="D167" s="19" t="s">
        <v>158</v>
      </c>
      <c r="E167" s="10">
        <v>201330</v>
      </c>
      <c r="F167" s="11">
        <v>71312</v>
      </c>
      <c r="G167" s="12" t="s">
        <v>320</v>
      </c>
      <c r="H167" s="13">
        <v>44735</v>
      </c>
      <c r="I167" s="14">
        <v>31990000</v>
      </c>
      <c r="J167" s="15" t="s">
        <v>147</v>
      </c>
      <c r="K167" s="16" t="s">
        <v>148</v>
      </c>
    </row>
    <row r="168" spans="2:11" ht="63" customHeight="1">
      <c r="B168" s="21">
        <v>164</v>
      </c>
      <c r="C168" s="18" t="s">
        <v>146</v>
      </c>
      <c r="D168" s="19" t="s">
        <v>103</v>
      </c>
      <c r="E168" s="10">
        <v>201330</v>
      </c>
      <c r="F168" s="11">
        <v>31550</v>
      </c>
      <c r="G168" s="12" t="s">
        <v>321</v>
      </c>
      <c r="H168" s="13">
        <v>40018</v>
      </c>
      <c r="I168" s="14">
        <v>19395000</v>
      </c>
      <c r="J168" s="15" t="s">
        <v>147</v>
      </c>
      <c r="K168" s="16" t="s">
        <v>148</v>
      </c>
    </row>
    <row r="169" spans="2:11" ht="63" customHeight="1">
      <c r="B169" s="21">
        <v>165</v>
      </c>
      <c r="C169" s="18" t="s">
        <v>149</v>
      </c>
      <c r="D169" s="19" t="s">
        <v>158</v>
      </c>
      <c r="E169" s="10">
        <v>201330</v>
      </c>
      <c r="F169" s="11">
        <v>67160</v>
      </c>
      <c r="G169" s="12" t="s">
        <v>322</v>
      </c>
      <c r="H169" s="13">
        <v>43830</v>
      </c>
      <c r="I169" s="14">
        <v>25250000</v>
      </c>
      <c r="J169" s="15" t="s">
        <v>147</v>
      </c>
      <c r="K169" s="16" t="s">
        <v>148</v>
      </c>
    </row>
    <row r="170" spans="2:11" ht="63" customHeight="1">
      <c r="B170" s="21">
        <v>166</v>
      </c>
      <c r="C170" s="18" t="s">
        <v>149</v>
      </c>
      <c r="D170" s="19" t="s">
        <v>158</v>
      </c>
      <c r="E170" s="10">
        <v>201330</v>
      </c>
      <c r="F170" s="11">
        <v>53871</v>
      </c>
      <c r="G170" s="12" t="s">
        <v>323</v>
      </c>
      <c r="H170" s="13">
        <v>43531</v>
      </c>
      <c r="I170" s="14">
        <v>41000000</v>
      </c>
      <c r="J170" s="15" t="s">
        <v>147</v>
      </c>
      <c r="K170" s="16" t="s">
        <v>148</v>
      </c>
    </row>
    <row r="171" spans="2:11" ht="63" customHeight="1">
      <c r="B171" s="21">
        <v>167</v>
      </c>
      <c r="C171" s="18" t="s">
        <v>152</v>
      </c>
      <c r="D171" s="19" t="s">
        <v>176</v>
      </c>
      <c r="E171" s="10">
        <v>201330</v>
      </c>
      <c r="F171" s="11">
        <v>52376</v>
      </c>
      <c r="G171" s="12" t="s">
        <v>324</v>
      </c>
      <c r="H171" s="13">
        <v>42727</v>
      </c>
      <c r="I171" s="14">
        <v>29254520</v>
      </c>
      <c r="J171" s="15" t="s">
        <v>147</v>
      </c>
      <c r="K171" s="16" t="s">
        <v>148</v>
      </c>
    </row>
    <row r="172" spans="2:11" ht="63" customHeight="1">
      <c r="B172" s="21">
        <v>168</v>
      </c>
      <c r="C172" s="18" t="s">
        <v>152</v>
      </c>
      <c r="D172" s="19" t="s">
        <v>176</v>
      </c>
      <c r="E172" s="10">
        <v>201330</v>
      </c>
      <c r="F172" s="11">
        <v>52377</v>
      </c>
      <c r="G172" s="12" t="s">
        <v>325</v>
      </c>
      <c r="H172" s="13">
        <v>42727</v>
      </c>
      <c r="I172" s="14">
        <v>29254520</v>
      </c>
      <c r="J172" s="15" t="s">
        <v>147</v>
      </c>
      <c r="K172" s="16" t="s">
        <v>148</v>
      </c>
    </row>
    <row r="173" spans="2:11" ht="63" customHeight="1">
      <c r="B173" s="21">
        <v>169</v>
      </c>
      <c r="C173" s="18" t="s">
        <v>149</v>
      </c>
      <c r="D173" s="19" t="s">
        <v>102</v>
      </c>
      <c r="E173" s="10">
        <v>201330</v>
      </c>
      <c r="F173" s="11">
        <v>76581</v>
      </c>
      <c r="G173" s="12" t="s">
        <v>326</v>
      </c>
      <c r="H173" s="13">
        <v>45272</v>
      </c>
      <c r="I173" s="14">
        <v>14280000</v>
      </c>
      <c r="J173" s="15" t="s">
        <v>147</v>
      </c>
      <c r="K173" s="16" t="s">
        <v>148</v>
      </c>
    </row>
    <row r="174" spans="2:11" ht="63" customHeight="1">
      <c r="B174" s="21">
        <v>170</v>
      </c>
      <c r="C174" s="18" t="s">
        <v>161</v>
      </c>
      <c r="D174" s="19" t="s">
        <v>109</v>
      </c>
      <c r="E174" s="10">
        <v>201330</v>
      </c>
      <c r="F174" s="11">
        <v>23642</v>
      </c>
      <c r="G174" s="12" t="s">
        <v>327</v>
      </c>
      <c r="H174" s="13">
        <v>42531</v>
      </c>
      <c r="I174" s="14">
        <v>7459056</v>
      </c>
      <c r="J174" s="15" t="s">
        <v>147</v>
      </c>
      <c r="K174" s="16" t="s">
        <v>148</v>
      </c>
    </row>
    <row r="175" spans="2:11" ht="63" customHeight="1">
      <c r="B175" s="21">
        <v>171</v>
      </c>
      <c r="C175" s="18" t="s">
        <v>161</v>
      </c>
      <c r="D175" s="19" t="s">
        <v>109</v>
      </c>
      <c r="E175" s="10">
        <v>201330</v>
      </c>
      <c r="F175" s="11">
        <v>23641</v>
      </c>
      <c r="G175" s="12" t="s">
        <v>328</v>
      </c>
      <c r="H175" s="13">
        <v>42531</v>
      </c>
      <c r="I175" s="14">
        <v>7459056</v>
      </c>
      <c r="J175" s="15" t="s">
        <v>147</v>
      </c>
      <c r="K175" s="16" t="s">
        <v>148</v>
      </c>
    </row>
    <row r="176" spans="2:11" ht="63" customHeight="1">
      <c r="B176" s="21">
        <v>172</v>
      </c>
      <c r="C176" s="18" t="s">
        <v>146</v>
      </c>
      <c r="D176" s="19" t="s">
        <v>110</v>
      </c>
      <c r="E176" s="10">
        <v>201330</v>
      </c>
      <c r="F176" s="11">
        <v>49293</v>
      </c>
      <c r="G176" s="12" t="s">
        <v>329</v>
      </c>
      <c r="H176" s="13">
        <v>42102</v>
      </c>
      <c r="I176" s="14">
        <v>9250000</v>
      </c>
      <c r="J176" s="15" t="s">
        <v>147</v>
      </c>
      <c r="K176" s="16" t="s">
        <v>148</v>
      </c>
    </row>
    <row r="177" spans="2:11" ht="63" customHeight="1">
      <c r="B177" s="21">
        <v>173</v>
      </c>
      <c r="C177" s="18" t="s">
        <v>146</v>
      </c>
      <c r="D177" s="19" t="s">
        <v>125</v>
      </c>
      <c r="E177" s="10">
        <v>201330</v>
      </c>
      <c r="F177" s="11">
        <v>81410</v>
      </c>
      <c r="G177" s="12" t="s">
        <v>330</v>
      </c>
      <c r="H177" s="13">
        <v>45687</v>
      </c>
      <c r="I177" s="14">
        <v>50337000</v>
      </c>
      <c r="J177" s="15" t="s">
        <v>147</v>
      </c>
      <c r="K177" s="16" t="s">
        <v>148</v>
      </c>
    </row>
    <row r="178" spans="2:11" ht="63" customHeight="1">
      <c r="B178" s="21">
        <v>174</v>
      </c>
      <c r="C178" s="18" t="s">
        <v>146</v>
      </c>
      <c r="D178" s="19" t="s">
        <v>104</v>
      </c>
      <c r="E178" s="10">
        <v>201330</v>
      </c>
      <c r="F178" s="11">
        <v>31948</v>
      </c>
      <c r="G178" s="12" t="s">
        <v>331</v>
      </c>
      <c r="H178" s="13">
        <v>40312</v>
      </c>
      <c r="I178" s="14">
        <v>7000000</v>
      </c>
      <c r="J178" s="15" t="s">
        <v>147</v>
      </c>
      <c r="K178" s="16" t="s">
        <v>148</v>
      </c>
    </row>
    <row r="179" spans="2:11" ht="63" customHeight="1">
      <c r="B179" s="21">
        <v>175</v>
      </c>
      <c r="C179" s="18" t="s">
        <v>149</v>
      </c>
      <c r="D179" s="19" t="s">
        <v>123</v>
      </c>
      <c r="E179" s="10">
        <v>201330</v>
      </c>
      <c r="F179" s="11">
        <v>71046</v>
      </c>
      <c r="G179" s="12" t="s">
        <v>332</v>
      </c>
      <c r="H179" s="13">
        <v>44620</v>
      </c>
      <c r="I179" s="14">
        <v>38680000</v>
      </c>
      <c r="J179" s="15" t="s">
        <v>147</v>
      </c>
      <c r="K179" s="16" t="s">
        <v>148</v>
      </c>
    </row>
    <row r="180" spans="2:11" ht="63" customHeight="1">
      <c r="B180" s="21">
        <v>176</v>
      </c>
      <c r="C180" s="18" t="s">
        <v>149</v>
      </c>
      <c r="D180" s="19" t="s">
        <v>123</v>
      </c>
      <c r="E180" s="10">
        <v>201330</v>
      </c>
      <c r="F180" s="11">
        <v>71047</v>
      </c>
      <c r="G180" s="12" t="s">
        <v>333</v>
      </c>
      <c r="H180" s="13">
        <v>44620</v>
      </c>
      <c r="I180" s="14">
        <v>38680000</v>
      </c>
      <c r="J180" s="15" t="s">
        <v>147</v>
      </c>
      <c r="K180" s="16" t="s">
        <v>148</v>
      </c>
    </row>
    <row r="181" spans="2:11" ht="63" customHeight="1">
      <c r="B181" s="21">
        <v>177</v>
      </c>
      <c r="C181" s="18" t="s">
        <v>161</v>
      </c>
      <c r="D181" s="19" t="s">
        <v>117</v>
      </c>
      <c r="E181" s="10">
        <v>201330</v>
      </c>
      <c r="F181" s="11">
        <v>54683</v>
      </c>
      <c r="G181" s="12" t="s">
        <v>334</v>
      </c>
      <c r="H181" s="13">
        <v>42191</v>
      </c>
      <c r="I181" s="14">
        <v>6250000</v>
      </c>
      <c r="J181" s="15" t="s">
        <v>147</v>
      </c>
      <c r="K181" s="16" t="s">
        <v>148</v>
      </c>
    </row>
    <row r="182" spans="2:11" ht="63" customHeight="1">
      <c r="B182" s="21">
        <v>178</v>
      </c>
      <c r="C182" s="18" t="s">
        <v>335</v>
      </c>
      <c r="D182" s="19" t="s">
        <v>114</v>
      </c>
      <c r="E182" s="10">
        <v>201330</v>
      </c>
      <c r="F182" s="11">
        <v>36117</v>
      </c>
      <c r="G182" s="12" t="s">
        <v>336</v>
      </c>
      <c r="H182" s="13">
        <v>37700</v>
      </c>
      <c r="I182" s="14">
        <v>4232000</v>
      </c>
      <c r="J182" s="15" t="s">
        <v>147</v>
      </c>
      <c r="K182" s="16" t="s">
        <v>148</v>
      </c>
    </row>
    <row r="183" spans="2:11" ht="63" customHeight="1">
      <c r="B183" s="21">
        <v>179</v>
      </c>
      <c r="C183" s="18" t="s">
        <v>146</v>
      </c>
      <c r="D183" s="19" t="s">
        <v>120</v>
      </c>
      <c r="E183" s="10">
        <v>201330</v>
      </c>
      <c r="F183" s="11">
        <v>77047</v>
      </c>
      <c r="G183" s="12" t="s">
        <v>337</v>
      </c>
      <c r="H183" s="13">
        <v>45265</v>
      </c>
      <c r="I183" s="14">
        <v>35800000</v>
      </c>
      <c r="J183" s="15" t="s">
        <v>147</v>
      </c>
      <c r="K183" s="16" t="s">
        <v>148</v>
      </c>
    </row>
    <row r="184" spans="2:11" ht="63" customHeight="1">
      <c r="B184" s="21">
        <v>180</v>
      </c>
      <c r="C184" s="18" t="s">
        <v>182</v>
      </c>
      <c r="D184" s="19" t="s">
        <v>100</v>
      </c>
      <c r="E184" s="10">
        <v>201330</v>
      </c>
      <c r="F184" s="11">
        <v>16828</v>
      </c>
      <c r="G184" s="12" t="s">
        <v>338</v>
      </c>
      <c r="H184" s="13">
        <v>38124</v>
      </c>
      <c r="I184" s="14">
        <v>3500000</v>
      </c>
      <c r="J184" s="15" t="s">
        <v>147</v>
      </c>
      <c r="K184" s="17" t="s">
        <v>148</v>
      </c>
    </row>
    <row r="185" spans="2:11" ht="63" customHeight="1">
      <c r="B185" s="21">
        <v>181</v>
      </c>
      <c r="C185" s="18" t="s">
        <v>161</v>
      </c>
      <c r="D185" s="19" t="s">
        <v>121</v>
      </c>
      <c r="E185" s="10">
        <v>201330</v>
      </c>
      <c r="F185" s="11">
        <v>54824</v>
      </c>
      <c r="G185" s="12" t="s">
        <v>339</v>
      </c>
      <c r="H185" s="13">
        <v>42933</v>
      </c>
      <c r="I185" s="14">
        <v>11732000</v>
      </c>
      <c r="J185" s="15" t="s">
        <v>147</v>
      </c>
      <c r="K185" s="16" t="s">
        <v>148</v>
      </c>
    </row>
    <row r="186" spans="2:11" ht="63" customHeight="1">
      <c r="B186" s="21">
        <v>182</v>
      </c>
      <c r="C186" s="18" t="s">
        <v>193</v>
      </c>
      <c r="D186" s="19" t="s">
        <v>100</v>
      </c>
      <c r="E186" s="10">
        <v>201330</v>
      </c>
      <c r="F186" s="11">
        <v>74068</v>
      </c>
      <c r="G186" s="12" t="s">
        <v>340</v>
      </c>
      <c r="H186" s="13">
        <v>45041</v>
      </c>
      <c r="I186" s="14">
        <v>19540000</v>
      </c>
      <c r="J186" s="15" t="s">
        <v>147</v>
      </c>
      <c r="K186" s="17" t="s">
        <v>148</v>
      </c>
    </row>
    <row r="187" spans="2:11" ht="63" customHeight="1">
      <c r="B187" s="21">
        <v>183</v>
      </c>
      <c r="C187" s="18" t="s">
        <v>151</v>
      </c>
      <c r="D187" s="19" t="s">
        <v>122</v>
      </c>
      <c r="E187" s="10">
        <v>201330</v>
      </c>
      <c r="F187" s="11">
        <v>79905</v>
      </c>
      <c r="G187" s="12" t="s">
        <v>341</v>
      </c>
      <c r="H187" s="13">
        <v>45639</v>
      </c>
      <c r="I187" s="14">
        <v>54020000</v>
      </c>
      <c r="J187" s="15" t="s">
        <v>147</v>
      </c>
      <c r="K187" s="17" t="s">
        <v>148</v>
      </c>
    </row>
    <row r="188" spans="2:11" ht="63" customHeight="1">
      <c r="B188" s="21">
        <v>184</v>
      </c>
      <c r="C188" s="18" t="s">
        <v>149</v>
      </c>
      <c r="D188" s="19" t="s">
        <v>163</v>
      </c>
      <c r="E188" s="10">
        <v>201330</v>
      </c>
      <c r="F188" s="11">
        <v>59869</v>
      </c>
      <c r="G188" s="12" t="s">
        <v>342</v>
      </c>
      <c r="H188" s="13">
        <v>42570</v>
      </c>
      <c r="I188" s="14">
        <v>20000000</v>
      </c>
      <c r="J188" s="15" t="s">
        <v>147</v>
      </c>
      <c r="K188" s="16" t="s">
        <v>148</v>
      </c>
    </row>
    <row r="189" spans="2:11" ht="63" customHeight="1">
      <c r="B189" s="21">
        <v>185</v>
      </c>
      <c r="C189" s="18" t="s">
        <v>265</v>
      </c>
      <c r="D189" s="19" t="s">
        <v>104</v>
      </c>
      <c r="E189" s="10">
        <v>201330</v>
      </c>
      <c r="F189" s="11">
        <v>48526</v>
      </c>
      <c r="G189" s="12" t="s">
        <v>343</v>
      </c>
      <c r="H189" s="13">
        <v>41629</v>
      </c>
      <c r="I189" s="14">
        <v>17500400</v>
      </c>
      <c r="J189" s="15" t="s">
        <v>147</v>
      </c>
      <c r="K189" s="16" t="s">
        <v>148</v>
      </c>
    </row>
    <row r="190" spans="2:11" ht="63" customHeight="1">
      <c r="B190" s="21">
        <v>186</v>
      </c>
      <c r="C190" s="18" t="s">
        <v>265</v>
      </c>
      <c r="D190" s="19" t="s">
        <v>104</v>
      </c>
      <c r="E190" s="10">
        <v>201330</v>
      </c>
      <c r="F190" s="11">
        <v>48525</v>
      </c>
      <c r="G190" s="12" t="s">
        <v>344</v>
      </c>
      <c r="H190" s="13">
        <v>41629</v>
      </c>
      <c r="I190" s="14">
        <v>17500400</v>
      </c>
      <c r="J190" s="15" t="s">
        <v>147</v>
      </c>
      <c r="K190" s="16" t="s">
        <v>148</v>
      </c>
    </row>
    <row r="191" spans="2:11" ht="63" customHeight="1">
      <c r="B191" s="21">
        <v>187</v>
      </c>
      <c r="C191" s="18" t="s">
        <v>161</v>
      </c>
      <c r="D191" s="19" t="s">
        <v>119</v>
      </c>
      <c r="E191" s="10">
        <v>201330</v>
      </c>
      <c r="F191" s="11">
        <v>66712</v>
      </c>
      <c r="G191" s="12" t="s">
        <v>345</v>
      </c>
      <c r="H191" s="13">
        <v>43710</v>
      </c>
      <c r="I191" s="14">
        <v>15664700</v>
      </c>
      <c r="J191" s="15" t="s">
        <v>147</v>
      </c>
      <c r="K191" s="16" t="s">
        <v>148</v>
      </c>
    </row>
    <row r="192" spans="2:11" ht="63" customHeight="1">
      <c r="B192" s="21">
        <v>188</v>
      </c>
      <c r="C192" s="18" t="s">
        <v>149</v>
      </c>
      <c r="D192" s="19" t="s">
        <v>158</v>
      </c>
      <c r="E192" s="10">
        <v>201330</v>
      </c>
      <c r="F192" s="11">
        <v>48066</v>
      </c>
      <c r="G192" s="12" t="s">
        <v>346</v>
      </c>
      <c r="H192" s="13">
        <v>41309</v>
      </c>
      <c r="I192" s="14">
        <v>19243743</v>
      </c>
      <c r="J192" s="15" t="s">
        <v>147</v>
      </c>
      <c r="K192" s="16" t="s">
        <v>148</v>
      </c>
    </row>
    <row r="193" spans="2:11" ht="63" customHeight="1">
      <c r="B193" s="21">
        <v>189</v>
      </c>
      <c r="C193" s="18" t="s">
        <v>149</v>
      </c>
      <c r="D193" s="19" t="s">
        <v>118</v>
      </c>
      <c r="E193" s="10">
        <v>201330</v>
      </c>
      <c r="F193" s="11">
        <v>48092</v>
      </c>
      <c r="G193" s="12" t="s">
        <v>347</v>
      </c>
      <c r="H193" s="13">
        <v>41309</v>
      </c>
      <c r="I193" s="14">
        <v>4922775</v>
      </c>
      <c r="J193" s="15" t="s">
        <v>147</v>
      </c>
      <c r="K193" s="16" t="s">
        <v>148</v>
      </c>
    </row>
    <row r="194" spans="2:11" ht="63" customHeight="1">
      <c r="B194" s="21">
        <v>190</v>
      </c>
      <c r="C194" s="18" t="s">
        <v>182</v>
      </c>
      <c r="D194" s="19" t="s">
        <v>100</v>
      </c>
      <c r="E194" s="10">
        <v>201330</v>
      </c>
      <c r="F194" s="11">
        <v>48091</v>
      </c>
      <c r="G194" s="12" t="s">
        <v>348</v>
      </c>
      <c r="H194" s="13">
        <v>41393</v>
      </c>
      <c r="I194" s="14">
        <v>4922775</v>
      </c>
      <c r="J194" s="15" t="s">
        <v>147</v>
      </c>
      <c r="K194" s="17" t="s">
        <v>148</v>
      </c>
    </row>
    <row r="195" spans="2:11" ht="63" customHeight="1">
      <c r="B195" s="21">
        <v>191</v>
      </c>
      <c r="C195" s="18" t="s">
        <v>149</v>
      </c>
      <c r="D195" s="19" t="s">
        <v>97</v>
      </c>
      <c r="E195" s="10">
        <v>201330</v>
      </c>
      <c r="F195" s="11">
        <v>76488</v>
      </c>
      <c r="G195" s="12" t="s">
        <v>349</v>
      </c>
      <c r="H195" s="13">
        <v>45218</v>
      </c>
      <c r="I195" s="14">
        <v>82999999</v>
      </c>
      <c r="J195" s="15" t="s">
        <v>147</v>
      </c>
      <c r="K195" s="16" t="s">
        <v>148</v>
      </c>
    </row>
    <row r="196" spans="2:11" ht="63" customHeight="1">
      <c r="B196" s="21">
        <v>192</v>
      </c>
      <c r="C196" s="18" t="s">
        <v>149</v>
      </c>
      <c r="D196" s="19" t="s">
        <v>97</v>
      </c>
      <c r="E196" s="10">
        <v>201330</v>
      </c>
      <c r="F196" s="11">
        <v>76489</v>
      </c>
      <c r="G196" s="12" t="s">
        <v>349</v>
      </c>
      <c r="H196" s="13">
        <v>45218</v>
      </c>
      <c r="I196" s="14">
        <v>82999999</v>
      </c>
      <c r="J196" s="15" t="s">
        <v>147</v>
      </c>
      <c r="K196" s="16" t="s">
        <v>148</v>
      </c>
    </row>
    <row r="197" spans="2:11" ht="63" customHeight="1">
      <c r="B197" s="21">
        <v>193</v>
      </c>
      <c r="C197" s="18" t="s">
        <v>265</v>
      </c>
      <c r="D197" s="19" t="s">
        <v>103</v>
      </c>
      <c r="E197" s="10">
        <v>201330</v>
      </c>
      <c r="F197" s="11">
        <v>81320</v>
      </c>
      <c r="G197" s="12" t="s">
        <v>350</v>
      </c>
      <c r="H197" s="13">
        <v>45604</v>
      </c>
      <c r="I197" s="14">
        <v>10879032</v>
      </c>
      <c r="J197" s="15" t="s">
        <v>147</v>
      </c>
      <c r="K197" s="16" t="s">
        <v>148</v>
      </c>
    </row>
    <row r="198" spans="2:11" ht="63" customHeight="1">
      <c r="B198" s="21">
        <v>194</v>
      </c>
      <c r="C198" s="18" t="s">
        <v>146</v>
      </c>
      <c r="D198" s="19" t="s">
        <v>111</v>
      </c>
      <c r="E198" s="10">
        <v>201330</v>
      </c>
      <c r="F198" s="11">
        <v>86511</v>
      </c>
      <c r="G198" s="12" t="s">
        <v>351</v>
      </c>
      <c r="H198" s="13">
        <v>46225</v>
      </c>
      <c r="I198" s="14">
        <v>11475000</v>
      </c>
      <c r="J198" s="15" t="s">
        <v>147</v>
      </c>
      <c r="K198" s="16" t="s">
        <v>148</v>
      </c>
    </row>
    <row r="199" spans="2:11" ht="63" customHeight="1">
      <c r="B199" s="21">
        <v>195</v>
      </c>
      <c r="C199" s="18" t="s">
        <v>146</v>
      </c>
      <c r="D199" s="19" t="s">
        <v>110</v>
      </c>
      <c r="E199" s="10">
        <v>201330</v>
      </c>
      <c r="F199" s="11">
        <v>84502</v>
      </c>
      <c r="G199" s="12" t="s">
        <v>352</v>
      </c>
      <c r="H199" s="13">
        <v>46035</v>
      </c>
      <c r="I199" s="14">
        <v>21539000</v>
      </c>
      <c r="J199" s="15" t="s">
        <v>147</v>
      </c>
      <c r="K199" s="16" t="s">
        <v>148</v>
      </c>
    </row>
    <row r="200" spans="2:11" ht="63" customHeight="1">
      <c r="B200" s="21">
        <v>196</v>
      </c>
      <c r="C200" s="18" t="s">
        <v>161</v>
      </c>
      <c r="D200" s="19" t="s">
        <v>121</v>
      </c>
      <c r="E200" s="10">
        <v>201330</v>
      </c>
      <c r="F200" s="11">
        <v>69451</v>
      </c>
      <c r="G200" s="12" t="s">
        <v>353</v>
      </c>
      <c r="H200" s="13">
        <v>44195</v>
      </c>
      <c r="I200" s="14">
        <v>12667000</v>
      </c>
      <c r="J200" s="15" t="s">
        <v>147</v>
      </c>
      <c r="K200" s="16" t="s">
        <v>148</v>
      </c>
    </row>
    <row r="201" spans="2:11" ht="63" customHeight="1">
      <c r="B201" s="21">
        <v>197</v>
      </c>
      <c r="C201" s="18" t="s">
        <v>151</v>
      </c>
      <c r="D201" s="19" t="s">
        <v>98</v>
      </c>
      <c r="E201" s="10">
        <v>201330</v>
      </c>
      <c r="F201" s="11">
        <v>70072</v>
      </c>
      <c r="G201" s="12" t="s">
        <v>354</v>
      </c>
      <c r="H201" s="13">
        <v>44561</v>
      </c>
      <c r="I201" s="14">
        <v>14500000</v>
      </c>
      <c r="J201" s="15" t="s">
        <v>147</v>
      </c>
      <c r="K201" s="17" t="s">
        <v>148</v>
      </c>
    </row>
    <row r="202" spans="2:11" ht="63" customHeight="1">
      <c r="B202" s="21">
        <v>198</v>
      </c>
      <c r="C202" s="18" t="s">
        <v>161</v>
      </c>
      <c r="D202" s="19" t="s">
        <v>121</v>
      </c>
      <c r="E202" s="10">
        <v>201330</v>
      </c>
      <c r="F202" s="11">
        <v>69449</v>
      </c>
      <c r="G202" s="12" t="s">
        <v>355</v>
      </c>
      <c r="H202" s="13">
        <v>44195</v>
      </c>
      <c r="I202" s="14">
        <v>12667000</v>
      </c>
      <c r="J202" s="15" t="s">
        <v>147</v>
      </c>
      <c r="K202" s="16" t="s">
        <v>148</v>
      </c>
    </row>
    <row r="203" spans="2:11" ht="63" customHeight="1">
      <c r="B203" s="21">
        <v>199</v>
      </c>
      <c r="C203" s="18" t="s">
        <v>161</v>
      </c>
      <c r="D203" s="19" t="s">
        <v>126</v>
      </c>
      <c r="E203" s="10">
        <v>201330</v>
      </c>
      <c r="F203" s="11">
        <v>69452</v>
      </c>
      <c r="G203" s="12" t="s">
        <v>356</v>
      </c>
      <c r="H203" s="13">
        <v>44195</v>
      </c>
      <c r="I203" s="14">
        <v>12667000</v>
      </c>
      <c r="J203" s="15" t="s">
        <v>147</v>
      </c>
      <c r="K203" s="16" t="s">
        <v>148</v>
      </c>
    </row>
    <row r="204" spans="2:11" ht="63" customHeight="1">
      <c r="B204" s="21">
        <v>200</v>
      </c>
      <c r="C204" s="18" t="s">
        <v>193</v>
      </c>
      <c r="D204" s="19" t="s">
        <v>194</v>
      </c>
      <c r="E204" s="10">
        <v>201330</v>
      </c>
      <c r="F204" s="11">
        <v>66684</v>
      </c>
      <c r="G204" s="12" t="s">
        <v>357</v>
      </c>
      <c r="H204" s="13">
        <v>40298</v>
      </c>
      <c r="I204" s="14">
        <v>6890400</v>
      </c>
      <c r="J204" s="15" t="s">
        <v>147</v>
      </c>
      <c r="K204" s="17" t="s">
        <v>148</v>
      </c>
    </row>
    <row r="205" spans="2:11" ht="63" customHeight="1">
      <c r="B205" s="21">
        <v>201</v>
      </c>
      <c r="C205" s="18" t="s">
        <v>161</v>
      </c>
      <c r="D205" s="19" t="s">
        <v>121</v>
      </c>
      <c r="E205" s="10">
        <v>201330</v>
      </c>
      <c r="F205" s="11">
        <v>66721</v>
      </c>
      <c r="G205" s="12" t="s">
        <v>358</v>
      </c>
      <c r="H205" s="13">
        <v>43713</v>
      </c>
      <c r="I205" s="14">
        <v>11508000</v>
      </c>
      <c r="J205" s="15" t="s">
        <v>147</v>
      </c>
      <c r="K205" s="16" t="s">
        <v>148</v>
      </c>
    </row>
    <row r="206" spans="2:11" ht="63" customHeight="1">
      <c r="B206" s="21">
        <v>202</v>
      </c>
      <c r="C206" s="18" t="s">
        <v>193</v>
      </c>
      <c r="D206" s="19" t="s">
        <v>100</v>
      </c>
      <c r="E206" s="10">
        <v>201330</v>
      </c>
      <c r="F206" s="11">
        <v>80627</v>
      </c>
      <c r="G206" s="12" t="s">
        <v>359</v>
      </c>
      <c r="H206" s="13">
        <v>45917</v>
      </c>
      <c r="I206" s="14">
        <v>16000000</v>
      </c>
      <c r="J206" s="15" t="s">
        <v>147</v>
      </c>
      <c r="K206" s="17" t="s">
        <v>148</v>
      </c>
    </row>
    <row r="207" spans="2:11" ht="63" customHeight="1">
      <c r="B207" s="21">
        <v>203</v>
      </c>
      <c r="C207" s="18" t="s">
        <v>149</v>
      </c>
      <c r="D207" s="19" t="s">
        <v>176</v>
      </c>
      <c r="E207" s="10">
        <v>201330</v>
      </c>
      <c r="F207" s="11">
        <v>58516</v>
      </c>
      <c r="G207" s="12" t="s">
        <v>360</v>
      </c>
      <c r="H207" s="13">
        <v>41624</v>
      </c>
      <c r="I207" s="14">
        <v>7732200</v>
      </c>
      <c r="J207" s="15" t="s">
        <v>147</v>
      </c>
      <c r="K207" s="16" t="s">
        <v>148</v>
      </c>
    </row>
    <row r="208" spans="2:11" ht="63" customHeight="1">
      <c r="B208" s="21">
        <v>204</v>
      </c>
      <c r="C208" s="18" t="s">
        <v>146</v>
      </c>
      <c r="D208" s="19" t="s">
        <v>125</v>
      </c>
      <c r="E208" s="10">
        <v>201330</v>
      </c>
      <c r="F208" s="11">
        <v>77048</v>
      </c>
      <c r="G208" s="12" t="s">
        <v>361</v>
      </c>
      <c r="H208" s="13">
        <v>45273</v>
      </c>
      <c r="I208" s="14">
        <v>12242360</v>
      </c>
      <c r="J208" s="15" t="s">
        <v>147</v>
      </c>
      <c r="K208" s="16" t="s">
        <v>148</v>
      </c>
    </row>
    <row r="209" spans="2:11" ht="63" customHeight="1">
      <c r="B209" s="21">
        <v>205</v>
      </c>
      <c r="C209" s="18" t="s">
        <v>146</v>
      </c>
      <c r="D209" s="19" t="s">
        <v>125</v>
      </c>
      <c r="E209" s="10">
        <v>201330</v>
      </c>
      <c r="F209" s="11">
        <v>77049</v>
      </c>
      <c r="G209" s="12" t="s">
        <v>361</v>
      </c>
      <c r="H209" s="13">
        <v>45273</v>
      </c>
      <c r="I209" s="14">
        <v>12242360</v>
      </c>
      <c r="J209" s="15" t="s">
        <v>147</v>
      </c>
      <c r="K209" s="16" t="s">
        <v>148</v>
      </c>
    </row>
    <row r="210" spans="2:11" ht="63" customHeight="1">
      <c r="B210" s="21">
        <v>206</v>
      </c>
      <c r="C210" s="18" t="s">
        <v>161</v>
      </c>
      <c r="D210" s="19" t="s">
        <v>115</v>
      </c>
      <c r="E210" s="10">
        <v>201330</v>
      </c>
      <c r="F210" s="11">
        <v>48089</v>
      </c>
      <c r="G210" s="12" t="s">
        <v>362</v>
      </c>
      <c r="H210" s="13">
        <v>41333</v>
      </c>
      <c r="I210" s="14">
        <v>6437475</v>
      </c>
      <c r="J210" s="15" t="s">
        <v>147</v>
      </c>
      <c r="K210" s="16" t="s">
        <v>148</v>
      </c>
    </row>
    <row r="211" spans="2:11" ht="63" customHeight="1">
      <c r="B211" s="21">
        <v>207</v>
      </c>
      <c r="C211" s="18" t="s">
        <v>146</v>
      </c>
      <c r="D211" s="19" t="s">
        <v>125</v>
      </c>
      <c r="E211" s="10">
        <v>201330</v>
      </c>
      <c r="F211" s="11">
        <v>77050</v>
      </c>
      <c r="G211" s="12" t="s">
        <v>363</v>
      </c>
      <c r="H211" s="13">
        <v>45273</v>
      </c>
      <c r="I211" s="14">
        <v>18515201</v>
      </c>
      <c r="J211" s="15" t="s">
        <v>147</v>
      </c>
      <c r="K211" s="16" t="s">
        <v>148</v>
      </c>
    </row>
    <row r="212" spans="2:11" ht="63" customHeight="1">
      <c r="B212" s="21">
        <v>208</v>
      </c>
      <c r="C212" s="18" t="s">
        <v>146</v>
      </c>
      <c r="D212" s="19" t="s">
        <v>103</v>
      </c>
      <c r="E212" s="10">
        <v>201330</v>
      </c>
      <c r="F212" s="11">
        <v>18844</v>
      </c>
      <c r="G212" s="12" t="s">
        <v>364</v>
      </c>
      <c r="H212" s="13">
        <v>35503</v>
      </c>
      <c r="I212" s="14">
        <v>6181521</v>
      </c>
      <c r="J212" s="15" t="s">
        <v>147</v>
      </c>
      <c r="K212" s="16" t="s">
        <v>148</v>
      </c>
    </row>
    <row r="213" spans="2:11" ht="63" customHeight="1">
      <c r="B213" s="21">
        <v>209</v>
      </c>
      <c r="C213" s="18" t="s">
        <v>161</v>
      </c>
      <c r="D213" s="19" t="s">
        <v>115</v>
      </c>
      <c r="E213" s="10">
        <v>201330</v>
      </c>
      <c r="F213" s="11">
        <v>48090</v>
      </c>
      <c r="G213" s="12" t="s">
        <v>365</v>
      </c>
      <c r="H213" s="13">
        <v>41333</v>
      </c>
      <c r="I213" s="14">
        <v>6647850</v>
      </c>
      <c r="J213" s="15" t="s">
        <v>147</v>
      </c>
      <c r="K213" s="16" t="s">
        <v>148</v>
      </c>
    </row>
    <row r="214" spans="2:11" ht="63" customHeight="1">
      <c r="B214" s="21">
        <v>210</v>
      </c>
      <c r="C214" s="18" t="s">
        <v>150</v>
      </c>
      <c r="D214" s="19" t="s">
        <v>112</v>
      </c>
      <c r="E214" s="10">
        <v>201330</v>
      </c>
      <c r="F214" s="11">
        <v>51339</v>
      </c>
      <c r="G214" s="12" t="s">
        <v>366</v>
      </c>
      <c r="H214" s="13">
        <v>42801</v>
      </c>
      <c r="I214" s="14">
        <v>15480000</v>
      </c>
      <c r="J214" s="15" t="s">
        <v>147</v>
      </c>
      <c r="K214" s="17" t="s">
        <v>148</v>
      </c>
    </row>
    <row r="215" spans="2:11" ht="63" customHeight="1">
      <c r="B215" s="21">
        <v>211</v>
      </c>
      <c r="C215" s="18" t="s">
        <v>161</v>
      </c>
      <c r="D215" s="19" t="s">
        <v>106</v>
      </c>
      <c r="E215" s="10">
        <v>201330</v>
      </c>
      <c r="F215" s="11">
        <v>38329</v>
      </c>
      <c r="G215" s="12" t="s">
        <v>367</v>
      </c>
      <c r="H215" s="13">
        <v>40199</v>
      </c>
      <c r="I215" s="14">
        <v>7802100</v>
      </c>
      <c r="J215" s="15" t="s">
        <v>147</v>
      </c>
      <c r="K215" s="16" t="s">
        <v>148</v>
      </c>
    </row>
    <row r="216" spans="2:11" ht="63" customHeight="1">
      <c r="B216" s="21">
        <v>212</v>
      </c>
      <c r="C216" s="18" t="s">
        <v>161</v>
      </c>
      <c r="D216" s="19" t="s">
        <v>233</v>
      </c>
      <c r="E216" s="10">
        <v>201330</v>
      </c>
      <c r="F216" s="11">
        <v>54948</v>
      </c>
      <c r="G216" s="12" t="s">
        <v>368</v>
      </c>
      <c r="H216" s="13">
        <v>43244</v>
      </c>
      <c r="I216" s="14">
        <v>20079000</v>
      </c>
      <c r="J216" s="15" t="s">
        <v>147</v>
      </c>
      <c r="K216" s="16" t="s">
        <v>148</v>
      </c>
    </row>
    <row r="217" spans="2:11" ht="63" customHeight="1">
      <c r="B217" s="21">
        <v>213</v>
      </c>
      <c r="C217" s="18" t="s">
        <v>161</v>
      </c>
      <c r="D217" s="19" t="s">
        <v>117</v>
      </c>
      <c r="E217" s="10">
        <v>201330</v>
      </c>
      <c r="F217" s="11">
        <v>70759</v>
      </c>
      <c r="G217" s="12" t="s">
        <v>369</v>
      </c>
      <c r="H217" s="13">
        <v>45181</v>
      </c>
      <c r="I217" s="14">
        <v>38100000</v>
      </c>
      <c r="J217" s="15" t="s">
        <v>147</v>
      </c>
      <c r="K217" s="16" t="s">
        <v>148</v>
      </c>
    </row>
    <row r="218" spans="2:11" ht="63" customHeight="1">
      <c r="B218" s="21">
        <v>214</v>
      </c>
      <c r="C218" s="18" t="s">
        <v>161</v>
      </c>
      <c r="D218" s="19" t="s">
        <v>121</v>
      </c>
      <c r="E218" s="10">
        <v>201330</v>
      </c>
      <c r="F218" s="11">
        <v>77747</v>
      </c>
      <c r="G218" s="12" t="s">
        <v>370</v>
      </c>
      <c r="H218" s="13">
        <v>45540</v>
      </c>
      <c r="I218" s="14">
        <v>31800000</v>
      </c>
      <c r="J218" s="15" t="s">
        <v>147</v>
      </c>
      <c r="K218" s="16" t="s">
        <v>148</v>
      </c>
    </row>
    <row r="219" spans="2:11" ht="63" customHeight="1">
      <c r="B219" s="21">
        <v>215</v>
      </c>
      <c r="C219" s="18" t="s">
        <v>161</v>
      </c>
      <c r="D219" s="19" t="s">
        <v>121</v>
      </c>
      <c r="E219" s="10">
        <v>201330</v>
      </c>
      <c r="F219" s="11">
        <v>77748</v>
      </c>
      <c r="G219" s="12" t="s">
        <v>371</v>
      </c>
      <c r="H219" s="13">
        <v>45540</v>
      </c>
      <c r="I219" s="14">
        <v>37200000</v>
      </c>
      <c r="J219" s="15" t="s">
        <v>147</v>
      </c>
      <c r="K219" s="16" t="s">
        <v>148</v>
      </c>
    </row>
    <row r="220" spans="2:11" ht="63" customHeight="1">
      <c r="B220" s="21">
        <v>216</v>
      </c>
      <c r="C220" s="18" t="s">
        <v>146</v>
      </c>
      <c r="D220" s="19" t="s">
        <v>125</v>
      </c>
      <c r="E220" s="10">
        <v>201330</v>
      </c>
      <c r="F220" s="11">
        <v>48093</v>
      </c>
      <c r="G220" s="12" t="s">
        <v>372</v>
      </c>
      <c r="H220" s="13">
        <v>41638</v>
      </c>
      <c r="I220" s="14">
        <v>13068495</v>
      </c>
      <c r="J220" s="15" t="s">
        <v>147</v>
      </c>
      <c r="K220" s="16" t="s">
        <v>148</v>
      </c>
    </row>
    <row r="221" spans="2:11" ht="63" customHeight="1">
      <c r="B221" s="21">
        <v>217</v>
      </c>
      <c r="C221" s="18" t="s">
        <v>146</v>
      </c>
      <c r="D221" s="19" t="s">
        <v>125</v>
      </c>
      <c r="E221" s="10">
        <v>201330</v>
      </c>
      <c r="F221" s="11">
        <v>48095</v>
      </c>
      <c r="G221" s="12" t="s">
        <v>372</v>
      </c>
      <c r="H221" s="13">
        <v>41638</v>
      </c>
      <c r="I221" s="14">
        <v>13068495</v>
      </c>
      <c r="J221" s="15" t="s">
        <v>147</v>
      </c>
      <c r="K221" s="16" t="s">
        <v>148</v>
      </c>
    </row>
    <row r="222" spans="2:11" ht="63" customHeight="1">
      <c r="B222" s="21">
        <v>218</v>
      </c>
      <c r="C222" s="18" t="s">
        <v>149</v>
      </c>
      <c r="D222" s="19" t="s">
        <v>102</v>
      </c>
      <c r="E222" s="10">
        <v>201330</v>
      </c>
      <c r="F222" s="11">
        <v>53803</v>
      </c>
      <c r="G222" s="12" t="s">
        <v>373</v>
      </c>
      <c r="H222" s="13">
        <v>43305</v>
      </c>
      <c r="I222" s="14">
        <v>27310000</v>
      </c>
      <c r="J222" s="15" t="s">
        <v>147</v>
      </c>
      <c r="K222" s="16" t="s">
        <v>148</v>
      </c>
    </row>
    <row r="223" spans="2:11" ht="63" customHeight="1">
      <c r="B223" s="21">
        <v>219</v>
      </c>
      <c r="C223" s="18" t="s">
        <v>146</v>
      </c>
      <c r="D223" s="19" t="s">
        <v>103</v>
      </c>
      <c r="E223" s="10">
        <v>201330</v>
      </c>
      <c r="F223" s="11">
        <v>44733</v>
      </c>
      <c r="G223" s="12" t="s">
        <v>374</v>
      </c>
      <c r="H223" s="13">
        <v>35503</v>
      </c>
      <c r="I223" s="14">
        <v>3976590</v>
      </c>
      <c r="J223" s="15" t="s">
        <v>147</v>
      </c>
      <c r="K223" s="16" t="s">
        <v>148</v>
      </c>
    </row>
    <row r="224" spans="2:11" ht="63" customHeight="1">
      <c r="B224" s="21">
        <v>220</v>
      </c>
      <c r="C224" s="18" t="s">
        <v>146</v>
      </c>
      <c r="D224" s="19" t="s">
        <v>125</v>
      </c>
      <c r="E224" s="10">
        <v>201330</v>
      </c>
      <c r="F224" s="11">
        <v>48094</v>
      </c>
      <c r="G224" s="12" t="s">
        <v>375</v>
      </c>
      <c r="H224" s="13">
        <v>41638</v>
      </c>
      <c r="I224" s="14">
        <v>5200470</v>
      </c>
      <c r="J224" s="15" t="s">
        <v>147</v>
      </c>
      <c r="K224" s="16" t="s">
        <v>148</v>
      </c>
    </row>
    <row r="225" spans="2:11" ht="63" customHeight="1">
      <c r="B225" s="21">
        <v>221</v>
      </c>
      <c r="C225" s="18" t="s">
        <v>265</v>
      </c>
      <c r="D225" s="19" t="s">
        <v>116</v>
      </c>
      <c r="E225" s="10">
        <v>201330</v>
      </c>
      <c r="F225" s="11">
        <v>39383</v>
      </c>
      <c r="G225" s="12" t="s">
        <v>376</v>
      </c>
      <c r="H225" s="13">
        <v>41003</v>
      </c>
      <c r="I225" s="14">
        <v>18270000</v>
      </c>
      <c r="J225" s="15" t="s">
        <v>147</v>
      </c>
      <c r="K225" s="16" t="s">
        <v>148</v>
      </c>
    </row>
    <row r="226" spans="2:11" ht="63" customHeight="1">
      <c r="B226" s="21">
        <v>222</v>
      </c>
      <c r="C226" s="18" t="s">
        <v>151</v>
      </c>
      <c r="D226" s="19" t="s">
        <v>122</v>
      </c>
      <c r="E226" s="10">
        <v>201330</v>
      </c>
      <c r="F226" s="11">
        <v>79903</v>
      </c>
      <c r="G226" s="12" t="s">
        <v>377</v>
      </c>
      <c r="H226" s="13">
        <v>45639</v>
      </c>
      <c r="I226" s="14">
        <v>24581750</v>
      </c>
      <c r="J226" s="15" t="s">
        <v>147</v>
      </c>
      <c r="K226" s="17" t="s">
        <v>148</v>
      </c>
    </row>
    <row r="227" spans="2:11" ht="63" customHeight="1">
      <c r="B227" s="21">
        <v>223</v>
      </c>
      <c r="C227" s="18" t="s">
        <v>151</v>
      </c>
      <c r="D227" s="19" t="s">
        <v>113</v>
      </c>
      <c r="E227" s="10">
        <v>201330</v>
      </c>
      <c r="F227" s="11">
        <v>79904</v>
      </c>
      <c r="G227" s="12" t="s">
        <v>378</v>
      </c>
      <c r="H227" s="13">
        <v>45639</v>
      </c>
      <c r="I227" s="14">
        <v>24581750</v>
      </c>
      <c r="J227" s="15" t="s">
        <v>147</v>
      </c>
      <c r="K227" s="17" t="s">
        <v>148</v>
      </c>
    </row>
    <row r="228" spans="2:11" ht="63" customHeight="1">
      <c r="B228" s="21">
        <v>224</v>
      </c>
      <c r="C228" s="18" t="s">
        <v>150</v>
      </c>
      <c r="D228" s="19" t="s">
        <v>101</v>
      </c>
      <c r="E228" s="10">
        <v>201330</v>
      </c>
      <c r="F228" s="11">
        <v>67040</v>
      </c>
      <c r="G228" s="12" t="s">
        <v>379</v>
      </c>
      <c r="H228" s="13">
        <v>43830</v>
      </c>
      <c r="I228" s="14">
        <v>29200000</v>
      </c>
      <c r="J228" s="15" t="s">
        <v>147</v>
      </c>
      <c r="K228" s="17" t="s">
        <v>148</v>
      </c>
    </row>
    <row r="229" spans="2:11" ht="63" customHeight="1">
      <c r="B229" s="21">
        <v>225</v>
      </c>
      <c r="C229" s="18" t="s">
        <v>265</v>
      </c>
      <c r="D229" s="19" t="s">
        <v>103</v>
      </c>
      <c r="E229" s="10">
        <v>201330</v>
      </c>
      <c r="F229" s="11">
        <v>81319</v>
      </c>
      <c r="G229" s="12" t="s">
        <v>380</v>
      </c>
      <c r="H229" s="13">
        <v>45604</v>
      </c>
      <c r="I229" s="14">
        <v>15349956</v>
      </c>
      <c r="J229" s="15" t="s">
        <v>147</v>
      </c>
      <c r="K229" s="16" t="s">
        <v>148</v>
      </c>
    </row>
    <row r="230" spans="2:11" ht="63" customHeight="1">
      <c r="B230" s="21">
        <v>226</v>
      </c>
      <c r="C230" s="18" t="s">
        <v>149</v>
      </c>
      <c r="D230" s="19" t="s">
        <v>276</v>
      </c>
      <c r="E230" s="10">
        <v>201330</v>
      </c>
      <c r="F230" s="11">
        <v>75708</v>
      </c>
      <c r="G230" s="12" t="s">
        <v>381</v>
      </c>
      <c r="H230" s="13">
        <v>44925</v>
      </c>
      <c r="I230" s="14">
        <v>29000000</v>
      </c>
      <c r="J230" s="15" t="s">
        <v>147</v>
      </c>
      <c r="K230" s="16" t="s">
        <v>148</v>
      </c>
    </row>
    <row r="231" spans="2:11" ht="63" customHeight="1">
      <c r="B231" s="21">
        <v>227</v>
      </c>
      <c r="C231" s="18" t="s">
        <v>149</v>
      </c>
      <c r="D231" s="19" t="s">
        <v>276</v>
      </c>
      <c r="E231" s="10">
        <v>201330</v>
      </c>
      <c r="F231" s="11">
        <v>75709</v>
      </c>
      <c r="G231" s="12" t="s">
        <v>381</v>
      </c>
      <c r="H231" s="13">
        <v>44925</v>
      </c>
      <c r="I231" s="14">
        <v>29000000</v>
      </c>
      <c r="J231" s="15" t="s">
        <v>147</v>
      </c>
      <c r="K231" s="16" t="s">
        <v>148</v>
      </c>
    </row>
    <row r="232" spans="2:11" ht="63" customHeight="1">
      <c r="B232" s="21">
        <v>228</v>
      </c>
      <c r="C232" s="18" t="s">
        <v>146</v>
      </c>
      <c r="D232" s="19" t="s">
        <v>120</v>
      </c>
      <c r="E232" s="10">
        <v>201330</v>
      </c>
      <c r="F232" s="11">
        <v>77046</v>
      </c>
      <c r="G232" s="12" t="s">
        <v>382</v>
      </c>
      <c r="H232" s="13">
        <v>45265</v>
      </c>
      <c r="I232" s="14">
        <v>35800000</v>
      </c>
      <c r="J232" s="15" t="s">
        <v>147</v>
      </c>
      <c r="K232" s="16" t="s">
        <v>148</v>
      </c>
    </row>
    <row r="233" spans="2:11" ht="63" customHeight="1">
      <c r="B233" s="21">
        <v>229</v>
      </c>
      <c r="C233" s="18" t="s">
        <v>146</v>
      </c>
      <c r="D233" s="19" t="s">
        <v>120</v>
      </c>
      <c r="E233" s="10">
        <v>201330</v>
      </c>
      <c r="F233" s="11">
        <v>77045</v>
      </c>
      <c r="G233" s="12" t="s">
        <v>383</v>
      </c>
      <c r="H233" s="13">
        <v>45265</v>
      </c>
      <c r="I233" s="14">
        <v>35800118</v>
      </c>
      <c r="J233" s="15" t="s">
        <v>147</v>
      </c>
      <c r="K233" s="16" t="s">
        <v>148</v>
      </c>
    </row>
    <row r="234" spans="2:11" ht="63" customHeight="1">
      <c r="B234" s="21">
        <v>230</v>
      </c>
      <c r="C234" s="18" t="s">
        <v>150</v>
      </c>
      <c r="D234" s="19" t="s">
        <v>112</v>
      </c>
      <c r="E234" s="10">
        <v>201330</v>
      </c>
      <c r="F234" s="11">
        <v>475699</v>
      </c>
      <c r="G234" s="12" t="s">
        <v>384</v>
      </c>
      <c r="H234" s="13">
        <v>39447</v>
      </c>
      <c r="I234" s="14">
        <v>6377840</v>
      </c>
      <c r="J234" s="15" t="s">
        <v>147</v>
      </c>
      <c r="K234" s="17" t="s">
        <v>148</v>
      </c>
    </row>
    <row r="235" spans="2:11" ht="63" customHeight="1">
      <c r="B235" s="21">
        <v>231</v>
      </c>
      <c r="C235" s="18" t="s">
        <v>161</v>
      </c>
      <c r="D235" s="19" t="s">
        <v>109</v>
      </c>
      <c r="E235" s="10">
        <v>201330</v>
      </c>
      <c r="F235" s="11">
        <v>54665</v>
      </c>
      <c r="G235" s="12" t="s">
        <v>385</v>
      </c>
      <c r="H235" s="13">
        <v>42003</v>
      </c>
      <c r="I235" s="14">
        <v>24000000</v>
      </c>
      <c r="J235" s="15" t="s">
        <v>147</v>
      </c>
      <c r="K235" s="16" t="s">
        <v>148</v>
      </c>
    </row>
    <row r="236" spans="2:11" ht="63" customHeight="1">
      <c r="B236" s="21">
        <v>232</v>
      </c>
      <c r="C236" s="18" t="s">
        <v>161</v>
      </c>
      <c r="D236" s="19" t="s">
        <v>109</v>
      </c>
      <c r="E236" s="10">
        <v>201330</v>
      </c>
      <c r="F236" s="11">
        <v>38450</v>
      </c>
      <c r="G236" s="12" t="s">
        <v>386</v>
      </c>
      <c r="H236" s="13">
        <v>40395</v>
      </c>
      <c r="I236" s="14">
        <v>4768100</v>
      </c>
      <c r="J236" s="15" t="s">
        <v>147</v>
      </c>
      <c r="K236" s="16" t="s">
        <v>148</v>
      </c>
    </row>
    <row r="237" spans="2:11" ht="63" customHeight="1">
      <c r="B237" s="21">
        <v>233</v>
      </c>
      <c r="C237" s="18" t="s">
        <v>161</v>
      </c>
      <c r="D237" s="19" t="s">
        <v>233</v>
      </c>
      <c r="E237" s="10">
        <v>201330</v>
      </c>
      <c r="F237" s="11">
        <v>54891</v>
      </c>
      <c r="G237" s="12" t="s">
        <v>387</v>
      </c>
      <c r="H237" s="13">
        <v>43126</v>
      </c>
      <c r="I237" s="14">
        <v>8535000</v>
      </c>
      <c r="J237" s="15" t="s">
        <v>147</v>
      </c>
      <c r="K237" s="16" t="s">
        <v>148</v>
      </c>
    </row>
    <row r="238" spans="2:11" ht="63" customHeight="1">
      <c r="B238" s="21">
        <v>234</v>
      </c>
      <c r="C238" s="18" t="s">
        <v>146</v>
      </c>
      <c r="D238" s="19" t="s">
        <v>120</v>
      </c>
      <c r="E238" s="10">
        <v>201330</v>
      </c>
      <c r="F238" s="11">
        <v>31283</v>
      </c>
      <c r="G238" s="12" t="s">
        <v>388</v>
      </c>
      <c r="H238" s="13">
        <v>39444</v>
      </c>
      <c r="I238" s="14">
        <v>10780000</v>
      </c>
      <c r="J238" s="15" t="s">
        <v>147</v>
      </c>
      <c r="K238" s="16" t="s">
        <v>148</v>
      </c>
    </row>
    <row r="239" spans="2:11" ht="63" customHeight="1">
      <c r="B239" s="21">
        <v>235</v>
      </c>
      <c r="C239" s="18" t="s">
        <v>146</v>
      </c>
      <c r="D239" s="19" t="s">
        <v>104</v>
      </c>
      <c r="E239" s="10">
        <v>201330</v>
      </c>
      <c r="F239" s="11">
        <v>31282</v>
      </c>
      <c r="G239" s="12" t="s">
        <v>389</v>
      </c>
      <c r="H239" s="13">
        <v>39444</v>
      </c>
      <c r="I239" s="14">
        <v>10780000</v>
      </c>
      <c r="J239" s="15" t="s">
        <v>147</v>
      </c>
      <c r="K239" s="16" t="s">
        <v>148</v>
      </c>
    </row>
    <row r="240" spans="2:11" ht="63" customHeight="1">
      <c r="B240" s="21">
        <v>236</v>
      </c>
      <c r="C240" s="18" t="s">
        <v>161</v>
      </c>
      <c r="D240" s="19" t="s">
        <v>109</v>
      </c>
      <c r="E240" s="10">
        <v>201330</v>
      </c>
      <c r="F240" s="11">
        <v>475694</v>
      </c>
      <c r="G240" s="12" t="s">
        <v>390</v>
      </c>
      <c r="H240" s="13">
        <v>39447</v>
      </c>
      <c r="I240" s="14">
        <v>8495620</v>
      </c>
      <c r="J240" s="15" t="s">
        <v>147</v>
      </c>
      <c r="K240" s="16" t="s">
        <v>148</v>
      </c>
    </row>
    <row r="241" spans="2:11" ht="63" customHeight="1">
      <c r="B241" s="21">
        <v>237</v>
      </c>
      <c r="C241" s="18" t="s">
        <v>161</v>
      </c>
      <c r="D241" s="19" t="s">
        <v>119</v>
      </c>
      <c r="E241" s="10">
        <v>201330</v>
      </c>
      <c r="F241" s="11">
        <v>475693</v>
      </c>
      <c r="G241" s="12" t="s">
        <v>391</v>
      </c>
      <c r="H241" s="13">
        <v>39447</v>
      </c>
      <c r="I241" s="14">
        <v>8495620</v>
      </c>
      <c r="J241" s="15" t="s">
        <v>147</v>
      </c>
      <c r="K241" s="16" t="s">
        <v>148</v>
      </c>
    </row>
    <row r="242" spans="2:11" ht="63" customHeight="1">
      <c r="B242" s="21">
        <v>238</v>
      </c>
      <c r="C242" s="18" t="s">
        <v>146</v>
      </c>
      <c r="D242" s="19" t="s">
        <v>120</v>
      </c>
      <c r="E242" s="10">
        <v>201330</v>
      </c>
      <c r="F242" s="11">
        <v>74677</v>
      </c>
      <c r="G242" s="12" t="s">
        <v>392</v>
      </c>
      <c r="H242" s="13">
        <v>44974</v>
      </c>
      <c r="I242" s="14">
        <v>51437338</v>
      </c>
      <c r="J242" s="15" t="s">
        <v>147</v>
      </c>
      <c r="K242" s="16" t="s">
        <v>148</v>
      </c>
    </row>
    <row r="243" spans="2:11" ht="63" customHeight="1">
      <c r="B243" s="21">
        <v>239</v>
      </c>
      <c r="C243" s="18" t="s">
        <v>146</v>
      </c>
      <c r="D243" s="19" t="s">
        <v>127</v>
      </c>
      <c r="E243" s="10">
        <v>201330</v>
      </c>
      <c r="F243" s="11">
        <v>74678</v>
      </c>
      <c r="G243" s="12" t="s">
        <v>393</v>
      </c>
      <c r="H243" s="13">
        <v>44974</v>
      </c>
      <c r="I243" s="14">
        <v>51437338</v>
      </c>
      <c r="J243" s="15" t="s">
        <v>147</v>
      </c>
      <c r="K243" s="16" t="s">
        <v>148</v>
      </c>
    </row>
    <row r="244" spans="2:11" ht="63" customHeight="1">
      <c r="B244" s="21">
        <v>240</v>
      </c>
      <c r="C244" s="18" t="s">
        <v>150</v>
      </c>
      <c r="D244" s="19" t="s">
        <v>112</v>
      </c>
      <c r="E244" s="10">
        <v>201330</v>
      </c>
      <c r="F244" s="11">
        <v>39865</v>
      </c>
      <c r="G244" s="12" t="s">
        <v>394</v>
      </c>
      <c r="H244" s="13">
        <v>41425</v>
      </c>
      <c r="I244" s="14">
        <v>13388868</v>
      </c>
      <c r="J244" s="15" t="s">
        <v>147</v>
      </c>
      <c r="K244" s="17" t="s">
        <v>148</v>
      </c>
    </row>
    <row r="245" spans="2:11" ht="63" customHeight="1">
      <c r="B245" s="21">
        <v>241</v>
      </c>
      <c r="C245" s="18" t="s">
        <v>146</v>
      </c>
      <c r="D245" s="19" t="s">
        <v>125</v>
      </c>
      <c r="E245" s="10">
        <v>201330</v>
      </c>
      <c r="F245" s="11">
        <v>31290</v>
      </c>
      <c r="G245" s="12" t="s">
        <v>395</v>
      </c>
      <c r="H245" s="13">
        <v>39160</v>
      </c>
      <c r="I245" s="14">
        <v>11554200</v>
      </c>
      <c r="J245" s="15" t="s">
        <v>147</v>
      </c>
      <c r="K245" s="16" t="s">
        <v>148</v>
      </c>
    </row>
    <row r="246" spans="2:11" ht="63" customHeight="1">
      <c r="B246" s="21">
        <v>242</v>
      </c>
      <c r="C246" s="18" t="s">
        <v>161</v>
      </c>
      <c r="D246" s="19" t="s">
        <v>119</v>
      </c>
      <c r="E246" s="10">
        <v>201330</v>
      </c>
      <c r="F246" s="11">
        <v>24092</v>
      </c>
      <c r="G246" s="12" t="s">
        <v>396</v>
      </c>
      <c r="H246" s="13">
        <v>43069</v>
      </c>
      <c r="I246" s="14">
        <v>9112423</v>
      </c>
      <c r="J246" s="15" t="s">
        <v>147</v>
      </c>
      <c r="K246" s="16" t="s">
        <v>148</v>
      </c>
    </row>
    <row r="247" spans="2:11" ht="63" customHeight="1">
      <c r="B247" s="21">
        <v>243</v>
      </c>
      <c r="C247" s="18" t="s">
        <v>265</v>
      </c>
      <c r="D247" s="19" t="s">
        <v>125</v>
      </c>
      <c r="E247" s="10">
        <v>201330</v>
      </c>
      <c r="F247" s="11">
        <v>25244</v>
      </c>
      <c r="G247" s="12" t="s">
        <v>397</v>
      </c>
      <c r="H247" s="13">
        <v>38873</v>
      </c>
      <c r="I247" s="14">
        <v>6980000</v>
      </c>
      <c r="J247" s="15" t="s">
        <v>147</v>
      </c>
      <c r="K247" s="16" t="s">
        <v>148</v>
      </c>
    </row>
    <row r="248" spans="2:11" ht="63" customHeight="1">
      <c r="B248" s="21">
        <v>244</v>
      </c>
      <c r="C248" s="18" t="s">
        <v>161</v>
      </c>
      <c r="D248" s="19" t="s">
        <v>119</v>
      </c>
      <c r="E248" s="10">
        <v>201330</v>
      </c>
      <c r="F248" s="11">
        <v>475458</v>
      </c>
      <c r="G248" s="12" t="s">
        <v>398</v>
      </c>
      <c r="H248" s="13">
        <v>39169</v>
      </c>
      <c r="I248" s="14">
        <v>8385000</v>
      </c>
      <c r="J248" s="15" t="s">
        <v>147</v>
      </c>
      <c r="K248" s="16" t="s">
        <v>148</v>
      </c>
    </row>
    <row r="249" spans="2:11" ht="63" customHeight="1">
      <c r="B249" s="21">
        <v>245</v>
      </c>
      <c r="C249" s="18" t="s">
        <v>161</v>
      </c>
      <c r="D249" s="19" t="s">
        <v>119</v>
      </c>
      <c r="E249" s="10">
        <v>201330</v>
      </c>
      <c r="F249" s="11">
        <v>475459</v>
      </c>
      <c r="G249" s="12" t="s">
        <v>399</v>
      </c>
      <c r="H249" s="13">
        <v>39169</v>
      </c>
      <c r="I249" s="14">
        <v>8385000</v>
      </c>
      <c r="J249" s="15" t="s">
        <v>147</v>
      </c>
      <c r="K249" s="16" t="s">
        <v>148</v>
      </c>
    </row>
    <row r="250" spans="2:11" ht="63" customHeight="1">
      <c r="B250" s="21">
        <v>246</v>
      </c>
      <c r="C250" s="18" t="s">
        <v>161</v>
      </c>
      <c r="D250" s="19" t="s">
        <v>109</v>
      </c>
      <c r="E250" s="10">
        <v>201330</v>
      </c>
      <c r="F250" s="11">
        <v>54737</v>
      </c>
      <c r="G250" s="12" t="s">
        <v>400</v>
      </c>
      <c r="H250" s="13">
        <v>42368</v>
      </c>
      <c r="I250" s="14">
        <v>23664785</v>
      </c>
      <c r="J250" s="15" t="s">
        <v>147</v>
      </c>
      <c r="K250" s="16" t="s">
        <v>148</v>
      </c>
    </row>
    <row r="251" spans="2:11" ht="63" customHeight="1">
      <c r="B251" s="21">
        <v>247</v>
      </c>
      <c r="C251" s="18" t="s">
        <v>149</v>
      </c>
      <c r="D251" s="19" t="s">
        <v>123</v>
      </c>
      <c r="E251" s="10">
        <v>201330</v>
      </c>
      <c r="F251" s="11">
        <v>69644</v>
      </c>
      <c r="G251" s="12" t="s">
        <v>401</v>
      </c>
      <c r="H251" s="13">
        <v>44162</v>
      </c>
      <c r="I251" s="14">
        <v>5745123</v>
      </c>
      <c r="J251" s="15" t="s">
        <v>147</v>
      </c>
      <c r="K251" s="16" t="s">
        <v>148</v>
      </c>
    </row>
    <row r="252" spans="2:11" ht="63" customHeight="1">
      <c r="B252" s="21">
        <v>248</v>
      </c>
      <c r="C252" s="18" t="s">
        <v>149</v>
      </c>
      <c r="D252" s="19" t="s">
        <v>176</v>
      </c>
      <c r="E252" s="10">
        <v>201330</v>
      </c>
      <c r="F252" s="11">
        <v>67764</v>
      </c>
      <c r="G252" s="12" t="s">
        <v>402</v>
      </c>
      <c r="H252" s="13">
        <v>44095</v>
      </c>
      <c r="I252" s="14">
        <v>25606344</v>
      </c>
      <c r="J252" s="15" t="s">
        <v>147</v>
      </c>
      <c r="K252" s="16" t="s">
        <v>148</v>
      </c>
    </row>
    <row r="253" spans="2:11" ht="63" customHeight="1">
      <c r="B253" s="21">
        <v>249</v>
      </c>
      <c r="C253" s="18" t="s">
        <v>146</v>
      </c>
      <c r="D253" s="19" t="s">
        <v>124</v>
      </c>
      <c r="E253" s="10">
        <v>201330</v>
      </c>
      <c r="F253" s="11">
        <v>68268</v>
      </c>
      <c r="G253" s="12" t="s">
        <v>403</v>
      </c>
      <c r="H253" s="13">
        <v>44134</v>
      </c>
      <c r="I253" s="14">
        <v>7067070</v>
      </c>
      <c r="J253" s="15" t="s">
        <v>147</v>
      </c>
      <c r="K253" s="16" t="s">
        <v>148</v>
      </c>
    </row>
    <row r="254" spans="2:11" ht="63" customHeight="1">
      <c r="B254" s="21">
        <v>250</v>
      </c>
      <c r="C254" s="18" t="s">
        <v>149</v>
      </c>
      <c r="D254" s="19" t="s">
        <v>165</v>
      </c>
      <c r="E254" s="10">
        <v>201330</v>
      </c>
      <c r="F254" s="11">
        <v>67797</v>
      </c>
      <c r="G254" s="12" t="s">
        <v>404</v>
      </c>
      <c r="H254" s="13">
        <v>44105</v>
      </c>
      <c r="I254" s="14">
        <v>6316935</v>
      </c>
      <c r="J254" s="15" t="s">
        <v>147</v>
      </c>
      <c r="K254" s="16" t="s">
        <v>148</v>
      </c>
    </row>
    <row r="255" spans="2:11" ht="63" customHeight="1">
      <c r="B255" s="21">
        <v>251</v>
      </c>
      <c r="C255" s="18" t="s">
        <v>269</v>
      </c>
      <c r="D255" s="19" t="s">
        <v>99</v>
      </c>
      <c r="E255" s="10">
        <v>201330</v>
      </c>
      <c r="F255" s="11">
        <v>72914</v>
      </c>
      <c r="G255" s="12" t="s">
        <v>405</v>
      </c>
      <c r="H255" s="13">
        <v>44763</v>
      </c>
      <c r="I255" s="14">
        <v>14780000</v>
      </c>
      <c r="J255" s="15" t="s">
        <v>147</v>
      </c>
      <c r="K255" s="16" t="s">
        <v>148</v>
      </c>
    </row>
    <row r="256" spans="2:11" ht="63" customHeight="1">
      <c r="B256" s="21">
        <v>252</v>
      </c>
      <c r="C256" s="18" t="s">
        <v>265</v>
      </c>
      <c r="D256" s="19" t="s">
        <v>124</v>
      </c>
      <c r="E256" s="10">
        <v>201330</v>
      </c>
      <c r="F256" s="11">
        <v>68209</v>
      </c>
      <c r="G256" s="12" t="s">
        <v>406</v>
      </c>
      <c r="H256" s="13">
        <v>44063</v>
      </c>
      <c r="I256" s="14">
        <v>24550000</v>
      </c>
      <c r="J256" s="15" t="s">
        <v>147</v>
      </c>
      <c r="K256" s="16" t="s">
        <v>148</v>
      </c>
    </row>
    <row r="257" spans="2:11" ht="63" customHeight="1">
      <c r="B257" s="21">
        <v>253</v>
      </c>
      <c r="C257" s="18" t="s">
        <v>265</v>
      </c>
      <c r="D257" s="19" t="s">
        <v>124</v>
      </c>
      <c r="E257" s="10">
        <v>201330</v>
      </c>
      <c r="F257" s="11">
        <v>68210</v>
      </c>
      <c r="G257" s="12" t="s">
        <v>406</v>
      </c>
      <c r="H257" s="13">
        <v>44063</v>
      </c>
      <c r="I257" s="14">
        <v>24550000</v>
      </c>
      <c r="J257" s="15" t="s">
        <v>147</v>
      </c>
      <c r="K257" s="16" t="s">
        <v>148</v>
      </c>
    </row>
    <row r="258" spans="2:11" ht="63" customHeight="1">
      <c r="B258" s="21">
        <v>254</v>
      </c>
      <c r="C258" s="18" t="s">
        <v>149</v>
      </c>
      <c r="D258" s="19" t="s">
        <v>176</v>
      </c>
      <c r="E258" s="10">
        <v>201330</v>
      </c>
      <c r="F258" s="11">
        <v>69795</v>
      </c>
      <c r="G258" s="12" t="s">
        <v>407</v>
      </c>
      <c r="H258" s="13">
        <v>44182</v>
      </c>
      <c r="I258" s="14">
        <v>20511072</v>
      </c>
      <c r="J258" s="15" t="s">
        <v>147</v>
      </c>
      <c r="K258" s="16" t="s">
        <v>148</v>
      </c>
    </row>
    <row r="259" spans="2:11" ht="63" customHeight="1">
      <c r="B259" s="21">
        <v>255</v>
      </c>
      <c r="C259" s="18" t="s">
        <v>161</v>
      </c>
      <c r="D259" s="19" t="s">
        <v>106</v>
      </c>
      <c r="E259" s="10">
        <v>201330</v>
      </c>
      <c r="F259" s="11">
        <v>67694</v>
      </c>
      <c r="G259" s="12" t="s">
        <v>408</v>
      </c>
      <c r="H259" s="13">
        <v>44043</v>
      </c>
      <c r="I259" s="14">
        <v>13421100</v>
      </c>
      <c r="J259" s="15" t="s">
        <v>147</v>
      </c>
      <c r="K259" s="16" t="s">
        <v>148</v>
      </c>
    </row>
    <row r="260" spans="2:11" ht="63" customHeight="1">
      <c r="B260" s="21">
        <v>256</v>
      </c>
      <c r="C260" s="18" t="s">
        <v>161</v>
      </c>
      <c r="D260" s="19" t="s">
        <v>121</v>
      </c>
      <c r="E260" s="10">
        <v>201330</v>
      </c>
      <c r="F260" s="11">
        <v>71882</v>
      </c>
      <c r="G260" s="12" t="s">
        <v>409</v>
      </c>
      <c r="H260" s="13">
        <v>44676</v>
      </c>
      <c r="I260" s="14">
        <v>9350000</v>
      </c>
      <c r="J260" s="15" t="s">
        <v>147</v>
      </c>
      <c r="K260" s="16" t="s">
        <v>148</v>
      </c>
    </row>
    <row r="261" spans="2:11" ht="63" customHeight="1">
      <c r="B261" s="21">
        <v>257</v>
      </c>
      <c r="C261" s="18" t="s">
        <v>161</v>
      </c>
      <c r="D261" s="19" t="s">
        <v>121</v>
      </c>
      <c r="E261" s="10">
        <v>201330</v>
      </c>
      <c r="F261" s="11">
        <v>69547</v>
      </c>
      <c r="G261" s="12" t="s">
        <v>410</v>
      </c>
      <c r="H261" s="13">
        <v>44342</v>
      </c>
      <c r="I261" s="14">
        <v>11732000</v>
      </c>
      <c r="J261" s="15" t="s">
        <v>147</v>
      </c>
      <c r="K261" s="16" t="s">
        <v>148</v>
      </c>
    </row>
    <row r="262" spans="2:11" ht="63" customHeight="1">
      <c r="B262" s="21">
        <v>258</v>
      </c>
      <c r="C262" s="18" t="s">
        <v>161</v>
      </c>
      <c r="D262" s="19" t="s">
        <v>109</v>
      </c>
      <c r="E262" s="10">
        <v>201330</v>
      </c>
      <c r="F262" s="11">
        <v>71848</v>
      </c>
      <c r="G262" s="12" t="s">
        <v>411</v>
      </c>
      <c r="H262" s="13">
        <v>44558</v>
      </c>
      <c r="I262" s="14">
        <v>10500000</v>
      </c>
      <c r="J262" s="15" t="s">
        <v>147</v>
      </c>
      <c r="K262" s="16" t="s">
        <v>148</v>
      </c>
    </row>
    <row r="263" spans="2:11" ht="63" customHeight="1">
      <c r="B263" s="21">
        <v>259</v>
      </c>
      <c r="C263" s="18" t="s">
        <v>150</v>
      </c>
      <c r="D263" s="19" t="s">
        <v>101</v>
      </c>
      <c r="E263" s="10">
        <v>201330</v>
      </c>
      <c r="F263" s="11">
        <v>83169</v>
      </c>
      <c r="G263" s="12" t="s">
        <v>412</v>
      </c>
      <c r="H263" s="13">
        <v>46013</v>
      </c>
      <c r="I263" s="14">
        <v>16000000</v>
      </c>
      <c r="J263" s="15" t="s">
        <v>147</v>
      </c>
      <c r="K263" s="17" t="s">
        <v>148</v>
      </c>
    </row>
    <row r="264" spans="2:11" ht="63" customHeight="1">
      <c r="B264" s="21">
        <v>260</v>
      </c>
      <c r="C264" s="18" t="s">
        <v>335</v>
      </c>
      <c r="D264" s="19" t="s">
        <v>117</v>
      </c>
      <c r="E264" s="10">
        <v>201330</v>
      </c>
      <c r="F264" s="11">
        <v>67626</v>
      </c>
      <c r="G264" s="12" t="s">
        <v>413</v>
      </c>
      <c r="H264" s="13">
        <v>44027</v>
      </c>
      <c r="I264" s="14">
        <v>8200000</v>
      </c>
      <c r="J264" s="15" t="s">
        <v>147</v>
      </c>
      <c r="K264" s="16" t="s">
        <v>148</v>
      </c>
    </row>
    <row r="265" spans="2:11" ht="63" customHeight="1">
      <c r="B265" s="21">
        <v>261</v>
      </c>
      <c r="C265" s="18" t="s">
        <v>335</v>
      </c>
      <c r="D265" s="19" t="s">
        <v>117</v>
      </c>
      <c r="E265" s="10">
        <v>201330</v>
      </c>
      <c r="F265" s="11">
        <v>67625</v>
      </c>
      <c r="G265" s="12" t="s">
        <v>414</v>
      </c>
      <c r="H265" s="13">
        <v>44027</v>
      </c>
      <c r="I265" s="14">
        <v>11700000</v>
      </c>
      <c r="J265" s="15" t="s">
        <v>147</v>
      </c>
      <c r="K265" s="16" t="s">
        <v>148</v>
      </c>
    </row>
    <row r="266" spans="2:11" ht="63" customHeight="1">
      <c r="B266" s="21">
        <v>262</v>
      </c>
      <c r="C266" s="18" t="s">
        <v>146</v>
      </c>
      <c r="D266" s="19" t="s">
        <v>225</v>
      </c>
      <c r="E266" s="10">
        <v>201330</v>
      </c>
      <c r="F266" s="11">
        <v>81449</v>
      </c>
      <c r="G266" s="12" t="s">
        <v>415</v>
      </c>
      <c r="H266" s="13">
        <v>45777</v>
      </c>
      <c r="I266" s="14">
        <v>67150000</v>
      </c>
      <c r="J266" s="15" t="s">
        <v>147</v>
      </c>
      <c r="K266" s="16" t="s">
        <v>148</v>
      </c>
    </row>
    <row r="267" spans="2:11" ht="63" customHeight="1">
      <c r="B267" s="21">
        <v>263</v>
      </c>
      <c r="C267" s="18" t="s">
        <v>149</v>
      </c>
      <c r="D267" s="19" t="s">
        <v>165</v>
      </c>
      <c r="E267" s="10">
        <v>201330</v>
      </c>
      <c r="F267" s="11">
        <v>67734</v>
      </c>
      <c r="G267" s="12" t="s">
        <v>416</v>
      </c>
      <c r="H267" s="13">
        <v>44012</v>
      </c>
      <c r="I267" s="14">
        <v>25171000</v>
      </c>
      <c r="J267" s="15" t="s">
        <v>147</v>
      </c>
      <c r="K267" s="16" t="s">
        <v>148</v>
      </c>
    </row>
    <row r="268" spans="2:11" ht="63" customHeight="1">
      <c r="B268" s="21">
        <v>264</v>
      </c>
      <c r="C268" s="18" t="s">
        <v>150</v>
      </c>
      <c r="D268" s="19" t="s">
        <v>112</v>
      </c>
      <c r="E268" s="10">
        <v>201330</v>
      </c>
      <c r="F268" s="11">
        <v>72358</v>
      </c>
      <c r="G268" s="12" t="s">
        <v>417</v>
      </c>
      <c r="H268" s="13">
        <v>44792</v>
      </c>
      <c r="I268" s="14">
        <v>10950000</v>
      </c>
      <c r="J268" s="15" t="s">
        <v>147</v>
      </c>
      <c r="K268" s="17" t="s">
        <v>148</v>
      </c>
    </row>
    <row r="269" spans="2:11" ht="63" customHeight="1">
      <c r="B269" s="21">
        <v>265</v>
      </c>
      <c r="C269" s="18" t="s">
        <v>146</v>
      </c>
      <c r="D269" s="19" t="s">
        <v>104</v>
      </c>
      <c r="E269" s="10">
        <v>201330</v>
      </c>
      <c r="F269" s="11">
        <v>68280</v>
      </c>
      <c r="G269" s="12" t="s">
        <v>418</v>
      </c>
      <c r="H269" s="13">
        <v>44179</v>
      </c>
      <c r="I269" s="14">
        <v>33504808</v>
      </c>
      <c r="J269" s="15" t="s">
        <v>147</v>
      </c>
      <c r="K269" s="16" t="s">
        <v>148</v>
      </c>
    </row>
    <row r="270" spans="2:11" ht="63" customHeight="1">
      <c r="B270" s="21">
        <v>266</v>
      </c>
      <c r="C270" s="18" t="s">
        <v>146</v>
      </c>
      <c r="D270" s="19" t="s">
        <v>104</v>
      </c>
      <c r="E270" s="10">
        <v>201330</v>
      </c>
      <c r="F270" s="11">
        <v>68282</v>
      </c>
      <c r="G270" s="12" t="s">
        <v>419</v>
      </c>
      <c r="H270" s="13">
        <v>44179</v>
      </c>
      <c r="I270" s="14">
        <v>43208276</v>
      </c>
      <c r="J270" s="15" t="s">
        <v>147</v>
      </c>
      <c r="K270" s="16" t="s">
        <v>148</v>
      </c>
    </row>
    <row r="271" spans="2:11" ht="63" customHeight="1">
      <c r="B271" s="21">
        <v>267</v>
      </c>
      <c r="C271" s="18" t="s">
        <v>146</v>
      </c>
      <c r="D271" s="19" t="s">
        <v>104</v>
      </c>
      <c r="E271" s="10">
        <v>201330</v>
      </c>
      <c r="F271" s="11">
        <v>68279</v>
      </c>
      <c r="G271" s="12" t="s">
        <v>420</v>
      </c>
      <c r="H271" s="13">
        <v>44179</v>
      </c>
      <c r="I271" s="14">
        <v>34574088</v>
      </c>
      <c r="J271" s="15" t="s">
        <v>147</v>
      </c>
      <c r="K271" s="16" t="s">
        <v>148</v>
      </c>
    </row>
    <row r="272" spans="2:11" ht="63" customHeight="1">
      <c r="B272" s="21">
        <v>268</v>
      </c>
      <c r="C272" s="18" t="s">
        <v>146</v>
      </c>
      <c r="D272" s="19" t="s">
        <v>104</v>
      </c>
      <c r="E272" s="10">
        <v>201330</v>
      </c>
      <c r="F272" s="11">
        <v>68281</v>
      </c>
      <c r="G272" s="12" t="s">
        <v>421</v>
      </c>
      <c r="H272" s="13">
        <v>44179</v>
      </c>
      <c r="I272" s="14">
        <v>41992627</v>
      </c>
      <c r="J272" s="15" t="s">
        <v>147</v>
      </c>
      <c r="K272" s="16" t="s">
        <v>148</v>
      </c>
    </row>
    <row r="273" spans="2:11" ht="63" customHeight="1">
      <c r="B273" s="21">
        <v>269</v>
      </c>
      <c r="C273" s="18" t="s">
        <v>152</v>
      </c>
      <c r="D273" s="19" t="s">
        <v>102</v>
      </c>
      <c r="E273" s="10">
        <v>201330</v>
      </c>
      <c r="F273" s="11">
        <v>78530</v>
      </c>
      <c r="G273" s="12" t="s">
        <v>422</v>
      </c>
      <c r="H273" s="13">
        <v>45625</v>
      </c>
      <c r="I273" s="14">
        <v>13690000</v>
      </c>
      <c r="J273" s="15" t="s">
        <v>147</v>
      </c>
      <c r="K273" s="16" t="s">
        <v>148</v>
      </c>
    </row>
    <row r="274" spans="2:11" ht="63" customHeight="1">
      <c r="B274" s="21">
        <v>270</v>
      </c>
      <c r="C274" s="18" t="s">
        <v>150</v>
      </c>
      <c r="D274" s="19" t="s">
        <v>112</v>
      </c>
      <c r="E274" s="10">
        <v>201330</v>
      </c>
      <c r="F274" s="11">
        <v>75852</v>
      </c>
      <c r="G274" s="12" t="s">
        <v>423</v>
      </c>
      <c r="H274" s="13">
        <v>44925</v>
      </c>
      <c r="I274" s="14">
        <v>32951700</v>
      </c>
      <c r="J274" s="15" t="s">
        <v>147</v>
      </c>
      <c r="K274" s="17" t="s">
        <v>148</v>
      </c>
    </row>
    <row r="275" spans="2:11" ht="63" customHeight="1">
      <c r="B275" s="21">
        <v>271</v>
      </c>
      <c r="C275" s="18" t="s">
        <v>151</v>
      </c>
      <c r="D275" s="19" t="s">
        <v>105</v>
      </c>
      <c r="E275" s="10">
        <v>201330</v>
      </c>
      <c r="F275" s="11">
        <v>67052</v>
      </c>
      <c r="G275" s="12" t="s">
        <v>424</v>
      </c>
      <c r="H275" s="13">
        <v>43830</v>
      </c>
      <c r="I275" s="14">
        <v>23880150</v>
      </c>
      <c r="J275" s="15" t="s">
        <v>147</v>
      </c>
      <c r="K275" s="17" t="s">
        <v>148</v>
      </c>
    </row>
    <row r="276" spans="2:11" ht="63" customHeight="1">
      <c r="B276" s="21">
        <v>272</v>
      </c>
      <c r="C276" s="18" t="s">
        <v>149</v>
      </c>
      <c r="D276" s="19" t="s">
        <v>165</v>
      </c>
      <c r="E276" s="10">
        <v>201330</v>
      </c>
      <c r="F276" s="11">
        <v>67708</v>
      </c>
      <c r="G276" s="12" t="s">
        <v>425</v>
      </c>
      <c r="H276" s="13">
        <v>43984</v>
      </c>
      <c r="I276" s="14">
        <v>32240000</v>
      </c>
      <c r="J276" s="15" t="s">
        <v>147</v>
      </c>
      <c r="K276" s="16" t="s">
        <v>148</v>
      </c>
    </row>
    <row r="277" spans="2:11" ht="63" customHeight="1">
      <c r="B277" s="21">
        <v>273</v>
      </c>
      <c r="C277" s="18" t="s">
        <v>146</v>
      </c>
      <c r="D277" s="19" t="s">
        <v>103</v>
      </c>
      <c r="E277" s="10">
        <v>201330</v>
      </c>
      <c r="F277" s="11">
        <v>68244</v>
      </c>
      <c r="G277" s="12" t="s">
        <v>426</v>
      </c>
      <c r="H277" s="13">
        <v>44104</v>
      </c>
      <c r="I277" s="14">
        <v>9275569</v>
      </c>
      <c r="J277" s="15" t="s">
        <v>147</v>
      </c>
      <c r="K277" s="16" t="s">
        <v>148</v>
      </c>
    </row>
    <row r="278" spans="2:11" ht="63" customHeight="1">
      <c r="B278" s="21">
        <v>274</v>
      </c>
      <c r="C278" s="18" t="s">
        <v>150</v>
      </c>
      <c r="D278" s="19" t="s">
        <v>112</v>
      </c>
      <c r="E278" s="10">
        <v>201330</v>
      </c>
      <c r="F278" s="11">
        <v>75932</v>
      </c>
      <c r="G278" s="12" t="s">
        <v>427</v>
      </c>
      <c r="H278" s="13">
        <v>45138</v>
      </c>
      <c r="I278" s="14">
        <v>35832000</v>
      </c>
      <c r="J278" s="15" t="s">
        <v>147</v>
      </c>
      <c r="K278" s="17" t="s">
        <v>148</v>
      </c>
    </row>
    <row r="279" spans="2:11" ht="63" customHeight="1">
      <c r="B279" s="21">
        <v>275</v>
      </c>
      <c r="C279" s="18" t="s">
        <v>161</v>
      </c>
      <c r="D279" s="19" t="s">
        <v>109</v>
      </c>
      <c r="E279" s="10">
        <v>201330</v>
      </c>
      <c r="F279" s="11">
        <v>67611</v>
      </c>
      <c r="G279" s="12" t="s">
        <v>428</v>
      </c>
      <c r="H279" s="13">
        <v>43889</v>
      </c>
      <c r="I279" s="14">
        <v>25000000</v>
      </c>
      <c r="J279" s="15" t="s">
        <v>147</v>
      </c>
      <c r="K279" s="16" t="s">
        <v>148</v>
      </c>
    </row>
    <row r="280" spans="2:11" ht="63" customHeight="1">
      <c r="B280" s="21">
        <v>276</v>
      </c>
      <c r="C280" s="18" t="s">
        <v>161</v>
      </c>
      <c r="D280" s="19" t="s">
        <v>106</v>
      </c>
      <c r="E280" s="10">
        <v>201330</v>
      </c>
      <c r="F280" s="11">
        <v>70750</v>
      </c>
      <c r="G280" s="12" t="s">
        <v>429</v>
      </c>
      <c r="H280" s="13">
        <v>45217</v>
      </c>
      <c r="I280" s="14">
        <v>12800000</v>
      </c>
      <c r="J280" s="15" t="s">
        <v>147</v>
      </c>
      <c r="K280" s="16" t="s">
        <v>148</v>
      </c>
    </row>
    <row r="281" spans="2:11" ht="63" customHeight="1">
      <c r="B281" s="21">
        <v>277</v>
      </c>
      <c r="C281" s="18" t="s">
        <v>161</v>
      </c>
      <c r="D281" s="19" t="s">
        <v>106</v>
      </c>
      <c r="E281" s="10">
        <v>201330</v>
      </c>
      <c r="F281" s="11">
        <v>70751</v>
      </c>
      <c r="G281" s="12" t="s">
        <v>429</v>
      </c>
      <c r="H281" s="13">
        <v>45217</v>
      </c>
      <c r="I281" s="14">
        <v>12800000</v>
      </c>
      <c r="J281" s="15" t="s">
        <v>147</v>
      </c>
      <c r="K281" s="16" t="s">
        <v>148</v>
      </c>
    </row>
    <row r="282" spans="2:11" ht="63" customHeight="1">
      <c r="B282" s="21">
        <v>278</v>
      </c>
      <c r="C282" s="18" t="s">
        <v>149</v>
      </c>
      <c r="D282" s="19" t="s">
        <v>158</v>
      </c>
      <c r="E282" s="10">
        <v>201330</v>
      </c>
      <c r="F282" s="11">
        <v>82396</v>
      </c>
      <c r="G282" s="12" t="s">
        <v>430</v>
      </c>
      <c r="H282" s="13">
        <v>46150</v>
      </c>
      <c r="I282" s="14">
        <v>77107962</v>
      </c>
      <c r="J282" s="15" t="s">
        <v>147</v>
      </c>
      <c r="K282" s="16" t="s">
        <v>148</v>
      </c>
    </row>
    <row r="283" spans="2:11" ht="63" customHeight="1">
      <c r="B283" s="21">
        <v>279</v>
      </c>
      <c r="C283" s="18" t="s">
        <v>149</v>
      </c>
      <c r="D283" s="19" t="s">
        <v>158</v>
      </c>
      <c r="E283" s="10">
        <v>201330</v>
      </c>
      <c r="F283" s="11">
        <v>82397</v>
      </c>
      <c r="G283" s="12" t="s">
        <v>430</v>
      </c>
      <c r="H283" s="13">
        <v>46150</v>
      </c>
      <c r="I283" s="14">
        <v>77107962</v>
      </c>
      <c r="J283" s="15" t="s">
        <v>147</v>
      </c>
      <c r="K283" s="16" t="s">
        <v>148</v>
      </c>
    </row>
    <row r="284" spans="2:11" ht="63" customHeight="1">
      <c r="B284" s="21">
        <v>280</v>
      </c>
      <c r="C284" s="18" t="s">
        <v>149</v>
      </c>
      <c r="D284" s="19" t="s">
        <v>158</v>
      </c>
      <c r="E284" s="10">
        <v>201330</v>
      </c>
      <c r="F284" s="11">
        <v>82398</v>
      </c>
      <c r="G284" s="12" t="s">
        <v>430</v>
      </c>
      <c r="H284" s="13">
        <v>46150</v>
      </c>
      <c r="I284" s="14">
        <v>77107962</v>
      </c>
      <c r="J284" s="15" t="s">
        <v>147</v>
      </c>
      <c r="K284" s="16" t="s">
        <v>148</v>
      </c>
    </row>
    <row r="285" spans="2:11" ht="63" customHeight="1">
      <c r="B285" s="21">
        <v>281</v>
      </c>
      <c r="C285" s="18" t="s">
        <v>149</v>
      </c>
      <c r="D285" s="19" t="s">
        <v>158</v>
      </c>
      <c r="E285" s="10">
        <v>201330</v>
      </c>
      <c r="F285" s="11">
        <v>82399</v>
      </c>
      <c r="G285" s="12" t="s">
        <v>430</v>
      </c>
      <c r="H285" s="13">
        <v>46150</v>
      </c>
      <c r="I285" s="14">
        <v>77107962</v>
      </c>
      <c r="J285" s="15" t="s">
        <v>147</v>
      </c>
      <c r="K285" s="16" t="s">
        <v>148</v>
      </c>
    </row>
    <row r="286" spans="2:11" ht="63" customHeight="1">
      <c r="B286" s="21">
        <v>282</v>
      </c>
      <c r="C286" s="18" t="s">
        <v>150</v>
      </c>
      <c r="D286" s="19" t="s">
        <v>112</v>
      </c>
      <c r="E286" s="10">
        <v>201330</v>
      </c>
      <c r="F286" s="11">
        <v>79812</v>
      </c>
      <c r="G286" s="12" t="s">
        <v>431</v>
      </c>
      <c r="H286" s="13">
        <v>45595</v>
      </c>
      <c r="I286" s="14">
        <v>6230000</v>
      </c>
      <c r="J286" s="15" t="s">
        <v>147</v>
      </c>
      <c r="K286" s="17" t="s">
        <v>148</v>
      </c>
    </row>
    <row r="287" spans="2:11" ht="63" customHeight="1">
      <c r="B287" s="21">
        <v>283</v>
      </c>
      <c r="C287" s="18" t="s">
        <v>161</v>
      </c>
      <c r="D287" s="19" t="s">
        <v>119</v>
      </c>
      <c r="E287" s="10">
        <v>201330</v>
      </c>
      <c r="F287" s="11">
        <v>66731</v>
      </c>
      <c r="G287" s="12" t="s">
        <v>432</v>
      </c>
      <c r="H287" s="13">
        <v>43763</v>
      </c>
      <c r="I287" s="14">
        <v>7713000</v>
      </c>
      <c r="J287" s="15" t="s">
        <v>147</v>
      </c>
      <c r="K287" s="16" t="s">
        <v>148</v>
      </c>
    </row>
    <row r="288" spans="2:11" ht="63" customHeight="1">
      <c r="B288" s="21">
        <v>284</v>
      </c>
      <c r="C288" s="18" t="s">
        <v>161</v>
      </c>
      <c r="D288" s="19" t="s">
        <v>121</v>
      </c>
      <c r="E288" s="10">
        <v>201330</v>
      </c>
      <c r="F288" s="11">
        <v>81651</v>
      </c>
      <c r="G288" s="12" t="s">
        <v>433</v>
      </c>
      <c r="H288" s="13">
        <v>45588</v>
      </c>
      <c r="I288" s="14">
        <v>21295000</v>
      </c>
      <c r="J288" s="15" t="s">
        <v>147</v>
      </c>
      <c r="K288" s="16" t="s">
        <v>148</v>
      </c>
    </row>
    <row r="289" spans="2:11" ht="63" customHeight="1">
      <c r="B289" s="21">
        <v>285</v>
      </c>
      <c r="C289" s="18" t="s">
        <v>149</v>
      </c>
      <c r="D289" s="19" t="s">
        <v>163</v>
      </c>
      <c r="E289" s="10">
        <v>201330</v>
      </c>
      <c r="F289" s="11">
        <v>67477</v>
      </c>
      <c r="G289" s="12" t="s">
        <v>434</v>
      </c>
      <c r="H289" s="13">
        <v>44176</v>
      </c>
      <c r="I289" s="14">
        <v>21868195</v>
      </c>
      <c r="J289" s="15" t="s">
        <v>147</v>
      </c>
      <c r="K289" s="16" t="s">
        <v>148</v>
      </c>
    </row>
    <row r="290" spans="2:11" ht="63" customHeight="1">
      <c r="B290" s="21">
        <v>286</v>
      </c>
      <c r="C290" s="18" t="s">
        <v>146</v>
      </c>
      <c r="D290" s="19" t="s">
        <v>225</v>
      </c>
      <c r="E290" s="10">
        <v>201330</v>
      </c>
      <c r="F290" s="11">
        <v>81450</v>
      </c>
      <c r="G290" s="12" t="s">
        <v>435</v>
      </c>
      <c r="H290" s="13">
        <v>45777</v>
      </c>
      <c r="I290" s="14">
        <v>83843000</v>
      </c>
      <c r="J290" s="15" t="s">
        <v>147</v>
      </c>
      <c r="K290" s="16" t="s">
        <v>148</v>
      </c>
    </row>
    <row r="291" spans="2:11" ht="63" customHeight="1">
      <c r="B291" s="21">
        <v>287</v>
      </c>
      <c r="C291" s="18" t="s">
        <v>265</v>
      </c>
      <c r="D291" s="19" t="s">
        <v>124</v>
      </c>
      <c r="E291" s="10">
        <v>201330</v>
      </c>
      <c r="F291" s="11">
        <v>68235</v>
      </c>
      <c r="G291" s="12" t="s">
        <v>436</v>
      </c>
      <c r="H291" s="13">
        <v>44082</v>
      </c>
      <c r="I291" s="14">
        <v>5980000</v>
      </c>
      <c r="J291" s="15" t="s">
        <v>147</v>
      </c>
      <c r="K291" s="16" t="s">
        <v>148</v>
      </c>
    </row>
    <row r="292" spans="2:11" ht="63" customHeight="1">
      <c r="B292" s="21">
        <v>288</v>
      </c>
      <c r="C292" s="18" t="s">
        <v>265</v>
      </c>
      <c r="D292" s="19" t="s">
        <v>107</v>
      </c>
      <c r="E292" s="10">
        <v>201330</v>
      </c>
      <c r="F292" s="11">
        <v>81484</v>
      </c>
      <c r="G292" s="12" t="s">
        <v>437</v>
      </c>
      <c r="H292" s="13">
        <v>45958</v>
      </c>
      <c r="I292" s="14">
        <v>31965908</v>
      </c>
      <c r="J292" s="15" t="s">
        <v>147</v>
      </c>
      <c r="K292" s="16" t="s">
        <v>148</v>
      </c>
    </row>
    <row r="293" spans="2:11" ht="63" customHeight="1">
      <c r="B293" s="21">
        <v>289</v>
      </c>
      <c r="C293" s="18" t="s">
        <v>161</v>
      </c>
      <c r="D293" s="19" t="s">
        <v>109</v>
      </c>
      <c r="E293" s="10">
        <v>201330</v>
      </c>
      <c r="F293" s="11">
        <v>68993</v>
      </c>
      <c r="G293" s="12" t="s">
        <v>438</v>
      </c>
      <c r="H293" s="13">
        <v>44091</v>
      </c>
      <c r="I293" s="14">
        <v>12458000</v>
      </c>
      <c r="J293" s="15" t="s">
        <v>147</v>
      </c>
      <c r="K293" s="16" t="s">
        <v>148</v>
      </c>
    </row>
    <row r="294" spans="2:11" ht="63" customHeight="1">
      <c r="B294" s="21">
        <v>290</v>
      </c>
      <c r="C294" s="18" t="s">
        <v>149</v>
      </c>
      <c r="D294" s="19" t="s">
        <v>176</v>
      </c>
      <c r="E294" s="10">
        <v>201330</v>
      </c>
      <c r="F294" s="11">
        <v>67767</v>
      </c>
      <c r="G294" s="12" t="s">
        <v>439</v>
      </c>
      <c r="H294" s="13">
        <v>44095</v>
      </c>
      <c r="I294" s="14">
        <v>43208276</v>
      </c>
      <c r="J294" s="15" t="s">
        <v>147</v>
      </c>
      <c r="K294" s="16" t="s">
        <v>148</v>
      </c>
    </row>
    <row r="295" spans="2:11" ht="63" customHeight="1">
      <c r="B295" s="21">
        <v>291</v>
      </c>
      <c r="C295" s="18" t="s">
        <v>149</v>
      </c>
      <c r="D295" s="19" t="s">
        <v>102</v>
      </c>
      <c r="E295" s="10">
        <v>201330</v>
      </c>
      <c r="F295" s="11">
        <v>75798</v>
      </c>
      <c r="G295" s="12" t="s">
        <v>440</v>
      </c>
      <c r="H295" s="13">
        <v>44978</v>
      </c>
      <c r="I295" s="14">
        <v>12000000</v>
      </c>
      <c r="J295" s="15" t="s">
        <v>147</v>
      </c>
      <c r="K295" s="16" t="s">
        <v>148</v>
      </c>
    </row>
    <row r="296" spans="2:11" ht="63" customHeight="1">
      <c r="B296" s="21">
        <v>292</v>
      </c>
      <c r="C296" s="18" t="s">
        <v>161</v>
      </c>
      <c r="D296" s="19" t="s">
        <v>233</v>
      </c>
      <c r="E296" s="10">
        <v>201330</v>
      </c>
      <c r="F296" s="11">
        <v>66710</v>
      </c>
      <c r="G296" s="12" t="s">
        <v>441</v>
      </c>
      <c r="H296" s="13">
        <v>43713</v>
      </c>
      <c r="I296" s="14">
        <v>12941000</v>
      </c>
      <c r="J296" s="15" t="s">
        <v>147</v>
      </c>
      <c r="K296" s="16" t="s">
        <v>148</v>
      </c>
    </row>
    <row r="297" spans="2:11" ht="63" customHeight="1">
      <c r="B297" s="21">
        <v>293</v>
      </c>
      <c r="C297" s="18" t="s">
        <v>335</v>
      </c>
      <c r="D297" s="19" t="s">
        <v>117</v>
      </c>
      <c r="E297" s="10">
        <v>201330</v>
      </c>
      <c r="F297" s="11">
        <v>71945</v>
      </c>
      <c r="G297" s="12" t="s">
        <v>442</v>
      </c>
      <c r="H297" s="13">
        <v>44925</v>
      </c>
      <c r="I297" s="14">
        <v>95750000</v>
      </c>
      <c r="J297" s="15" t="s">
        <v>147</v>
      </c>
      <c r="K297" s="16" t="s">
        <v>148</v>
      </c>
    </row>
    <row r="298" spans="2:11" ht="63" customHeight="1">
      <c r="B298" s="21">
        <v>294</v>
      </c>
      <c r="C298" s="18" t="s">
        <v>146</v>
      </c>
      <c r="D298" s="19" t="s">
        <v>125</v>
      </c>
      <c r="E298" s="10">
        <v>201330</v>
      </c>
      <c r="F298" s="11">
        <v>71625</v>
      </c>
      <c r="G298" s="12" t="s">
        <v>443</v>
      </c>
      <c r="H298" s="13">
        <v>44547</v>
      </c>
      <c r="I298" s="14">
        <v>31423000</v>
      </c>
      <c r="J298" s="15" t="s">
        <v>147</v>
      </c>
      <c r="K298" s="16" t="s">
        <v>148</v>
      </c>
    </row>
    <row r="299" spans="2:11" ht="63" customHeight="1">
      <c r="B299" s="21">
        <v>295</v>
      </c>
      <c r="C299" s="18" t="s">
        <v>149</v>
      </c>
      <c r="D299" s="19" t="s">
        <v>158</v>
      </c>
      <c r="E299" s="10">
        <v>201330</v>
      </c>
      <c r="F299" s="11">
        <v>69885</v>
      </c>
      <c r="G299" s="12" t="s">
        <v>444</v>
      </c>
      <c r="H299" s="13">
        <v>44377</v>
      </c>
      <c r="I299" s="14">
        <v>38850000</v>
      </c>
      <c r="J299" s="15" t="s">
        <v>147</v>
      </c>
      <c r="K299" s="16" t="s">
        <v>148</v>
      </c>
    </row>
    <row r="300" spans="2:11" ht="63" customHeight="1">
      <c r="B300" s="21">
        <v>296</v>
      </c>
      <c r="C300" s="18" t="s">
        <v>149</v>
      </c>
      <c r="D300" s="19" t="s">
        <v>158</v>
      </c>
      <c r="E300" s="10">
        <v>201330</v>
      </c>
      <c r="F300" s="11">
        <v>69886</v>
      </c>
      <c r="G300" s="12" t="s">
        <v>445</v>
      </c>
      <c r="H300" s="13">
        <v>44377</v>
      </c>
      <c r="I300" s="14">
        <v>38850000</v>
      </c>
      <c r="J300" s="15" t="s">
        <v>147</v>
      </c>
      <c r="K300" s="16" t="s">
        <v>148</v>
      </c>
    </row>
    <row r="301" spans="2:11" ht="63" customHeight="1">
      <c r="B301" s="21">
        <v>297</v>
      </c>
      <c r="C301" s="18" t="s">
        <v>149</v>
      </c>
      <c r="D301" s="19" t="s">
        <v>165</v>
      </c>
      <c r="E301" s="10">
        <v>201330</v>
      </c>
      <c r="F301" s="11">
        <v>69889</v>
      </c>
      <c r="G301" s="12" t="s">
        <v>446</v>
      </c>
      <c r="H301" s="13">
        <v>44377</v>
      </c>
      <c r="I301" s="14">
        <v>38850000</v>
      </c>
      <c r="J301" s="15" t="s">
        <v>147</v>
      </c>
      <c r="K301" s="16" t="s">
        <v>148</v>
      </c>
    </row>
    <row r="302" spans="2:11" ht="63" customHeight="1">
      <c r="B302" s="21">
        <v>298</v>
      </c>
      <c r="C302" s="18" t="s">
        <v>149</v>
      </c>
      <c r="D302" s="19" t="s">
        <v>165</v>
      </c>
      <c r="E302" s="10">
        <v>201330</v>
      </c>
      <c r="F302" s="11">
        <v>69890</v>
      </c>
      <c r="G302" s="12" t="s">
        <v>447</v>
      </c>
      <c r="H302" s="13">
        <v>44377</v>
      </c>
      <c r="I302" s="14">
        <v>38850000</v>
      </c>
      <c r="J302" s="15" t="s">
        <v>147</v>
      </c>
      <c r="K302" s="16" t="s">
        <v>148</v>
      </c>
    </row>
    <row r="303" spans="2:11" ht="63" customHeight="1">
      <c r="B303" s="21">
        <v>299</v>
      </c>
      <c r="C303" s="18" t="s">
        <v>161</v>
      </c>
      <c r="D303" s="19" t="s">
        <v>121</v>
      </c>
      <c r="E303" s="10">
        <v>201330</v>
      </c>
      <c r="F303" s="11">
        <v>66725</v>
      </c>
      <c r="G303" s="12" t="s">
        <v>448</v>
      </c>
      <c r="H303" s="13">
        <v>43760</v>
      </c>
      <c r="I303" s="14">
        <v>1602600</v>
      </c>
      <c r="J303" s="15" t="s">
        <v>147</v>
      </c>
      <c r="K303" s="16" t="s">
        <v>148</v>
      </c>
    </row>
    <row r="304" spans="2:11" ht="63" customHeight="1">
      <c r="B304" s="21">
        <v>300</v>
      </c>
      <c r="C304" s="18" t="s">
        <v>161</v>
      </c>
      <c r="D304" s="19" t="s">
        <v>121</v>
      </c>
      <c r="E304" s="10">
        <v>201330</v>
      </c>
      <c r="F304" s="11">
        <v>66726</v>
      </c>
      <c r="G304" s="12" t="s">
        <v>448</v>
      </c>
      <c r="H304" s="13">
        <v>43760</v>
      </c>
      <c r="I304" s="14">
        <v>1602600</v>
      </c>
      <c r="J304" s="15" t="s">
        <v>147</v>
      </c>
      <c r="K304" s="16" t="s">
        <v>148</v>
      </c>
    </row>
    <row r="305" spans="2:11" ht="63" customHeight="1">
      <c r="B305" s="21">
        <v>301</v>
      </c>
      <c r="C305" s="18" t="s">
        <v>146</v>
      </c>
      <c r="D305" s="19" t="s">
        <v>110</v>
      </c>
      <c r="E305" s="10">
        <v>201330</v>
      </c>
      <c r="F305" s="11">
        <v>79429</v>
      </c>
      <c r="G305" s="12" t="s">
        <v>449</v>
      </c>
      <c r="H305" s="13">
        <v>45363</v>
      </c>
      <c r="I305" s="14">
        <v>15810513</v>
      </c>
      <c r="J305" s="15" t="s">
        <v>147</v>
      </c>
      <c r="K305" s="16" t="s">
        <v>148</v>
      </c>
    </row>
    <row r="306" spans="2:11" ht="63" customHeight="1">
      <c r="B306" s="21">
        <v>302</v>
      </c>
      <c r="C306" s="18" t="s">
        <v>149</v>
      </c>
      <c r="D306" s="19" t="s">
        <v>163</v>
      </c>
      <c r="E306" s="10">
        <v>201330</v>
      </c>
      <c r="F306" s="11">
        <v>74164</v>
      </c>
      <c r="G306" s="12" t="s">
        <v>450</v>
      </c>
      <c r="H306" s="13">
        <v>44915</v>
      </c>
      <c r="I306" s="14">
        <v>55000000</v>
      </c>
      <c r="J306" s="15" t="s">
        <v>147</v>
      </c>
      <c r="K306" s="16" t="s">
        <v>148</v>
      </c>
    </row>
    <row r="307" spans="2:11" ht="63" customHeight="1">
      <c r="B307" s="21">
        <v>303</v>
      </c>
      <c r="C307" s="18" t="s">
        <v>149</v>
      </c>
      <c r="D307" s="19" t="s">
        <v>163</v>
      </c>
      <c r="E307" s="10">
        <v>201330</v>
      </c>
      <c r="F307" s="11">
        <v>74165</v>
      </c>
      <c r="G307" s="12" t="s">
        <v>451</v>
      </c>
      <c r="H307" s="13">
        <v>44915</v>
      </c>
      <c r="I307" s="14">
        <v>55000000</v>
      </c>
      <c r="J307" s="15" t="s">
        <v>147</v>
      </c>
      <c r="K307" s="16" t="s">
        <v>148</v>
      </c>
    </row>
    <row r="308" spans="2:11" ht="63" customHeight="1">
      <c r="B308" s="21">
        <v>304</v>
      </c>
      <c r="C308" s="18" t="s">
        <v>149</v>
      </c>
      <c r="D308" s="19" t="s">
        <v>118</v>
      </c>
      <c r="E308" s="10">
        <v>201330</v>
      </c>
      <c r="F308" s="11">
        <v>76593</v>
      </c>
      <c r="G308" s="12" t="s">
        <v>452</v>
      </c>
      <c r="H308" s="13">
        <v>45280</v>
      </c>
      <c r="I308" s="14">
        <v>7859950</v>
      </c>
      <c r="J308" s="15" t="s">
        <v>147</v>
      </c>
      <c r="K308" s="16" t="s">
        <v>148</v>
      </c>
    </row>
    <row r="309" spans="2:11" ht="63" customHeight="1">
      <c r="B309" s="21">
        <v>305</v>
      </c>
      <c r="C309" s="18" t="s">
        <v>161</v>
      </c>
      <c r="D309" s="19" t="s">
        <v>119</v>
      </c>
      <c r="E309" s="10">
        <v>201330</v>
      </c>
      <c r="F309" s="11">
        <v>66732</v>
      </c>
      <c r="G309" s="12" t="s">
        <v>453</v>
      </c>
      <c r="H309" s="13">
        <v>43763</v>
      </c>
      <c r="I309" s="14">
        <v>2349500</v>
      </c>
      <c r="J309" s="15" t="s">
        <v>147</v>
      </c>
      <c r="K309" s="16" t="s">
        <v>148</v>
      </c>
    </row>
    <row r="310" spans="2:11" ht="63" customHeight="1">
      <c r="B310" s="21">
        <v>306</v>
      </c>
      <c r="C310" s="18" t="s">
        <v>161</v>
      </c>
      <c r="D310" s="19" t="s">
        <v>119</v>
      </c>
      <c r="E310" s="10">
        <v>201330</v>
      </c>
      <c r="F310" s="11">
        <v>66733</v>
      </c>
      <c r="G310" s="12" t="s">
        <v>453</v>
      </c>
      <c r="H310" s="13">
        <v>43763</v>
      </c>
      <c r="I310" s="14">
        <v>2349500</v>
      </c>
      <c r="J310" s="15" t="s">
        <v>147</v>
      </c>
      <c r="K310" s="16" t="s">
        <v>148</v>
      </c>
    </row>
    <row r="311" spans="2:11" ht="63" customHeight="1">
      <c r="B311" s="21">
        <v>307</v>
      </c>
      <c r="C311" s="18" t="s">
        <v>161</v>
      </c>
      <c r="D311" s="19" t="s">
        <v>119</v>
      </c>
      <c r="E311" s="10">
        <v>201330</v>
      </c>
      <c r="F311" s="11">
        <v>21227</v>
      </c>
      <c r="G311" s="12" t="s">
        <v>454</v>
      </c>
      <c r="H311" s="13">
        <v>39503</v>
      </c>
      <c r="I311" s="14">
        <v>6165000</v>
      </c>
      <c r="J311" s="15" t="s">
        <v>147</v>
      </c>
      <c r="K311" s="16" t="s">
        <v>148</v>
      </c>
    </row>
    <row r="312" spans="2:11" ht="63" customHeight="1">
      <c r="B312" s="21">
        <v>308</v>
      </c>
      <c r="C312" s="18" t="s">
        <v>146</v>
      </c>
      <c r="D312" s="19" t="s">
        <v>110</v>
      </c>
      <c r="E312" s="10">
        <v>201330</v>
      </c>
      <c r="F312" s="11">
        <v>79430</v>
      </c>
      <c r="G312" s="12" t="s">
        <v>455</v>
      </c>
      <c r="H312" s="13">
        <v>45363</v>
      </c>
      <c r="I312" s="14">
        <v>22948522</v>
      </c>
      <c r="J312" s="15" t="s">
        <v>147</v>
      </c>
      <c r="K312" s="16" t="s">
        <v>148</v>
      </c>
    </row>
    <row r="313" spans="2:11" ht="63" customHeight="1">
      <c r="B313" s="21">
        <v>309</v>
      </c>
      <c r="C313" s="18" t="s">
        <v>146</v>
      </c>
      <c r="D313" s="19" t="s">
        <v>110</v>
      </c>
      <c r="E313" s="10">
        <v>201330</v>
      </c>
      <c r="F313" s="11">
        <v>79431</v>
      </c>
      <c r="G313" s="12" t="s">
        <v>455</v>
      </c>
      <c r="H313" s="13">
        <v>45363</v>
      </c>
      <c r="I313" s="14">
        <v>22948522</v>
      </c>
      <c r="J313" s="15" t="s">
        <v>147</v>
      </c>
      <c r="K313" s="16" t="s">
        <v>148</v>
      </c>
    </row>
    <row r="314" spans="2:11" ht="63" customHeight="1">
      <c r="B314" s="21">
        <v>310</v>
      </c>
      <c r="C314" s="18" t="s">
        <v>151</v>
      </c>
      <c r="D314" s="19" t="s">
        <v>101</v>
      </c>
      <c r="E314" s="10">
        <v>201330</v>
      </c>
      <c r="F314" s="11">
        <v>83176</v>
      </c>
      <c r="G314" s="12" t="s">
        <v>456</v>
      </c>
      <c r="H314" s="13">
        <v>46020</v>
      </c>
      <c r="I314" s="14">
        <v>21970000</v>
      </c>
      <c r="J314" s="15" t="s">
        <v>147</v>
      </c>
      <c r="K314" s="17" t="s">
        <v>148</v>
      </c>
    </row>
    <row r="315" spans="2:11" ht="63" customHeight="1">
      <c r="B315" s="21">
        <v>311</v>
      </c>
      <c r="C315" s="18" t="s">
        <v>161</v>
      </c>
      <c r="D315" s="19" t="s">
        <v>121</v>
      </c>
      <c r="E315" s="10">
        <v>201330</v>
      </c>
      <c r="F315" s="11">
        <v>77746</v>
      </c>
      <c r="G315" s="12" t="s">
        <v>457</v>
      </c>
      <c r="H315" s="13">
        <v>45540</v>
      </c>
      <c r="I315" s="14">
        <v>17500000</v>
      </c>
      <c r="J315" s="15" t="s">
        <v>147</v>
      </c>
      <c r="K315" s="16" t="s">
        <v>148</v>
      </c>
    </row>
    <row r="316" spans="2:11" ht="63" customHeight="1">
      <c r="B316" s="21">
        <v>312</v>
      </c>
      <c r="C316" s="18" t="s">
        <v>161</v>
      </c>
      <c r="D316" s="19" t="s">
        <v>119</v>
      </c>
      <c r="E316" s="10">
        <v>201330</v>
      </c>
      <c r="F316" s="11">
        <v>21110</v>
      </c>
      <c r="G316" s="12" t="s">
        <v>458</v>
      </c>
      <c r="H316" s="13">
        <v>39503</v>
      </c>
      <c r="I316" s="14">
        <v>11169000</v>
      </c>
      <c r="J316" s="15" t="s">
        <v>147</v>
      </c>
      <c r="K316" s="16" t="s">
        <v>148</v>
      </c>
    </row>
    <row r="317" spans="2:11" ht="63" customHeight="1">
      <c r="B317" s="21">
        <v>313</v>
      </c>
      <c r="C317" s="18" t="s">
        <v>161</v>
      </c>
      <c r="D317" s="19" t="s">
        <v>115</v>
      </c>
      <c r="E317" s="10">
        <v>201330</v>
      </c>
      <c r="F317" s="11">
        <v>474847</v>
      </c>
      <c r="G317" s="12" t="s">
        <v>459</v>
      </c>
      <c r="H317" s="13">
        <v>39079</v>
      </c>
      <c r="I317" s="14">
        <v>5065000</v>
      </c>
      <c r="J317" s="15" t="s">
        <v>147</v>
      </c>
      <c r="K317" s="16" t="s">
        <v>148</v>
      </c>
    </row>
    <row r="318" spans="2:11" ht="63" customHeight="1">
      <c r="B318" s="21">
        <v>314</v>
      </c>
      <c r="C318" s="18" t="s">
        <v>161</v>
      </c>
      <c r="D318" s="19" t="s">
        <v>115</v>
      </c>
      <c r="E318" s="10">
        <v>201330</v>
      </c>
      <c r="F318" s="11">
        <v>474846</v>
      </c>
      <c r="G318" s="12" t="s">
        <v>460</v>
      </c>
      <c r="H318" s="13">
        <v>39079</v>
      </c>
      <c r="I318" s="14">
        <v>5065000</v>
      </c>
      <c r="J318" s="15" t="s">
        <v>147</v>
      </c>
      <c r="K318" s="16" t="s">
        <v>148</v>
      </c>
    </row>
    <row r="319" spans="2:11" ht="63" customHeight="1">
      <c r="B319" s="21">
        <v>315</v>
      </c>
      <c r="C319" s="18" t="s">
        <v>146</v>
      </c>
      <c r="D319" s="19" t="s">
        <v>110</v>
      </c>
      <c r="E319" s="10">
        <v>201330</v>
      </c>
      <c r="F319" s="11">
        <v>81451</v>
      </c>
      <c r="G319" s="12" t="s">
        <v>461</v>
      </c>
      <c r="H319" s="13">
        <v>45777</v>
      </c>
      <c r="I319" s="14">
        <v>42677000</v>
      </c>
      <c r="J319" s="15" t="s">
        <v>147</v>
      </c>
      <c r="K319" s="16" t="s">
        <v>148</v>
      </c>
    </row>
    <row r="320" spans="2:11" ht="63" customHeight="1">
      <c r="B320" s="21">
        <v>316</v>
      </c>
      <c r="C320" s="18" t="s">
        <v>161</v>
      </c>
      <c r="D320" s="19" t="s">
        <v>119</v>
      </c>
      <c r="E320" s="10">
        <v>201330</v>
      </c>
      <c r="F320" s="11">
        <v>21109</v>
      </c>
      <c r="G320" s="12" t="s">
        <v>462</v>
      </c>
      <c r="H320" s="13">
        <v>39503</v>
      </c>
      <c r="I320" s="14">
        <v>6165000</v>
      </c>
      <c r="J320" s="15" t="s">
        <v>147</v>
      </c>
      <c r="K320" s="16" t="s">
        <v>148</v>
      </c>
    </row>
    <row r="321" spans="2:11" ht="63" customHeight="1">
      <c r="B321" s="21">
        <v>317</v>
      </c>
      <c r="C321" s="18" t="s">
        <v>146</v>
      </c>
      <c r="D321" s="19" t="s">
        <v>110</v>
      </c>
      <c r="E321" s="10">
        <v>201330</v>
      </c>
      <c r="F321" s="11">
        <v>52733</v>
      </c>
      <c r="G321" s="12" t="s">
        <v>463</v>
      </c>
      <c r="H321" s="13">
        <v>42849</v>
      </c>
      <c r="I321" s="14">
        <v>32525000</v>
      </c>
      <c r="J321" s="15" t="s">
        <v>147</v>
      </c>
      <c r="K321" s="16" t="s">
        <v>148</v>
      </c>
    </row>
    <row r="322" spans="2:11" ht="63" customHeight="1">
      <c r="B322" s="21">
        <v>318</v>
      </c>
      <c r="C322" s="18" t="s">
        <v>161</v>
      </c>
      <c r="D322" s="19" t="s">
        <v>119</v>
      </c>
      <c r="E322" s="10">
        <v>201330</v>
      </c>
      <c r="F322" s="11">
        <v>21113</v>
      </c>
      <c r="G322" s="12" t="s">
        <v>464</v>
      </c>
      <c r="H322" s="13">
        <v>39884</v>
      </c>
      <c r="I322" s="14">
        <v>9260000</v>
      </c>
      <c r="J322" s="15" t="s">
        <v>147</v>
      </c>
      <c r="K322" s="16" t="s">
        <v>148</v>
      </c>
    </row>
    <row r="323" spans="2:11" ht="15.75">
      <c r="H323" s="8" t="s">
        <v>2</v>
      </c>
      <c r="I323" s="9">
        <f>SUM(I5:I322)</f>
        <v>7886063103.1099997</v>
      </c>
    </row>
  </sheetData>
  <protectedRanges>
    <protectedRange sqref="C5:F5" name="rango1"/>
    <protectedRange sqref="G5:H5" name="Rango3"/>
    <protectedRange sqref="I5" name="Rango3_2"/>
    <protectedRange sqref="J5:K5" name="Rango6"/>
    <protectedRange sqref="C6:F6" name="rango1_1"/>
    <protectedRange sqref="G6:H6" name="Rango3_3"/>
    <protectedRange sqref="I6" name="Rango3_5"/>
    <protectedRange sqref="J6:K6" name="Rango6_1"/>
    <protectedRange sqref="C7:F7" name="rango1_2"/>
    <protectedRange sqref="G7:H7" name="Rango3_6"/>
    <protectedRange sqref="I7" name="Rango3_8"/>
    <protectedRange sqref="J7:K7" name="Rango6_2"/>
    <protectedRange sqref="C8:F8" name="rango1_5"/>
    <protectedRange sqref="G8:H8" name="Rango3_15"/>
    <protectedRange sqref="I8" name="Rango3_17"/>
    <protectedRange sqref="J8:K8" name="Rango6_5"/>
    <protectedRange sqref="C9:F70" name="rango1_6"/>
    <protectedRange sqref="G9:H70" name="Rango3_18"/>
    <protectedRange sqref="I9:I70" name="Rango3_20"/>
    <protectedRange sqref="J9:K70" name="Rango6_6"/>
    <protectedRange sqref="C71:F114" name="rango1_7"/>
    <protectedRange sqref="G71:H114" name="Rango3_21"/>
    <protectedRange sqref="I71:I114" name="Rango3_23"/>
    <protectedRange sqref="J71:K114" name="Rango6_7"/>
    <protectedRange sqref="C115:F117" name="rango1_8"/>
    <protectedRange sqref="G115:H117" name="Rango3_24"/>
    <protectedRange sqref="I115:I117" name="Rango3_26"/>
    <protectedRange sqref="J115:K117" name="Rango6_8"/>
    <protectedRange sqref="C118:F118" name="rango1_9"/>
    <protectedRange sqref="G118:H118" name="Rango3_27"/>
    <protectedRange sqref="I118" name="Rango3_29"/>
    <protectedRange sqref="J118:K118" name="Rango6_9"/>
    <protectedRange sqref="C119:F119" name="rango1_10"/>
    <protectedRange sqref="G119:H119" name="Rango3_30"/>
    <protectedRange sqref="I119" name="Rango3_32"/>
    <protectedRange sqref="J119:K119" name="Rango6_10"/>
    <protectedRange sqref="C120:F122" name="rango1_11"/>
    <protectedRange sqref="G120:H122" name="Rango3_33"/>
    <protectedRange sqref="I120:I122" name="Rango3_35"/>
    <protectedRange sqref="J120:K122" name="Rango6_11"/>
    <protectedRange sqref="C123:F123" name="rango1_13"/>
    <protectedRange sqref="G123:H123" name="Rango3_39"/>
    <protectedRange sqref="I123" name="Rango3_41"/>
    <protectedRange sqref="J123:K123" name="Rango6_13"/>
    <protectedRange sqref="C124:F144" name="rango1_14"/>
    <protectedRange sqref="G124:H144" name="Rango3_42"/>
    <protectedRange sqref="I124:I144" name="Rango3_44"/>
    <protectedRange sqref="J124:K144" name="Rango6_14"/>
    <protectedRange sqref="G145:H145" name="Rango3_45"/>
    <protectedRange sqref="I145" name="Rango3_47"/>
    <protectedRange sqref="J145:K145" name="Rango6_15"/>
    <protectedRange sqref="G146:H146" name="Rango3_51"/>
    <protectedRange sqref="I146" name="Rango3_53"/>
    <protectedRange sqref="J146:K146" name="Rango6_17"/>
    <protectedRange sqref="G147:H154" name="Rango3_54"/>
    <protectedRange sqref="I147:I154" name="Rango3_56"/>
    <protectedRange sqref="J147:K154" name="Rango6_18"/>
    <protectedRange sqref="G155:H162" name="Rango3_60"/>
    <protectedRange sqref="I155:I162" name="Rango3_62"/>
    <protectedRange sqref="J155:K162" name="Rango6_20"/>
    <protectedRange sqref="G163:H163" name="Rango3_63"/>
    <protectedRange sqref="I163" name="Rango3_65"/>
    <protectedRange sqref="J163:K163" name="Rango6_21"/>
    <protectedRange sqref="G164:H168" name="Rango3_66"/>
    <protectedRange sqref="I164:I168" name="Rango3_68"/>
    <protectedRange sqref="J164:K168" name="Rango6_22"/>
    <protectedRange sqref="G169:H320" name="Rango3_69"/>
    <protectedRange sqref="I169:I320" name="Rango3_71"/>
    <protectedRange sqref="J169:K320" name="Rango6_23"/>
    <protectedRange sqref="C321:F321" name="rango1_2_1"/>
    <protectedRange sqref="G321:H321" name="Rango3_2_1"/>
    <protectedRange sqref="I321" name="Rango3_75"/>
    <protectedRange sqref="K321" name="Rango6_25"/>
    <protectedRange sqref="J321" name="Rango6_2_1"/>
    <protectedRange sqref="C322:F322" name="rango1_1_2"/>
    <protectedRange sqref="G322:H322" name="Rango3_1_4"/>
    <protectedRange sqref="I322" name="Rango3_77"/>
    <protectedRange sqref="K322" name="Rango6_27"/>
    <protectedRange sqref="J322" name="Rango6_1_2"/>
  </protectedRanges>
  <autoFilter ref="C4:K322" xr:uid="{CCE859A8-C538-4656-9C68-213D86B6E1CC}"/>
  <conditionalFormatting sqref="F1:F1048576">
    <cfRule type="duplicateValues" dxfId="27" priority="1"/>
  </conditionalFormatting>
  <dataValidations count="1">
    <dataValidation type="whole" operator="greaterThanOrEqual" allowBlank="1" showInputMessage="1" showErrorMessage="1" sqref="I5:I322" xr:uid="{B7F757C1-538A-4E59-83CF-0593F23B9F73}">
      <formula1>0</formula1>
    </dataValidation>
  </dataValidation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3ADF05-0B57-448F-8A5E-1DB5050F1ADA}">
  <sheetPr>
    <tabColor theme="5" tint="0.59999389629810485"/>
  </sheetPr>
  <dimension ref="A1:Q746"/>
  <sheetViews>
    <sheetView topLeftCell="F1" workbookViewId="0">
      <pane ySplit="1" topLeftCell="A218" activePane="bottomLeft" state="frozen"/>
      <selection activeCell="A27" sqref="A27"/>
      <selection pane="bottomLeft" activeCell="M434" sqref="M434"/>
    </sheetView>
  </sheetViews>
  <sheetFormatPr baseColWidth="10" defaultRowHeight="15"/>
  <cols>
    <col min="1" max="1" width="11.5703125" style="114"/>
    <col min="2" max="2" width="12.7109375" customWidth="1"/>
    <col min="4" max="4" width="30" customWidth="1"/>
    <col min="5" max="5" width="22.5703125" hidden="1" customWidth="1"/>
    <col min="6" max="7" width="11.5703125" style="115"/>
    <col min="8" max="8" width="22.140625" customWidth="1"/>
    <col min="9" max="9" width="20.7109375" customWidth="1"/>
    <col min="10" max="10" width="23" customWidth="1"/>
    <col min="11" max="14" width="11.5703125" customWidth="1"/>
    <col min="15" max="15" width="33.42578125" customWidth="1"/>
    <col min="16" max="16" width="16.28515625" customWidth="1"/>
    <col min="17" max="17" width="17.42578125" style="4" customWidth="1"/>
  </cols>
  <sheetData>
    <row r="1" spans="1:17" ht="51">
      <c r="A1" s="50" t="s">
        <v>495</v>
      </c>
      <c r="B1" s="51" t="s">
        <v>496</v>
      </c>
      <c r="C1" s="51" t="s">
        <v>497</v>
      </c>
      <c r="D1" s="51" t="s">
        <v>498</v>
      </c>
      <c r="E1" s="51" t="s">
        <v>499</v>
      </c>
      <c r="F1" s="51" t="s">
        <v>500</v>
      </c>
      <c r="G1" s="51" t="s">
        <v>501</v>
      </c>
      <c r="H1" s="51" t="s">
        <v>502</v>
      </c>
      <c r="I1" s="51" t="s">
        <v>503</v>
      </c>
      <c r="J1" s="52" t="s">
        <v>504</v>
      </c>
      <c r="K1" s="53" t="s">
        <v>505</v>
      </c>
      <c r="L1" s="53" t="s">
        <v>506</v>
      </c>
      <c r="M1" s="53" t="s">
        <v>507</v>
      </c>
      <c r="N1" s="53" t="s">
        <v>508</v>
      </c>
      <c r="O1" s="54" t="s">
        <v>509</v>
      </c>
      <c r="P1" s="55" t="s">
        <v>510</v>
      </c>
      <c r="Q1" s="56" t="s">
        <v>511</v>
      </c>
    </row>
    <row r="2" spans="1:17" ht="15.75" thickBot="1">
      <c r="A2" s="57">
        <v>1</v>
      </c>
      <c r="B2" s="58" t="s">
        <v>512</v>
      </c>
      <c r="C2" s="58" t="s">
        <v>513</v>
      </c>
      <c r="D2" s="58" t="s">
        <v>514</v>
      </c>
      <c r="E2" s="58"/>
      <c r="F2" s="59">
        <v>149</v>
      </c>
      <c r="G2" s="59">
        <v>2023</v>
      </c>
      <c r="H2" s="59" t="s">
        <v>515</v>
      </c>
      <c r="I2" s="59" t="s">
        <v>516</v>
      </c>
      <c r="J2" s="60">
        <v>15681500018920</v>
      </c>
      <c r="K2" s="61">
        <v>46392</v>
      </c>
      <c r="L2" s="62">
        <v>46756</v>
      </c>
      <c r="M2" s="62" t="s">
        <v>517</v>
      </c>
      <c r="N2" s="63" t="s">
        <v>518</v>
      </c>
      <c r="O2" s="64" t="s">
        <v>97</v>
      </c>
      <c r="P2" s="63" t="s">
        <v>519</v>
      </c>
      <c r="Q2" s="65">
        <v>9800000</v>
      </c>
    </row>
    <row r="3" spans="1:17" ht="15.75" thickBot="1">
      <c r="A3" s="66">
        <f>+A2+1</f>
        <v>2</v>
      </c>
      <c r="B3" s="67" t="s">
        <v>520</v>
      </c>
      <c r="C3" s="67" t="s">
        <v>521</v>
      </c>
      <c r="D3" s="67" t="s">
        <v>522</v>
      </c>
      <c r="E3" s="67"/>
      <c r="F3" s="68">
        <v>2776</v>
      </c>
      <c r="G3" s="68">
        <v>2023</v>
      </c>
      <c r="H3" s="68" t="s">
        <v>523</v>
      </c>
      <c r="I3" s="68" t="s">
        <v>524</v>
      </c>
      <c r="J3" s="60">
        <v>15681500018930</v>
      </c>
      <c r="K3" s="61">
        <v>46392</v>
      </c>
      <c r="L3" s="62">
        <v>46756</v>
      </c>
      <c r="M3" s="62" t="s">
        <v>517</v>
      </c>
      <c r="N3" s="63" t="s">
        <v>525</v>
      </c>
      <c r="O3" s="64" t="s">
        <v>526</v>
      </c>
      <c r="P3" s="63" t="s">
        <v>527</v>
      </c>
      <c r="Q3" s="65">
        <v>142700000</v>
      </c>
    </row>
    <row r="4" spans="1:17" ht="15.75" thickBot="1">
      <c r="A4" s="66">
        <f t="shared" ref="A4:A67" si="0">+A3+1</f>
        <v>3</v>
      </c>
      <c r="B4" s="67" t="s">
        <v>528</v>
      </c>
      <c r="C4" s="67" t="s">
        <v>521</v>
      </c>
      <c r="D4" s="67" t="s">
        <v>522</v>
      </c>
      <c r="E4" s="67"/>
      <c r="F4" s="68">
        <v>2776</v>
      </c>
      <c r="G4" s="68">
        <v>2023</v>
      </c>
      <c r="H4" s="68" t="s">
        <v>529</v>
      </c>
      <c r="I4" s="68" t="s">
        <v>530</v>
      </c>
      <c r="J4" s="60">
        <v>15681500018940</v>
      </c>
      <c r="K4" s="61">
        <v>46392</v>
      </c>
      <c r="L4" s="62">
        <v>46756</v>
      </c>
      <c r="M4" s="62" t="s">
        <v>517</v>
      </c>
      <c r="N4" s="63" t="s">
        <v>518</v>
      </c>
      <c r="O4" s="64" t="s">
        <v>531</v>
      </c>
      <c r="P4" s="63" t="s">
        <v>532</v>
      </c>
      <c r="Q4" s="65">
        <v>126200000</v>
      </c>
    </row>
    <row r="5" spans="1:17" ht="15.75" thickBot="1">
      <c r="A5" s="66">
        <f t="shared" si="0"/>
        <v>4</v>
      </c>
      <c r="B5" s="67" t="s">
        <v>533</v>
      </c>
      <c r="C5" s="67" t="s">
        <v>521</v>
      </c>
      <c r="D5" s="67" t="s">
        <v>522</v>
      </c>
      <c r="E5" s="67"/>
      <c r="F5" s="68">
        <v>2776</v>
      </c>
      <c r="G5" s="68">
        <v>2023</v>
      </c>
      <c r="H5" s="68" t="s">
        <v>534</v>
      </c>
      <c r="I5" s="68" t="s">
        <v>535</v>
      </c>
      <c r="J5" s="60">
        <v>15681500018950</v>
      </c>
      <c r="K5" s="61">
        <v>46392</v>
      </c>
      <c r="L5" s="62">
        <v>46756</v>
      </c>
      <c r="M5" s="62" t="s">
        <v>517</v>
      </c>
      <c r="N5" s="63" t="s">
        <v>518</v>
      </c>
      <c r="O5" s="64" t="s">
        <v>531</v>
      </c>
      <c r="P5" s="63" t="s">
        <v>532</v>
      </c>
      <c r="Q5" s="65">
        <v>126200000</v>
      </c>
    </row>
    <row r="6" spans="1:17" ht="15.75" thickBot="1">
      <c r="A6" s="66">
        <f t="shared" si="0"/>
        <v>5</v>
      </c>
      <c r="B6" s="67" t="s">
        <v>536</v>
      </c>
      <c r="C6" s="67" t="s">
        <v>521</v>
      </c>
      <c r="D6" s="67" t="s">
        <v>522</v>
      </c>
      <c r="E6" s="67"/>
      <c r="F6" s="68">
        <v>2776</v>
      </c>
      <c r="G6" s="68">
        <v>2023</v>
      </c>
      <c r="H6" s="68" t="s">
        <v>537</v>
      </c>
      <c r="I6" s="68" t="s">
        <v>538</v>
      </c>
      <c r="J6" s="60">
        <v>15681500018960</v>
      </c>
      <c r="K6" s="61">
        <v>46392</v>
      </c>
      <c r="L6" s="62">
        <v>46756</v>
      </c>
      <c r="M6" s="62" t="s">
        <v>517</v>
      </c>
      <c r="N6" s="63" t="s">
        <v>518</v>
      </c>
      <c r="O6" s="64" t="s">
        <v>531</v>
      </c>
      <c r="P6" s="63" t="s">
        <v>532</v>
      </c>
      <c r="Q6" s="65">
        <v>126200000</v>
      </c>
    </row>
    <row r="7" spans="1:17" ht="15.75" thickBot="1">
      <c r="A7" s="66">
        <f t="shared" si="0"/>
        <v>6</v>
      </c>
      <c r="B7" s="67" t="s">
        <v>539</v>
      </c>
      <c r="C7" s="67" t="s">
        <v>513</v>
      </c>
      <c r="D7" s="67" t="s">
        <v>514</v>
      </c>
      <c r="E7" s="67"/>
      <c r="F7" s="68">
        <v>249</v>
      </c>
      <c r="G7" s="68">
        <v>2023</v>
      </c>
      <c r="H7" s="68" t="s">
        <v>540</v>
      </c>
      <c r="I7" s="68" t="s">
        <v>541</v>
      </c>
      <c r="J7" s="60">
        <v>15681500018970</v>
      </c>
      <c r="K7" s="61">
        <v>46392</v>
      </c>
      <c r="L7" s="62">
        <v>46756</v>
      </c>
      <c r="M7" s="62" t="s">
        <v>517</v>
      </c>
      <c r="N7" s="63" t="s">
        <v>525</v>
      </c>
      <c r="O7" s="64" t="s">
        <v>542</v>
      </c>
      <c r="P7" s="63" t="s">
        <v>543</v>
      </c>
      <c r="Q7" s="65">
        <v>20500000</v>
      </c>
    </row>
    <row r="8" spans="1:17" ht="15.75" thickBot="1">
      <c r="A8" s="66">
        <f t="shared" si="0"/>
        <v>7</v>
      </c>
      <c r="B8" s="67" t="s">
        <v>544</v>
      </c>
      <c r="C8" s="67" t="s">
        <v>513</v>
      </c>
      <c r="D8" s="67" t="s">
        <v>514</v>
      </c>
      <c r="E8" s="67"/>
      <c r="F8" s="68">
        <v>249</v>
      </c>
      <c r="G8" s="68">
        <v>2023</v>
      </c>
      <c r="H8" s="68" t="s">
        <v>545</v>
      </c>
      <c r="I8" s="68" t="s">
        <v>546</v>
      </c>
      <c r="J8" s="60">
        <v>15681500018980</v>
      </c>
      <c r="K8" s="61">
        <v>46392</v>
      </c>
      <c r="L8" s="62">
        <v>46756</v>
      </c>
      <c r="M8" s="62" t="s">
        <v>517</v>
      </c>
      <c r="N8" s="63" t="s">
        <v>525</v>
      </c>
      <c r="O8" s="64" t="s">
        <v>547</v>
      </c>
      <c r="P8" s="63" t="s">
        <v>543</v>
      </c>
      <c r="Q8" s="65">
        <v>20500000</v>
      </c>
    </row>
    <row r="9" spans="1:17" ht="15.75" thickBot="1">
      <c r="A9" s="66">
        <f t="shared" si="0"/>
        <v>8</v>
      </c>
      <c r="B9" s="67" t="s">
        <v>548</v>
      </c>
      <c r="C9" s="67" t="s">
        <v>549</v>
      </c>
      <c r="D9" s="67" t="s">
        <v>514</v>
      </c>
      <c r="E9" s="67"/>
      <c r="F9" s="68">
        <v>184</v>
      </c>
      <c r="G9" s="68">
        <v>2023</v>
      </c>
      <c r="H9" s="68" t="s">
        <v>550</v>
      </c>
      <c r="I9" s="68" t="s">
        <v>551</v>
      </c>
      <c r="J9" s="60">
        <v>15681500018990</v>
      </c>
      <c r="K9" s="61">
        <v>46392</v>
      </c>
      <c r="L9" s="62">
        <v>46756</v>
      </c>
      <c r="M9" s="62" t="s">
        <v>517</v>
      </c>
      <c r="N9" s="63" t="s">
        <v>518</v>
      </c>
      <c r="O9" s="64" t="s">
        <v>531</v>
      </c>
      <c r="P9" s="63" t="s">
        <v>552</v>
      </c>
      <c r="Q9" s="65">
        <v>14300000</v>
      </c>
    </row>
    <row r="10" spans="1:17" ht="15.75" thickBot="1">
      <c r="A10" s="66">
        <f t="shared" si="0"/>
        <v>9</v>
      </c>
      <c r="B10" s="67" t="s">
        <v>553</v>
      </c>
      <c r="C10" s="67" t="s">
        <v>549</v>
      </c>
      <c r="D10" s="67" t="s">
        <v>514</v>
      </c>
      <c r="E10" s="67"/>
      <c r="F10" s="68">
        <v>184</v>
      </c>
      <c r="G10" s="68">
        <v>2023</v>
      </c>
      <c r="H10" s="68" t="s">
        <v>554</v>
      </c>
      <c r="I10" s="68" t="s">
        <v>555</v>
      </c>
      <c r="J10" s="60">
        <v>15681500019000</v>
      </c>
      <c r="K10" s="61">
        <v>46392</v>
      </c>
      <c r="L10" s="62">
        <v>46756</v>
      </c>
      <c r="M10" s="62" t="s">
        <v>517</v>
      </c>
      <c r="N10" s="63" t="s">
        <v>518</v>
      </c>
      <c r="O10" s="64" t="s">
        <v>531</v>
      </c>
      <c r="P10" s="63" t="s">
        <v>552</v>
      </c>
      <c r="Q10" s="65">
        <v>14300000</v>
      </c>
    </row>
    <row r="11" spans="1:17" ht="15.75" thickBot="1">
      <c r="A11" s="66">
        <f t="shared" si="0"/>
        <v>10</v>
      </c>
      <c r="B11" s="67" t="s">
        <v>556</v>
      </c>
      <c r="C11" s="67" t="s">
        <v>549</v>
      </c>
      <c r="D11" s="67" t="s">
        <v>514</v>
      </c>
      <c r="E11" s="67"/>
      <c r="F11" s="68">
        <v>184</v>
      </c>
      <c r="G11" s="68">
        <v>2023</v>
      </c>
      <c r="H11" s="68" t="s">
        <v>557</v>
      </c>
      <c r="I11" s="68" t="s">
        <v>558</v>
      </c>
      <c r="J11" s="60">
        <v>15681500019010</v>
      </c>
      <c r="K11" s="61">
        <v>46392</v>
      </c>
      <c r="L11" s="62">
        <v>46756</v>
      </c>
      <c r="M11" s="62" t="s">
        <v>517</v>
      </c>
      <c r="N11" s="63" t="s">
        <v>518</v>
      </c>
      <c r="O11" s="64" t="s">
        <v>531</v>
      </c>
      <c r="P11" s="63" t="s">
        <v>552</v>
      </c>
      <c r="Q11" s="65">
        <v>14300000</v>
      </c>
    </row>
    <row r="12" spans="1:17" ht="15.75" thickBot="1">
      <c r="A12" s="66">
        <f t="shared" si="0"/>
        <v>11</v>
      </c>
      <c r="B12" s="67" t="s">
        <v>559</v>
      </c>
      <c r="C12" s="67" t="s">
        <v>549</v>
      </c>
      <c r="D12" s="67" t="s">
        <v>514</v>
      </c>
      <c r="E12" s="67"/>
      <c r="F12" s="68">
        <v>184</v>
      </c>
      <c r="G12" s="68">
        <v>2023</v>
      </c>
      <c r="H12" s="68" t="s">
        <v>560</v>
      </c>
      <c r="I12" s="68" t="s">
        <v>561</v>
      </c>
      <c r="J12" s="60">
        <v>15681500019020</v>
      </c>
      <c r="K12" s="61">
        <v>46392</v>
      </c>
      <c r="L12" s="62">
        <v>46756</v>
      </c>
      <c r="M12" s="62" t="s">
        <v>517</v>
      </c>
      <c r="N12" s="63" t="s">
        <v>518</v>
      </c>
      <c r="O12" s="64" t="s">
        <v>531</v>
      </c>
      <c r="P12" s="63" t="s">
        <v>552</v>
      </c>
      <c r="Q12" s="65">
        <v>14300000</v>
      </c>
    </row>
    <row r="13" spans="1:17" ht="15.75" thickBot="1">
      <c r="A13" s="66">
        <f t="shared" si="0"/>
        <v>12</v>
      </c>
      <c r="B13" s="70" t="s">
        <v>562</v>
      </c>
      <c r="C13" s="67" t="s">
        <v>513</v>
      </c>
      <c r="D13" s="67" t="s">
        <v>514</v>
      </c>
      <c r="E13" s="67"/>
      <c r="F13" s="68">
        <v>249</v>
      </c>
      <c r="G13" s="68">
        <v>2024</v>
      </c>
      <c r="H13" s="68" t="s">
        <v>563</v>
      </c>
      <c r="I13" s="68" t="s">
        <v>564</v>
      </c>
      <c r="J13" s="60">
        <v>15681500019030</v>
      </c>
      <c r="K13" s="61">
        <v>46397</v>
      </c>
      <c r="L13" s="62">
        <v>46761.999305555553</v>
      </c>
      <c r="M13" s="62" t="s">
        <v>517</v>
      </c>
      <c r="N13" s="63" t="s">
        <v>525</v>
      </c>
      <c r="O13" s="64" t="s">
        <v>565</v>
      </c>
      <c r="P13" s="63" t="s">
        <v>543</v>
      </c>
      <c r="Q13" s="65">
        <v>22500000</v>
      </c>
    </row>
    <row r="14" spans="1:17" ht="15.75" thickBot="1">
      <c r="A14" s="66">
        <f t="shared" si="0"/>
        <v>13</v>
      </c>
      <c r="B14" s="70" t="s">
        <v>566</v>
      </c>
      <c r="C14" s="67" t="s">
        <v>513</v>
      </c>
      <c r="D14" s="67" t="s">
        <v>514</v>
      </c>
      <c r="E14" s="67"/>
      <c r="F14" s="68">
        <v>249</v>
      </c>
      <c r="G14" s="68">
        <v>2024</v>
      </c>
      <c r="H14" s="68" t="s">
        <v>567</v>
      </c>
      <c r="I14" s="68" t="s">
        <v>568</v>
      </c>
      <c r="J14" s="60">
        <v>15681500019040</v>
      </c>
      <c r="K14" s="61">
        <v>46397</v>
      </c>
      <c r="L14" s="62">
        <v>46761.999305555553</v>
      </c>
      <c r="M14" s="62" t="s">
        <v>517</v>
      </c>
      <c r="N14" s="63" t="s">
        <v>525</v>
      </c>
      <c r="O14" s="64" t="s">
        <v>542</v>
      </c>
      <c r="P14" s="63" t="s">
        <v>543</v>
      </c>
      <c r="Q14" s="65">
        <v>22500000</v>
      </c>
    </row>
    <row r="15" spans="1:17" ht="15.75" thickBot="1">
      <c r="A15" s="66">
        <f t="shared" si="0"/>
        <v>14</v>
      </c>
      <c r="B15" s="67" t="s">
        <v>569</v>
      </c>
      <c r="C15" s="67" t="s">
        <v>513</v>
      </c>
      <c r="D15" s="67" t="s">
        <v>514</v>
      </c>
      <c r="E15" s="67"/>
      <c r="F15" s="68">
        <v>249</v>
      </c>
      <c r="G15" s="68">
        <v>2023</v>
      </c>
      <c r="H15" s="68" t="s">
        <v>570</v>
      </c>
      <c r="I15" s="68" t="s">
        <v>571</v>
      </c>
      <c r="J15" s="60">
        <v>15681500019050</v>
      </c>
      <c r="K15" s="61">
        <v>46398</v>
      </c>
      <c r="L15" s="62">
        <v>46762.999305555553</v>
      </c>
      <c r="M15" s="62" t="s">
        <v>517</v>
      </c>
      <c r="N15" s="63" t="s">
        <v>525</v>
      </c>
      <c r="O15" s="64" t="s">
        <v>572</v>
      </c>
      <c r="P15" s="63" t="s">
        <v>543</v>
      </c>
      <c r="Q15" s="65">
        <v>20500000</v>
      </c>
    </row>
    <row r="16" spans="1:17" ht="15.75" thickBot="1">
      <c r="A16" s="66">
        <f t="shared" si="0"/>
        <v>15</v>
      </c>
      <c r="B16" s="67" t="s">
        <v>573</v>
      </c>
      <c r="C16" s="67" t="s">
        <v>513</v>
      </c>
      <c r="D16" s="67" t="s">
        <v>514</v>
      </c>
      <c r="E16" s="67"/>
      <c r="F16" s="68">
        <v>249</v>
      </c>
      <c r="G16" s="68">
        <v>2023</v>
      </c>
      <c r="H16" s="68" t="s">
        <v>574</v>
      </c>
      <c r="I16" s="68" t="s">
        <v>575</v>
      </c>
      <c r="J16" s="60">
        <v>15681500019060</v>
      </c>
      <c r="K16" s="61">
        <v>46398</v>
      </c>
      <c r="L16" s="62">
        <v>46762.999305555553</v>
      </c>
      <c r="M16" s="62" t="s">
        <v>517</v>
      </c>
      <c r="N16" s="63" t="s">
        <v>525</v>
      </c>
      <c r="O16" s="64" t="s">
        <v>572</v>
      </c>
      <c r="P16" s="63" t="s">
        <v>543</v>
      </c>
      <c r="Q16" s="65">
        <v>20500000</v>
      </c>
    </row>
    <row r="17" spans="1:17" ht="15.75" thickBot="1">
      <c r="A17" s="66">
        <f t="shared" si="0"/>
        <v>16</v>
      </c>
      <c r="B17" s="67" t="s">
        <v>576</v>
      </c>
      <c r="C17" s="67" t="s">
        <v>513</v>
      </c>
      <c r="D17" s="67" t="s">
        <v>514</v>
      </c>
      <c r="E17" s="67"/>
      <c r="F17" s="68">
        <v>124</v>
      </c>
      <c r="G17" s="68">
        <v>2023</v>
      </c>
      <c r="H17" s="68" t="s">
        <v>577</v>
      </c>
      <c r="I17" s="68" t="s">
        <v>578</v>
      </c>
      <c r="J17" s="60">
        <v>15681500019080</v>
      </c>
      <c r="K17" s="61">
        <v>46416</v>
      </c>
      <c r="L17" s="62">
        <v>46780.999305555553</v>
      </c>
      <c r="M17" s="62" t="s">
        <v>579</v>
      </c>
      <c r="N17" s="63" t="s">
        <v>525</v>
      </c>
      <c r="O17" s="64" t="s">
        <v>526</v>
      </c>
      <c r="P17" s="63" t="s">
        <v>580</v>
      </c>
      <c r="Q17" s="65">
        <v>9200000</v>
      </c>
    </row>
    <row r="18" spans="1:17" ht="15.75" thickBot="1">
      <c r="A18" s="66">
        <f t="shared" si="0"/>
        <v>17</v>
      </c>
      <c r="B18" s="67" t="s">
        <v>581</v>
      </c>
      <c r="C18" s="67" t="s">
        <v>513</v>
      </c>
      <c r="D18" s="67" t="s">
        <v>514</v>
      </c>
      <c r="E18" s="67"/>
      <c r="F18" s="68">
        <v>124</v>
      </c>
      <c r="G18" s="68">
        <v>2023</v>
      </c>
      <c r="H18" s="68" t="s">
        <v>582</v>
      </c>
      <c r="I18" s="68" t="s">
        <v>583</v>
      </c>
      <c r="J18" s="60">
        <v>15681500019090</v>
      </c>
      <c r="K18" s="61">
        <v>46416</v>
      </c>
      <c r="L18" s="62">
        <v>46780.999305555553</v>
      </c>
      <c r="M18" s="62" t="s">
        <v>579</v>
      </c>
      <c r="N18" s="63" t="s">
        <v>525</v>
      </c>
      <c r="O18" s="64" t="s">
        <v>526</v>
      </c>
      <c r="P18" s="63" t="s">
        <v>580</v>
      </c>
      <c r="Q18" s="65">
        <v>9200000</v>
      </c>
    </row>
    <row r="19" spans="1:17" ht="15.75" thickBot="1">
      <c r="A19" s="66">
        <f t="shared" si="0"/>
        <v>18</v>
      </c>
      <c r="B19" s="67" t="s">
        <v>584</v>
      </c>
      <c r="C19" s="67" t="s">
        <v>513</v>
      </c>
      <c r="D19" s="67" t="s">
        <v>514</v>
      </c>
      <c r="E19" s="67"/>
      <c r="F19" s="68">
        <v>124</v>
      </c>
      <c r="G19" s="68">
        <v>2013</v>
      </c>
      <c r="H19" s="68" t="s">
        <v>585</v>
      </c>
      <c r="I19" s="68" t="s">
        <v>586</v>
      </c>
      <c r="J19" s="60">
        <v>15681500019100</v>
      </c>
      <c r="K19" s="61">
        <v>46416</v>
      </c>
      <c r="L19" s="62">
        <v>46780.999305555553</v>
      </c>
      <c r="M19" s="62" t="s">
        <v>517</v>
      </c>
      <c r="N19" s="63" t="s">
        <v>587</v>
      </c>
      <c r="O19" s="64" t="s">
        <v>98</v>
      </c>
      <c r="P19" s="63" t="s">
        <v>588</v>
      </c>
      <c r="Q19" s="65">
        <v>5800000</v>
      </c>
    </row>
    <row r="20" spans="1:17" ht="15.75" thickBot="1">
      <c r="A20" s="66">
        <f t="shared" si="0"/>
        <v>19</v>
      </c>
      <c r="B20" s="67" t="s">
        <v>589</v>
      </c>
      <c r="C20" s="67" t="s">
        <v>513</v>
      </c>
      <c r="D20" s="67" t="s">
        <v>514</v>
      </c>
      <c r="E20" s="67"/>
      <c r="F20" s="68">
        <v>124</v>
      </c>
      <c r="G20" s="68">
        <v>2013</v>
      </c>
      <c r="H20" s="68" t="s">
        <v>590</v>
      </c>
      <c r="I20" s="68" t="s">
        <v>591</v>
      </c>
      <c r="J20" s="60">
        <v>15681500019110</v>
      </c>
      <c r="K20" s="61">
        <v>46416</v>
      </c>
      <c r="L20" s="62">
        <v>46780.999305555553</v>
      </c>
      <c r="M20" s="62" t="s">
        <v>517</v>
      </c>
      <c r="N20" s="63" t="s">
        <v>592</v>
      </c>
      <c r="O20" s="64" t="s">
        <v>593</v>
      </c>
      <c r="P20" s="63" t="s">
        <v>588</v>
      </c>
      <c r="Q20" s="65">
        <v>5800000</v>
      </c>
    </row>
    <row r="21" spans="1:17" ht="15.75" thickBot="1">
      <c r="A21" s="66">
        <f t="shared" si="0"/>
        <v>20</v>
      </c>
      <c r="B21" s="67" t="s">
        <v>594</v>
      </c>
      <c r="C21" s="67" t="s">
        <v>513</v>
      </c>
      <c r="D21" s="67" t="s">
        <v>514</v>
      </c>
      <c r="E21" s="67"/>
      <c r="F21" s="68">
        <v>124</v>
      </c>
      <c r="G21" s="68">
        <v>2013</v>
      </c>
      <c r="H21" s="68" t="s">
        <v>595</v>
      </c>
      <c r="I21" s="68" t="s">
        <v>596</v>
      </c>
      <c r="J21" s="60">
        <v>15681500019120</v>
      </c>
      <c r="K21" s="61">
        <v>46416</v>
      </c>
      <c r="L21" s="62">
        <v>46780.999305555553</v>
      </c>
      <c r="M21" s="62" t="s">
        <v>517</v>
      </c>
      <c r="N21" s="63" t="s">
        <v>592</v>
      </c>
      <c r="O21" s="64" t="s">
        <v>593</v>
      </c>
      <c r="P21" s="63" t="s">
        <v>588</v>
      </c>
      <c r="Q21" s="65">
        <v>5800000</v>
      </c>
    </row>
    <row r="22" spans="1:17" ht="15.75" thickBot="1">
      <c r="A22" s="66">
        <f t="shared" si="0"/>
        <v>21</v>
      </c>
      <c r="B22" s="67" t="s">
        <v>597</v>
      </c>
      <c r="C22" s="67" t="s">
        <v>513</v>
      </c>
      <c r="D22" s="67" t="s">
        <v>514</v>
      </c>
      <c r="E22" s="67"/>
      <c r="F22" s="68">
        <v>124</v>
      </c>
      <c r="G22" s="68">
        <v>2013</v>
      </c>
      <c r="H22" s="68" t="s">
        <v>598</v>
      </c>
      <c r="I22" s="68" t="s">
        <v>599</v>
      </c>
      <c r="J22" s="60">
        <v>15681500019130</v>
      </c>
      <c r="K22" s="61">
        <v>46416</v>
      </c>
      <c r="L22" s="62">
        <v>46780.999305555553</v>
      </c>
      <c r="M22" s="62" t="s">
        <v>517</v>
      </c>
      <c r="N22" s="63" t="s">
        <v>592</v>
      </c>
      <c r="O22" s="64" t="s">
        <v>593</v>
      </c>
      <c r="P22" s="63" t="s">
        <v>588</v>
      </c>
      <c r="Q22" s="65">
        <v>5800000</v>
      </c>
    </row>
    <row r="23" spans="1:17" ht="15.75" thickBot="1">
      <c r="A23" s="66">
        <f t="shared" si="0"/>
        <v>22</v>
      </c>
      <c r="B23" s="67" t="s">
        <v>600</v>
      </c>
      <c r="C23" s="67" t="s">
        <v>513</v>
      </c>
      <c r="D23" s="67" t="s">
        <v>514</v>
      </c>
      <c r="E23" s="67"/>
      <c r="F23" s="68">
        <v>124</v>
      </c>
      <c r="G23" s="68">
        <v>2013</v>
      </c>
      <c r="H23" s="68" t="s">
        <v>601</v>
      </c>
      <c r="I23" s="68" t="s">
        <v>602</v>
      </c>
      <c r="J23" s="60">
        <v>15681500019150</v>
      </c>
      <c r="K23" s="61">
        <v>46416</v>
      </c>
      <c r="L23" s="62">
        <v>46780.999305555553</v>
      </c>
      <c r="M23" s="62" t="s">
        <v>517</v>
      </c>
      <c r="N23" s="63" t="s">
        <v>592</v>
      </c>
      <c r="O23" s="64" t="s">
        <v>593</v>
      </c>
      <c r="P23" s="63" t="s">
        <v>588</v>
      </c>
      <c r="Q23" s="65">
        <v>5800000</v>
      </c>
    </row>
    <row r="24" spans="1:17" ht="15.75" thickBot="1">
      <c r="A24" s="66">
        <f t="shared" si="0"/>
        <v>23</v>
      </c>
      <c r="B24" s="67" t="s">
        <v>603</v>
      </c>
      <c r="C24" s="67" t="s">
        <v>513</v>
      </c>
      <c r="D24" s="67" t="s">
        <v>514</v>
      </c>
      <c r="E24" s="67"/>
      <c r="F24" s="68">
        <v>124</v>
      </c>
      <c r="G24" s="68">
        <v>2013</v>
      </c>
      <c r="H24" s="68" t="s">
        <v>604</v>
      </c>
      <c r="I24" s="68" t="s">
        <v>605</v>
      </c>
      <c r="J24" s="60">
        <v>15681500019160</v>
      </c>
      <c r="K24" s="61">
        <v>46416</v>
      </c>
      <c r="L24" s="62">
        <v>46780.999305555553</v>
      </c>
      <c r="M24" s="62" t="s">
        <v>517</v>
      </c>
      <c r="N24" s="63" t="s">
        <v>592</v>
      </c>
      <c r="O24" s="64" t="s">
        <v>606</v>
      </c>
      <c r="P24" s="63" t="s">
        <v>588</v>
      </c>
      <c r="Q24" s="65">
        <v>5800000</v>
      </c>
    </row>
    <row r="25" spans="1:17" ht="15.75" thickBot="1">
      <c r="A25" s="66">
        <f t="shared" si="0"/>
        <v>24</v>
      </c>
      <c r="B25" s="67" t="s">
        <v>607</v>
      </c>
      <c r="C25" s="67" t="s">
        <v>513</v>
      </c>
      <c r="D25" s="67" t="s">
        <v>514</v>
      </c>
      <c r="E25" s="67"/>
      <c r="F25" s="68">
        <v>124</v>
      </c>
      <c r="G25" s="68">
        <v>2013</v>
      </c>
      <c r="H25" s="68" t="s">
        <v>608</v>
      </c>
      <c r="I25" s="68" t="s">
        <v>609</v>
      </c>
      <c r="J25" s="60">
        <v>15681500019170</v>
      </c>
      <c r="K25" s="61">
        <v>46416</v>
      </c>
      <c r="L25" s="62">
        <v>46780.999305555553</v>
      </c>
      <c r="M25" s="62" t="s">
        <v>517</v>
      </c>
      <c r="N25" s="63" t="s">
        <v>592</v>
      </c>
      <c r="O25" s="64" t="s">
        <v>593</v>
      </c>
      <c r="P25" s="63" t="s">
        <v>588</v>
      </c>
      <c r="Q25" s="65">
        <v>5800000</v>
      </c>
    </row>
    <row r="26" spans="1:17" ht="15.75" thickBot="1">
      <c r="A26" s="66">
        <f t="shared" si="0"/>
        <v>25</v>
      </c>
      <c r="B26" s="67" t="s">
        <v>610</v>
      </c>
      <c r="C26" s="67" t="s">
        <v>513</v>
      </c>
      <c r="D26" s="67" t="s">
        <v>514</v>
      </c>
      <c r="E26" s="67"/>
      <c r="F26" s="68">
        <v>124</v>
      </c>
      <c r="G26" s="68">
        <v>2013</v>
      </c>
      <c r="H26" s="68" t="s">
        <v>611</v>
      </c>
      <c r="I26" s="68" t="s">
        <v>612</v>
      </c>
      <c r="J26" s="60">
        <v>15681500019200</v>
      </c>
      <c r="K26" s="61">
        <v>46416</v>
      </c>
      <c r="L26" s="62">
        <v>46780.999305555553</v>
      </c>
      <c r="M26" s="62" t="s">
        <v>517</v>
      </c>
      <c r="N26" s="63" t="s">
        <v>592</v>
      </c>
      <c r="O26" s="64" t="s">
        <v>613</v>
      </c>
      <c r="P26" s="63" t="s">
        <v>588</v>
      </c>
      <c r="Q26" s="65">
        <v>5800000</v>
      </c>
    </row>
    <row r="27" spans="1:17" ht="15.75" thickBot="1">
      <c r="A27" s="66">
        <f t="shared" si="0"/>
        <v>26</v>
      </c>
      <c r="B27" s="67" t="s">
        <v>614</v>
      </c>
      <c r="C27" s="67" t="s">
        <v>513</v>
      </c>
      <c r="D27" s="67" t="s">
        <v>514</v>
      </c>
      <c r="E27" s="67"/>
      <c r="F27" s="68">
        <v>124</v>
      </c>
      <c r="G27" s="68">
        <v>2013</v>
      </c>
      <c r="H27" s="68" t="s">
        <v>615</v>
      </c>
      <c r="I27" s="68" t="s">
        <v>616</v>
      </c>
      <c r="J27" s="60">
        <v>15681500019210</v>
      </c>
      <c r="K27" s="61">
        <v>46416</v>
      </c>
      <c r="L27" s="62">
        <v>46780.999305555553</v>
      </c>
      <c r="M27" s="62" t="s">
        <v>517</v>
      </c>
      <c r="N27" s="63" t="s">
        <v>592</v>
      </c>
      <c r="O27" s="64" t="s">
        <v>617</v>
      </c>
      <c r="P27" s="63" t="s">
        <v>588</v>
      </c>
      <c r="Q27" s="65">
        <v>5800000</v>
      </c>
    </row>
    <row r="28" spans="1:17" ht="15.75" thickBot="1">
      <c r="A28" s="66">
        <f t="shared" si="0"/>
        <v>27</v>
      </c>
      <c r="B28" s="67" t="s">
        <v>618</v>
      </c>
      <c r="C28" s="67" t="s">
        <v>513</v>
      </c>
      <c r="D28" s="67" t="s">
        <v>514</v>
      </c>
      <c r="E28" s="67"/>
      <c r="F28" s="68">
        <v>124</v>
      </c>
      <c r="G28" s="68">
        <v>2013</v>
      </c>
      <c r="H28" s="68" t="s">
        <v>619</v>
      </c>
      <c r="I28" s="68" t="s">
        <v>620</v>
      </c>
      <c r="J28" s="60">
        <v>15681500019230</v>
      </c>
      <c r="K28" s="61">
        <v>46416</v>
      </c>
      <c r="L28" s="62">
        <v>46780.999305555553</v>
      </c>
      <c r="M28" s="62" t="s">
        <v>517</v>
      </c>
      <c r="N28" s="63" t="s">
        <v>592</v>
      </c>
      <c r="O28" s="64" t="s">
        <v>593</v>
      </c>
      <c r="P28" s="63" t="s">
        <v>588</v>
      </c>
      <c r="Q28" s="65">
        <v>5800000</v>
      </c>
    </row>
    <row r="29" spans="1:17" ht="15.75" thickBot="1">
      <c r="A29" s="66">
        <f t="shared" si="0"/>
        <v>28</v>
      </c>
      <c r="B29" s="67" t="s">
        <v>621</v>
      </c>
      <c r="C29" s="67" t="s">
        <v>513</v>
      </c>
      <c r="D29" s="67" t="s">
        <v>514</v>
      </c>
      <c r="E29" s="67"/>
      <c r="F29" s="68">
        <v>124</v>
      </c>
      <c r="G29" s="68">
        <v>2013</v>
      </c>
      <c r="H29" s="68" t="s">
        <v>622</v>
      </c>
      <c r="I29" s="68" t="s">
        <v>623</v>
      </c>
      <c r="J29" s="60">
        <v>15681500019270</v>
      </c>
      <c r="K29" s="61">
        <v>46416</v>
      </c>
      <c r="L29" s="62">
        <v>46780.999305555553</v>
      </c>
      <c r="M29" s="62" t="s">
        <v>517</v>
      </c>
      <c r="N29" s="63" t="s">
        <v>592</v>
      </c>
      <c r="O29" s="64" t="s">
        <v>606</v>
      </c>
      <c r="P29" s="63" t="s">
        <v>588</v>
      </c>
      <c r="Q29" s="65">
        <v>5800000</v>
      </c>
    </row>
    <row r="30" spans="1:17" ht="15.75" thickBot="1">
      <c r="A30" s="66">
        <f t="shared" si="0"/>
        <v>29</v>
      </c>
      <c r="B30" s="67" t="s">
        <v>624</v>
      </c>
      <c r="C30" s="67" t="s">
        <v>513</v>
      </c>
      <c r="D30" s="67" t="s">
        <v>514</v>
      </c>
      <c r="E30" s="67"/>
      <c r="F30" s="68">
        <v>124</v>
      </c>
      <c r="G30" s="68">
        <v>2013</v>
      </c>
      <c r="H30" s="68" t="s">
        <v>625</v>
      </c>
      <c r="I30" s="68" t="s">
        <v>626</v>
      </c>
      <c r="J30" s="60">
        <v>15681500019280</v>
      </c>
      <c r="K30" s="61">
        <v>46416</v>
      </c>
      <c r="L30" s="62">
        <v>46780.999305555553</v>
      </c>
      <c r="M30" s="62" t="s">
        <v>517</v>
      </c>
      <c r="N30" s="63" t="s">
        <v>592</v>
      </c>
      <c r="O30" s="64" t="s">
        <v>606</v>
      </c>
      <c r="P30" s="63" t="s">
        <v>588</v>
      </c>
      <c r="Q30" s="65">
        <v>5800000</v>
      </c>
    </row>
    <row r="31" spans="1:17" ht="15.75" thickBot="1">
      <c r="A31" s="66">
        <f t="shared" si="0"/>
        <v>30</v>
      </c>
      <c r="B31" s="67" t="s">
        <v>627</v>
      </c>
      <c r="C31" s="67" t="s">
        <v>513</v>
      </c>
      <c r="D31" s="67" t="s">
        <v>514</v>
      </c>
      <c r="E31" s="67"/>
      <c r="F31" s="68">
        <v>124</v>
      </c>
      <c r="G31" s="68">
        <v>2013</v>
      </c>
      <c r="H31" s="68" t="s">
        <v>628</v>
      </c>
      <c r="I31" s="68" t="s">
        <v>629</v>
      </c>
      <c r="J31" s="60">
        <v>15681500019290</v>
      </c>
      <c r="K31" s="61">
        <v>46416</v>
      </c>
      <c r="L31" s="62">
        <v>46780.999305555553</v>
      </c>
      <c r="M31" s="62" t="s">
        <v>517</v>
      </c>
      <c r="N31" s="63" t="s">
        <v>592</v>
      </c>
      <c r="O31" s="64" t="s">
        <v>606</v>
      </c>
      <c r="P31" s="63" t="s">
        <v>588</v>
      </c>
      <c r="Q31" s="65">
        <v>5800000</v>
      </c>
    </row>
    <row r="32" spans="1:17" ht="15.75" thickBot="1">
      <c r="A32" s="66">
        <f t="shared" si="0"/>
        <v>31</v>
      </c>
      <c r="B32" s="67" t="s">
        <v>630</v>
      </c>
      <c r="C32" s="67" t="s">
        <v>513</v>
      </c>
      <c r="D32" s="67" t="s">
        <v>514</v>
      </c>
      <c r="E32" s="67"/>
      <c r="F32" s="68">
        <v>124</v>
      </c>
      <c r="G32" s="68">
        <v>2013</v>
      </c>
      <c r="H32" s="68" t="s">
        <v>631</v>
      </c>
      <c r="I32" s="68" t="s">
        <v>632</v>
      </c>
      <c r="J32" s="60">
        <v>15681500019300</v>
      </c>
      <c r="K32" s="61">
        <v>46416</v>
      </c>
      <c r="L32" s="62">
        <v>46780.999305555553</v>
      </c>
      <c r="M32" s="62" t="s">
        <v>517</v>
      </c>
      <c r="N32" s="63" t="s">
        <v>592</v>
      </c>
      <c r="O32" s="64" t="s">
        <v>593</v>
      </c>
      <c r="P32" s="63" t="s">
        <v>588</v>
      </c>
      <c r="Q32" s="65">
        <v>5800000</v>
      </c>
    </row>
    <row r="33" spans="1:17" ht="15.75" thickBot="1">
      <c r="A33" s="66">
        <f t="shared" si="0"/>
        <v>32</v>
      </c>
      <c r="B33" s="67" t="s">
        <v>633</v>
      </c>
      <c r="C33" s="67" t="s">
        <v>513</v>
      </c>
      <c r="D33" s="67" t="s">
        <v>514</v>
      </c>
      <c r="E33" s="67"/>
      <c r="F33" s="68">
        <v>124</v>
      </c>
      <c r="G33" s="68">
        <v>2013</v>
      </c>
      <c r="H33" s="68" t="s">
        <v>634</v>
      </c>
      <c r="I33" s="68" t="s">
        <v>635</v>
      </c>
      <c r="J33" s="60">
        <v>15681500019310</v>
      </c>
      <c r="K33" s="61">
        <v>46416</v>
      </c>
      <c r="L33" s="62">
        <v>46780.999305555553</v>
      </c>
      <c r="M33" s="62" t="s">
        <v>517</v>
      </c>
      <c r="N33" s="63" t="s">
        <v>592</v>
      </c>
      <c r="O33" s="64" t="s">
        <v>617</v>
      </c>
      <c r="P33" s="63" t="s">
        <v>588</v>
      </c>
      <c r="Q33" s="65">
        <v>5800000</v>
      </c>
    </row>
    <row r="34" spans="1:17" ht="15.75" thickBot="1">
      <c r="A34" s="66">
        <f t="shared" si="0"/>
        <v>33</v>
      </c>
      <c r="B34" s="67" t="s">
        <v>636</v>
      </c>
      <c r="C34" s="67" t="s">
        <v>513</v>
      </c>
      <c r="D34" s="67" t="s">
        <v>514</v>
      </c>
      <c r="E34" s="67"/>
      <c r="F34" s="68">
        <v>124</v>
      </c>
      <c r="G34" s="68">
        <v>2013</v>
      </c>
      <c r="H34" s="68" t="s">
        <v>637</v>
      </c>
      <c r="I34" s="68" t="s">
        <v>638</v>
      </c>
      <c r="J34" s="60">
        <v>15681500019320</v>
      </c>
      <c r="K34" s="61">
        <v>46416</v>
      </c>
      <c r="L34" s="62">
        <v>46780.999305555553</v>
      </c>
      <c r="M34" s="62" t="s">
        <v>517</v>
      </c>
      <c r="N34" s="63" t="s">
        <v>592</v>
      </c>
      <c r="O34" s="64" t="s">
        <v>617</v>
      </c>
      <c r="P34" s="63" t="s">
        <v>588</v>
      </c>
      <c r="Q34" s="65">
        <v>5800000</v>
      </c>
    </row>
    <row r="35" spans="1:17" ht="15.75" thickBot="1">
      <c r="A35" s="66">
        <f t="shared" si="0"/>
        <v>34</v>
      </c>
      <c r="B35" s="67" t="s">
        <v>639</v>
      </c>
      <c r="C35" s="67" t="s">
        <v>513</v>
      </c>
      <c r="D35" s="67" t="s">
        <v>514</v>
      </c>
      <c r="E35" s="67"/>
      <c r="F35" s="68">
        <v>124</v>
      </c>
      <c r="G35" s="68">
        <v>2013</v>
      </c>
      <c r="H35" s="68" t="s">
        <v>640</v>
      </c>
      <c r="I35" s="68" t="s">
        <v>641</v>
      </c>
      <c r="J35" s="60">
        <v>15681500019330</v>
      </c>
      <c r="K35" s="61">
        <v>46416</v>
      </c>
      <c r="L35" s="62">
        <v>46780.999305555553</v>
      </c>
      <c r="M35" s="62" t="s">
        <v>517</v>
      </c>
      <c r="N35" s="63" t="s">
        <v>592</v>
      </c>
      <c r="O35" s="64" t="s">
        <v>642</v>
      </c>
      <c r="P35" s="63" t="s">
        <v>588</v>
      </c>
      <c r="Q35" s="65">
        <v>5800000</v>
      </c>
    </row>
    <row r="36" spans="1:17" ht="15.75" thickBot="1">
      <c r="A36" s="66">
        <f t="shared" si="0"/>
        <v>35</v>
      </c>
      <c r="B36" s="67" t="s">
        <v>643</v>
      </c>
      <c r="C36" s="67" t="s">
        <v>513</v>
      </c>
      <c r="D36" s="67" t="s">
        <v>514</v>
      </c>
      <c r="E36" s="67"/>
      <c r="F36" s="68">
        <v>124</v>
      </c>
      <c r="G36" s="68">
        <v>2013</v>
      </c>
      <c r="H36" s="68" t="s">
        <v>644</v>
      </c>
      <c r="I36" s="68" t="s">
        <v>645</v>
      </c>
      <c r="J36" s="60">
        <v>15681500019340</v>
      </c>
      <c r="K36" s="61">
        <v>46416</v>
      </c>
      <c r="L36" s="62">
        <v>46780.999305555553</v>
      </c>
      <c r="M36" s="62" t="s">
        <v>517</v>
      </c>
      <c r="N36" s="63" t="s">
        <v>592</v>
      </c>
      <c r="O36" s="64" t="s">
        <v>642</v>
      </c>
      <c r="P36" s="63" t="s">
        <v>588</v>
      </c>
      <c r="Q36" s="65">
        <v>5800000</v>
      </c>
    </row>
    <row r="37" spans="1:17" ht="15.75" thickBot="1">
      <c r="A37" s="66">
        <f t="shared" si="0"/>
        <v>36</v>
      </c>
      <c r="B37" s="67" t="s">
        <v>646</v>
      </c>
      <c r="C37" s="67" t="s">
        <v>513</v>
      </c>
      <c r="D37" s="67" t="s">
        <v>514</v>
      </c>
      <c r="E37" s="67"/>
      <c r="F37" s="68">
        <v>124</v>
      </c>
      <c r="G37" s="68">
        <v>2013</v>
      </c>
      <c r="H37" s="68" t="s">
        <v>647</v>
      </c>
      <c r="I37" s="68" t="s">
        <v>648</v>
      </c>
      <c r="J37" s="60">
        <v>15681500019350</v>
      </c>
      <c r="K37" s="61">
        <v>46416</v>
      </c>
      <c r="L37" s="62">
        <v>46780.999305555553</v>
      </c>
      <c r="M37" s="62" t="s">
        <v>517</v>
      </c>
      <c r="N37" s="63" t="s">
        <v>592</v>
      </c>
      <c r="O37" s="64" t="s">
        <v>642</v>
      </c>
      <c r="P37" s="63" t="s">
        <v>588</v>
      </c>
      <c r="Q37" s="65">
        <v>5800000</v>
      </c>
    </row>
    <row r="38" spans="1:17" ht="15.75" thickBot="1">
      <c r="A38" s="66">
        <f t="shared" si="0"/>
        <v>37</v>
      </c>
      <c r="B38" s="67" t="s">
        <v>649</v>
      </c>
      <c r="C38" s="67" t="s">
        <v>513</v>
      </c>
      <c r="D38" s="67" t="s">
        <v>514</v>
      </c>
      <c r="E38" s="67"/>
      <c r="F38" s="68">
        <v>124</v>
      </c>
      <c r="G38" s="68">
        <v>2013</v>
      </c>
      <c r="H38" s="68" t="s">
        <v>650</v>
      </c>
      <c r="I38" s="68" t="s">
        <v>651</v>
      </c>
      <c r="J38" s="60">
        <v>15681500019360</v>
      </c>
      <c r="K38" s="61">
        <v>46416</v>
      </c>
      <c r="L38" s="62">
        <v>46780.999305555553</v>
      </c>
      <c r="M38" s="62" t="s">
        <v>517</v>
      </c>
      <c r="N38" s="63" t="s">
        <v>592</v>
      </c>
      <c r="O38" s="64" t="s">
        <v>652</v>
      </c>
      <c r="P38" s="63" t="s">
        <v>588</v>
      </c>
      <c r="Q38" s="65">
        <v>5800000</v>
      </c>
    </row>
    <row r="39" spans="1:17" ht="15.75" thickBot="1">
      <c r="A39" s="66">
        <f t="shared" si="0"/>
        <v>38</v>
      </c>
      <c r="B39" s="67" t="s">
        <v>653</v>
      </c>
      <c r="C39" s="67" t="s">
        <v>513</v>
      </c>
      <c r="D39" s="67" t="s">
        <v>514</v>
      </c>
      <c r="E39" s="67"/>
      <c r="F39" s="68">
        <v>124</v>
      </c>
      <c r="G39" s="68">
        <v>2013</v>
      </c>
      <c r="H39" s="68" t="s">
        <v>654</v>
      </c>
      <c r="I39" s="68" t="s">
        <v>655</v>
      </c>
      <c r="J39" s="60">
        <v>15681500019370</v>
      </c>
      <c r="K39" s="61">
        <v>46416</v>
      </c>
      <c r="L39" s="62">
        <v>46780.999305555553</v>
      </c>
      <c r="M39" s="62" t="s">
        <v>517</v>
      </c>
      <c r="N39" s="63" t="s">
        <v>592</v>
      </c>
      <c r="O39" s="64" t="s">
        <v>99</v>
      </c>
      <c r="P39" s="63" t="s">
        <v>588</v>
      </c>
      <c r="Q39" s="65">
        <v>5800000</v>
      </c>
    </row>
    <row r="40" spans="1:17" ht="15.75" thickBot="1">
      <c r="A40" s="66">
        <f t="shared" si="0"/>
        <v>39</v>
      </c>
      <c r="B40" s="67" t="s">
        <v>656</v>
      </c>
      <c r="C40" s="67" t="s">
        <v>513</v>
      </c>
      <c r="D40" s="67" t="s">
        <v>514</v>
      </c>
      <c r="E40" s="67"/>
      <c r="F40" s="68">
        <v>124</v>
      </c>
      <c r="G40" s="68">
        <v>2014</v>
      </c>
      <c r="H40" s="68" t="s">
        <v>657</v>
      </c>
      <c r="I40" s="68" t="s">
        <v>658</v>
      </c>
      <c r="J40" s="60">
        <v>15681500019380</v>
      </c>
      <c r="K40" s="61">
        <v>46416</v>
      </c>
      <c r="L40" s="62">
        <v>46780.999305555553</v>
      </c>
      <c r="M40" s="62" t="s">
        <v>517</v>
      </c>
      <c r="N40" s="63" t="s">
        <v>592</v>
      </c>
      <c r="O40" s="64" t="s">
        <v>659</v>
      </c>
      <c r="P40" s="63" t="s">
        <v>588</v>
      </c>
      <c r="Q40" s="65">
        <v>6300000</v>
      </c>
    </row>
    <row r="41" spans="1:17" ht="15.75" thickBot="1">
      <c r="A41" s="66">
        <f t="shared" si="0"/>
        <v>40</v>
      </c>
      <c r="B41" s="67" t="s">
        <v>660</v>
      </c>
      <c r="C41" s="67" t="s">
        <v>513</v>
      </c>
      <c r="D41" s="67" t="s">
        <v>514</v>
      </c>
      <c r="E41" s="67"/>
      <c r="F41" s="68">
        <v>124</v>
      </c>
      <c r="G41" s="68">
        <v>2013</v>
      </c>
      <c r="H41" s="68" t="s">
        <v>661</v>
      </c>
      <c r="I41" s="68" t="s">
        <v>662</v>
      </c>
      <c r="J41" s="60">
        <v>15681500019390</v>
      </c>
      <c r="K41" s="61">
        <v>46416</v>
      </c>
      <c r="L41" s="62">
        <v>46780.999305555553</v>
      </c>
      <c r="M41" s="62" t="s">
        <v>517</v>
      </c>
      <c r="N41" s="63" t="s">
        <v>525</v>
      </c>
      <c r="O41" s="64" t="s">
        <v>663</v>
      </c>
      <c r="P41" s="63" t="s">
        <v>588</v>
      </c>
      <c r="Q41" s="65">
        <v>5800000</v>
      </c>
    </row>
    <row r="42" spans="1:17" ht="15.75" thickBot="1">
      <c r="A42" s="66">
        <f t="shared" si="0"/>
        <v>41</v>
      </c>
      <c r="B42" s="67" t="s">
        <v>664</v>
      </c>
      <c r="C42" s="67" t="s">
        <v>513</v>
      </c>
      <c r="D42" s="67" t="s">
        <v>514</v>
      </c>
      <c r="E42" s="67"/>
      <c r="F42" s="68">
        <v>124</v>
      </c>
      <c r="G42" s="68">
        <v>2013</v>
      </c>
      <c r="H42" s="68" t="s">
        <v>665</v>
      </c>
      <c r="I42" s="68" t="s">
        <v>666</v>
      </c>
      <c r="J42" s="60">
        <v>15681500019400</v>
      </c>
      <c r="K42" s="61">
        <v>46416</v>
      </c>
      <c r="L42" s="62">
        <v>46780.999305555553</v>
      </c>
      <c r="M42" s="62" t="s">
        <v>517</v>
      </c>
      <c r="N42" s="63" t="s">
        <v>525</v>
      </c>
      <c r="O42" s="64" t="s">
        <v>663</v>
      </c>
      <c r="P42" s="63" t="s">
        <v>588</v>
      </c>
      <c r="Q42" s="65">
        <v>5800000</v>
      </c>
    </row>
    <row r="43" spans="1:17" ht="15.75" thickBot="1">
      <c r="A43" s="66">
        <f t="shared" si="0"/>
        <v>42</v>
      </c>
      <c r="B43" s="67" t="s">
        <v>667</v>
      </c>
      <c r="C43" s="67" t="s">
        <v>513</v>
      </c>
      <c r="D43" s="67" t="s">
        <v>514</v>
      </c>
      <c r="E43" s="67"/>
      <c r="F43" s="68">
        <v>124</v>
      </c>
      <c r="G43" s="68">
        <v>2013</v>
      </c>
      <c r="H43" s="68" t="s">
        <v>668</v>
      </c>
      <c r="I43" s="68" t="s">
        <v>669</v>
      </c>
      <c r="J43" s="60">
        <v>15681500019680</v>
      </c>
      <c r="K43" s="61">
        <v>46416</v>
      </c>
      <c r="L43" s="62">
        <v>46780.999305555553</v>
      </c>
      <c r="M43" s="62" t="s">
        <v>517</v>
      </c>
      <c r="N43" s="63" t="s">
        <v>525</v>
      </c>
      <c r="O43" s="64" t="s">
        <v>670</v>
      </c>
      <c r="P43" s="63" t="s">
        <v>588</v>
      </c>
      <c r="Q43" s="65">
        <v>5800000</v>
      </c>
    </row>
    <row r="44" spans="1:17" ht="15.75" thickBot="1">
      <c r="A44" s="66">
        <f t="shared" si="0"/>
        <v>43</v>
      </c>
      <c r="B44" s="67" t="s">
        <v>671</v>
      </c>
      <c r="C44" s="67" t="s">
        <v>513</v>
      </c>
      <c r="D44" s="67" t="s">
        <v>514</v>
      </c>
      <c r="E44" s="67"/>
      <c r="F44" s="68">
        <v>124</v>
      </c>
      <c r="G44" s="68">
        <v>2013</v>
      </c>
      <c r="H44" s="68" t="s">
        <v>672</v>
      </c>
      <c r="I44" s="68" t="s">
        <v>673</v>
      </c>
      <c r="J44" s="60">
        <v>15681500019410</v>
      </c>
      <c r="K44" s="61">
        <v>46416</v>
      </c>
      <c r="L44" s="62">
        <v>46780.999305555553</v>
      </c>
      <c r="M44" s="62" t="s">
        <v>517</v>
      </c>
      <c r="N44" s="63" t="s">
        <v>525</v>
      </c>
      <c r="O44" s="64" t="s">
        <v>674</v>
      </c>
      <c r="P44" s="63" t="s">
        <v>588</v>
      </c>
      <c r="Q44" s="65">
        <v>5800000</v>
      </c>
    </row>
    <row r="45" spans="1:17" ht="15.75" thickBot="1">
      <c r="A45" s="66">
        <f t="shared" si="0"/>
        <v>44</v>
      </c>
      <c r="B45" s="67" t="s">
        <v>675</v>
      </c>
      <c r="C45" s="67" t="s">
        <v>513</v>
      </c>
      <c r="D45" s="67" t="s">
        <v>514</v>
      </c>
      <c r="E45" s="67"/>
      <c r="F45" s="68">
        <v>124</v>
      </c>
      <c r="G45" s="68">
        <v>2013</v>
      </c>
      <c r="H45" s="68" t="s">
        <v>676</v>
      </c>
      <c r="I45" s="68" t="s">
        <v>677</v>
      </c>
      <c r="J45" s="60">
        <v>15681500019420</v>
      </c>
      <c r="K45" s="61">
        <v>46416</v>
      </c>
      <c r="L45" s="62">
        <v>46780.999305555553</v>
      </c>
      <c r="M45" s="62" t="s">
        <v>517</v>
      </c>
      <c r="N45" s="63" t="s">
        <v>525</v>
      </c>
      <c r="O45" s="64" t="s">
        <v>565</v>
      </c>
      <c r="P45" s="63" t="s">
        <v>588</v>
      </c>
      <c r="Q45" s="65">
        <v>5800000</v>
      </c>
    </row>
    <row r="46" spans="1:17" ht="15.75" thickBot="1">
      <c r="A46" s="66">
        <f t="shared" si="0"/>
        <v>45</v>
      </c>
      <c r="B46" s="67" t="s">
        <v>678</v>
      </c>
      <c r="C46" s="67" t="s">
        <v>513</v>
      </c>
      <c r="D46" s="67" t="s">
        <v>514</v>
      </c>
      <c r="E46" s="67"/>
      <c r="F46" s="68">
        <v>124</v>
      </c>
      <c r="G46" s="68">
        <v>2013</v>
      </c>
      <c r="H46" s="68" t="s">
        <v>679</v>
      </c>
      <c r="I46" s="68" t="s">
        <v>680</v>
      </c>
      <c r="J46" s="60">
        <v>15681500019430</v>
      </c>
      <c r="K46" s="61">
        <v>46416</v>
      </c>
      <c r="L46" s="62">
        <v>46780.999305555553</v>
      </c>
      <c r="M46" s="62" t="s">
        <v>517</v>
      </c>
      <c r="N46" s="63" t="s">
        <v>525</v>
      </c>
      <c r="O46" s="64" t="s">
        <v>565</v>
      </c>
      <c r="P46" s="63" t="s">
        <v>588</v>
      </c>
      <c r="Q46" s="65">
        <v>5800000</v>
      </c>
    </row>
    <row r="47" spans="1:17" ht="15.75" thickBot="1">
      <c r="A47" s="66">
        <f t="shared" si="0"/>
        <v>46</v>
      </c>
      <c r="B47" s="67" t="s">
        <v>681</v>
      </c>
      <c r="C47" s="67" t="s">
        <v>513</v>
      </c>
      <c r="D47" s="67" t="s">
        <v>514</v>
      </c>
      <c r="E47" s="67"/>
      <c r="F47" s="68">
        <v>124</v>
      </c>
      <c r="G47" s="68">
        <v>2013</v>
      </c>
      <c r="H47" s="68" t="s">
        <v>682</v>
      </c>
      <c r="I47" s="68" t="s">
        <v>683</v>
      </c>
      <c r="J47" s="60">
        <v>15681500018330</v>
      </c>
      <c r="K47" s="61">
        <v>46416</v>
      </c>
      <c r="L47" s="62">
        <v>46780.999305555553</v>
      </c>
      <c r="M47" s="62" t="s">
        <v>517</v>
      </c>
      <c r="N47" s="63" t="s">
        <v>525</v>
      </c>
      <c r="O47" s="64" t="s">
        <v>526</v>
      </c>
      <c r="P47" s="63" t="s">
        <v>588</v>
      </c>
      <c r="Q47" s="65">
        <v>5800000</v>
      </c>
    </row>
    <row r="48" spans="1:17" ht="15.75" thickBot="1">
      <c r="A48" s="66">
        <f t="shared" si="0"/>
        <v>47</v>
      </c>
      <c r="B48" s="67" t="s">
        <v>684</v>
      </c>
      <c r="C48" s="67" t="s">
        <v>513</v>
      </c>
      <c r="D48" s="67" t="s">
        <v>514</v>
      </c>
      <c r="E48" s="67"/>
      <c r="F48" s="68">
        <v>124</v>
      </c>
      <c r="G48" s="68">
        <v>2013</v>
      </c>
      <c r="H48" s="68" t="s">
        <v>685</v>
      </c>
      <c r="I48" s="68" t="s">
        <v>686</v>
      </c>
      <c r="J48" s="60">
        <v>15681500018340</v>
      </c>
      <c r="K48" s="61">
        <v>46416</v>
      </c>
      <c r="L48" s="62">
        <v>46780.999305555553</v>
      </c>
      <c r="M48" s="62" t="s">
        <v>517</v>
      </c>
      <c r="N48" s="63" t="s">
        <v>525</v>
      </c>
      <c r="O48" s="64" t="s">
        <v>526</v>
      </c>
      <c r="P48" s="63" t="s">
        <v>588</v>
      </c>
      <c r="Q48" s="65">
        <v>5800000</v>
      </c>
    </row>
    <row r="49" spans="1:17" ht="15.75" thickBot="1">
      <c r="A49" s="66">
        <f t="shared" si="0"/>
        <v>48</v>
      </c>
      <c r="B49" s="67" t="s">
        <v>687</v>
      </c>
      <c r="C49" s="67" t="s">
        <v>513</v>
      </c>
      <c r="D49" s="67" t="s">
        <v>514</v>
      </c>
      <c r="E49" s="67"/>
      <c r="F49" s="68">
        <v>124</v>
      </c>
      <c r="G49" s="68">
        <v>2013</v>
      </c>
      <c r="H49" s="68" t="s">
        <v>688</v>
      </c>
      <c r="I49" s="68" t="s">
        <v>689</v>
      </c>
      <c r="J49" s="60">
        <v>15681500018360</v>
      </c>
      <c r="K49" s="61">
        <v>46416</v>
      </c>
      <c r="L49" s="62">
        <v>46780.999305555553</v>
      </c>
      <c r="M49" s="62" t="s">
        <v>517</v>
      </c>
      <c r="N49" s="63" t="s">
        <v>525</v>
      </c>
      <c r="O49" s="64" t="s">
        <v>572</v>
      </c>
      <c r="P49" s="63" t="s">
        <v>588</v>
      </c>
      <c r="Q49" s="65">
        <v>5800000</v>
      </c>
    </row>
    <row r="50" spans="1:17" ht="15.75" thickBot="1">
      <c r="A50" s="66">
        <f t="shared" si="0"/>
        <v>49</v>
      </c>
      <c r="B50" s="67" t="s">
        <v>690</v>
      </c>
      <c r="C50" s="67" t="s">
        <v>513</v>
      </c>
      <c r="D50" s="67" t="s">
        <v>514</v>
      </c>
      <c r="E50" s="67"/>
      <c r="F50" s="68">
        <v>124</v>
      </c>
      <c r="G50" s="68">
        <v>2013</v>
      </c>
      <c r="H50" s="68" t="s">
        <v>691</v>
      </c>
      <c r="I50" s="68" t="s">
        <v>692</v>
      </c>
      <c r="J50" s="60">
        <v>15681500018380</v>
      </c>
      <c r="K50" s="61">
        <v>46416</v>
      </c>
      <c r="L50" s="62">
        <v>46780.999305555553</v>
      </c>
      <c r="M50" s="62" t="s">
        <v>517</v>
      </c>
      <c r="N50" s="63" t="s">
        <v>525</v>
      </c>
      <c r="O50" s="64" t="s">
        <v>547</v>
      </c>
      <c r="P50" s="63" t="s">
        <v>588</v>
      </c>
      <c r="Q50" s="65">
        <v>5800000</v>
      </c>
    </row>
    <row r="51" spans="1:17" ht="15.75" thickBot="1">
      <c r="A51" s="66">
        <f t="shared" si="0"/>
        <v>50</v>
      </c>
      <c r="B51" s="67" t="s">
        <v>693</v>
      </c>
      <c r="C51" s="67" t="s">
        <v>513</v>
      </c>
      <c r="D51" s="67" t="s">
        <v>514</v>
      </c>
      <c r="E51" s="67"/>
      <c r="F51" s="68">
        <v>124</v>
      </c>
      <c r="G51" s="68">
        <v>2013</v>
      </c>
      <c r="H51" s="68" t="s">
        <v>694</v>
      </c>
      <c r="I51" s="68" t="s">
        <v>695</v>
      </c>
      <c r="J51" s="60">
        <v>15681500018390</v>
      </c>
      <c r="K51" s="61">
        <v>46416</v>
      </c>
      <c r="L51" s="62">
        <v>46780.999305555553</v>
      </c>
      <c r="M51" s="62" t="s">
        <v>517</v>
      </c>
      <c r="N51" s="63" t="s">
        <v>525</v>
      </c>
      <c r="O51" s="64" t="s">
        <v>696</v>
      </c>
      <c r="P51" s="63" t="s">
        <v>588</v>
      </c>
      <c r="Q51" s="65">
        <v>5800000</v>
      </c>
    </row>
    <row r="52" spans="1:17" ht="15.75" thickBot="1">
      <c r="A52" s="66">
        <f t="shared" si="0"/>
        <v>51</v>
      </c>
      <c r="B52" s="67" t="s">
        <v>697</v>
      </c>
      <c r="C52" s="67" t="s">
        <v>513</v>
      </c>
      <c r="D52" s="67" t="s">
        <v>514</v>
      </c>
      <c r="E52" s="67"/>
      <c r="F52" s="68">
        <v>124</v>
      </c>
      <c r="G52" s="68">
        <v>2013</v>
      </c>
      <c r="H52" s="68" t="s">
        <v>698</v>
      </c>
      <c r="I52" s="68" t="s">
        <v>699</v>
      </c>
      <c r="J52" s="60">
        <v>15681500018410</v>
      </c>
      <c r="K52" s="61">
        <v>46416</v>
      </c>
      <c r="L52" s="62">
        <v>46780.999305555553</v>
      </c>
      <c r="M52" s="62" t="s">
        <v>517</v>
      </c>
      <c r="N52" s="63" t="s">
        <v>525</v>
      </c>
      <c r="O52" s="64" t="s">
        <v>100</v>
      </c>
      <c r="P52" s="63" t="s">
        <v>588</v>
      </c>
      <c r="Q52" s="65">
        <v>5800000</v>
      </c>
    </row>
    <row r="53" spans="1:17" ht="15.75" thickBot="1">
      <c r="A53" s="66">
        <f t="shared" si="0"/>
        <v>52</v>
      </c>
      <c r="B53" s="67" t="s">
        <v>700</v>
      </c>
      <c r="C53" s="67" t="s">
        <v>513</v>
      </c>
      <c r="D53" s="67" t="s">
        <v>514</v>
      </c>
      <c r="E53" s="67"/>
      <c r="F53" s="68">
        <v>149</v>
      </c>
      <c r="G53" s="68">
        <v>2020</v>
      </c>
      <c r="H53" s="68" t="s">
        <v>701</v>
      </c>
      <c r="I53" s="68" t="s">
        <v>702</v>
      </c>
      <c r="J53" s="60">
        <v>15681500018430</v>
      </c>
      <c r="K53" s="61">
        <v>46416</v>
      </c>
      <c r="L53" s="62">
        <v>46780.999305555553</v>
      </c>
      <c r="M53" s="62" t="s">
        <v>517</v>
      </c>
      <c r="N53" s="63" t="s">
        <v>587</v>
      </c>
      <c r="O53" s="64" t="s">
        <v>101</v>
      </c>
      <c r="P53" s="63" t="s">
        <v>543</v>
      </c>
      <c r="Q53" s="65">
        <v>16300000</v>
      </c>
    </row>
    <row r="54" spans="1:17" ht="15.75" thickBot="1">
      <c r="A54" s="66">
        <f t="shared" si="0"/>
        <v>53</v>
      </c>
      <c r="B54" s="67" t="s">
        <v>703</v>
      </c>
      <c r="C54" s="67" t="s">
        <v>513</v>
      </c>
      <c r="D54" s="67" t="s">
        <v>514</v>
      </c>
      <c r="E54" s="67"/>
      <c r="F54" s="68">
        <v>149</v>
      </c>
      <c r="G54" s="68">
        <v>2020</v>
      </c>
      <c r="H54" s="68" t="s">
        <v>704</v>
      </c>
      <c r="I54" s="68" t="s">
        <v>705</v>
      </c>
      <c r="J54" s="60">
        <v>15681500018440</v>
      </c>
      <c r="K54" s="61">
        <v>46416</v>
      </c>
      <c r="L54" s="62">
        <v>46780.999305555553</v>
      </c>
      <c r="M54" s="62" t="s">
        <v>517</v>
      </c>
      <c r="N54" s="63" t="s">
        <v>587</v>
      </c>
      <c r="O54" s="64" t="s">
        <v>101</v>
      </c>
      <c r="P54" s="63" t="s">
        <v>543</v>
      </c>
      <c r="Q54" s="65">
        <v>16300000</v>
      </c>
    </row>
    <row r="55" spans="1:17" ht="15.75" thickBot="1">
      <c r="A55" s="66">
        <f t="shared" si="0"/>
        <v>54</v>
      </c>
      <c r="B55" s="67" t="s">
        <v>706</v>
      </c>
      <c r="C55" s="67" t="s">
        <v>707</v>
      </c>
      <c r="D55" s="67" t="s">
        <v>708</v>
      </c>
      <c r="E55" s="67"/>
      <c r="F55" s="68">
        <v>2393</v>
      </c>
      <c r="G55" s="68">
        <v>2019</v>
      </c>
      <c r="H55" s="68" t="s">
        <v>709</v>
      </c>
      <c r="I55" s="68" t="s">
        <v>710</v>
      </c>
      <c r="J55" s="60">
        <v>15681500018460</v>
      </c>
      <c r="K55" s="61">
        <v>46416</v>
      </c>
      <c r="L55" s="62">
        <v>46780.999305555553</v>
      </c>
      <c r="M55" s="62" t="s">
        <v>517</v>
      </c>
      <c r="N55" s="63" t="s">
        <v>525</v>
      </c>
      <c r="O55" s="64" t="s">
        <v>711</v>
      </c>
      <c r="P55" s="63" t="s">
        <v>712</v>
      </c>
      <c r="Q55" s="65">
        <v>67200000</v>
      </c>
    </row>
    <row r="56" spans="1:17" ht="15.75" thickBot="1">
      <c r="A56" s="66">
        <f t="shared" si="0"/>
        <v>55</v>
      </c>
      <c r="B56" s="67" t="s">
        <v>713</v>
      </c>
      <c r="C56" s="67" t="s">
        <v>549</v>
      </c>
      <c r="D56" s="67" t="s">
        <v>514</v>
      </c>
      <c r="E56" s="67"/>
      <c r="F56" s="68">
        <v>249</v>
      </c>
      <c r="G56" s="68">
        <v>2014</v>
      </c>
      <c r="H56" s="68" t="s">
        <v>714</v>
      </c>
      <c r="I56" s="68" t="s">
        <v>715</v>
      </c>
      <c r="J56" s="60">
        <v>15681500018480</v>
      </c>
      <c r="K56" s="61">
        <v>46416</v>
      </c>
      <c r="L56" s="62">
        <v>46780.999305555553</v>
      </c>
      <c r="M56" s="62" t="s">
        <v>517</v>
      </c>
      <c r="N56" s="63" t="s">
        <v>592</v>
      </c>
      <c r="O56" s="64" t="s">
        <v>613</v>
      </c>
      <c r="P56" s="63" t="s">
        <v>716</v>
      </c>
      <c r="Q56" s="65">
        <v>7300000</v>
      </c>
    </row>
    <row r="57" spans="1:17" ht="15.75" thickBot="1">
      <c r="A57" s="66">
        <f t="shared" si="0"/>
        <v>56</v>
      </c>
      <c r="B57" s="67" t="s">
        <v>717</v>
      </c>
      <c r="C57" s="67" t="s">
        <v>549</v>
      </c>
      <c r="D57" s="67" t="s">
        <v>514</v>
      </c>
      <c r="E57" s="67"/>
      <c r="F57" s="68">
        <v>249</v>
      </c>
      <c r="G57" s="68">
        <v>2014</v>
      </c>
      <c r="H57" s="68" t="s">
        <v>718</v>
      </c>
      <c r="I57" s="68" t="s">
        <v>719</v>
      </c>
      <c r="J57" s="60">
        <v>15681500018510</v>
      </c>
      <c r="K57" s="61">
        <v>46416</v>
      </c>
      <c r="L57" s="62">
        <v>46780.999305555553</v>
      </c>
      <c r="M57" s="62" t="s">
        <v>517</v>
      </c>
      <c r="N57" s="63" t="s">
        <v>592</v>
      </c>
      <c r="O57" s="64" t="s">
        <v>613</v>
      </c>
      <c r="P57" s="63" t="s">
        <v>716</v>
      </c>
      <c r="Q57" s="65">
        <v>7300000</v>
      </c>
    </row>
    <row r="58" spans="1:17" ht="15.75" thickBot="1">
      <c r="A58" s="66">
        <f t="shared" si="0"/>
        <v>57</v>
      </c>
      <c r="B58" s="67" t="s">
        <v>720</v>
      </c>
      <c r="C58" s="67" t="s">
        <v>721</v>
      </c>
      <c r="D58" s="67" t="s">
        <v>514</v>
      </c>
      <c r="E58" s="67"/>
      <c r="F58" s="68">
        <v>181</v>
      </c>
      <c r="G58" s="68">
        <v>2017</v>
      </c>
      <c r="H58" s="68" t="s">
        <v>722</v>
      </c>
      <c r="I58" s="68" t="s">
        <v>723</v>
      </c>
      <c r="J58" s="60">
        <v>15681500018530</v>
      </c>
      <c r="K58" s="61">
        <v>46416</v>
      </c>
      <c r="L58" s="62">
        <v>46780.999305555553</v>
      </c>
      <c r="M58" s="62" t="s">
        <v>579</v>
      </c>
      <c r="N58" s="63" t="s">
        <v>518</v>
      </c>
      <c r="O58" s="64" t="s">
        <v>102</v>
      </c>
      <c r="P58" s="63" t="s">
        <v>724</v>
      </c>
      <c r="Q58" s="65">
        <v>3300000</v>
      </c>
    </row>
    <row r="59" spans="1:17" ht="15.75" thickBot="1">
      <c r="A59" s="66">
        <f t="shared" si="0"/>
        <v>58</v>
      </c>
      <c r="B59" s="67" t="s">
        <v>725</v>
      </c>
      <c r="C59" s="67" t="s">
        <v>513</v>
      </c>
      <c r="D59" s="67" t="s">
        <v>514</v>
      </c>
      <c r="E59" s="67"/>
      <c r="F59" s="68">
        <v>124</v>
      </c>
      <c r="G59" s="68">
        <v>2013</v>
      </c>
      <c r="H59" s="68" t="s">
        <v>726</v>
      </c>
      <c r="I59" s="68" t="s">
        <v>727</v>
      </c>
      <c r="J59" s="60">
        <v>15681500018550</v>
      </c>
      <c r="K59" s="61">
        <v>46416</v>
      </c>
      <c r="L59" s="62">
        <v>46780.999305555553</v>
      </c>
      <c r="M59" s="62" t="s">
        <v>517</v>
      </c>
      <c r="N59" s="63" t="s">
        <v>728</v>
      </c>
      <c r="O59" s="64" t="s">
        <v>103</v>
      </c>
      <c r="P59" s="63" t="s">
        <v>588</v>
      </c>
      <c r="Q59" s="65">
        <v>5800000</v>
      </c>
    </row>
    <row r="60" spans="1:17" ht="15.75" thickBot="1">
      <c r="A60" s="66">
        <f t="shared" si="0"/>
        <v>59</v>
      </c>
      <c r="B60" s="67" t="s">
        <v>729</v>
      </c>
      <c r="C60" s="67" t="s">
        <v>513</v>
      </c>
      <c r="D60" s="67" t="s">
        <v>514</v>
      </c>
      <c r="E60" s="67"/>
      <c r="F60" s="68">
        <v>124</v>
      </c>
      <c r="G60" s="68">
        <v>2013</v>
      </c>
      <c r="H60" s="68" t="s">
        <v>730</v>
      </c>
      <c r="I60" s="68" t="s">
        <v>731</v>
      </c>
      <c r="J60" s="60">
        <v>15681500018580</v>
      </c>
      <c r="K60" s="61">
        <v>46416</v>
      </c>
      <c r="L60" s="62">
        <v>46780.999305555553</v>
      </c>
      <c r="M60" s="62" t="s">
        <v>517</v>
      </c>
      <c r="N60" s="63" t="s">
        <v>728</v>
      </c>
      <c r="O60" s="64" t="s">
        <v>103</v>
      </c>
      <c r="P60" s="63" t="s">
        <v>588</v>
      </c>
      <c r="Q60" s="65">
        <v>5800000</v>
      </c>
    </row>
    <row r="61" spans="1:17" ht="15.75" thickBot="1">
      <c r="A61" s="66">
        <f t="shared" si="0"/>
        <v>60</v>
      </c>
      <c r="B61" s="67" t="s">
        <v>732</v>
      </c>
      <c r="C61" s="67" t="s">
        <v>513</v>
      </c>
      <c r="D61" s="67" t="s">
        <v>514</v>
      </c>
      <c r="E61" s="67"/>
      <c r="F61" s="68">
        <v>124</v>
      </c>
      <c r="G61" s="68">
        <v>2013</v>
      </c>
      <c r="H61" s="68" t="s">
        <v>733</v>
      </c>
      <c r="I61" s="68" t="s">
        <v>734</v>
      </c>
      <c r="J61" s="60">
        <v>15681500018600</v>
      </c>
      <c r="K61" s="61">
        <v>46416</v>
      </c>
      <c r="L61" s="62">
        <v>46780.999305555553</v>
      </c>
      <c r="M61" s="62" t="s">
        <v>517</v>
      </c>
      <c r="N61" s="63" t="s">
        <v>728</v>
      </c>
      <c r="O61" s="64" t="s">
        <v>104</v>
      </c>
      <c r="P61" s="63" t="s">
        <v>588</v>
      </c>
      <c r="Q61" s="65">
        <v>5800000</v>
      </c>
    </row>
    <row r="62" spans="1:17" ht="15.75" thickBot="1">
      <c r="A62" s="66">
        <f t="shared" si="0"/>
        <v>61</v>
      </c>
      <c r="B62" s="67" t="s">
        <v>735</v>
      </c>
      <c r="C62" s="67" t="s">
        <v>736</v>
      </c>
      <c r="D62" s="67" t="s">
        <v>522</v>
      </c>
      <c r="E62" s="67"/>
      <c r="F62" s="68">
        <v>2393</v>
      </c>
      <c r="G62" s="68">
        <v>2020</v>
      </c>
      <c r="H62" s="68" t="s">
        <v>737</v>
      </c>
      <c r="I62" s="68" t="s">
        <v>738</v>
      </c>
      <c r="J62" s="60">
        <v>15681500018640</v>
      </c>
      <c r="K62" s="61">
        <v>46416</v>
      </c>
      <c r="L62" s="62">
        <v>46780.999305555553</v>
      </c>
      <c r="M62" s="62" t="s">
        <v>517</v>
      </c>
      <c r="N62" s="63" t="s">
        <v>587</v>
      </c>
      <c r="O62" s="64" t="s">
        <v>105</v>
      </c>
      <c r="P62" s="63" t="s">
        <v>739</v>
      </c>
      <c r="Q62" s="65">
        <v>171900000</v>
      </c>
    </row>
    <row r="63" spans="1:17" ht="15.75" thickBot="1">
      <c r="A63" s="66">
        <f t="shared" si="0"/>
        <v>62</v>
      </c>
      <c r="B63" s="67" t="s">
        <v>740</v>
      </c>
      <c r="C63" s="67" t="s">
        <v>741</v>
      </c>
      <c r="D63" s="67" t="s">
        <v>522</v>
      </c>
      <c r="E63" s="67"/>
      <c r="F63" s="68">
        <v>2393</v>
      </c>
      <c r="G63" s="68">
        <v>2020</v>
      </c>
      <c r="H63" s="68" t="s">
        <v>742</v>
      </c>
      <c r="I63" s="68" t="s">
        <v>743</v>
      </c>
      <c r="J63" s="60">
        <v>15681500018670</v>
      </c>
      <c r="K63" s="61">
        <v>46416</v>
      </c>
      <c r="L63" s="62">
        <v>46780.999305555553</v>
      </c>
      <c r="M63" s="62" t="s">
        <v>517</v>
      </c>
      <c r="N63" s="63" t="s">
        <v>587</v>
      </c>
      <c r="O63" s="64" t="s">
        <v>105</v>
      </c>
      <c r="P63" s="63" t="s">
        <v>739</v>
      </c>
      <c r="Q63" s="65">
        <v>171900000</v>
      </c>
    </row>
    <row r="64" spans="1:17" ht="15.75" thickBot="1">
      <c r="A64" s="66">
        <f t="shared" si="0"/>
        <v>63</v>
      </c>
      <c r="B64" s="67" t="s">
        <v>744</v>
      </c>
      <c r="C64" s="67" t="s">
        <v>741</v>
      </c>
      <c r="D64" s="67" t="s">
        <v>522</v>
      </c>
      <c r="E64" s="67"/>
      <c r="F64" s="68">
        <v>2494</v>
      </c>
      <c r="G64" s="68">
        <v>2015</v>
      </c>
      <c r="H64" s="68" t="s">
        <v>745</v>
      </c>
      <c r="I64" s="68" t="s">
        <v>746</v>
      </c>
      <c r="J64" s="60">
        <v>15681500018690</v>
      </c>
      <c r="K64" s="61">
        <v>46416</v>
      </c>
      <c r="L64" s="62">
        <v>46780.999305555553</v>
      </c>
      <c r="M64" s="62" t="s">
        <v>517</v>
      </c>
      <c r="N64" s="63" t="s">
        <v>587</v>
      </c>
      <c r="O64" s="64" t="s">
        <v>105</v>
      </c>
      <c r="P64" s="63" t="s">
        <v>747</v>
      </c>
      <c r="Q64" s="65">
        <v>119300000</v>
      </c>
    </row>
    <row r="65" spans="1:17" ht="15.75" thickBot="1">
      <c r="A65" s="66">
        <f t="shared" si="0"/>
        <v>64</v>
      </c>
      <c r="B65" s="67" t="s">
        <v>748</v>
      </c>
      <c r="C65" s="67" t="s">
        <v>736</v>
      </c>
      <c r="D65" s="67" t="s">
        <v>522</v>
      </c>
      <c r="E65" s="67"/>
      <c r="F65" s="68">
        <v>2494</v>
      </c>
      <c r="G65" s="68">
        <v>2015</v>
      </c>
      <c r="H65" s="68" t="s">
        <v>749</v>
      </c>
      <c r="I65" s="68" t="s">
        <v>750</v>
      </c>
      <c r="J65" s="60">
        <v>15681500018730</v>
      </c>
      <c r="K65" s="61">
        <v>46416</v>
      </c>
      <c r="L65" s="62">
        <v>46780.999305555553</v>
      </c>
      <c r="M65" s="62" t="s">
        <v>517</v>
      </c>
      <c r="N65" s="63" t="s">
        <v>751</v>
      </c>
      <c r="O65" s="64" t="s">
        <v>106</v>
      </c>
      <c r="P65" s="63" t="s">
        <v>747</v>
      </c>
      <c r="Q65" s="65">
        <v>119300000</v>
      </c>
    </row>
    <row r="66" spans="1:17" ht="15.75" thickBot="1">
      <c r="A66" s="66">
        <f t="shared" si="0"/>
        <v>65</v>
      </c>
      <c r="B66" s="67" t="s">
        <v>752</v>
      </c>
      <c r="C66" s="67" t="s">
        <v>521</v>
      </c>
      <c r="D66" s="67" t="s">
        <v>522</v>
      </c>
      <c r="E66" s="67"/>
      <c r="F66" s="68">
        <v>2500</v>
      </c>
      <c r="G66" s="68" t="s">
        <v>753</v>
      </c>
      <c r="H66" s="68" t="s">
        <v>754</v>
      </c>
      <c r="I66" s="68" t="s">
        <v>755</v>
      </c>
      <c r="J66" s="60">
        <v>15681500018740</v>
      </c>
      <c r="K66" s="61">
        <v>46416</v>
      </c>
      <c r="L66" s="62">
        <v>46780.999305555553</v>
      </c>
      <c r="M66" s="62" t="s">
        <v>517</v>
      </c>
      <c r="N66" s="63" t="s">
        <v>592</v>
      </c>
      <c r="O66" s="64" t="s">
        <v>99</v>
      </c>
      <c r="P66" s="63" t="s">
        <v>756</v>
      </c>
      <c r="Q66" s="65">
        <v>88400000</v>
      </c>
    </row>
    <row r="67" spans="1:17" ht="15.75" thickBot="1">
      <c r="A67" s="66">
        <f t="shared" si="0"/>
        <v>66</v>
      </c>
      <c r="B67" s="67" t="s">
        <v>757</v>
      </c>
      <c r="C67" s="67" t="s">
        <v>521</v>
      </c>
      <c r="D67" s="67" t="s">
        <v>522</v>
      </c>
      <c r="E67" s="67"/>
      <c r="F67" s="68">
        <v>2500</v>
      </c>
      <c r="G67" s="68" t="s">
        <v>758</v>
      </c>
      <c r="H67" s="68" t="s">
        <v>759</v>
      </c>
      <c r="I67" s="68" t="s">
        <v>760</v>
      </c>
      <c r="J67" s="60">
        <v>15681500019140</v>
      </c>
      <c r="K67" s="61">
        <v>46416</v>
      </c>
      <c r="L67" s="62">
        <v>46780.999305555553</v>
      </c>
      <c r="M67" s="62" t="s">
        <v>517</v>
      </c>
      <c r="N67" s="63" t="s">
        <v>728</v>
      </c>
      <c r="O67" s="64" t="s">
        <v>107</v>
      </c>
      <c r="P67" s="63" t="s">
        <v>761</v>
      </c>
      <c r="Q67" s="65">
        <v>84500000</v>
      </c>
    </row>
    <row r="68" spans="1:17" ht="15.75" thickBot="1">
      <c r="A68" s="66">
        <f t="shared" ref="A68:A131" si="1">+A67+1</f>
        <v>67</v>
      </c>
      <c r="B68" s="67" t="s">
        <v>762</v>
      </c>
      <c r="C68" s="67" t="s">
        <v>763</v>
      </c>
      <c r="D68" s="67" t="s">
        <v>522</v>
      </c>
      <c r="E68" s="67"/>
      <c r="F68" s="68">
        <v>2488</v>
      </c>
      <c r="G68" s="68" t="s">
        <v>753</v>
      </c>
      <c r="H68" s="68" t="s">
        <v>764</v>
      </c>
      <c r="I68" s="68" t="s">
        <v>765</v>
      </c>
      <c r="J68" s="60">
        <v>15681500019180</v>
      </c>
      <c r="K68" s="61">
        <v>46416</v>
      </c>
      <c r="L68" s="62">
        <v>46780.999305555553</v>
      </c>
      <c r="M68" s="62" t="s">
        <v>517</v>
      </c>
      <c r="N68" s="63" t="s">
        <v>728</v>
      </c>
      <c r="O68" s="64" t="s">
        <v>108</v>
      </c>
      <c r="P68" s="63" t="s">
        <v>766</v>
      </c>
      <c r="Q68" s="65">
        <v>92400000</v>
      </c>
    </row>
    <row r="69" spans="1:17" ht="15.75" thickBot="1">
      <c r="A69" s="66">
        <f t="shared" si="1"/>
        <v>68</v>
      </c>
      <c r="B69" s="67" t="s">
        <v>767</v>
      </c>
      <c r="C69" s="67" t="s">
        <v>513</v>
      </c>
      <c r="D69" s="67" t="s">
        <v>514</v>
      </c>
      <c r="E69" s="67"/>
      <c r="F69" s="68">
        <v>124</v>
      </c>
      <c r="G69" s="68" t="s">
        <v>768</v>
      </c>
      <c r="H69" s="68" t="s">
        <v>769</v>
      </c>
      <c r="I69" s="68" t="s">
        <v>770</v>
      </c>
      <c r="J69" s="60">
        <v>15681500019190</v>
      </c>
      <c r="K69" s="61">
        <v>46416</v>
      </c>
      <c r="L69" s="62">
        <v>46780.999305555553</v>
      </c>
      <c r="M69" s="62" t="s">
        <v>517</v>
      </c>
      <c r="N69" s="63" t="s">
        <v>751</v>
      </c>
      <c r="O69" s="64" t="s">
        <v>109</v>
      </c>
      <c r="P69" s="63" t="s">
        <v>580</v>
      </c>
      <c r="Q69" s="65">
        <v>7000000</v>
      </c>
    </row>
    <row r="70" spans="1:17" ht="15.75" thickBot="1">
      <c r="A70" s="66">
        <f t="shared" si="1"/>
        <v>69</v>
      </c>
      <c r="B70" s="67" t="s">
        <v>771</v>
      </c>
      <c r="C70" s="67" t="s">
        <v>513</v>
      </c>
      <c r="D70" s="67" t="s">
        <v>514</v>
      </c>
      <c r="E70" s="67"/>
      <c r="F70" s="68">
        <v>124</v>
      </c>
      <c r="G70" s="68" t="s">
        <v>768</v>
      </c>
      <c r="H70" s="68" t="s">
        <v>772</v>
      </c>
      <c r="I70" s="68" t="s">
        <v>773</v>
      </c>
      <c r="J70" s="60">
        <v>15681500019220</v>
      </c>
      <c r="K70" s="61">
        <v>46416</v>
      </c>
      <c r="L70" s="62">
        <v>46780.999305555553</v>
      </c>
      <c r="M70" s="62" t="s">
        <v>517</v>
      </c>
      <c r="N70" s="63" t="s">
        <v>751</v>
      </c>
      <c r="O70" s="64" t="s">
        <v>109</v>
      </c>
      <c r="P70" s="63" t="s">
        <v>580</v>
      </c>
      <c r="Q70" s="65">
        <v>7000000</v>
      </c>
    </row>
    <row r="71" spans="1:17" ht="15.75" thickBot="1">
      <c r="A71" s="66">
        <f t="shared" si="1"/>
        <v>70</v>
      </c>
      <c r="B71" s="67" t="s">
        <v>774</v>
      </c>
      <c r="C71" s="67" t="s">
        <v>513</v>
      </c>
      <c r="D71" s="67" t="s">
        <v>514</v>
      </c>
      <c r="E71" s="67"/>
      <c r="F71" s="68">
        <v>124</v>
      </c>
      <c r="G71" s="68" t="s">
        <v>775</v>
      </c>
      <c r="H71" s="68" t="s">
        <v>776</v>
      </c>
      <c r="I71" s="68" t="s">
        <v>777</v>
      </c>
      <c r="J71" s="60">
        <v>15681500019240</v>
      </c>
      <c r="K71" s="61">
        <v>46416</v>
      </c>
      <c r="L71" s="62">
        <v>46780.999305555553</v>
      </c>
      <c r="M71" s="62" t="s">
        <v>579</v>
      </c>
      <c r="N71" s="63" t="s">
        <v>728</v>
      </c>
      <c r="O71" s="64" t="s">
        <v>110</v>
      </c>
      <c r="P71" s="63" t="s">
        <v>580</v>
      </c>
      <c r="Q71" s="65">
        <v>6800000</v>
      </c>
    </row>
    <row r="72" spans="1:17" ht="15.75" thickBot="1">
      <c r="A72" s="66">
        <f t="shared" si="1"/>
        <v>71</v>
      </c>
      <c r="B72" s="67" t="s">
        <v>778</v>
      </c>
      <c r="C72" s="67" t="s">
        <v>513</v>
      </c>
      <c r="D72" s="67" t="s">
        <v>514</v>
      </c>
      <c r="E72" s="67"/>
      <c r="F72" s="68">
        <v>249</v>
      </c>
      <c r="G72" s="68" t="s">
        <v>779</v>
      </c>
      <c r="H72" s="68" t="s">
        <v>780</v>
      </c>
      <c r="I72" s="68" t="s">
        <v>781</v>
      </c>
      <c r="J72" s="60">
        <v>15681500019250</v>
      </c>
      <c r="K72" s="61">
        <v>46416</v>
      </c>
      <c r="L72" s="62">
        <v>46780.999305555553</v>
      </c>
      <c r="M72" s="62" t="s">
        <v>517</v>
      </c>
      <c r="N72" s="63" t="s">
        <v>728</v>
      </c>
      <c r="O72" s="64" t="s">
        <v>111</v>
      </c>
      <c r="P72" s="63" t="s">
        <v>782</v>
      </c>
      <c r="Q72" s="65">
        <v>15400000</v>
      </c>
    </row>
    <row r="73" spans="1:17" ht="15.75" thickBot="1">
      <c r="A73" s="66">
        <f t="shared" si="1"/>
        <v>72</v>
      </c>
      <c r="B73" s="67" t="s">
        <v>783</v>
      </c>
      <c r="C73" s="67" t="s">
        <v>513</v>
      </c>
      <c r="D73" s="67" t="s">
        <v>514</v>
      </c>
      <c r="E73" s="67"/>
      <c r="F73" s="68">
        <v>249</v>
      </c>
      <c r="G73" s="68">
        <v>2018</v>
      </c>
      <c r="H73" s="68" t="s">
        <v>784</v>
      </c>
      <c r="I73" s="68" t="s">
        <v>785</v>
      </c>
      <c r="J73" s="60">
        <v>15681500019260</v>
      </c>
      <c r="K73" s="61">
        <v>46416</v>
      </c>
      <c r="L73" s="62">
        <v>46780.999305555553</v>
      </c>
      <c r="M73" s="62" t="s">
        <v>517</v>
      </c>
      <c r="N73" s="63" t="s">
        <v>728</v>
      </c>
      <c r="O73" s="64" t="s">
        <v>111</v>
      </c>
      <c r="P73" s="63" t="s">
        <v>782</v>
      </c>
      <c r="Q73" s="65">
        <v>15400000</v>
      </c>
    </row>
    <row r="74" spans="1:17" ht="15.75" thickBot="1">
      <c r="A74" s="66">
        <f t="shared" si="1"/>
        <v>73</v>
      </c>
      <c r="B74" s="67" t="s">
        <v>786</v>
      </c>
      <c r="C74" s="67" t="s">
        <v>513</v>
      </c>
      <c r="D74" s="67" t="s">
        <v>514</v>
      </c>
      <c r="E74" s="67"/>
      <c r="F74" s="68">
        <v>249</v>
      </c>
      <c r="G74" s="68">
        <v>2018</v>
      </c>
      <c r="H74" s="68" t="s">
        <v>787</v>
      </c>
      <c r="I74" s="68" t="s">
        <v>788</v>
      </c>
      <c r="J74" s="60">
        <v>15681500019440</v>
      </c>
      <c r="K74" s="61">
        <v>46416</v>
      </c>
      <c r="L74" s="62">
        <v>46780.999305555553</v>
      </c>
      <c r="M74" s="62" t="s">
        <v>517</v>
      </c>
      <c r="N74" s="63" t="s">
        <v>518</v>
      </c>
      <c r="O74" s="64" t="s">
        <v>102</v>
      </c>
      <c r="P74" s="63" t="s">
        <v>782</v>
      </c>
      <c r="Q74" s="65">
        <v>15400000</v>
      </c>
    </row>
    <row r="75" spans="1:17" ht="15.75" thickBot="1">
      <c r="A75" s="66">
        <f t="shared" si="1"/>
        <v>74</v>
      </c>
      <c r="B75" s="67" t="s">
        <v>789</v>
      </c>
      <c r="C75" s="67" t="s">
        <v>513</v>
      </c>
      <c r="D75" s="67" t="s">
        <v>514</v>
      </c>
      <c r="E75" s="67"/>
      <c r="F75" s="68">
        <v>124</v>
      </c>
      <c r="G75" s="68">
        <v>2013</v>
      </c>
      <c r="H75" s="68" t="s">
        <v>790</v>
      </c>
      <c r="I75" s="68" t="s">
        <v>791</v>
      </c>
      <c r="J75" s="60">
        <v>15681500019450</v>
      </c>
      <c r="K75" s="61">
        <v>46416</v>
      </c>
      <c r="L75" s="62">
        <v>46780.999305555553</v>
      </c>
      <c r="M75" s="62" t="s">
        <v>517</v>
      </c>
      <c r="N75" s="63" t="s">
        <v>587</v>
      </c>
      <c r="O75" s="64" t="s">
        <v>101</v>
      </c>
      <c r="P75" s="63" t="s">
        <v>588</v>
      </c>
      <c r="Q75" s="65">
        <v>5800000</v>
      </c>
    </row>
    <row r="76" spans="1:17" ht="15.75" thickBot="1">
      <c r="A76" s="66">
        <f t="shared" si="1"/>
        <v>75</v>
      </c>
      <c r="B76" s="67" t="s">
        <v>792</v>
      </c>
      <c r="C76" s="67" t="s">
        <v>513</v>
      </c>
      <c r="D76" s="67" t="s">
        <v>514</v>
      </c>
      <c r="E76" s="67"/>
      <c r="F76" s="68">
        <v>124</v>
      </c>
      <c r="G76" s="68">
        <v>2013</v>
      </c>
      <c r="H76" s="68" t="s">
        <v>793</v>
      </c>
      <c r="I76" s="68" t="s">
        <v>794</v>
      </c>
      <c r="J76" s="60">
        <v>15681500019460</v>
      </c>
      <c r="K76" s="61">
        <v>46416</v>
      </c>
      <c r="L76" s="62">
        <v>46780.999305555553</v>
      </c>
      <c r="M76" s="62" t="s">
        <v>517</v>
      </c>
      <c r="N76" s="63" t="s">
        <v>587</v>
      </c>
      <c r="O76" s="64" t="s">
        <v>112</v>
      </c>
      <c r="P76" s="63" t="s">
        <v>588</v>
      </c>
      <c r="Q76" s="65">
        <v>5800000</v>
      </c>
    </row>
    <row r="77" spans="1:17" ht="15.75" thickBot="1">
      <c r="A77" s="66">
        <f t="shared" si="1"/>
        <v>76</v>
      </c>
      <c r="B77" s="67" t="s">
        <v>795</v>
      </c>
      <c r="C77" s="67" t="s">
        <v>513</v>
      </c>
      <c r="D77" s="67" t="s">
        <v>514</v>
      </c>
      <c r="E77" s="67"/>
      <c r="F77" s="68">
        <v>124</v>
      </c>
      <c r="G77" s="68">
        <v>2013</v>
      </c>
      <c r="H77" s="68" t="s">
        <v>796</v>
      </c>
      <c r="I77" s="68" t="s">
        <v>797</v>
      </c>
      <c r="J77" s="60">
        <v>15681500019470</v>
      </c>
      <c r="K77" s="61">
        <v>46416</v>
      </c>
      <c r="L77" s="62">
        <v>46780.999305555553</v>
      </c>
      <c r="M77" s="62" t="s">
        <v>517</v>
      </c>
      <c r="N77" s="63" t="s">
        <v>587</v>
      </c>
      <c r="O77" s="64" t="s">
        <v>101</v>
      </c>
      <c r="P77" s="63" t="s">
        <v>588</v>
      </c>
      <c r="Q77" s="65">
        <v>5800000</v>
      </c>
    </row>
    <row r="78" spans="1:17" ht="15.75" thickBot="1">
      <c r="A78" s="66">
        <f t="shared" si="1"/>
        <v>77</v>
      </c>
      <c r="B78" s="67" t="s">
        <v>798</v>
      </c>
      <c r="C78" s="67" t="s">
        <v>513</v>
      </c>
      <c r="D78" s="67" t="s">
        <v>514</v>
      </c>
      <c r="E78" s="67"/>
      <c r="F78" s="68">
        <v>124</v>
      </c>
      <c r="G78" s="68">
        <v>2013</v>
      </c>
      <c r="H78" s="68" t="s">
        <v>799</v>
      </c>
      <c r="I78" s="68" t="s">
        <v>800</v>
      </c>
      <c r="J78" s="60">
        <v>15681500019480</v>
      </c>
      <c r="K78" s="61">
        <v>46416</v>
      </c>
      <c r="L78" s="62">
        <v>46780.999305555553</v>
      </c>
      <c r="M78" s="62" t="s">
        <v>517</v>
      </c>
      <c r="N78" s="63" t="s">
        <v>525</v>
      </c>
      <c r="O78" s="64" t="s">
        <v>542</v>
      </c>
      <c r="P78" s="63" t="s">
        <v>588</v>
      </c>
      <c r="Q78" s="65">
        <v>5800000</v>
      </c>
    </row>
    <row r="79" spans="1:17" ht="15.75" thickBot="1">
      <c r="A79" s="66">
        <f t="shared" si="1"/>
        <v>78</v>
      </c>
      <c r="B79" s="67" t="s">
        <v>801</v>
      </c>
      <c r="C79" s="67" t="s">
        <v>513</v>
      </c>
      <c r="D79" s="67" t="s">
        <v>514</v>
      </c>
      <c r="E79" s="67"/>
      <c r="F79" s="68">
        <v>124</v>
      </c>
      <c r="G79" s="68">
        <v>2013</v>
      </c>
      <c r="H79" s="68" t="s">
        <v>802</v>
      </c>
      <c r="I79" s="68" t="s">
        <v>803</v>
      </c>
      <c r="J79" s="60">
        <v>15681500019490</v>
      </c>
      <c r="K79" s="61">
        <v>46051</v>
      </c>
      <c r="L79" s="62">
        <v>46415.999305555597</v>
      </c>
      <c r="M79" s="62" t="s">
        <v>517</v>
      </c>
      <c r="N79" s="63" t="s">
        <v>587</v>
      </c>
      <c r="O79" s="64" t="s">
        <v>804</v>
      </c>
      <c r="P79" s="63" t="s">
        <v>588</v>
      </c>
      <c r="Q79" s="65">
        <v>5800000</v>
      </c>
    </row>
    <row r="80" spans="1:17" ht="15.75" thickBot="1">
      <c r="A80" s="66">
        <f t="shared" si="1"/>
        <v>79</v>
      </c>
      <c r="B80" s="67" t="s">
        <v>805</v>
      </c>
      <c r="C80" s="67" t="s">
        <v>513</v>
      </c>
      <c r="D80" s="67" t="s">
        <v>514</v>
      </c>
      <c r="E80" s="67"/>
      <c r="F80" s="68">
        <v>124</v>
      </c>
      <c r="G80" s="68">
        <v>2013</v>
      </c>
      <c r="H80" s="68" t="s">
        <v>806</v>
      </c>
      <c r="I80" s="68" t="s">
        <v>807</v>
      </c>
      <c r="J80" s="60">
        <v>15681500019500</v>
      </c>
      <c r="K80" s="61">
        <v>46416</v>
      </c>
      <c r="L80" s="62">
        <v>46780.999305555553</v>
      </c>
      <c r="M80" s="62" t="s">
        <v>517</v>
      </c>
      <c r="N80" s="63" t="s">
        <v>587</v>
      </c>
      <c r="O80" s="64" t="s">
        <v>804</v>
      </c>
      <c r="P80" s="63" t="s">
        <v>588</v>
      </c>
      <c r="Q80" s="65">
        <v>5800000</v>
      </c>
    </row>
    <row r="81" spans="1:17" ht="15.75" thickBot="1">
      <c r="A81" s="66">
        <f t="shared" si="1"/>
        <v>80</v>
      </c>
      <c r="B81" s="67" t="s">
        <v>808</v>
      </c>
      <c r="C81" s="67" t="s">
        <v>513</v>
      </c>
      <c r="D81" s="67" t="s">
        <v>514</v>
      </c>
      <c r="E81" s="67"/>
      <c r="F81" s="68">
        <v>124</v>
      </c>
      <c r="G81" s="68">
        <v>2013</v>
      </c>
      <c r="H81" s="68" t="s">
        <v>809</v>
      </c>
      <c r="I81" s="68" t="s">
        <v>810</v>
      </c>
      <c r="J81" s="60">
        <v>15681500019510</v>
      </c>
      <c r="K81" s="61">
        <v>46416</v>
      </c>
      <c r="L81" s="62">
        <v>46780.999305555553</v>
      </c>
      <c r="M81" s="62" t="s">
        <v>517</v>
      </c>
      <c r="N81" s="63" t="s">
        <v>587</v>
      </c>
      <c r="O81" s="64" t="s">
        <v>804</v>
      </c>
      <c r="P81" s="63" t="s">
        <v>588</v>
      </c>
      <c r="Q81" s="65">
        <v>5800000</v>
      </c>
    </row>
    <row r="82" spans="1:17" ht="15.75" thickBot="1">
      <c r="A82" s="66">
        <f t="shared" si="1"/>
        <v>81</v>
      </c>
      <c r="B82" s="67" t="s">
        <v>811</v>
      </c>
      <c r="C82" s="67" t="s">
        <v>513</v>
      </c>
      <c r="D82" s="67" t="s">
        <v>514</v>
      </c>
      <c r="E82" s="67"/>
      <c r="F82" s="68">
        <v>124</v>
      </c>
      <c r="G82" s="68">
        <v>2013</v>
      </c>
      <c r="H82" s="68" t="s">
        <v>812</v>
      </c>
      <c r="I82" s="68" t="s">
        <v>813</v>
      </c>
      <c r="J82" s="60">
        <v>15681500019520</v>
      </c>
      <c r="K82" s="61">
        <v>46416</v>
      </c>
      <c r="L82" s="62">
        <v>46780.999305555553</v>
      </c>
      <c r="M82" s="62" t="s">
        <v>517</v>
      </c>
      <c r="N82" s="63" t="s">
        <v>587</v>
      </c>
      <c r="O82" s="64" t="s">
        <v>113</v>
      </c>
      <c r="P82" s="63" t="s">
        <v>588</v>
      </c>
      <c r="Q82" s="65">
        <v>5800000</v>
      </c>
    </row>
    <row r="83" spans="1:17" ht="15.75" thickBot="1">
      <c r="A83" s="66">
        <f t="shared" si="1"/>
        <v>82</v>
      </c>
      <c r="B83" s="67" t="s">
        <v>814</v>
      </c>
      <c r="C83" s="67" t="s">
        <v>513</v>
      </c>
      <c r="D83" s="67" t="s">
        <v>514</v>
      </c>
      <c r="E83" s="67"/>
      <c r="F83" s="68">
        <v>124</v>
      </c>
      <c r="G83" s="68">
        <v>2013</v>
      </c>
      <c r="H83" s="68" t="s">
        <v>815</v>
      </c>
      <c r="I83" s="68" t="s">
        <v>816</v>
      </c>
      <c r="J83" s="60">
        <v>15681500019550</v>
      </c>
      <c r="K83" s="61">
        <v>46416</v>
      </c>
      <c r="L83" s="62">
        <v>46780.999305555553</v>
      </c>
      <c r="M83" s="62" t="s">
        <v>517</v>
      </c>
      <c r="N83" s="63" t="s">
        <v>587</v>
      </c>
      <c r="O83" s="64" t="s">
        <v>112</v>
      </c>
      <c r="P83" s="63" t="s">
        <v>588</v>
      </c>
      <c r="Q83" s="65">
        <v>5800000</v>
      </c>
    </row>
    <row r="84" spans="1:17" ht="15.75" thickBot="1">
      <c r="A84" s="66">
        <f t="shared" si="1"/>
        <v>83</v>
      </c>
      <c r="B84" s="67" t="s">
        <v>817</v>
      </c>
      <c r="C84" s="67" t="s">
        <v>513</v>
      </c>
      <c r="D84" s="67" t="s">
        <v>514</v>
      </c>
      <c r="E84" s="67"/>
      <c r="F84" s="68">
        <v>124</v>
      </c>
      <c r="G84" s="68">
        <v>2013</v>
      </c>
      <c r="H84" s="68" t="s">
        <v>818</v>
      </c>
      <c r="I84" s="68" t="s">
        <v>819</v>
      </c>
      <c r="J84" s="60">
        <v>15681500019560</v>
      </c>
      <c r="K84" s="61">
        <v>46416</v>
      </c>
      <c r="L84" s="62">
        <v>46780.999305555553</v>
      </c>
      <c r="M84" s="62" t="s">
        <v>517</v>
      </c>
      <c r="N84" s="63" t="s">
        <v>587</v>
      </c>
      <c r="O84" s="64" t="s">
        <v>98</v>
      </c>
      <c r="P84" s="63" t="s">
        <v>588</v>
      </c>
      <c r="Q84" s="65">
        <v>5800000</v>
      </c>
    </row>
    <row r="85" spans="1:17" ht="15.75" thickBot="1">
      <c r="A85" s="66">
        <f t="shared" si="1"/>
        <v>84</v>
      </c>
      <c r="B85" s="67" t="s">
        <v>820</v>
      </c>
      <c r="C85" s="67" t="s">
        <v>549</v>
      </c>
      <c r="D85" s="67" t="s">
        <v>514</v>
      </c>
      <c r="E85" s="67"/>
      <c r="F85" s="68">
        <v>149</v>
      </c>
      <c r="G85" s="68">
        <v>2019</v>
      </c>
      <c r="H85" s="68" t="s">
        <v>821</v>
      </c>
      <c r="I85" s="68" t="s">
        <v>822</v>
      </c>
      <c r="J85" s="60">
        <v>15681500019570</v>
      </c>
      <c r="K85" s="61">
        <v>46416</v>
      </c>
      <c r="L85" s="62">
        <v>46780.999305555553</v>
      </c>
      <c r="M85" s="62" t="s">
        <v>517</v>
      </c>
      <c r="N85" s="63" t="s">
        <v>751</v>
      </c>
      <c r="O85" s="64" t="s">
        <v>114</v>
      </c>
      <c r="P85" s="63" t="s">
        <v>823</v>
      </c>
      <c r="Q85" s="65">
        <v>7100000</v>
      </c>
    </row>
    <row r="86" spans="1:17">
      <c r="A86" s="71">
        <f t="shared" si="1"/>
        <v>85</v>
      </c>
      <c r="B86" s="72" t="s">
        <v>824</v>
      </c>
      <c r="C86" s="72" t="s">
        <v>513</v>
      </c>
      <c r="D86" s="72" t="s">
        <v>514</v>
      </c>
      <c r="E86" s="72"/>
      <c r="F86" s="73">
        <v>125</v>
      </c>
      <c r="G86" s="73">
        <v>2015</v>
      </c>
      <c r="H86" s="73" t="s">
        <v>825</v>
      </c>
      <c r="I86" s="73" t="s">
        <v>826</v>
      </c>
      <c r="J86" s="60">
        <v>15681500019580</v>
      </c>
      <c r="K86" s="61">
        <v>46416</v>
      </c>
      <c r="L86" s="62">
        <v>46780.999305555553</v>
      </c>
      <c r="M86" s="62" t="s">
        <v>517</v>
      </c>
      <c r="N86" s="63" t="s">
        <v>525</v>
      </c>
      <c r="O86" s="64" t="s">
        <v>827</v>
      </c>
      <c r="P86" s="63" t="s">
        <v>782</v>
      </c>
      <c r="Q86" s="65">
        <v>12300000</v>
      </c>
    </row>
    <row r="87" spans="1:17">
      <c r="A87" s="69">
        <f t="shared" si="1"/>
        <v>86</v>
      </c>
      <c r="B87" s="70" t="s">
        <v>828</v>
      </c>
      <c r="C87" s="67" t="s">
        <v>736</v>
      </c>
      <c r="D87" s="67" t="s">
        <v>522</v>
      </c>
      <c r="E87" s="67" t="s">
        <v>829</v>
      </c>
      <c r="F87" s="68">
        <v>2393</v>
      </c>
      <c r="G87" s="68">
        <v>2023</v>
      </c>
      <c r="H87" s="68" t="s">
        <v>830</v>
      </c>
      <c r="I87" s="68" t="s">
        <v>831</v>
      </c>
      <c r="J87" s="74">
        <v>15681500019690</v>
      </c>
      <c r="K87" s="61">
        <v>46417</v>
      </c>
      <c r="L87" s="62">
        <v>46781.999305555553</v>
      </c>
      <c r="M87" s="62" t="s">
        <v>517</v>
      </c>
      <c r="N87" s="63" t="s">
        <v>728</v>
      </c>
      <c r="O87" s="64" t="s">
        <v>103</v>
      </c>
      <c r="P87" s="63" t="s">
        <v>832</v>
      </c>
      <c r="Q87" s="65">
        <v>186400000</v>
      </c>
    </row>
    <row r="88" spans="1:17">
      <c r="A88" s="69">
        <f t="shared" si="1"/>
        <v>87</v>
      </c>
      <c r="B88" s="70" t="s">
        <v>833</v>
      </c>
      <c r="C88" s="67" t="s">
        <v>736</v>
      </c>
      <c r="D88" s="67" t="s">
        <v>522</v>
      </c>
      <c r="E88" s="67" t="s">
        <v>829</v>
      </c>
      <c r="F88" s="68">
        <v>2393</v>
      </c>
      <c r="G88" s="68">
        <v>2023</v>
      </c>
      <c r="H88" s="68" t="s">
        <v>834</v>
      </c>
      <c r="I88" s="68" t="s">
        <v>835</v>
      </c>
      <c r="J88" s="74">
        <v>15681500019700</v>
      </c>
      <c r="K88" s="61">
        <v>46417</v>
      </c>
      <c r="L88" s="62">
        <v>46781.999305555553</v>
      </c>
      <c r="M88" s="62" t="s">
        <v>517</v>
      </c>
      <c r="N88" s="63" t="s">
        <v>728</v>
      </c>
      <c r="O88" s="64" t="s">
        <v>103</v>
      </c>
      <c r="P88" s="63" t="s">
        <v>832</v>
      </c>
      <c r="Q88" s="65">
        <v>186400000</v>
      </c>
    </row>
    <row r="89" spans="1:17">
      <c r="A89" s="69">
        <f t="shared" si="1"/>
        <v>88</v>
      </c>
      <c r="B89" s="70" t="s">
        <v>836</v>
      </c>
      <c r="C89" s="67" t="s">
        <v>741</v>
      </c>
      <c r="D89" s="67" t="s">
        <v>522</v>
      </c>
      <c r="E89" s="67" t="s">
        <v>829</v>
      </c>
      <c r="F89" s="68">
        <v>2393</v>
      </c>
      <c r="G89" s="68">
        <v>2023</v>
      </c>
      <c r="H89" s="68" t="s">
        <v>837</v>
      </c>
      <c r="I89" s="68" t="s">
        <v>838</v>
      </c>
      <c r="J89" s="74">
        <v>15681500019600</v>
      </c>
      <c r="K89" s="61">
        <v>46417</v>
      </c>
      <c r="L89" s="62">
        <v>46781.999305555553</v>
      </c>
      <c r="M89" s="62" t="s">
        <v>517</v>
      </c>
      <c r="N89" s="63" t="s">
        <v>728</v>
      </c>
      <c r="O89" s="64" t="s">
        <v>103</v>
      </c>
      <c r="P89" s="63" t="s">
        <v>832</v>
      </c>
      <c r="Q89" s="65">
        <v>186400000</v>
      </c>
    </row>
    <row r="90" spans="1:17" ht="15.75" thickBot="1">
      <c r="A90" s="57">
        <f t="shared" si="1"/>
        <v>89</v>
      </c>
      <c r="B90" s="58" t="s">
        <v>839</v>
      </c>
      <c r="C90" s="58" t="s">
        <v>840</v>
      </c>
      <c r="D90" s="58" t="s">
        <v>708</v>
      </c>
      <c r="E90" s="58"/>
      <c r="F90" s="59">
        <v>1999</v>
      </c>
      <c r="G90" s="59">
        <v>2014</v>
      </c>
      <c r="H90" s="59" t="s">
        <v>841</v>
      </c>
      <c r="I90" s="59" t="s">
        <v>842</v>
      </c>
      <c r="J90" s="60">
        <v>15681500019610</v>
      </c>
      <c r="K90" s="61">
        <v>46417</v>
      </c>
      <c r="L90" s="62">
        <v>46781.999305555553</v>
      </c>
      <c r="M90" s="62" t="s">
        <v>517</v>
      </c>
      <c r="N90" s="63" t="s">
        <v>525</v>
      </c>
      <c r="O90" s="64" t="s">
        <v>827</v>
      </c>
      <c r="P90" s="63" t="s">
        <v>843</v>
      </c>
      <c r="Q90" s="65">
        <v>49500000</v>
      </c>
    </row>
    <row r="91" spans="1:17" ht="15.75" thickBot="1">
      <c r="A91" s="66">
        <f t="shared" si="1"/>
        <v>90</v>
      </c>
      <c r="B91" s="67" t="s">
        <v>844</v>
      </c>
      <c r="C91" s="67" t="s">
        <v>845</v>
      </c>
      <c r="D91" s="67" t="s">
        <v>522</v>
      </c>
      <c r="E91" s="67"/>
      <c r="F91" s="68">
        <v>2999</v>
      </c>
      <c r="G91" s="68">
        <v>2011</v>
      </c>
      <c r="H91" s="68">
        <v>893941</v>
      </c>
      <c r="I91" s="68" t="s">
        <v>846</v>
      </c>
      <c r="J91" s="60">
        <v>15681500019620</v>
      </c>
      <c r="K91" s="61">
        <v>46417</v>
      </c>
      <c r="L91" s="62">
        <v>46781.999305555553</v>
      </c>
      <c r="M91" s="62" t="s">
        <v>517</v>
      </c>
      <c r="N91" s="63" t="s">
        <v>525</v>
      </c>
      <c r="O91" s="64" t="s">
        <v>100</v>
      </c>
      <c r="P91" s="63" t="s">
        <v>847</v>
      </c>
      <c r="Q91" s="65">
        <v>75500000</v>
      </c>
    </row>
    <row r="92" spans="1:17" ht="15.75" thickBot="1">
      <c r="A92" s="66">
        <f t="shared" si="1"/>
        <v>91</v>
      </c>
      <c r="B92" s="70" t="s">
        <v>848</v>
      </c>
      <c r="C92" s="67" t="s">
        <v>736</v>
      </c>
      <c r="D92" s="67" t="s">
        <v>522</v>
      </c>
      <c r="E92" s="67"/>
      <c r="F92" s="68">
        <v>2393</v>
      </c>
      <c r="G92" s="68">
        <v>2023</v>
      </c>
      <c r="H92" s="68" t="s">
        <v>849</v>
      </c>
      <c r="I92" s="68" t="s">
        <v>850</v>
      </c>
      <c r="J92" s="60">
        <v>15681500019630</v>
      </c>
      <c r="K92" s="61">
        <v>46419</v>
      </c>
      <c r="L92" s="62">
        <v>46783.999305555553</v>
      </c>
      <c r="M92" s="62" t="s">
        <v>517</v>
      </c>
      <c r="N92" s="63" t="s">
        <v>525</v>
      </c>
      <c r="O92" s="64" t="s">
        <v>542</v>
      </c>
      <c r="P92" s="63" t="s">
        <v>832</v>
      </c>
      <c r="Q92" s="65">
        <v>186400000</v>
      </c>
    </row>
    <row r="93" spans="1:17" ht="15.75" thickBot="1">
      <c r="A93" s="66">
        <f t="shared" si="1"/>
        <v>92</v>
      </c>
      <c r="B93" s="70" t="s">
        <v>851</v>
      </c>
      <c r="C93" s="67" t="s">
        <v>736</v>
      </c>
      <c r="D93" s="67" t="s">
        <v>522</v>
      </c>
      <c r="E93" s="67"/>
      <c r="F93" s="68">
        <v>2400</v>
      </c>
      <c r="G93" s="68">
        <v>2023</v>
      </c>
      <c r="H93" s="68" t="s">
        <v>852</v>
      </c>
      <c r="I93" s="68" t="s">
        <v>853</v>
      </c>
      <c r="J93" s="60">
        <v>15681500019640</v>
      </c>
      <c r="K93" s="61">
        <v>46419</v>
      </c>
      <c r="L93" s="62">
        <v>46783.999305555553</v>
      </c>
      <c r="M93" s="62" t="s">
        <v>517</v>
      </c>
      <c r="N93" s="63" t="s">
        <v>525</v>
      </c>
      <c r="O93" s="64" t="s">
        <v>663</v>
      </c>
      <c r="P93" s="63" t="s">
        <v>832</v>
      </c>
      <c r="Q93" s="65">
        <v>186400000</v>
      </c>
    </row>
    <row r="94" spans="1:17" ht="15.75" thickBot="1">
      <c r="A94" s="66">
        <f t="shared" si="1"/>
        <v>93</v>
      </c>
      <c r="B94" s="67" t="s">
        <v>854</v>
      </c>
      <c r="C94" s="67" t="s">
        <v>513</v>
      </c>
      <c r="D94" s="67" t="s">
        <v>514</v>
      </c>
      <c r="E94" s="67"/>
      <c r="F94" s="68">
        <v>124</v>
      </c>
      <c r="G94" s="68">
        <v>2013</v>
      </c>
      <c r="H94" s="68" t="s">
        <v>855</v>
      </c>
      <c r="I94" s="68" t="s">
        <v>856</v>
      </c>
      <c r="J94" s="60">
        <v>7008004348206000</v>
      </c>
      <c r="K94" s="61">
        <v>46055</v>
      </c>
      <c r="L94" s="62">
        <v>46419.999305555597</v>
      </c>
      <c r="M94" s="62" t="s">
        <v>517</v>
      </c>
      <c r="N94" s="63" t="s">
        <v>751</v>
      </c>
      <c r="O94" s="64" t="s">
        <v>115</v>
      </c>
      <c r="P94" s="63" t="s">
        <v>588</v>
      </c>
      <c r="Q94" s="65">
        <v>5800000</v>
      </c>
    </row>
    <row r="95" spans="1:17" ht="18.600000000000001" customHeight="1" thickBot="1">
      <c r="A95" s="66">
        <f t="shared" si="1"/>
        <v>94</v>
      </c>
      <c r="B95" s="67" t="s">
        <v>857</v>
      </c>
      <c r="C95" s="67" t="s">
        <v>858</v>
      </c>
      <c r="D95" s="67" t="s">
        <v>708</v>
      </c>
      <c r="E95" s="67"/>
      <c r="F95" s="68">
        <v>1984</v>
      </c>
      <c r="G95" s="68">
        <v>2015</v>
      </c>
      <c r="H95" s="68" t="s">
        <v>859</v>
      </c>
      <c r="I95" s="68" t="s">
        <v>860</v>
      </c>
      <c r="J95" s="60">
        <v>7008004348207000</v>
      </c>
      <c r="K95" s="61">
        <v>46055</v>
      </c>
      <c r="L95" s="62">
        <v>46419.999305555597</v>
      </c>
      <c r="M95" s="62" t="s">
        <v>517</v>
      </c>
      <c r="N95" s="63" t="s">
        <v>861</v>
      </c>
      <c r="O95" s="75" t="s">
        <v>862</v>
      </c>
      <c r="P95" s="63" t="s">
        <v>863</v>
      </c>
      <c r="Q95" s="65">
        <v>78800000</v>
      </c>
    </row>
    <row r="96" spans="1:17" ht="15.75" thickBot="1">
      <c r="A96" s="66">
        <f t="shared" si="1"/>
        <v>95</v>
      </c>
      <c r="B96" s="67" t="s">
        <v>864</v>
      </c>
      <c r="C96" s="67" t="s">
        <v>513</v>
      </c>
      <c r="D96" s="67" t="s">
        <v>514</v>
      </c>
      <c r="E96" s="67"/>
      <c r="F96" s="68">
        <v>124</v>
      </c>
      <c r="G96" s="68" t="s">
        <v>865</v>
      </c>
      <c r="H96" s="68" t="s">
        <v>866</v>
      </c>
      <c r="I96" s="68" t="s">
        <v>867</v>
      </c>
      <c r="J96" s="60">
        <v>7008004348208000</v>
      </c>
      <c r="K96" s="61">
        <v>46057</v>
      </c>
      <c r="L96" s="62">
        <v>46421.999305555597</v>
      </c>
      <c r="M96" s="62" t="s">
        <v>517</v>
      </c>
      <c r="N96" s="63" t="s">
        <v>525</v>
      </c>
      <c r="O96" s="64" t="s">
        <v>526</v>
      </c>
      <c r="P96" s="63" t="s">
        <v>588</v>
      </c>
      <c r="Q96" s="65">
        <v>5800000</v>
      </c>
    </row>
    <row r="97" spans="1:17" ht="15.75" thickBot="1">
      <c r="A97" s="66">
        <f t="shared" si="1"/>
        <v>96</v>
      </c>
      <c r="B97" s="67" t="s">
        <v>868</v>
      </c>
      <c r="C97" s="67" t="s">
        <v>549</v>
      </c>
      <c r="D97" s="67" t="s">
        <v>514</v>
      </c>
      <c r="E97" s="67"/>
      <c r="F97" s="68">
        <v>249</v>
      </c>
      <c r="G97" s="68" t="s">
        <v>758</v>
      </c>
      <c r="H97" s="68" t="s">
        <v>869</v>
      </c>
      <c r="I97" s="68" t="s">
        <v>870</v>
      </c>
      <c r="J97" s="60">
        <v>7008004348209000</v>
      </c>
      <c r="K97" s="61">
        <v>46058</v>
      </c>
      <c r="L97" s="62">
        <v>46422.999305555597</v>
      </c>
      <c r="M97" s="62" t="s">
        <v>579</v>
      </c>
      <c r="N97" s="63" t="s">
        <v>728</v>
      </c>
      <c r="O97" s="64" t="s">
        <v>116</v>
      </c>
      <c r="P97" s="63" t="s">
        <v>716</v>
      </c>
      <c r="Q97" s="65">
        <v>7800000</v>
      </c>
    </row>
    <row r="98" spans="1:17" ht="15.75" thickBot="1">
      <c r="A98" s="66">
        <f t="shared" si="1"/>
        <v>97</v>
      </c>
      <c r="B98" s="67" t="s">
        <v>871</v>
      </c>
      <c r="C98" s="67" t="s">
        <v>513</v>
      </c>
      <c r="D98" s="67" t="s">
        <v>514</v>
      </c>
      <c r="E98" s="67"/>
      <c r="F98" s="68">
        <v>124</v>
      </c>
      <c r="G98" s="68" t="s">
        <v>865</v>
      </c>
      <c r="H98" s="68" t="s">
        <v>872</v>
      </c>
      <c r="I98" s="68" t="s">
        <v>873</v>
      </c>
      <c r="J98" s="60">
        <v>7008004348210000</v>
      </c>
      <c r="K98" s="61">
        <v>46059</v>
      </c>
      <c r="L98" s="62">
        <v>46423.999305555597</v>
      </c>
      <c r="M98" s="62" t="s">
        <v>517</v>
      </c>
      <c r="N98" s="63" t="s">
        <v>751</v>
      </c>
      <c r="O98" s="64" t="s">
        <v>117</v>
      </c>
      <c r="P98" s="63" t="s">
        <v>588</v>
      </c>
      <c r="Q98" s="65">
        <v>5800000</v>
      </c>
    </row>
    <row r="99" spans="1:17" ht="15.75" thickBot="1">
      <c r="A99" s="66">
        <f t="shared" si="1"/>
        <v>98</v>
      </c>
      <c r="B99" s="67" t="s">
        <v>874</v>
      </c>
      <c r="C99" s="67" t="s">
        <v>513</v>
      </c>
      <c r="D99" s="67" t="s">
        <v>514</v>
      </c>
      <c r="E99" s="67"/>
      <c r="F99" s="68">
        <v>124</v>
      </c>
      <c r="G99" s="68" t="s">
        <v>865</v>
      </c>
      <c r="H99" s="68" t="s">
        <v>875</v>
      </c>
      <c r="I99" s="68" t="s">
        <v>876</v>
      </c>
      <c r="J99" s="60">
        <v>7008004348211000</v>
      </c>
      <c r="K99" s="61">
        <v>46059</v>
      </c>
      <c r="L99" s="62">
        <v>46423.999305555597</v>
      </c>
      <c r="M99" s="62" t="s">
        <v>517</v>
      </c>
      <c r="N99" s="63" t="s">
        <v>751</v>
      </c>
      <c r="O99" s="64" t="s">
        <v>117</v>
      </c>
      <c r="P99" s="63" t="s">
        <v>588</v>
      </c>
      <c r="Q99" s="65">
        <v>5800000</v>
      </c>
    </row>
    <row r="100" spans="1:17" ht="15.75" thickBot="1">
      <c r="A100" s="66">
        <f t="shared" si="1"/>
        <v>99</v>
      </c>
      <c r="B100" s="67" t="s">
        <v>877</v>
      </c>
      <c r="C100" s="67" t="s">
        <v>513</v>
      </c>
      <c r="D100" s="67" t="s">
        <v>514</v>
      </c>
      <c r="E100" s="67"/>
      <c r="F100" s="68">
        <v>124</v>
      </c>
      <c r="G100" s="68" t="s">
        <v>865</v>
      </c>
      <c r="H100" s="68" t="s">
        <v>878</v>
      </c>
      <c r="I100" s="68" t="s">
        <v>879</v>
      </c>
      <c r="J100" s="60">
        <v>7008004348212000</v>
      </c>
      <c r="K100" s="61">
        <v>46059</v>
      </c>
      <c r="L100" s="62">
        <v>46423.999305555597</v>
      </c>
      <c r="M100" s="62" t="s">
        <v>517</v>
      </c>
      <c r="N100" s="63" t="s">
        <v>751</v>
      </c>
      <c r="O100" s="64" t="s">
        <v>880</v>
      </c>
      <c r="P100" s="63" t="s">
        <v>588</v>
      </c>
      <c r="Q100" s="65">
        <v>5800000</v>
      </c>
    </row>
    <row r="101" spans="1:17" ht="15.75" thickBot="1">
      <c r="A101" s="66">
        <f t="shared" si="1"/>
        <v>100</v>
      </c>
      <c r="B101" s="67" t="s">
        <v>881</v>
      </c>
      <c r="C101" s="67" t="s">
        <v>840</v>
      </c>
      <c r="D101" s="67" t="s">
        <v>522</v>
      </c>
      <c r="E101" s="67"/>
      <c r="F101" s="68">
        <v>3198</v>
      </c>
      <c r="G101" s="68" t="s">
        <v>882</v>
      </c>
      <c r="H101" s="68" t="s">
        <v>883</v>
      </c>
      <c r="I101" s="68" t="s">
        <v>884</v>
      </c>
      <c r="J101" s="60">
        <v>7008004348213000</v>
      </c>
      <c r="K101" s="61">
        <v>46061</v>
      </c>
      <c r="L101" s="62">
        <v>46425.999305555597</v>
      </c>
      <c r="M101" s="62" t="s">
        <v>517</v>
      </c>
      <c r="N101" s="63" t="s">
        <v>525</v>
      </c>
      <c r="O101" s="64" t="s">
        <v>674</v>
      </c>
      <c r="P101" s="63" t="s">
        <v>885</v>
      </c>
      <c r="Q101" s="65">
        <v>95600000</v>
      </c>
    </row>
    <row r="102" spans="1:17" ht="15.75" thickBot="1">
      <c r="A102" s="66">
        <f t="shared" si="1"/>
        <v>101</v>
      </c>
      <c r="B102" s="67" t="s">
        <v>886</v>
      </c>
      <c r="C102" s="67" t="s">
        <v>721</v>
      </c>
      <c r="D102" s="67" t="s">
        <v>514</v>
      </c>
      <c r="E102" s="67"/>
      <c r="F102" s="68">
        <v>181</v>
      </c>
      <c r="G102" s="68" t="s">
        <v>882</v>
      </c>
      <c r="H102" s="68" t="s">
        <v>887</v>
      </c>
      <c r="I102" s="68" t="s">
        <v>888</v>
      </c>
      <c r="J102" s="60">
        <v>7008004348214000</v>
      </c>
      <c r="K102" s="61">
        <v>46062</v>
      </c>
      <c r="L102" s="62">
        <v>46426.999305555597</v>
      </c>
      <c r="M102" s="62" t="s">
        <v>579</v>
      </c>
      <c r="N102" s="63" t="s">
        <v>525</v>
      </c>
      <c r="O102" s="64" t="s">
        <v>674</v>
      </c>
      <c r="P102" s="63" t="s">
        <v>889</v>
      </c>
      <c r="Q102" s="65">
        <v>4400000</v>
      </c>
    </row>
    <row r="103" spans="1:17" ht="15.75" thickBot="1">
      <c r="A103" s="66">
        <f t="shared" si="1"/>
        <v>102</v>
      </c>
      <c r="B103" s="67" t="s">
        <v>890</v>
      </c>
      <c r="C103" s="67" t="s">
        <v>721</v>
      </c>
      <c r="D103" s="67" t="s">
        <v>514</v>
      </c>
      <c r="E103" s="67"/>
      <c r="F103" s="68">
        <v>181</v>
      </c>
      <c r="G103" s="68" t="s">
        <v>882</v>
      </c>
      <c r="H103" s="68" t="s">
        <v>891</v>
      </c>
      <c r="I103" s="68" t="s">
        <v>892</v>
      </c>
      <c r="J103" s="60">
        <v>7008004348215000</v>
      </c>
      <c r="K103" s="61">
        <v>46062</v>
      </c>
      <c r="L103" s="62">
        <v>46426.999305555597</v>
      </c>
      <c r="M103" s="62" t="s">
        <v>579</v>
      </c>
      <c r="N103" s="63" t="s">
        <v>525</v>
      </c>
      <c r="O103" s="64" t="s">
        <v>670</v>
      </c>
      <c r="P103" s="63" t="s">
        <v>889</v>
      </c>
      <c r="Q103" s="65">
        <v>4400000</v>
      </c>
    </row>
    <row r="104" spans="1:17" ht="15.75" thickBot="1">
      <c r="A104" s="66">
        <f t="shared" si="1"/>
        <v>103</v>
      </c>
      <c r="B104" s="67" t="s">
        <v>893</v>
      </c>
      <c r="C104" s="67" t="s">
        <v>721</v>
      </c>
      <c r="D104" s="67" t="s">
        <v>514</v>
      </c>
      <c r="E104" s="67"/>
      <c r="F104" s="68">
        <v>181</v>
      </c>
      <c r="G104" s="68" t="s">
        <v>882</v>
      </c>
      <c r="H104" s="68" t="s">
        <v>894</v>
      </c>
      <c r="I104" s="68" t="s">
        <v>895</v>
      </c>
      <c r="J104" s="60">
        <v>7008004348216000</v>
      </c>
      <c r="K104" s="61">
        <v>46062</v>
      </c>
      <c r="L104" s="62">
        <v>46426.999305555597</v>
      </c>
      <c r="M104" s="62" t="s">
        <v>579</v>
      </c>
      <c r="N104" s="63" t="s">
        <v>525</v>
      </c>
      <c r="O104" s="64" t="s">
        <v>526</v>
      </c>
      <c r="P104" s="63" t="s">
        <v>889</v>
      </c>
      <c r="Q104" s="65">
        <v>4400000</v>
      </c>
    </row>
    <row r="105" spans="1:17" ht="15.75" thickBot="1">
      <c r="A105" s="66">
        <f t="shared" si="1"/>
        <v>104</v>
      </c>
      <c r="B105" s="67" t="s">
        <v>896</v>
      </c>
      <c r="C105" s="67" t="s">
        <v>736</v>
      </c>
      <c r="D105" s="67" t="s">
        <v>522</v>
      </c>
      <c r="E105" s="67"/>
      <c r="F105" s="68">
        <v>2393</v>
      </c>
      <c r="G105" s="68">
        <v>2017</v>
      </c>
      <c r="H105" s="68" t="s">
        <v>897</v>
      </c>
      <c r="I105" s="68" t="s">
        <v>898</v>
      </c>
      <c r="J105" s="60">
        <v>7008004348217000</v>
      </c>
      <c r="K105" s="61">
        <v>46063</v>
      </c>
      <c r="L105" s="62">
        <v>46427.999305555597</v>
      </c>
      <c r="M105" s="62" t="s">
        <v>517</v>
      </c>
      <c r="N105" s="63" t="s">
        <v>751</v>
      </c>
      <c r="O105" s="64" t="s">
        <v>118</v>
      </c>
      <c r="P105" s="63" t="s">
        <v>899</v>
      </c>
      <c r="Q105" s="65">
        <v>162200000</v>
      </c>
    </row>
    <row r="106" spans="1:17" ht="15.75" thickBot="1">
      <c r="A106" s="66">
        <f t="shared" si="1"/>
        <v>105</v>
      </c>
      <c r="B106" s="67" t="s">
        <v>900</v>
      </c>
      <c r="C106" s="67" t="s">
        <v>736</v>
      </c>
      <c r="D106" s="67" t="s">
        <v>522</v>
      </c>
      <c r="E106" s="67"/>
      <c r="F106" s="68">
        <v>2393</v>
      </c>
      <c r="G106" s="68">
        <v>2017</v>
      </c>
      <c r="H106" s="68" t="s">
        <v>901</v>
      </c>
      <c r="I106" s="68" t="s">
        <v>902</v>
      </c>
      <c r="J106" s="60">
        <v>7008004348218000</v>
      </c>
      <c r="K106" s="61">
        <v>46063</v>
      </c>
      <c r="L106" s="62">
        <v>46427.999305555597</v>
      </c>
      <c r="M106" s="62" t="s">
        <v>517</v>
      </c>
      <c r="N106" s="63" t="s">
        <v>751</v>
      </c>
      <c r="O106" s="64" t="s">
        <v>117</v>
      </c>
      <c r="P106" s="63" t="s">
        <v>899</v>
      </c>
      <c r="Q106" s="65">
        <v>162200000</v>
      </c>
    </row>
    <row r="107" spans="1:17" ht="15.75" thickBot="1">
      <c r="A107" s="66">
        <f t="shared" si="1"/>
        <v>106</v>
      </c>
      <c r="B107" s="67" t="s">
        <v>903</v>
      </c>
      <c r="C107" s="67" t="s">
        <v>513</v>
      </c>
      <c r="D107" s="67" t="s">
        <v>514</v>
      </c>
      <c r="E107" s="67"/>
      <c r="F107" s="68">
        <v>124</v>
      </c>
      <c r="G107" s="68" t="s">
        <v>882</v>
      </c>
      <c r="H107" s="68" t="s">
        <v>904</v>
      </c>
      <c r="I107" s="68" t="s">
        <v>905</v>
      </c>
      <c r="J107" s="60">
        <v>7008004348219000</v>
      </c>
      <c r="K107" s="61">
        <v>46063</v>
      </c>
      <c r="L107" s="62">
        <v>46427.999305555597</v>
      </c>
      <c r="M107" s="62" t="s">
        <v>517</v>
      </c>
      <c r="N107" s="63" t="s">
        <v>587</v>
      </c>
      <c r="O107" s="64" t="s">
        <v>906</v>
      </c>
      <c r="P107" s="63" t="s">
        <v>580</v>
      </c>
      <c r="Q107" s="65">
        <v>5900000</v>
      </c>
    </row>
    <row r="108" spans="1:17" ht="15.75" thickBot="1">
      <c r="A108" s="66">
        <f t="shared" si="1"/>
        <v>107</v>
      </c>
      <c r="B108" s="67" t="s">
        <v>907</v>
      </c>
      <c r="C108" s="67" t="s">
        <v>513</v>
      </c>
      <c r="D108" s="67" t="s">
        <v>514</v>
      </c>
      <c r="E108" s="67"/>
      <c r="F108" s="68">
        <v>124</v>
      </c>
      <c r="G108" s="68" t="s">
        <v>882</v>
      </c>
      <c r="H108" s="68" t="s">
        <v>908</v>
      </c>
      <c r="I108" s="68" t="s">
        <v>909</v>
      </c>
      <c r="J108" s="60">
        <v>7008004348220000</v>
      </c>
      <c r="K108" s="61">
        <v>46063</v>
      </c>
      <c r="L108" s="62">
        <v>46427.999305555597</v>
      </c>
      <c r="M108" s="62" t="s">
        <v>517</v>
      </c>
      <c r="N108" s="63" t="s">
        <v>587</v>
      </c>
      <c r="O108" s="64" t="s">
        <v>906</v>
      </c>
      <c r="P108" s="63" t="s">
        <v>580</v>
      </c>
      <c r="Q108" s="65">
        <v>5900000</v>
      </c>
    </row>
    <row r="109" spans="1:17" ht="15.75" thickBot="1">
      <c r="A109" s="66">
        <f t="shared" si="1"/>
        <v>108</v>
      </c>
      <c r="B109" s="67" t="s">
        <v>910</v>
      </c>
      <c r="C109" s="67" t="s">
        <v>721</v>
      </c>
      <c r="D109" s="67" t="s">
        <v>514</v>
      </c>
      <c r="E109" s="67"/>
      <c r="F109" s="68">
        <v>181</v>
      </c>
      <c r="G109" s="68" t="s">
        <v>882</v>
      </c>
      <c r="H109" s="68" t="s">
        <v>911</v>
      </c>
      <c r="I109" s="68" t="s">
        <v>912</v>
      </c>
      <c r="J109" s="60">
        <v>7008004348221000</v>
      </c>
      <c r="K109" s="61">
        <v>46065</v>
      </c>
      <c r="L109" s="62">
        <v>46429.999305555597</v>
      </c>
      <c r="M109" s="62" t="s">
        <v>579</v>
      </c>
      <c r="N109" s="63" t="s">
        <v>525</v>
      </c>
      <c r="O109" s="64" t="s">
        <v>711</v>
      </c>
      <c r="P109" s="63" t="s">
        <v>889</v>
      </c>
      <c r="Q109" s="65">
        <v>4400000</v>
      </c>
    </row>
    <row r="110" spans="1:17" ht="15.75" thickBot="1">
      <c r="A110" s="66">
        <f t="shared" si="1"/>
        <v>109</v>
      </c>
      <c r="B110" s="67" t="s">
        <v>913</v>
      </c>
      <c r="C110" s="67" t="s">
        <v>721</v>
      </c>
      <c r="D110" s="67" t="s">
        <v>514</v>
      </c>
      <c r="E110" s="67"/>
      <c r="F110" s="68">
        <v>181</v>
      </c>
      <c r="G110" s="68" t="s">
        <v>882</v>
      </c>
      <c r="H110" s="68" t="s">
        <v>914</v>
      </c>
      <c r="I110" s="68" t="s">
        <v>915</v>
      </c>
      <c r="J110" s="60">
        <v>7008004348222000</v>
      </c>
      <c r="K110" s="61">
        <v>46065</v>
      </c>
      <c r="L110" s="62">
        <v>46429.999305555597</v>
      </c>
      <c r="M110" s="62" t="s">
        <v>579</v>
      </c>
      <c r="N110" s="63" t="s">
        <v>525</v>
      </c>
      <c r="O110" s="64" t="s">
        <v>547</v>
      </c>
      <c r="P110" s="63" t="s">
        <v>889</v>
      </c>
      <c r="Q110" s="65">
        <v>4400000</v>
      </c>
    </row>
    <row r="111" spans="1:17" ht="15.75" thickBot="1">
      <c r="A111" s="66">
        <f t="shared" si="1"/>
        <v>110</v>
      </c>
      <c r="B111" s="67" t="s">
        <v>916</v>
      </c>
      <c r="C111" s="67" t="s">
        <v>721</v>
      </c>
      <c r="D111" s="67" t="s">
        <v>514</v>
      </c>
      <c r="E111" s="67"/>
      <c r="F111" s="68">
        <v>181</v>
      </c>
      <c r="G111" s="68" t="s">
        <v>882</v>
      </c>
      <c r="H111" s="68" t="s">
        <v>917</v>
      </c>
      <c r="I111" s="68" t="s">
        <v>918</v>
      </c>
      <c r="J111" s="60">
        <v>7008004348223000</v>
      </c>
      <c r="K111" s="61">
        <v>46065</v>
      </c>
      <c r="L111" s="62">
        <v>46429.999305555597</v>
      </c>
      <c r="M111" s="62" t="s">
        <v>579</v>
      </c>
      <c r="N111" s="63" t="s">
        <v>525</v>
      </c>
      <c r="O111" s="64" t="s">
        <v>572</v>
      </c>
      <c r="P111" s="63" t="s">
        <v>889</v>
      </c>
      <c r="Q111" s="65">
        <v>4400000</v>
      </c>
    </row>
    <row r="112" spans="1:17" ht="15.75" thickBot="1">
      <c r="A112" s="66">
        <f t="shared" si="1"/>
        <v>111</v>
      </c>
      <c r="B112" s="67" t="s">
        <v>919</v>
      </c>
      <c r="C112" s="67" t="s">
        <v>721</v>
      </c>
      <c r="D112" s="67" t="s">
        <v>514</v>
      </c>
      <c r="E112" s="67"/>
      <c r="F112" s="68">
        <v>181</v>
      </c>
      <c r="G112" s="68" t="s">
        <v>882</v>
      </c>
      <c r="H112" s="68" t="s">
        <v>920</v>
      </c>
      <c r="I112" s="68" t="s">
        <v>921</v>
      </c>
      <c r="J112" s="60">
        <v>7008004348224000</v>
      </c>
      <c r="K112" s="61">
        <v>46065</v>
      </c>
      <c r="L112" s="62">
        <v>46429.999305555597</v>
      </c>
      <c r="M112" s="62" t="s">
        <v>579</v>
      </c>
      <c r="N112" s="63" t="s">
        <v>525</v>
      </c>
      <c r="O112" s="64" t="s">
        <v>542</v>
      </c>
      <c r="P112" s="63" t="s">
        <v>889</v>
      </c>
      <c r="Q112" s="65">
        <v>4400000</v>
      </c>
    </row>
    <row r="113" spans="1:17" ht="15.75" thickBot="1">
      <c r="A113" s="66">
        <f t="shared" si="1"/>
        <v>112</v>
      </c>
      <c r="B113" s="67" t="s">
        <v>922</v>
      </c>
      <c r="C113" s="67" t="s">
        <v>513</v>
      </c>
      <c r="D113" s="67" t="s">
        <v>514</v>
      </c>
      <c r="E113" s="67"/>
      <c r="F113" s="68">
        <v>124</v>
      </c>
      <c r="G113" s="68" t="s">
        <v>865</v>
      </c>
      <c r="H113" s="68" t="s">
        <v>923</v>
      </c>
      <c r="I113" s="68" t="s">
        <v>924</v>
      </c>
      <c r="J113" s="60">
        <v>7008004348225000</v>
      </c>
      <c r="K113" s="61">
        <v>46066</v>
      </c>
      <c r="L113" s="62">
        <v>46430.999305555597</v>
      </c>
      <c r="M113" s="62" t="s">
        <v>517</v>
      </c>
      <c r="N113" s="63" t="s">
        <v>751</v>
      </c>
      <c r="O113" s="64" t="s">
        <v>109</v>
      </c>
      <c r="P113" s="63" t="s">
        <v>588</v>
      </c>
      <c r="Q113" s="65">
        <v>5800000</v>
      </c>
    </row>
    <row r="114" spans="1:17" ht="15.75" thickBot="1">
      <c r="A114" s="66">
        <f t="shared" si="1"/>
        <v>113</v>
      </c>
      <c r="B114" s="67" t="s">
        <v>925</v>
      </c>
      <c r="C114" s="67" t="s">
        <v>513</v>
      </c>
      <c r="D114" s="67" t="s">
        <v>514</v>
      </c>
      <c r="E114" s="67"/>
      <c r="F114" s="68">
        <v>124</v>
      </c>
      <c r="G114" s="68">
        <v>2013</v>
      </c>
      <c r="H114" s="68" t="s">
        <v>926</v>
      </c>
      <c r="I114" s="68" t="s">
        <v>927</v>
      </c>
      <c r="J114" s="60">
        <v>7008004348226000</v>
      </c>
      <c r="K114" s="61">
        <v>46066</v>
      </c>
      <c r="L114" s="62">
        <v>46430.999305555597</v>
      </c>
      <c r="M114" s="62" t="s">
        <v>517</v>
      </c>
      <c r="N114" s="63" t="s">
        <v>751</v>
      </c>
      <c r="O114" s="64" t="s">
        <v>109</v>
      </c>
      <c r="P114" s="63" t="s">
        <v>588</v>
      </c>
      <c r="Q114" s="65">
        <v>5800000</v>
      </c>
    </row>
    <row r="115" spans="1:17" ht="15.75" thickBot="1">
      <c r="A115" s="66">
        <f t="shared" si="1"/>
        <v>114</v>
      </c>
      <c r="B115" s="67" t="s">
        <v>928</v>
      </c>
      <c r="C115" s="67" t="s">
        <v>513</v>
      </c>
      <c r="D115" s="67" t="s">
        <v>514</v>
      </c>
      <c r="E115" s="67"/>
      <c r="F115" s="68">
        <v>124</v>
      </c>
      <c r="G115" s="68">
        <v>2013</v>
      </c>
      <c r="H115" s="68" t="s">
        <v>929</v>
      </c>
      <c r="I115" s="68" t="s">
        <v>930</v>
      </c>
      <c r="J115" s="60">
        <v>7008004348227000</v>
      </c>
      <c r="K115" s="61">
        <v>46066</v>
      </c>
      <c r="L115" s="62">
        <v>46430.999305555597</v>
      </c>
      <c r="M115" s="62" t="s">
        <v>517</v>
      </c>
      <c r="N115" s="63" t="s">
        <v>751</v>
      </c>
      <c r="O115" s="64" t="s">
        <v>106</v>
      </c>
      <c r="P115" s="63" t="s">
        <v>588</v>
      </c>
      <c r="Q115" s="65">
        <v>5800000</v>
      </c>
    </row>
    <row r="116" spans="1:17" ht="15.75" thickBot="1">
      <c r="A116" s="66">
        <f t="shared" si="1"/>
        <v>115</v>
      </c>
      <c r="B116" s="67" t="s">
        <v>931</v>
      </c>
      <c r="C116" s="67" t="s">
        <v>932</v>
      </c>
      <c r="D116" s="67" t="s">
        <v>522</v>
      </c>
      <c r="E116" s="67"/>
      <c r="F116" s="68">
        <v>2360</v>
      </c>
      <c r="G116" s="68">
        <v>2024</v>
      </c>
      <c r="H116" s="68" t="s">
        <v>933</v>
      </c>
      <c r="I116" s="68" t="s">
        <v>934</v>
      </c>
      <c r="J116" s="60">
        <v>7008004348228000</v>
      </c>
      <c r="K116" s="61">
        <v>46068</v>
      </c>
      <c r="L116" s="62">
        <v>46432.999305555597</v>
      </c>
      <c r="M116" s="62" t="s">
        <v>517</v>
      </c>
      <c r="N116" s="63" t="s">
        <v>525</v>
      </c>
      <c r="O116" s="64" t="s">
        <v>526</v>
      </c>
      <c r="P116" s="63" t="s">
        <v>935</v>
      </c>
      <c r="Q116" s="65">
        <v>124300000</v>
      </c>
    </row>
    <row r="117" spans="1:17" ht="15.75" thickBot="1">
      <c r="A117" s="66">
        <f t="shared" si="1"/>
        <v>116</v>
      </c>
      <c r="B117" s="67" t="s">
        <v>936</v>
      </c>
      <c r="C117" s="67" t="s">
        <v>932</v>
      </c>
      <c r="D117" s="67" t="s">
        <v>522</v>
      </c>
      <c r="E117" s="67"/>
      <c r="F117" s="68">
        <v>2477</v>
      </c>
      <c r="G117" s="68">
        <v>2018</v>
      </c>
      <c r="H117" s="68" t="s">
        <v>937</v>
      </c>
      <c r="I117" s="68" t="s">
        <v>938</v>
      </c>
      <c r="J117" s="60">
        <v>7008004348229000</v>
      </c>
      <c r="K117" s="61">
        <v>46078</v>
      </c>
      <c r="L117" s="62">
        <v>46442.999305555597</v>
      </c>
      <c r="M117" s="62" t="s">
        <v>517</v>
      </c>
      <c r="N117" s="63" t="s">
        <v>525</v>
      </c>
      <c r="O117" s="64" t="s">
        <v>939</v>
      </c>
      <c r="P117" s="63" t="s">
        <v>940</v>
      </c>
      <c r="Q117" s="65">
        <v>106700000</v>
      </c>
    </row>
    <row r="118" spans="1:17" ht="15.75" thickBot="1">
      <c r="A118" s="66">
        <f t="shared" si="1"/>
        <v>117</v>
      </c>
      <c r="B118" s="67" t="s">
        <v>941</v>
      </c>
      <c r="C118" s="67" t="s">
        <v>513</v>
      </c>
      <c r="D118" s="67" t="s">
        <v>514</v>
      </c>
      <c r="E118" s="67"/>
      <c r="F118" s="68">
        <v>124</v>
      </c>
      <c r="G118" s="68">
        <v>2013</v>
      </c>
      <c r="H118" s="68" t="s">
        <v>942</v>
      </c>
      <c r="I118" s="68" t="s">
        <v>943</v>
      </c>
      <c r="J118" s="60">
        <v>7008004348230000</v>
      </c>
      <c r="K118" s="61">
        <v>46083</v>
      </c>
      <c r="L118" s="62">
        <v>46447.999305555597</v>
      </c>
      <c r="M118" s="62" t="s">
        <v>517</v>
      </c>
      <c r="N118" s="63" t="s">
        <v>751</v>
      </c>
      <c r="O118" s="64" t="s">
        <v>119</v>
      </c>
      <c r="P118" s="63" t="s">
        <v>588</v>
      </c>
      <c r="Q118" s="65">
        <v>5800000</v>
      </c>
    </row>
    <row r="119" spans="1:17" ht="15.75" thickBot="1">
      <c r="A119" s="66">
        <f t="shared" si="1"/>
        <v>118</v>
      </c>
      <c r="B119" s="67" t="s">
        <v>944</v>
      </c>
      <c r="C119" s="67" t="s">
        <v>513</v>
      </c>
      <c r="D119" s="67" t="s">
        <v>514</v>
      </c>
      <c r="E119" s="67"/>
      <c r="F119" s="68">
        <v>124</v>
      </c>
      <c r="G119" s="68">
        <v>2013</v>
      </c>
      <c r="H119" s="68" t="s">
        <v>945</v>
      </c>
      <c r="I119" s="68" t="s">
        <v>946</v>
      </c>
      <c r="J119" s="60">
        <v>7008004348231000</v>
      </c>
      <c r="K119" s="61">
        <v>46083</v>
      </c>
      <c r="L119" s="62">
        <v>46447.999305555597</v>
      </c>
      <c r="M119" s="62" t="s">
        <v>517</v>
      </c>
      <c r="N119" s="63" t="s">
        <v>751</v>
      </c>
      <c r="O119" s="64" t="s">
        <v>119</v>
      </c>
      <c r="P119" s="63" t="s">
        <v>588</v>
      </c>
      <c r="Q119" s="65">
        <v>5800000</v>
      </c>
    </row>
    <row r="120" spans="1:17" ht="15.75" thickBot="1">
      <c r="A120" s="66">
        <f t="shared" si="1"/>
        <v>119</v>
      </c>
      <c r="B120" s="67" t="s">
        <v>947</v>
      </c>
      <c r="C120" s="67" t="s">
        <v>736</v>
      </c>
      <c r="D120" s="67" t="s">
        <v>522</v>
      </c>
      <c r="E120" s="67"/>
      <c r="F120" s="68">
        <v>2393</v>
      </c>
      <c r="G120" s="68">
        <v>2017</v>
      </c>
      <c r="H120" s="68" t="s">
        <v>948</v>
      </c>
      <c r="I120" s="68" t="s">
        <v>949</v>
      </c>
      <c r="J120" s="60">
        <v>7008004348232000</v>
      </c>
      <c r="K120" s="61">
        <v>46097</v>
      </c>
      <c r="L120" s="62">
        <v>46461.999305555597</v>
      </c>
      <c r="M120" s="62" t="s">
        <v>517</v>
      </c>
      <c r="N120" s="63" t="s">
        <v>728</v>
      </c>
      <c r="O120" s="64" t="s">
        <v>103</v>
      </c>
      <c r="P120" s="63" t="s">
        <v>739</v>
      </c>
      <c r="Q120" s="65">
        <v>139800000</v>
      </c>
    </row>
    <row r="121" spans="1:17" ht="15.75" thickBot="1">
      <c r="A121" s="66">
        <f t="shared" si="1"/>
        <v>120</v>
      </c>
      <c r="B121" s="67" t="s">
        <v>950</v>
      </c>
      <c r="C121" s="67" t="s">
        <v>513</v>
      </c>
      <c r="D121" s="67" t="s">
        <v>514</v>
      </c>
      <c r="E121" s="67"/>
      <c r="F121" s="68">
        <v>124</v>
      </c>
      <c r="G121" s="68">
        <v>2019</v>
      </c>
      <c r="H121" s="68" t="s">
        <v>951</v>
      </c>
      <c r="I121" s="68" t="s">
        <v>952</v>
      </c>
      <c r="J121" s="60">
        <v>7008004348233000</v>
      </c>
      <c r="K121" s="61">
        <v>46098</v>
      </c>
      <c r="L121" s="62">
        <v>46462.999305555597</v>
      </c>
      <c r="M121" s="62" t="s">
        <v>517</v>
      </c>
      <c r="N121" s="63" t="s">
        <v>751</v>
      </c>
      <c r="O121" s="64" t="s">
        <v>953</v>
      </c>
      <c r="P121" s="63" t="s">
        <v>954</v>
      </c>
      <c r="Q121" s="65">
        <v>6600000</v>
      </c>
    </row>
    <row r="122" spans="1:17" ht="15.75" thickBot="1">
      <c r="A122" s="66">
        <f t="shared" si="1"/>
        <v>121</v>
      </c>
      <c r="B122" s="67" t="s">
        <v>955</v>
      </c>
      <c r="C122" s="67" t="s">
        <v>513</v>
      </c>
      <c r="D122" s="67" t="s">
        <v>514</v>
      </c>
      <c r="E122" s="67"/>
      <c r="F122" s="68">
        <v>149</v>
      </c>
      <c r="G122" s="68">
        <v>2022</v>
      </c>
      <c r="H122" s="68" t="s">
        <v>956</v>
      </c>
      <c r="I122" s="68" t="s">
        <v>957</v>
      </c>
      <c r="J122" s="60">
        <v>7008004348234000</v>
      </c>
      <c r="K122" s="61">
        <v>46106</v>
      </c>
      <c r="L122" s="62">
        <v>46470.999305555597</v>
      </c>
      <c r="M122" s="62" t="s">
        <v>517</v>
      </c>
      <c r="N122" s="63" t="s">
        <v>592</v>
      </c>
      <c r="O122" s="64" t="s">
        <v>617</v>
      </c>
      <c r="P122" s="63" t="s">
        <v>958</v>
      </c>
      <c r="Q122" s="65">
        <v>11500000</v>
      </c>
    </row>
    <row r="123" spans="1:17" ht="15.75" thickBot="1">
      <c r="A123" s="66">
        <f t="shared" si="1"/>
        <v>122</v>
      </c>
      <c r="B123" s="67" t="s">
        <v>959</v>
      </c>
      <c r="C123" s="67" t="s">
        <v>513</v>
      </c>
      <c r="D123" s="67" t="s">
        <v>514</v>
      </c>
      <c r="E123" s="67"/>
      <c r="F123" s="68">
        <v>249</v>
      </c>
      <c r="G123" s="68">
        <v>2022</v>
      </c>
      <c r="H123" s="68" t="s">
        <v>960</v>
      </c>
      <c r="I123" s="68" t="s">
        <v>961</v>
      </c>
      <c r="J123" s="60">
        <v>7008004348235000</v>
      </c>
      <c r="K123" s="61">
        <v>46106</v>
      </c>
      <c r="L123" s="62">
        <v>46470.999305555597</v>
      </c>
      <c r="M123" s="62" t="s">
        <v>517</v>
      </c>
      <c r="N123" s="63" t="s">
        <v>592</v>
      </c>
      <c r="O123" s="64" t="s">
        <v>593</v>
      </c>
      <c r="P123" s="63" t="s">
        <v>543</v>
      </c>
      <c r="Q123" s="65">
        <v>19000000</v>
      </c>
    </row>
    <row r="124" spans="1:17" ht="15.75" thickBot="1">
      <c r="A124" s="66">
        <f t="shared" si="1"/>
        <v>123</v>
      </c>
      <c r="B124" s="67" t="s">
        <v>962</v>
      </c>
      <c r="C124" s="67" t="s">
        <v>513</v>
      </c>
      <c r="D124" s="67" t="s">
        <v>514</v>
      </c>
      <c r="E124" s="67"/>
      <c r="F124" s="68">
        <v>249</v>
      </c>
      <c r="G124" s="68">
        <v>2022</v>
      </c>
      <c r="H124" s="68" t="s">
        <v>963</v>
      </c>
      <c r="I124" s="68" t="s">
        <v>964</v>
      </c>
      <c r="J124" s="60">
        <v>7008004348236000</v>
      </c>
      <c r="K124" s="61">
        <v>46106</v>
      </c>
      <c r="L124" s="62">
        <v>46470.999305555597</v>
      </c>
      <c r="M124" s="62" t="s">
        <v>517</v>
      </c>
      <c r="N124" s="63" t="s">
        <v>592</v>
      </c>
      <c r="O124" s="64" t="s">
        <v>593</v>
      </c>
      <c r="P124" s="63" t="s">
        <v>543</v>
      </c>
      <c r="Q124" s="65">
        <v>19000000</v>
      </c>
    </row>
    <row r="125" spans="1:17" ht="15.75" thickBot="1">
      <c r="A125" s="66">
        <f t="shared" si="1"/>
        <v>124</v>
      </c>
      <c r="B125" s="67" t="s">
        <v>965</v>
      </c>
      <c r="C125" s="67" t="s">
        <v>513</v>
      </c>
      <c r="D125" s="67" t="s">
        <v>514</v>
      </c>
      <c r="E125" s="67"/>
      <c r="F125" s="68">
        <v>249</v>
      </c>
      <c r="G125" s="68">
        <v>2022</v>
      </c>
      <c r="H125" s="68" t="s">
        <v>966</v>
      </c>
      <c r="I125" s="68" t="s">
        <v>967</v>
      </c>
      <c r="J125" s="60">
        <v>7008004348237000</v>
      </c>
      <c r="K125" s="61">
        <v>46106</v>
      </c>
      <c r="L125" s="62">
        <v>46470.999305555597</v>
      </c>
      <c r="M125" s="62" t="s">
        <v>517</v>
      </c>
      <c r="N125" s="63" t="s">
        <v>592</v>
      </c>
      <c r="O125" s="64" t="s">
        <v>613</v>
      </c>
      <c r="P125" s="63" t="s">
        <v>543</v>
      </c>
      <c r="Q125" s="65">
        <v>19000000</v>
      </c>
    </row>
    <row r="126" spans="1:17" ht="15.75" thickBot="1">
      <c r="A126" s="66">
        <f t="shared" si="1"/>
        <v>125</v>
      </c>
      <c r="B126" s="67" t="s">
        <v>968</v>
      </c>
      <c r="C126" s="67" t="s">
        <v>513</v>
      </c>
      <c r="D126" s="67" t="s">
        <v>514</v>
      </c>
      <c r="E126" s="67"/>
      <c r="F126" s="68">
        <v>149</v>
      </c>
      <c r="G126" s="68">
        <v>2022</v>
      </c>
      <c r="H126" s="68" t="s">
        <v>969</v>
      </c>
      <c r="I126" s="68" t="s">
        <v>970</v>
      </c>
      <c r="J126" s="60">
        <v>7008004348238000</v>
      </c>
      <c r="K126" s="61">
        <v>46106</v>
      </c>
      <c r="L126" s="62">
        <v>46470.999305555597</v>
      </c>
      <c r="M126" s="62" t="s">
        <v>517</v>
      </c>
      <c r="N126" s="63" t="s">
        <v>592</v>
      </c>
      <c r="O126" s="64" t="s">
        <v>617</v>
      </c>
      <c r="P126" s="63" t="s">
        <v>958</v>
      </c>
      <c r="Q126" s="65">
        <v>11500000</v>
      </c>
    </row>
    <row r="127" spans="1:17" ht="15.75" thickBot="1">
      <c r="A127" s="66">
        <f t="shared" si="1"/>
        <v>126</v>
      </c>
      <c r="B127" s="67" t="s">
        <v>971</v>
      </c>
      <c r="C127" s="67" t="s">
        <v>513</v>
      </c>
      <c r="D127" s="67" t="s">
        <v>514</v>
      </c>
      <c r="E127" s="67"/>
      <c r="F127" s="68">
        <v>249</v>
      </c>
      <c r="G127" s="68">
        <v>2022</v>
      </c>
      <c r="H127" s="68" t="s">
        <v>972</v>
      </c>
      <c r="I127" s="68" t="s">
        <v>973</v>
      </c>
      <c r="J127" s="60">
        <v>7008004348239000</v>
      </c>
      <c r="K127" s="61">
        <v>46106</v>
      </c>
      <c r="L127" s="62">
        <v>46470.999305555597</v>
      </c>
      <c r="M127" s="62" t="s">
        <v>517</v>
      </c>
      <c r="N127" s="63" t="s">
        <v>592</v>
      </c>
      <c r="O127" s="64" t="s">
        <v>613</v>
      </c>
      <c r="P127" s="63" t="s">
        <v>543</v>
      </c>
      <c r="Q127" s="65">
        <v>19000000</v>
      </c>
    </row>
    <row r="128" spans="1:17" ht="15.75" thickBot="1">
      <c r="A128" s="66">
        <f t="shared" si="1"/>
        <v>127</v>
      </c>
      <c r="B128" s="67" t="s">
        <v>974</v>
      </c>
      <c r="C128" s="67" t="s">
        <v>513</v>
      </c>
      <c r="D128" s="67" t="s">
        <v>514</v>
      </c>
      <c r="E128" s="67"/>
      <c r="F128" s="68">
        <v>249</v>
      </c>
      <c r="G128" s="68">
        <v>2022</v>
      </c>
      <c r="H128" s="68" t="s">
        <v>975</v>
      </c>
      <c r="I128" s="68" t="s">
        <v>976</v>
      </c>
      <c r="J128" s="60">
        <v>7008004348240000</v>
      </c>
      <c r="K128" s="61">
        <v>46106</v>
      </c>
      <c r="L128" s="62">
        <v>46470.999305555597</v>
      </c>
      <c r="M128" s="62" t="s">
        <v>517</v>
      </c>
      <c r="N128" s="63" t="s">
        <v>592</v>
      </c>
      <c r="O128" s="64" t="s">
        <v>613</v>
      </c>
      <c r="P128" s="63" t="s">
        <v>543</v>
      </c>
      <c r="Q128" s="65">
        <v>19000000</v>
      </c>
    </row>
    <row r="129" spans="1:17" ht="15.75" thickBot="1">
      <c r="A129" s="66">
        <f t="shared" si="1"/>
        <v>128</v>
      </c>
      <c r="B129" s="67" t="s">
        <v>977</v>
      </c>
      <c r="C129" s="67" t="s">
        <v>513</v>
      </c>
      <c r="D129" s="67" t="s">
        <v>514</v>
      </c>
      <c r="E129" s="67"/>
      <c r="F129" s="68">
        <v>249</v>
      </c>
      <c r="G129" s="68">
        <v>2022</v>
      </c>
      <c r="H129" s="68" t="s">
        <v>978</v>
      </c>
      <c r="I129" s="68" t="s">
        <v>979</v>
      </c>
      <c r="J129" s="60">
        <v>7008004348241000</v>
      </c>
      <c r="K129" s="61">
        <v>46106</v>
      </c>
      <c r="L129" s="62">
        <v>46470.999305555597</v>
      </c>
      <c r="M129" s="62" t="s">
        <v>517</v>
      </c>
      <c r="N129" s="63" t="s">
        <v>592</v>
      </c>
      <c r="O129" s="64" t="s">
        <v>642</v>
      </c>
      <c r="P129" s="63" t="s">
        <v>543</v>
      </c>
      <c r="Q129" s="65">
        <v>19000000</v>
      </c>
    </row>
    <row r="130" spans="1:17" ht="15.75" thickBot="1">
      <c r="A130" s="66">
        <f t="shared" si="1"/>
        <v>129</v>
      </c>
      <c r="B130" s="67" t="s">
        <v>980</v>
      </c>
      <c r="C130" s="67" t="s">
        <v>549</v>
      </c>
      <c r="D130" s="67" t="s">
        <v>514</v>
      </c>
      <c r="E130" s="67"/>
      <c r="F130" s="68">
        <v>149</v>
      </c>
      <c r="G130" s="68">
        <v>2018</v>
      </c>
      <c r="H130" s="68" t="s">
        <v>981</v>
      </c>
      <c r="I130" s="68" t="s">
        <v>982</v>
      </c>
      <c r="J130" s="60">
        <v>7008004348242000</v>
      </c>
      <c r="K130" s="61">
        <v>46107</v>
      </c>
      <c r="L130" s="62">
        <v>46471.999305555597</v>
      </c>
      <c r="M130" s="62" t="s">
        <v>517</v>
      </c>
      <c r="N130" s="63" t="s">
        <v>587</v>
      </c>
      <c r="O130" s="64" t="s">
        <v>906</v>
      </c>
      <c r="P130" s="63" t="s">
        <v>823</v>
      </c>
      <c r="Q130" s="65">
        <v>7000000</v>
      </c>
    </row>
    <row r="131" spans="1:17" ht="15.75" thickBot="1">
      <c r="A131" s="66">
        <f t="shared" si="1"/>
        <v>130</v>
      </c>
      <c r="B131" s="67" t="s">
        <v>983</v>
      </c>
      <c r="C131" s="67" t="s">
        <v>549</v>
      </c>
      <c r="D131" s="67" t="s">
        <v>514</v>
      </c>
      <c r="E131" s="67"/>
      <c r="F131" s="68">
        <v>149</v>
      </c>
      <c r="G131" s="68">
        <v>2018</v>
      </c>
      <c r="H131" s="68" t="s">
        <v>984</v>
      </c>
      <c r="I131" s="68" t="s">
        <v>985</v>
      </c>
      <c r="J131" s="60">
        <v>7008004348243000</v>
      </c>
      <c r="K131" s="61">
        <v>46107</v>
      </c>
      <c r="L131" s="62">
        <v>46471.999305555597</v>
      </c>
      <c r="M131" s="62" t="s">
        <v>517</v>
      </c>
      <c r="N131" s="63" t="s">
        <v>587</v>
      </c>
      <c r="O131" s="64" t="s">
        <v>906</v>
      </c>
      <c r="P131" s="63" t="s">
        <v>823</v>
      </c>
      <c r="Q131" s="65">
        <v>7000000</v>
      </c>
    </row>
    <row r="132" spans="1:17" ht="17.25" thickBot="1">
      <c r="A132" s="66">
        <f t="shared" ref="A132:A195" si="2">+A131+1</f>
        <v>131</v>
      </c>
      <c r="B132" s="76" t="s">
        <v>986</v>
      </c>
      <c r="C132" s="76" t="s">
        <v>763</v>
      </c>
      <c r="D132" s="76" t="s">
        <v>987</v>
      </c>
      <c r="E132" s="76"/>
      <c r="F132" s="76">
        <v>2488</v>
      </c>
      <c r="G132" s="76" t="s">
        <v>779</v>
      </c>
      <c r="H132" s="77" t="s">
        <v>988</v>
      </c>
      <c r="I132" s="77" t="s">
        <v>989</v>
      </c>
      <c r="J132" s="60">
        <v>7008004348244000</v>
      </c>
      <c r="K132" s="61">
        <v>46124</v>
      </c>
      <c r="L132" s="62">
        <v>46488.999305555597</v>
      </c>
      <c r="M132" s="78" t="s">
        <v>990</v>
      </c>
      <c r="N132" s="63" t="s">
        <v>518</v>
      </c>
      <c r="O132" s="64" t="s">
        <v>102</v>
      </c>
      <c r="P132" s="63" t="s">
        <v>991</v>
      </c>
      <c r="Q132" s="65">
        <v>92700000</v>
      </c>
    </row>
    <row r="133" spans="1:17" ht="17.25" thickBot="1">
      <c r="A133" s="66">
        <f t="shared" si="2"/>
        <v>132</v>
      </c>
      <c r="B133" s="76" t="s">
        <v>992</v>
      </c>
      <c r="C133" s="76" t="s">
        <v>707</v>
      </c>
      <c r="D133" s="76" t="s">
        <v>514</v>
      </c>
      <c r="E133" s="76"/>
      <c r="F133" s="76">
        <v>199</v>
      </c>
      <c r="G133" s="76" t="s">
        <v>882</v>
      </c>
      <c r="H133" s="77" t="s">
        <v>993</v>
      </c>
      <c r="I133" s="77" t="s">
        <v>994</v>
      </c>
      <c r="J133" s="60">
        <v>7008004348245000</v>
      </c>
      <c r="K133" s="61">
        <v>46135</v>
      </c>
      <c r="L133" s="62">
        <v>46499.999305555597</v>
      </c>
      <c r="M133" s="78" t="s">
        <v>990</v>
      </c>
      <c r="N133" s="63" t="s">
        <v>592</v>
      </c>
      <c r="O133" s="64" t="s">
        <v>99</v>
      </c>
      <c r="P133" s="63" t="s">
        <v>995</v>
      </c>
      <c r="Q133" s="65">
        <v>9300000</v>
      </c>
    </row>
    <row r="134" spans="1:17" ht="17.25" thickBot="1">
      <c r="A134" s="66">
        <f t="shared" si="2"/>
        <v>133</v>
      </c>
      <c r="B134" s="76" t="s">
        <v>996</v>
      </c>
      <c r="C134" s="76" t="s">
        <v>549</v>
      </c>
      <c r="D134" s="76" t="s">
        <v>514</v>
      </c>
      <c r="E134" s="76"/>
      <c r="F134" s="76">
        <v>149</v>
      </c>
      <c r="G134" s="76" t="s">
        <v>768</v>
      </c>
      <c r="H134" s="77" t="s">
        <v>997</v>
      </c>
      <c r="I134" s="77" t="s">
        <v>998</v>
      </c>
      <c r="J134" s="60">
        <v>7008004348246000</v>
      </c>
      <c r="K134" s="61">
        <v>46135</v>
      </c>
      <c r="L134" s="62">
        <v>46499.999305555597</v>
      </c>
      <c r="M134" s="78" t="s">
        <v>990</v>
      </c>
      <c r="N134" s="63" t="s">
        <v>525</v>
      </c>
      <c r="O134" s="64" t="s">
        <v>674</v>
      </c>
      <c r="P134" s="63" t="s">
        <v>823</v>
      </c>
      <c r="Q134" s="65">
        <v>7800000</v>
      </c>
    </row>
    <row r="135" spans="1:17" ht="17.25" thickBot="1">
      <c r="A135" s="66">
        <f t="shared" si="2"/>
        <v>134</v>
      </c>
      <c r="B135" s="76" t="s">
        <v>999</v>
      </c>
      <c r="C135" s="76" t="s">
        <v>549</v>
      </c>
      <c r="D135" s="76" t="s">
        <v>514</v>
      </c>
      <c r="E135" s="76"/>
      <c r="F135" s="76">
        <v>149</v>
      </c>
      <c r="G135" s="76" t="s">
        <v>768</v>
      </c>
      <c r="H135" s="77" t="s">
        <v>1000</v>
      </c>
      <c r="I135" s="77" t="s">
        <v>1001</v>
      </c>
      <c r="J135" s="60">
        <v>7008004348247000</v>
      </c>
      <c r="K135" s="61">
        <v>46135</v>
      </c>
      <c r="L135" s="62">
        <v>46499.999305555597</v>
      </c>
      <c r="M135" s="78" t="s">
        <v>990</v>
      </c>
      <c r="N135" s="63" t="s">
        <v>525</v>
      </c>
      <c r="O135" s="64" t="s">
        <v>674</v>
      </c>
      <c r="P135" s="63" t="s">
        <v>823</v>
      </c>
      <c r="Q135" s="65">
        <v>7800000</v>
      </c>
    </row>
    <row r="136" spans="1:17" ht="17.25" thickBot="1">
      <c r="A136" s="66">
        <f t="shared" si="2"/>
        <v>135</v>
      </c>
      <c r="B136" s="76" t="s">
        <v>1002</v>
      </c>
      <c r="C136" s="76" t="s">
        <v>549</v>
      </c>
      <c r="D136" s="76" t="s">
        <v>514</v>
      </c>
      <c r="E136" s="76"/>
      <c r="F136" s="76">
        <v>149</v>
      </c>
      <c r="G136" s="76" t="s">
        <v>768</v>
      </c>
      <c r="H136" s="77" t="s">
        <v>1003</v>
      </c>
      <c r="I136" s="77" t="s">
        <v>1004</v>
      </c>
      <c r="J136" s="60">
        <v>7008004348248000</v>
      </c>
      <c r="K136" s="61">
        <v>46135</v>
      </c>
      <c r="L136" s="62">
        <v>46499.999305555597</v>
      </c>
      <c r="M136" s="78" t="s">
        <v>990</v>
      </c>
      <c r="N136" s="63" t="s">
        <v>525</v>
      </c>
      <c r="O136" s="64" t="s">
        <v>674</v>
      </c>
      <c r="P136" s="63" t="s">
        <v>823</v>
      </c>
      <c r="Q136" s="65">
        <v>7800000</v>
      </c>
    </row>
    <row r="137" spans="1:17" ht="17.25" thickBot="1">
      <c r="A137" s="66">
        <f t="shared" si="2"/>
        <v>136</v>
      </c>
      <c r="B137" s="76" t="s">
        <v>1005</v>
      </c>
      <c r="C137" s="76" t="s">
        <v>549</v>
      </c>
      <c r="D137" s="76" t="s">
        <v>514</v>
      </c>
      <c r="E137" s="76"/>
      <c r="F137" s="76">
        <v>149</v>
      </c>
      <c r="G137" s="76" t="s">
        <v>768</v>
      </c>
      <c r="H137" s="77" t="s">
        <v>1006</v>
      </c>
      <c r="I137" s="77" t="s">
        <v>1007</v>
      </c>
      <c r="J137" s="60">
        <v>7008004348249000</v>
      </c>
      <c r="K137" s="61">
        <v>46136</v>
      </c>
      <c r="L137" s="62">
        <v>46500.999305555597</v>
      </c>
      <c r="M137" s="78" t="s">
        <v>990</v>
      </c>
      <c r="N137" s="63" t="s">
        <v>587</v>
      </c>
      <c r="O137" s="64" t="s">
        <v>98</v>
      </c>
      <c r="P137" s="63" t="s">
        <v>823</v>
      </c>
      <c r="Q137" s="65">
        <v>7800000</v>
      </c>
    </row>
    <row r="138" spans="1:17" ht="17.25" thickBot="1">
      <c r="A138" s="66">
        <f t="shared" si="2"/>
        <v>137</v>
      </c>
      <c r="B138" s="76" t="s">
        <v>1008</v>
      </c>
      <c r="C138" s="76" t="s">
        <v>549</v>
      </c>
      <c r="D138" s="76" t="s">
        <v>514</v>
      </c>
      <c r="E138" s="76"/>
      <c r="F138" s="76">
        <v>149</v>
      </c>
      <c r="G138" s="76" t="s">
        <v>768</v>
      </c>
      <c r="H138" s="77" t="s">
        <v>1009</v>
      </c>
      <c r="I138" s="77" t="s">
        <v>1010</v>
      </c>
      <c r="J138" s="60">
        <v>7008004348250000</v>
      </c>
      <c r="K138" s="61">
        <v>46136</v>
      </c>
      <c r="L138" s="62">
        <v>46500.999305555597</v>
      </c>
      <c r="M138" s="78" t="s">
        <v>990</v>
      </c>
      <c r="N138" s="63" t="s">
        <v>587</v>
      </c>
      <c r="O138" s="64" t="s">
        <v>113</v>
      </c>
      <c r="P138" s="63" t="s">
        <v>823</v>
      </c>
      <c r="Q138" s="65">
        <v>7800000</v>
      </c>
    </row>
    <row r="139" spans="1:17" ht="17.25" thickBot="1">
      <c r="A139" s="66">
        <f t="shared" si="2"/>
        <v>138</v>
      </c>
      <c r="B139" s="76" t="s">
        <v>1011</v>
      </c>
      <c r="C139" s="76" t="s">
        <v>549</v>
      </c>
      <c r="D139" s="76" t="s">
        <v>514</v>
      </c>
      <c r="E139" s="76"/>
      <c r="F139" s="76">
        <v>149</v>
      </c>
      <c r="G139" s="76" t="s">
        <v>768</v>
      </c>
      <c r="H139" s="77" t="s">
        <v>1012</v>
      </c>
      <c r="I139" s="77" t="s">
        <v>1013</v>
      </c>
      <c r="J139" s="60">
        <v>7008004348251000</v>
      </c>
      <c r="K139" s="61">
        <v>46136</v>
      </c>
      <c r="L139" s="62">
        <v>46500.999305555597</v>
      </c>
      <c r="M139" s="78" t="s">
        <v>990</v>
      </c>
      <c r="N139" s="63" t="s">
        <v>587</v>
      </c>
      <c r="O139" s="64" t="s">
        <v>105</v>
      </c>
      <c r="P139" s="63" t="s">
        <v>823</v>
      </c>
      <c r="Q139" s="65">
        <v>7800000</v>
      </c>
    </row>
    <row r="140" spans="1:17" ht="17.25" thickBot="1">
      <c r="A140" s="66">
        <f t="shared" si="2"/>
        <v>139</v>
      </c>
      <c r="B140" s="76" t="s">
        <v>1014</v>
      </c>
      <c r="C140" s="76" t="s">
        <v>549</v>
      </c>
      <c r="D140" s="76" t="s">
        <v>514</v>
      </c>
      <c r="E140" s="76"/>
      <c r="F140" s="76">
        <v>149</v>
      </c>
      <c r="G140" s="76" t="s">
        <v>768</v>
      </c>
      <c r="H140" s="77" t="s">
        <v>1015</v>
      </c>
      <c r="I140" s="77" t="s">
        <v>1016</v>
      </c>
      <c r="J140" s="60">
        <v>7008004348252000</v>
      </c>
      <c r="K140" s="61">
        <v>46136</v>
      </c>
      <c r="L140" s="62">
        <v>46500.999305555597</v>
      </c>
      <c r="M140" s="78" t="s">
        <v>990</v>
      </c>
      <c r="N140" s="63" t="s">
        <v>525</v>
      </c>
      <c r="O140" s="64" t="s">
        <v>711</v>
      </c>
      <c r="P140" s="63" t="s">
        <v>823</v>
      </c>
      <c r="Q140" s="65">
        <v>7800000</v>
      </c>
    </row>
    <row r="141" spans="1:17" ht="17.25" thickBot="1">
      <c r="A141" s="66">
        <f t="shared" si="2"/>
        <v>140</v>
      </c>
      <c r="B141" s="76" t="s">
        <v>1017</v>
      </c>
      <c r="C141" s="76" t="s">
        <v>549</v>
      </c>
      <c r="D141" s="76" t="s">
        <v>514</v>
      </c>
      <c r="E141" s="76"/>
      <c r="F141" s="76">
        <v>149</v>
      </c>
      <c r="G141" s="76" t="s">
        <v>768</v>
      </c>
      <c r="H141" s="77" t="s">
        <v>1018</v>
      </c>
      <c r="I141" s="77" t="s">
        <v>1019</v>
      </c>
      <c r="J141" s="60">
        <v>7008004348253000</v>
      </c>
      <c r="K141" s="61">
        <v>46136</v>
      </c>
      <c r="L141" s="62">
        <v>46500.999305555597</v>
      </c>
      <c r="M141" s="78" t="s">
        <v>990</v>
      </c>
      <c r="N141" s="63" t="s">
        <v>525</v>
      </c>
      <c r="O141" s="64" t="s">
        <v>711</v>
      </c>
      <c r="P141" s="63" t="s">
        <v>823</v>
      </c>
      <c r="Q141" s="65">
        <v>7800000</v>
      </c>
    </row>
    <row r="142" spans="1:17" ht="17.25" thickBot="1">
      <c r="A142" s="66">
        <f t="shared" si="2"/>
        <v>141</v>
      </c>
      <c r="B142" s="76" t="s">
        <v>1020</v>
      </c>
      <c r="C142" s="76" t="s">
        <v>549</v>
      </c>
      <c r="D142" s="76" t="s">
        <v>514</v>
      </c>
      <c r="E142" s="76"/>
      <c r="F142" s="76">
        <v>149</v>
      </c>
      <c r="G142" s="76" t="s">
        <v>768</v>
      </c>
      <c r="H142" s="77" t="s">
        <v>1021</v>
      </c>
      <c r="I142" s="77" t="s">
        <v>1022</v>
      </c>
      <c r="J142" s="60">
        <v>7008004348254000</v>
      </c>
      <c r="K142" s="61">
        <v>46136</v>
      </c>
      <c r="L142" s="62">
        <v>46500.999305555597</v>
      </c>
      <c r="M142" s="78" t="s">
        <v>990</v>
      </c>
      <c r="N142" s="63" t="s">
        <v>525</v>
      </c>
      <c r="O142" s="64" t="s">
        <v>711</v>
      </c>
      <c r="P142" s="63" t="s">
        <v>823</v>
      </c>
      <c r="Q142" s="65">
        <v>7800000</v>
      </c>
    </row>
    <row r="143" spans="1:17" ht="17.25" thickBot="1">
      <c r="A143" s="66">
        <f t="shared" si="2"/>
        <v>142</v>
      </c>
      <c r="B143" s="76" t="s">
        <v>1023</v>
      </c>
      <c r="C143" s="76" t="s">
        <v>549</v>
      </c>
      <c r="D143" s="76" t="s">
        <v>514</v>
      </c>
      <c r="E143" s="76"/>
      <c r="F143" s="76">
        <v>149</v>
      </c>
      <c r="G143" s="76" t="s">
        <v>768</v>
      </c>
      <c r="H143" s="77" t="s">
        <v>1024</v>
      </c>
      <c r="I143" s="77" t="s">
        <v>1025</v>
      </c>
      <c r="J143" s="60">
        <v>7008004348255000</v>
      </c>
      <c r="K143" s="61">
        <v>46139</v>
      </c>
      <c r="L143" s="62">
        <v>46503.999305555597</v>
      </c>
      <c r="M143" s="78" t="s">
        <v>990</v>
      </c>
      <c r="N143" s="63" t="s">
        <v>587</v>
      </c>
      <c r="O143" s="64" t="s">
        <v>105</v>
      </c>
      <c r="P143" s="63" t="s">
        <v>823</v>
      </c>
      <c r="Q143" s="65">
        <v>7800000</v>
      </c>
    </row>
    <row r="144" spans="1:17" ht="17.25" thickBot="1">
      <c r="A144" s="66">
        <f t="shared" si="2"/>
        <v>143</v>
      </c>
      <c r="B144" s="76" t="s">
        <v>1026</v>
      </c>
      <c r="C144" s="76" t="s">
        <v>549</v>
      </c>
      <c r="D144" s="76" t="s">
        <v>514</v>
      </c>
      <c r="E144" s="76"/>
      <c r="F144" s="76">
        <v>149</v>
      </c>
      <c r="G144" s="76" t="s">
        <v>768</v>
      </c>
      <c r="H144" s="77" t="s">
        <v>1027</v>
      </c>
      <c r="I144" s="77" t="s">
        <v>1028</v>
      </c>
      <c r="J144" s="60">
        <v>7008004348256000</v>
      </c>
      <c r="K144" s="61">
        <v>46139</v>
      </c>
      <c r="L144" s="62">
        <v>46503.999305555597</v>
      </c>
      <c r="M144" s="78" t="s">
        <v>990</v>
      </c>
      <c r="N144" s="63" t="s">
        <v>587</v>
      </c>
      <c r="O144" s="64" t="s">
        <v>105</v>
      </c>
      <c r="P144" s="63" t="s">
        <v>823</v>
      </c>
      <c r="Q144" s="65">
        <v>7800000</v>
      </c>
    </row>
    <row r="145" spans="1:17" ht="17.25" thickBot="1">
      <c r="A145" s="66">
        <f t="shared" si="2"/>
        <v>144</v>
      </c>
      <c r="B145" s="76" t="s">
        <v>1029</v>
      </c>
      <c r="C145" s="76" t="s">
        <v>549</v>
      </c>
      <c r="D145" s="76" t="s">
        <v>514</v>
      </c>
      <c r="E145" s="76"/>
      <c r="F145" s="76">
        <v>149</v>
      </c>
      <c r="G145" s="76" t="s">
        <v>768</v>
      </c>
      <c r="H145" s="77" t="s">
        <v>1030</v>
      </c>
      <c r="I145" s="77" t="s">
        <v>1031</v>
      </c>
      <c r="J145" s="60">
        <v>7008004348257000</v>
      </c>
      <c r="K145" s="61">
        <v>46139</v>
      </c>
      <c r="L145" s="62">
        <v>46503.999305555597</v>
      </c>
      <c r="M145" s="78" t="s">
        <v>990</v>
      </c>
      <c r="N145" s="63" t="s">
        <v>587</v>
      </c>
      <c r="O145" s="64" t="s">
        <v>113</v>
      </c>
      <c r="P145" s="63" t="s">
        <v>823</v>
      </c>
      <c r="Q145" s="65">
        <v>7800000</v>
      </c>
    </row>
    <row r="146" spans="1:17" ht="17.25" thickBot="1">
      <c r="A146" s="66">
        <f t="shared" si="2"/>
        <v>145</v>
      </c>
      <c r="B146" s="76" t="s">
        <v>1032</v>
      </c>
      <c r="C146" s="76" t="s">
        <v>549</v>
      </c>
      <c r="D146" s="76" t="s">
        <v>514</v>
      </c>
      <c r="E146" s="76"/>
      <c r="F146" s="76">
        <v>149</v>
      </c>
      <c r="G146" s="76" t="s">
        <v>768</v>
      </c>
      <c r="H146" s="77" t="s">
        <v>1033</v>
      </c>
      <c r="I146" s="77" t="s">
        <v>1034</v>
      </c>
      <c r="J146" s="60">
        <v>7008004348258000</v>
      </c>
      <c r="K146" s="61">
        <v>46139</v>
      </c>
      <c r="L146" s="62">
        <v>46503.999305555597</v>
      </c>
      <c r="M146" s="78" t="s">
        <v>990</v>
      </c>
      <c r="N146" s="63" t="s">
        <v>587</v>
      </c>
      <c r="O146" s="64" t="s">
        <v>906</v>
      </c>
      <c r="P146" s="63" t="s">
        <v>823</v>
      </c>
      <c r="Q146" s="65">
        <v>7800000</v>
      </c>
    </row>
    <row r="147" spans="1:17" ht="17.25" thickBot="1">
      <c r="A147" s="66">
        <f t="shared" si="2"/>
        <v>146</v>
      </c>
      <c r="B147" s="76" t="s">
        <v>1035</v>
      </c>
      <c r="C147" s="76" t="s">
        <v>549</v>
      </c>
      <c r="D147" s="76" t="s">
        <v>514</v>
      </c>
      <c r="E147" s="76"/>
      <c r="F147" s="76">
        <v>149</v>
      </c>
      <c r="G147" s="76" t="s">
        <v>768</v>
      </c>
      <c r="H147" s="77" t="s">
        <v>1036</v>
      </c>
      <c r="I147" s="77" t="s">
        <v>1037</v>
      </c>
      <c r="J147" s="60">
        <v>7008004348259000</v>
      </c>
      <c r="K147" s="61">
        <v>46139</v>
      </c>
      <c r="L147" s="62">
        <v>46503.999305555597</v>
      </c>
      <c r="M147" s="78" t="s">
        <v>990</v>
      </c>
      <c r="N147" s="63" t="s">
        <v>587</v>
      </c>
      <c r="O147" s="64" t="s">
        <v>906</v>
      </c>
      <c r="P147" s="63" t="s">
        <v>823</v>
      </c>
      <c r="Q147" s="65">
        <v>7800000</v>
      </c>
    </row>
    <row r="148" spans="1:17" ht="17.25" thickBot="1">
      <c r="A148" s="66">
        <f t="shared" si="2"/>
        <v>147</v>
      </c>
      <c r="B148" s="76" t="s">
        <v>1038</v>
      </c>
      <c r="C148" s="76" t="s">
        <v>549</v>
      </c>
      <c r="D148" s="76" t="s">
        <v>514</v>
      </c>
      <c r="E148" s="76"/>
      <c r="F148" s="76">
        <v>149</v>
      </c>
      <c r="G148" s="76" t="s">
        <v>768</v>
      </c>
      <c r="H148" s="77" t="s">
        <v>1039</v>
      </c>
      <c r="I148" s="77" t="s">
        <v>1040</v>
      </c>
      <c r="J148" s="60">
        <v>7008004348260000</v>
      </c>
      <c r="K148" s="61">
        <v>46139</v>
      </c>
      <c r="L148" s="62">
        <v>46503.999305555597</v>
      </c>
      <c r="M148" s="78" t="s">
        <v>990</v>
      </c>
      <c r="N148" s="63" t="s">
        <v>587</v>
      </c>
      <c r="O148" s="64" t="s">
        <v>906</v>
      </c>
      <c r="P148" s="63" t="s">
        <v>823</v>
      </c>
      <c r="Q148" s="65">
        <v>7800000</v>
      </c>
    </row>
    <row r="149" spans="1:17" ht="17.25" thickBot="1">
      <c r="A149" s="66">
        <f t="shared" si="2"/>
        <v>148</v>
      </c>
      <c r="B149" s="76" t="s">
        <v>1041</v>
      </c>
      <c r="C149" s="76" t="s">
        <v>549</v>
      </c>
      <c r="D149" s="76" t="s">
        <v>514</v>
      </c>
      <c r="E149" s="76"/>
      <c r="F149" s="76">
        <v>149</v>
      </c>
      <c r="G149" s="76" t="s">
        <v>768</v>
      </c>
      <c r="H149" s="77" t="s">
        <v>1042</v>
      </c>
      <c r="I149" s="77" t="s">
        <v>1043</v>
      </c>
      <c r="J149" s="60">
        <v>7008004348261000</v>
      </c>
      <c r="K149" s="61">
        <v>46139</v>
      </c>
      <c r="L149" s="62">
        <v>46503.999305555597</v>
      </c>
      <c r="M149" s="78" t="s">
        <v>990</v>
      </c>
      <c r="N149" s="63" t="s">
        <v>587</v>
      </c>
      <c r="O149" s="64" t="s">
        <v>906</v>
      </c>
      <c r="P149" s="63" t="s">
        <v>823</v>
      </c>
      <c r="Q149" s="65">
        <v>7800000</v>
      </c>
    </row>
    <row r="150" spans="1:17" ht="17.25" thickBot="1">
      <c r="A150" s="66">
        <f t="shared" si="2"/>
        <v>149</v>
      </c>
      <c r="B150" s="76" t="s">
        <v>1044</v>
      </c>
      <c r="C150" s="76" t="s">
        <v>549</v>
      </c>
      <c r="D150" s="76" t="s">
        <v>514</v>
      </c>
      <c r="E150" s="76"/>
      <c r="F150" s="76">
        <v>149</v>
      </c>
      <c r="G150" s="76" t="s">
        <v>768</v>
      </c>
      <c r="H150" s="77" t="s">
        <v>1045</v>
      </c>
      <c r="I150" s="77" t="s">
        <v>1046</v>
      </c>
      <c r="J150" s="60">
        <v>7008004348262000</v>
      </c>
      <c r="K150" s="61">
        <v>46139</v>
      </c>
      <c r="L150" s="62">
        <v>46503.999305555597</v>
      </c>
      <c r="M150" s="78" t="s">
        <v>990</v>
      </c>
      <c r="N150" s="63" t="s">
        <v>587</v>
      </c>
      <c r="O150" s="64" t="s">
        <v>906</v>
      </c>
      <c r="P150" s="63" t="s">
        <v>823</v>
      </c>
      <c r="Q150" s="65">
        <v>7800000</v>
      </c>
    </row>
    <row r="151" spans="1:17" ht="17.25" thickBot="1">
      <c r="A151" s="66">
        <f t="shared" si="2"/>
        <v>150</v>
      </c>
      <c r="B151" s="76" t="s">
        <v>1047</v>
      </c>
      <c r="C151" s="76" t="s">
        <v>549</v>
      </c>
      <c r="D151" s="76" t="s">
        <v>514</v>
      </c>
      <c r="E151" s="76"/>
      <c r="F151" s="76">
        <v>149</v>
      </c>
      <c r="G151" s="76" t="s">
        <v>882</v>
      </c>
      <c r="H151" s="77" t="s">
        <v>1048</v>
      </c>
      <c r="I151" s="77" t="s">
        <v>1049</v>
      </c>
      <c r="J151" s="60">
        <v>7008004348263000</v>
      </c>
      <c r="K151" s="61">
        <v>46140</v>
      </c>
      <c r="L151" s="62">
        <v>46504.999305555597</v>
      </c>
      <c r="M151" s="78" t="s">
        <v>990</v>
      </c>
      <c r="N151" s="63" t="s">
        <v>728</v>
      </c>
      <c r="O151" s="64" t="s">
        <v>120</v>
      </c>
      <c r="P151" s="63" t="s">
        <v>823</v>
      </c>
      <c r="Q151" s="65">
        <v>6800000</v>
      </c>
    </row>
    <row r="152" spans="1:17" ht="17.25" thickBot="1">
      <c r="A152" s="66">
        <f t="shared" si="2"/>
        <v>151</v>
      </c>
      <c r="B152" s="76" t="s">
        <v>1050</v>
      </c>
      <c r="C152" s="76" t="s">
        <v>513</v>
      </c>
      <c r="D152" s="76" t="s">
        <v>514</v>
      </c>
      <c r="E152" s="76"/>
      <c r="F152" s="76">
        <v>123</v>
      </c>
      <c r="G152" s="76" t="s">
        <v>1051</v>
      </c>
      <c r="H152" s="77" t="s">
        <v>1052</v>
      </c>
      <c r="I152" s="77" t="s">
        <v>1053</v>
      </c>
      <c r="J152" s="60">
        <v>7008004348264000</v>
      </c>
      <c r="K152" s="61">
        <v>46141</v>
      </c>
      <c r="L152" s="62">
        <v>46505.999305555597</v>
      </c>
      <c r="M152" s="78" t="s">
        <v>1054</v>
      </c>
      <c r="N152" s="63" t="s">
        <v>587</v>
      </c>
      <c r="O152" s="64" t="s">
        <v>98</v>
      </c>
      <c r="P152" s="63" t="s">
        <v>1055</v>
      </c>
      <c r="Q152" s="65">
        <v>2700000</v>
      </c>
    </row>
    <row r="153" spans="1:17" ht="17.25" thickBot="1">
      <c r="A153" s="66">
        <f t="shared" si="2"/>
        <v>152</v>
      </c>
      <c r="B153" s="76" t="s">
        <v>1056</v>
      </c>
      <c r="C153" s="76" t="s">
        <v>513</v>
      </c>
      <c r="D153" s="76" t="s">
        <v>514</v>
      </c>
      <c r="E153" s="76"/>
      <c r="F153" s="76">
        <v>123</v>
      </c>
      <c r="G153" s="76" t="s">
        <v>1051</v>
      </c>
      <c r="H153" s="77" t="s">
        <v>1057</v>
      </c>
      <c r="I153" s="77" t="s">
        <v>1058</v>
      </c>
      <c r="J153" s="60">
        <v>7008004348265000</v>
      </c>
      <c r="K153" s="61">
        <v>46141</v>
      </c>
      <c r="L153" s="62">
        <v>46505.999305555597</v>
      </c>
      <c r="M153" s="78" t="s">
        <v>1054</v>
      </c>
      <c r="N153" s="63" t="s">
        <v>587</v>
      </c>
      <c r="O153" s="64" t="s">
        <v>98</v>
      </c>
      <c r="P153" s="63" t="s">
        <v>1055</v>
      </c>
      <c r="Q153" s="65">
        <v>2700000</v>
      </c>
    </row>
    <row r="154" spans="1:17" ht="17.25" thickBot="1">
      <c r="A154" s="66">
        <f t="shared" si="2"/>
        <v>153</v>
      </c>
      <c r="B154" s="76" t="s">
        <v>1059</v>
      </c>
      <c r="C154" s="76" t="s">
        <v>736</v>
      </c>
      <c r="D154" s="76" t="s">
        <v>987</v>
      </c>
      <c r="E154" s="76"/>
      <c r="F154" s="76">
        <v>2600</v>
      </c>
      <c r="G154" s="76" t="s">
        <v>1060</v>
      </c>
      <c r="H154" s="77" t="s">
        <v>1061</v>
      </c>
      <c r="I154" s="77" t="s">
        <v>1062</v>
      </c>
      <c r="J154" s="60">
        <v>7008004348267000</v>
      </c>
      <c r="K154" s="61">
        <v>46141</v>
      </c>
      <c r="L154" s="62">
        <v>46505.999305555597</v>
      </c>
      <c r="M154" s="78" t="s">
        <v>990</v>
      </c>
      <c r="N154" s="63" t="s">
        <v>587</v>
      </c>
      <c r="O154" s="64" t="s">
        <v>112</v>
      </c>
      <c r="P154" s="63" t="s">
        <v>1063</v>
      </c>
      <c r="Q154" s="65">
        <v>48100000</v>
      </c>
    </row>
    <row r="155" spans="1:17" ht="17.25" thickBot="1">
      <c r="A155" s="66">
        <f t="shared" si="2"/>
        <v>154</v>
      </c>
      <c r="B155" s="76" t="s">
        <v>1064</v>
      </c>
      <c r="C155" s="76" t="s">
        <v>513</v>
      </c>
      <c r="D155" s="76" t="s">
        <v>514</v>
      </c>
      <c r="E155" s="76"/>
      <c r="F155" s="76">
        <v>123</v>
      </c>
      <c r="G155" s="76" t="s">
        <v>1065</v>
      </c>
      <c r="H155" s="77" t="s">
        <v>1066</v>
      </c>
      <c r="I155" s="77" t="s">
        <v>1067</v>
      </c>
      <c r="J155" s="60">
        <v>7008004348268000</v>
      </c>
      <c r="K155" s="61">
        <v>46142</v>
      </c>
      <c r="L155" s="62">
        <v>46506.999305555597</v>
      </c>
      <c r="M155" s="78" t="s">
        <v>990</v>
      </c>
      <c r="N155" s="63" t="s">
        <v>751</v>
      </c>
      <c r="O155" s="64" t="s">
        <v>121</v>
      </c>
      <c r="P155" s="63" t="s">
        <v>588</v>
      </c>
      <c r="Q155" s="65">
        <v>4700000</v>
      </c>
    </row>
    <row r="156" spans="1:17" ht="17.25" thickBot="1">
      <c r="A156" s="66">
        <f t="shared" si="2"/>
        <v>155</v>
      </c>
      <c r="B156" s="76" t="s">
        <v>1068</v>
      </c>
      <c r="C156" s="76" t="s">
        <v>513</v>
      </c>
      <c r="D156" s="76" t="s">
        <v>514</v>
      </c>
      <c r="E156" s="76"/>
      <c r="F156" s="76">
        <v>124</v>
      </c>
      <c r="G156" s="76" t="s">
        <v>865</v>
      </c>
      <c r="H156" s="77" t="s">
        <v>1069</v>
      </c>
      <c r="I156" s="77" t="s">
        <v>1070</v>
      </c>
      <c r="J156" s="60">
        <v>7008004348269000</v>
      </c>
      <c r="K156" s="61">
        <v>46142</v>
      </c>
      <c r="L156" s="62">
        <v>46506.999305555597</v>
      </c>
      <c r="M156" s="78" t="s">
        <v>990</v>
      </c>
      <c r="N156" s="63" t="s">
        <v>525</v>
      </c>
      <c r="O156" s="64" t="s">
        <v>572</v>
      </c>
      <c r="P156" s="63" t="s">
        <v>588</v>
      </c>
      <c r="Q156" s="65">
        <v>5800000</v>
      </c>
    </row>
    <row r="157" spans="1:17" ht="17.25" thickBot="1">
      <c r="A157" s="66">
        <f t="shared" si="2"/>
        <v>156</v>
      </c>
      <c r="B157" s="76" t="s">
        <v>1071</v>
      </c>
      <c r="C157" s="76" t="s">
        <v>549</v>
      </c>
      <c r="D157" s="76" t="s">
        <v>514</v>
      </c>
      <c r="E157" s="76"/>
      <c r="F157" s="76">
        <v>124</v>
      </c>
      <c r="G157" s="76" t="s">
        <v>1072</v>
      </c>
      <c r="H157" s="77" t="s">
        <v>869</v>
      </c>
      <c r="I157" s="77" t="s">
        <v>870</v>
      </c>
      <c r="J157" s="60">
        <v>7008004348270000</v>
      </c>
      <c r="K157" s="61">
        <v>46142</v>
      </c>
      <c r="L157" s="62">
        <v>46506.999305555597</v>
      </c>
      <c r="M157" s="78" t="s">
        <v>1054</v>
      </c>
      <c r="N157" s="63" t="s">
        <v>525</v>
      </c>
      <c r="O157" s="64" t="s">
        <v>572</v>
      </c>
      <c r="P157" s="63" t="s">
        <v>1073</v>
      </c>
      <c r="Q157" s="65">
        <v>1400000</v>
      </c>
    </row>
    <row r="158" spans="1:17" ht="17.25" thickBot="1">
      <c r="A158" s="66">
        <f t="shared" si="2"/>
        <v>157</v>
      </c>
      <c r="B158" s="76" t="s">
        <v>1074</v>
      </c>
      <c r="C158" s="76" t="s">
        <v>513</v>
      </c>
      <c r="D158" s="76" t="s">
        <v>514</v>
      </c>
      <c r="E158" s="76"/>
      <c r="F158" s="76">
        <v>124</v>
      </c>
      <c r="G158" s="76" t="s">
        <v>1075</v>
      </c>
      <c r="H158" s="77" t="s">
        <v>1076</v>
      </c>
      <c r="I158" s="77" t="s">
        <v>1077</v>
      </c>
      <c r="J158" s="60">
        <v>7008004348271000</v>
      </c>
      <c r="K158" s="61">
        <v>46142</v>
      </c>
      <c r="L158" s="62">
        <v>46506.999305555597</v>
      </c>
      <c r="M158" s="78" t="s">
        <v>1054</v>
      </c>
      <c r="N158" s="63" t="s">
        <v>518</v>
      </c>
      <c r="O158" s="64" t="s">
        <v>1078</v>
      </c>
      <c r="P158" s="63" t="s">
        <v>1079</v>
      </c>
      <c r="Q158" s="65">
        <v>1400000</v>
      </c>
    </row>
    <row r="159" spans="1:17" ht="17.25" thickBot="1">
      <c r="A159" s="66">
        <f t="shared" si="2"/>
        <v>158</v>
      </c>
      <c r="B159" s="76" t="s">
        <v>1080</v>
      </c>
      <c r="C159" s="76" t="s">
        <v>513</v>
      </c>
      <c r="D159" s="76" t="s">
        <v>514</v>
      </c>
      <c r="E159" s="76"/>
      <c r="F159" s="76">
        <v>123</v>
      </c>
      <c r="G159" s="76" t="s">
        <v>1051</v>
      </c>
      <c r="H159" s="77" t="s">
        <v>1081</v>
      </c>
      <c r="I159" s="77" t="s">
        <v>1082</v>
      </c>
      <c r="J159" s="60">
        <v>7008004348272000</v>
      </c>
      <c r="K159" s="61">
        <v>46142</v>
      </c>
      <c r="L159" s="62">
        <v>46506.999305555597</v>
      </c>
      <c r="M159" s="78" t="s">
        <v>1054</v>
      </c>
      <c r="N159" s="63" t="s">
        <v>751</v>
      </c>
      <c r="O159" s="64" t="s">
        <v>880</v>
      </c>
      <c r="P159" s="63" t="s">
        <v>1055</v>
      </c>
      <c r="Q159" s="65">
        <v>2700000</v>
      </c>
    </row>
    <row r="160" spans="1:17" ht="17.25" thickBot="1">
      <c r="A160" s="66">
        <f t="shared" si="2"/>
        <v>159</v>
      </c>
      <c r="B160" s="76" t="s">
        <v>1083</v>
      </c>
      <c r="C160" s="76" t="s">
        <v>932</v>
      </c>
      <c r="D160" s="76" t="s">
        <v>987</v>
      </c>
      <c r="E160" s="76"/>
      <c r="F160" s="76">
        <v>2400</v>
      </c>
      <c r="G160" s="76" t="s">
        <v>1072</v>
      </c>
      <c r="H160" s="77" t="s">
        <v>1084</v>
      </c>
      <c r="I160" s="77" t="s">
        <v>1085</v>
      </c>
      <c r="J160" s="60">
        <v>7008004348273000</v>
      </c>
      <c r="K160" s="61">
        <v>46142</v>
      </c>
      <c r="L160" s="62">
        <v>46506.999305555597</v>
      </c>
      <c r="M160" s="78" t="s">
        <v>990</v>
      </c>
      <c r="N160" s="63" t="s">
        <v>525</v>
      </c>
      <c r="O160" s="64" t="s">
        <v>526</v>
      </c>
      <c r="P160" s="63" t="s">
        <v>1086</v>
      </c>
      <c r="Q160" s="65">
        <v>41500000</v>
      </c>
    </row>
    <row r="161" spans="1:17" ht="17.25" thickBot="1">
      <c r="A161" s="66">
        <f t="shared" si="2"/>
        <v>160</v>
      </c>
      <c r="B161" s="76" t="s">
        <v>1087</v>
      </c>
      <c r="C161" s="76" t="s">
        <v>932</v>
      </c>
      <c r="D161" s="76" t="s">
        <v>987</v>
      </c>
      <c r="E161" s="76"/>
      <c r="F161" s="76">
        <v>2400</v>
      </c>
      <c r="G161" s="76" t="s">
        <v>1072</v>
      </c>
      <c r="H161" s="77" t="s">
        <v>1088</v>
      </c>
      <c r="I161" s="77" t="s">
        <v>1089</v>
      </c>
      <c r="J161" s="60">
        <v>7008004348274000</v>
      </c>
      <c r="K161" s="61">
        <v>46142</v>
      </c>
      <c r="L161" s="62">
        <v>46506.999305555597</v>
      </c>
      <c r="M161" s="78" t="s">
        <v>990</v>
      </c>
      <c r="N161" s="63" t="s">
        <v>525</v>
      </c>
      <c r="O161" s="64" t="s">
        <v>670</v>
      </c>
      <c r="P161" s="63" t="s">
        <v>1086</v>
      </c>
      <c r="Q161" s="65">
        <v>41500000</v>
      </c>
    </row>
    <row r="162" spans="1:17" ht="17.25" thickBot="1">
      <c r="A162" s="66">
        <f t="shared" si="2"/>
        <v>161</v>
      </c>
      <c r="B162" s="76" t="s">
        <v>1090</v>
      </c>
      <c r="C162" s="76" t="s">
        <v>736</v>
      </c>
      <c r="D162" s="76" t="s">
        <v>987</v>
      </c>
      <c r="E162" s="76"/>
      <c r="F162" s="76">
        <v>2438</v>
      </c>
      <c r="G162" s="76" t="s">
        <v>1075</v>
      </c>
      <c r="H162" s="77" t="s">
        <v>1091</v>
      </c>
      <c r="I162" s="77" t="s">
        <v>1092</v>
      </c>
      <c r="J162" s="60">
        <v>7008004348275000</v>
      </c>
      <c r="K162" s="61">
        <v>46142</v>
      </c>
      <c r="L162" s="62">
        <v>46506.999305555597</v>
      </c>
      <c r="M162" s="78" t="s">
        <v>990</v>
      </c>
      <c r="N162" s="63" t="s">
        <v>525</v>
      </c>
      <c r="O162" s="64" t="s">
        <v>565</v>
      </c>
      <c r="P162" s="63" t="s">
        <v>1063</v>
      </c>
      <c r="Q162" s="65">
        <v>55300000</v>
      </c>
    </row>
    <row r="163" spans="1:17" ht="17.25" thickBot="1">
      <c r="A163" s="66">
        <f t="shared" si="2"/>
        <v>162</v>
      </c>
      <c r="B163" s="76" t="s">
        <v>1093</v>
      </c>
      <c r="C163" s="76" t="s">
        <v>932</v>
      </c>
      <c r="D163" s="76" t="s">
        <v>987</v>
      </c>
      <c r="E163" s="76"/>
      <c r="F163" s="76">
        <v>3500</v>
      </c>
      <c r="G163" s="76" t="s">
        <v>1072</v>
      </c>
      <c r="H163" s="77" t="s">
        <v>1094</v>
      </c>
      <c r="I163" s="77" t="s">
        <v>1095</v>
      </c>
      <c r="J163" s="60">
        <v>7008004348276000</v>
      </c>
      <c r="K163" s="61">
        <v>46142</v>
      </c>
      <c r="L163" s="62">
        <v>46506.999305555597</v>
      </c>
      <c r="M163" s="78" t="s">
        <v>990</v>
      </c>
      <c r="N163" s="63" t="s">
        <v>525</v>
      </c>
      <c r="O163" s="64" t="s">
        <v>663</v>
      </c>
      <c r="P163" s="63" t="s">
        <v>1086</v>
      </c>
      <c r="Q163" s="65">
        <v>41500000</v>
      </c>
    </row>
    <row r="164" spans="1:17" ht="17.25" thickBot="1">
      <c r="A164" s="66">
        <f t="shared" si="2"/>
        <v>163</v>
      </c>
      <c r="B164" s="76" t="s">
        <v>1096</v>
      </c>
      <c r="C164" s="76" t="s">
        <v>513</v>
      </c>
      <c r="D164" s="76" t="s">
        <v>514</v>
      </c>
      <c r="E164" s="76"/>
      <c r="F164" s="76">
        <v>225</v>
      </c>
      <c r="G164" s="76" t="s">
        <v>1075</v>
      </c>
      <c r="H164" s="77" t="s">
        <v>1097</v>
      </c>
      <c r="I164" s="77" t="s">
        <v>1098</v>
      </c>
      <c r="J164" s="60">
        <v>7008004348277000</v>
      </c>
      <c r="K164" s="61">
        <v>46142</v>
      </c>
      <c r="L164" s="62">
        <v>46506.999305555597</v>
      </c>
      <c r="M164" s="78" t="s">
        <v>990</v>
      </c>
      <c r="N164" s="63" t="s">
        <v>525</v>
      </c>
      <c r="O164" s="64" t="s">
        <v>663</v>
      </c>
      <c r="P164" s="63" t="s">
        <v>588</v>
      </c>
      <c r="Q164" s="65">
        <v>3000000</v>
      </c>
    </row>
    <row r="165" spans="1:17" ht="17.25" thickBot="1">
      <c r="A165" s="66">
        <f t="shared" si="2"/>
        <v>164</v>
      </c>
      <c r="B165" s="76" t="s">
        <v>1099</v>
      </c>
      <c r="C165" s="76" t="s">
        <v>932</v>
      </c>
      <c r="D165" s="76" t="s">
        <v>987</v>
      </c>
      <c r="E165" s="76"/>
      <c r="F165" s="76">
        <v>2000</v>
      </c>
      <c r="G165" s="76" t="s">
        <v>1100</v>
      </c>
      <c r="H165" s="77" t="s">
        <v>1101</v>
      </c>
      <c r="I165" s="77" t="s">
        <v>1102</v>
      </c>
      <c r="J165" s="60">
        <v>7008004348278000</v>
      </c>
      <c r="K165" s="61">
        <v>46142</v>
      </c>
      <c r="L165" s="62">
        <v>46506.999305555597</v>
      </c>
      <c r="M165" s="78" t="s">
        <v>1054</v>
      </c>
      <c r="N165" s="63" t="s">
        <v>525</v>
      </c>
      <c r="O165" s="64" t="s">
        <v>674</v>
      </c>
      <c r="P165" s="63" t="s">
        <v>1103</v>
      </c>
      <c r="Q165" s="65">
        <v>23800000</v>
      </c>
    </row>
    <row r="166" spans="1:17" ht="17.25" thickBot="1">
      <c r="A166" s="66">
        <f t="shared" si="2"/>
        <v>165</v>
      </c>
      <c r="B166" s="76" t="s">
        <v>1104</v>
      </c>
      <c r="C166" s="76" t="s">
        <v>513</v>
      </c>
      <c r="D166" s="76" t="s">
        <v>514</v>
      </c>
      <c r="E166" s="76"/>
      <c r="F166" s="76">
        <v>125</v>
      </c>
      <c r="G166" s="76" t="s">
        <v>1105</v>
      </c>
      <c r="H166" s="77" t="s">
        <v>1106</v>
      </c>
      <c r="I166" s="77" t="s">
        <v>1107</v>
      </c>
      <c r="J166" s="60">
        <v>7008004348279000</v>
      </c>
      <c r="K166" s="61">
        <v>46142</v>
      </c>
      <c r="L166" s="62">
        <v>46506.999305555597</v>
      </c>
      <c r="M166" s="78" t="s">
        <v>1054</v>
      </c>
      <c r="N166" s="63" t="s">
        <v>751</v>
      </c>
      <c r="O166" s="64" t="s">
        <v>880</v>
      </c>
      <c r="P166" s="63" t="s">
        <v>588</v>
      </c>
      <c r="Q166" s="65">
        <v>4000000</v>
      </c>
    </row>
    <row r="167" spans="1:17" ht="17.25" thickBot="1">
      <c r="A167" s="66">
        <f t="shared" si="2"/>
        <v>166</v>
      </c>
      <c r="B167" s="76" t="s">
        <v>1108</v>
      </c>
      <c r="C167" s="76" t="s">
        <v>513</v>
      </c>
      <c r="D167" s="76" t="s">
        <v>514</v>
      </c>
      <c r="E167" s="76"/>
      <c r="F167" s="76">
        <v>125</v>
      </c>
      <c r="G167" s="76" t="s">
        <v>1051</v>
      </c>
      <c r="H167" s="77" t="s">
        <v>1109</v>
      </c>
      <c r="I167" s="77" t="s">
        <v>1110</v>
      </c>
      <c r="J167" s="60">
        <v>7008004348280000</v>
      </c>
      <c r="K167" s="61">
        <v>46143</v>
      </c>
      <c r="L167" s="62">
        <v>46507.999305555597</v>
      </c>
      <c r="M167" s="78" t="s">
        <v>990</v>
      </c>
      <c r="N167" s="63" t="s">
        <v>592</v>
      </c>
      <c r="O167" s="64" t="s">
        <v>659</v>
      </c>
      <c r="P167" s="63" t="s">
        <v>588</v>
      </c>
      <c r="Q167" s="65">
        <v>4300000</v>
      </c>
    </row>
    <row r="168" spans="1:17" ht="17.25" thickBot="1">
      <c r="A168" s="66">
        <f t="shared" si="2"/>
        <v>167</v>
      </c>
      <c r="B168" s="76" t="s">
        <v>1111</v>
      </c>
      <c r="C168" s="76" t="s">
        <v>513</v>
      </c>
      <c r="D168" s="76" t="s">
        <v>514</v>
      </c>
      <c r="E168" s="76"/>
      <c r="F168" s="76">
        <v>125</v>
      </c>
      <c r="G168" s="76" t="s">
        <v>1051</v>
      </c>
      <c r="H168" s="77" t="s">
        <v>1112</v>
      </c>
      <c r="I168" s="77" t="s">
        <v>1113</v>
      </c>
      <c r="J168" s="60">
        <v>7008004348281000</v>
      </c>
      <c r="K168" s="61">
        <v>46143</v>
      </c>
      <c r="L168" s="62">
        <v>46507.999305555597</v>
      </c>
      <c r="M168" s="78" t="s">
        <v>990</v>
      </c>
      <c r="N168" s="63" t="s">
        <v>592</v>
      </c>
      <c r="O168" s="64" t="s">
        <v>659</v>
      </c>
      <c r="P168" s="63" t="s">
        <v>588</v>
      </c>
      <c r="Q168" s="65">
        <v>4300000</v>
      </c>
    </row>
    <row r="169" spans="1:17" ht="17.25" thickBot="1">
      <c r="A169" s="66">
        <f t="shared" si="2"/>
        <v>168</v>
      </c>
      <c r="B169" s="76" t="s">
        <v>1114</v>
      </c>
      <c r="C169" s="76" t="s">
        <v>1115</v>
      </c>
      <c r="D169" s="76" t="s">
        <v>514</v>
      </c>
      <c r="E169" s="76"/>
      <c r="F169" s="76">
        <v>144</v>
      </c>
      <c r="G169" s="76" t="s">
        <v>1116</v>
      </c>
      <c r="H169" s="77" t="s">
        <v>1117</v>
      </c>
      <c r="I169" s="77" t="s">
        <v>1118</v>
      </c>
      <c r="J169" s="60">
        <v>7008004348282000</v>
      </c>
      <c r="K169" s="61">
        <v>46143</v>
      </c>
      <c r="L169" s="62">
        <v>46507.999305555597</v>
      </c>
      <c r="M169" s="78" t="s">
        <v>990</v>
      </c>
      <c r="N169" s="63" t="s">
        <v>592</v>
      </c>
      <c r="O169" s="64" t="s">
        <v>652</v>
      </c>
      <c r="P169" s="63" t="s">
        <v>1119</v>
      </c>
      <c r="Q169" s="65">
        <v>5200000</v>
      </c>
    </row>
    <row r="170" spans="1:17" ht="17.25" thickBot="1">
      <c r="A170" s="66">
        <f t="shared" si="2"/>
        <v>169</v>
      </c>
      <c r="B170" s="76" t="s">
        <v>1120</v>
      </c>
      <c r="C170" s="76" t="s">
        <v>513</v>
      </c>
      <c r="D170" s="76" t="s">
        <v>514</v>
      </c>
      <c r="E170" s="76"/>
      <c r="F170" s="76">
        <v>124</v>
      </c>
      <c r="G170" s="76" t="s">
        <v>1121</v>
      </c>
      <c r="H170" s="77" t="s">
        <v>1122</v>
      </c>
      <c r="I170" s="77" t="s">
        <v>1123</v>
      </c>
      <c r="J170" s="60">
        <v>7008004348283000</v>
      </c>
      <c r="K170" s="61">
        <v>46146</v>
      </c>
      <c r="L170" s="62">
        <v>46510.999305555597</v>
      </c>
      <c r="M170" s="78" t="s">
        <v>990</v>
      </c>
      <c r="N170" s="63" t="s">
        <v>525</v>
      </c>
      <c r="O170" s="64" t="s">
        <v>526</v>
      </c>
      <c r="P170" s="63" t="s">
        <v>580</v>
      </c>
      <c r="Q170" s="65">
        <v>6200000</v>
      </c>
    </row>
    <row r="171" spans="1:17" ht="17.25" thickBot="1">
      <c r="A171" s="66">
        <f t="shared" si="2"/>
        <v>170</v>
      </c>
      <c r="B171" s="76" t="s">
        <v>1124</v>
      </c>
      <c r="C171" s="76" t="s">
        <v>513</v>
      </c>
      <c r="D171" s="76" t="s">
        <v>514</v>
      </c>
      <c r="E171" s="76"/>
      <c r="F171" s="76">
        <v>124</v>
      </c>
      <c r="G171" s="76" t="s">
        <v>1121</v>
      </c>
      <c r="H171" s="77" t="s">
        <v>1125</v>
      </c>
      <c r="I171" s="77" t="s">
        <v>1126</v>
      </c>
      <c r="J171" s="60">
        <v>7008004348284000</v>
      </c>
      <c r="K171" s="61">
        <v>46146</v>
      </c>
      <c r="L171" s="62">
        <v>46510.999305555597</v>
      </c>
      <c r="M171" s="78" t="s">
        <v>990</v>
      </c>
      <c r="N171" s="63" t="s">
        <v>525</v>
      </c>
      <c r="O171" s="64" t="s">
        <v>526</v>
      </c>
      <c r="P171" s="63" t="s">
        <v>580</v>
      </c>
      <c r="Q171" s="65">
        <v>6200000</v>
      </c>
    </row>
    <row r="172" spans="1:17" ht="14.45" customHeight="1" thickBot="1">
      <c r="A172" s="66">
        <f t="shared" si="2"/>
        <v>171</v>
      </c>
      <c r="B172" s="76" t="s">
        <v>1127</v>
      </c>
      <c r="C172" s="76" t="s">
        <v>513</v>
      </c>
      <c r="D172" s="76" t="s">
        <v>514</v>
      </c>
      <c r="E172" s="76"/>
      <c r="F172" s="76">
        <v>249</v>
      </c>
      <c r="G172" s="76" t="s">
        <v>779</v>
      </c>
      <c r="H172" s="77" t="s">
        <v>1128</v>
      </c>
      <c r="I172" s="77" t="s">
        <v>1129</v>
      </c>
      <c r="J172" s="60">
        <v>15681500017920</v>
      </c>
      <c r="K172" s="79">
        <v>46154</v>
      </c>
      <c r="L172" s="78">
        <v>46518</v>
      </c>
      <c r="M172" s="78" t="s">
        <v>990</v>
      </c>
      <c r="N172" s="63" t="s">
        <v>728</v>
      </c>
      <c r="O172" s="64" t="s">
        <v>111</v>
      </c>
      <c r="P172" s="63" t="s">
        <v>782</v>
      </c>
      <c r="Q172" s="65">
        <v>15400000</v>
      </c>
    </row>
    <row r="173" spans="1:17" ht="17.25" thickBot="1">
      <c r="A173" s="66">
        <f t="shared" si="2"/>
        <v>172</v>
      </c>
      <c r="B173" s="76" t="s">
        <v>1130</v>
      </c>
      <c r="C173" s="76" t="s">
        <v>736</v>
      </c>
      <c r="D173" s="76" t="s">
        <v>987</v>
      </c>
      <c r="E173" s="76"/>
      <c r="F173" s="76">
        <v>2694</v>
      </c>
      <c r="G173" s="76" t="s">
        <v>775</v>
      </c>
      <c r="H173" s="77" t="s">
        <v>1131</v>
      </c>
      <c r="I173" s="77" t="s">
        <v>1132</v>
      </c>
      <c r="J173" s="60">
        <v>15681500017940</v>
      </c>
      <c r="K173" s="79">
        <v>46154</v>
      </c>
      <c r="L173" s="78">
        <v>46518</v>
      </c>
      <c r="M173" s="78" t="s">
        <v>990</v>
      </c>
      <c r="N173" s="63" t="s">
        <v>525</v>
      </c>
      <c r="O173" s="64" t="s">
        <v>696</v>
      </c>
      <c r="P173" s="63" t="s">
        <v>1133</v>
      </c>
      <c r="Q173" s="65">
        <v>163300000</v>
      </c>
    </row>
    <row r="174" spans="1:17" ht="17.25" thickBot="1">
      <c r="A174" s="66">
        <f t="shared" si="2"/>
        <v>173</v>
      </c>
      <c r="B174" s="76" t="s">
        <v>1134</v>
      </c>
      <c r="C174" s="76" t="s">
        <v>513</v>
      </c>
      <c r="D174" s="76" t="s">
        <v>514</v>
      </c>
      <c r="E174" s="76"/>
      <c r="F174" s="76">
        <v>124</v>
      </c>
      <c r="G174" s="76" t="s">
        <v>1135</v>
      </c>
      <c r="H174" s="77" t="s">
        <v>1136</v>
      </c>
      <c r="I174" s="77" t="s">
        <v>1137</v>
      </c>
      <c r="J174" s="60">
        <v>15681500017950</v>
      </c>
      <c r="K174" s="79">
        <v>46155</v>
      </c>
      <c r="L174" s="78">
        <v>46519</v>
      </c>
      <c r="M174" s="78" t="s">
        <v>990</v>
      </c>
      <c r="N174" s="63" t="s">
        <v>525</v>
      </c>
      <c r="O174" s="64" t="s">
        <v>526</v>
      </c>
      <c r="P174" s="63" t="s">
        <v>580</v>
      </c>
      <c r="Q174" s="65">
        <v>9200000</v>
      </c>
    </row>
    <row r="175" spans="1:17" ht="17.25" thickBot="1">
      <c r="A175" s="66">
        <f t="shared" si="2"/>
        <v>174</v>
      </c>
      <c r="B175" s="76" t="s">
        <v>1138</v>
      </c>
      <c r="C175" s="76" t="s">
        <v>513</v>
      </c>
      <c r="D175" s="76" t="s">
        <v>514</v>
      </c>
      <c r="E175" s="76"/>
      <c r="F175" s="76">
        <v>124</v>
      </c>
      <c r="G175" s="76" t="s">
        <v>1135</v>
      </c>
      <c r="H175" s="77" t="s">
        <v>1139</v>
      </c>
      <c r="I175" s="77" t="s">
        <v>1140</v>
      </c>
      <c r="J175" s="60">
        <v>15681500017960</v>
      </c>
      <c r="K175" s="79">
        <v>46155</v>
      </c>
      <c r="L175" s="78">
        <v>46519</v>
      </c>
      <c r="M175" s="78" t="s">
        <v>990</v>
      </c>
      <c r="N175" s="63" t="s">
        <v>525</v>
      </c>
      <c r="O175" s="64" t="s">
        <v>526</v>
      </c>
      <c r="P175" s="63" t="s">
        <v>580</v>
      </c>
      <c r="Q175" s="65">
        <v>9200000</v>
      </c>
    </row>
    <row r="176" spans="1:17" ht="17.25" thickBot="1">
      <c r="A176" s="66">
        <f t="shared" si="2"/>
        <v>175</v>
      </c>
      <c r="B176" s="76" t="s">
        <v>1141</v>
      </c>
      <c r="C176" s="76" t="s">
        <v>513</v>
      </c>
      <c r="D176" s="76" t="s">
        <v>514</v>
      </c>
      <c r="E176" s="76"/>
      <c r="F176" s="76">
        <v>124</v>
      </c>
      <c r="G176" s="76" t="s">
        <v>1135</v>
      </c>
      <c r="H176" s="77" t="s">
        <v>1142</v>
      </c>
      <c r="I176" s="77" t="s">
        <v>1143</v>
      </c>
      <c r="J176" s="60">
        <v>15681500017970</v>
      </c>
      <c r="K176" s="79">
        <v>46155</v>
      </c>
      <c r="L176" s="78">
        <v>46519</v>
      </c>
      <c r="M176" s="78" t="s">
        <v>990</v>
      </c>
      <c r="N176" s="63" t="s">
        <v>525</v>
      </c>
      <c r="O176" s="64" t="s">
        <v>526</v>
      </c>
      <c r="P176" s="63" t="s">
        <v>580</v>
      </c>
      <c r="Q176" s="65">
        <v>9200000</v>
      </c>
    </row>
    <row r="177" spans="1:17" ht="17.25" thickBot="1">
      <c r="A177" s="66">
        <f t="shared" si="2"/>
        <v>176</v>
      </c>
      <c r="B177" s="76" t="s">
        <v>1144</v>
      </c>
      <c r="C177" s="76" t="s">
        <v>513</v>
      </c>
      <c r="D177" s="76" t="s">
        <v>514</v>
      </c>
      <c r="E177" s="76"/>
      <c r="F177" s="76">
        <v>124</v>
      </c>
      <c r="G177" s="76" t="s">
        <v>1135</v>
      </c>
      <c r="H177" s="77" t="s">
        <v>1145</v>
      </c>
      <c r="I177" s="77" t="s">
        <v>1146</v>
      </c>
      <c r="J177" s="60">
        <v>15681500017980</v>
      </c>
      <c r="K177" s="79">
        <v>46155</v>
      </c>
      <c r="L177" s="78">
        <v>46519</v>
      </c>
      <c r="M177" s="78" t="s">
        <v>990</v>
      </c>
      <c r="N177" s="63" t="s">
        <v>525</v>
      </c>
      <c r="O177" s="64" t="s">
        <v>526</v>
      </c>
      <c r="P177" s="63" t="s">
        <v>580</v>
      </c>
      <c r="Q177" s="65">
        <v>9200000</v>
      </c>
    </row>
    <row r="178" spans="1:17" ht="17.25" thickBot="1">
      <c r="A178" s="66">
        <f t="shared" si="2"/>
        <v>177</v>
      </c>
      <c r="B178" s="76" t="s">
        <v>1147</v>
      </c>
      <c r="C178" s="80" t="s">
        <v>513</v>
      </c>
      <c r="D178" s="76" t="s">
        <v>514</v>
      </c>
      <c r="E178" s="76"/>
      <c r="F178" s="76">
        <v>149</v>
      </c>
      <c r="G178" s="77">
        <v>2024</v>
      </c>
      <c r="H178" s="81" t="s">
        <v>1148</v>
      </c>
      <c r="I178" s="82" t="s">
        <v>1149</v>
      </c>
      <c r="J178" s="60">
        <v>15681500017990</v>
      </c>
      <c r="K178" s="79">
        <v>46159</v>
      </c>
      <c r="L178" s="78">
        <v>46523</v>
      </c>
      <c r="M178" s="78" t="s">
        <v>990</v>
      </c>
      <c r="N178" s="63" t="s">
        <v>592</v>
      </c>
      <c r="O178" s="64" t="s">
        <v>652</v>
      </c>
      <c r="P178" s="63" t="s">
        <v>958</v>
      </c>
      <c r="Q178" s="65">
        <v>12500000</v>
      </c>
    </row>
    <row r="179" spans="1:17" ht="17.25" thickBot="1">
      <c r="A179" s="66">
        <f t="shared" si="2"/>
        <v>178</v>
      </c>
      <c r="B179" s="76" t="s">
        <v>1150</v>
      </c>
      <c r="C179" s="80" t="s">
        <v>513</v>
      </c>
      <c r="D179" s="76" t="s">
        <v>514</v>
      </c>
      <c r="E179" s="76"/>
      <c r="F179" s="76">
        <v>149</v>
      </c>
      <c r="G179" s="77">
        <v>2024</v>
      </c>
      <c r="H179" s="81" t="s">
        <v>1151</v>
      </c>
      <c r="I179" s="82" t="s">
        <v>1152</v>
      </c>
      <c r="J179" s="60">
        <v>15681500018000</v>
      </c>
      <c r="K179" s="79">
        <v>46159</v>
      </c>
      <c r="L179" s="78">
        <v>46523</v>
      </c>
      <c r="M179" s="78" t="s">
        <v>990</v>
      </c>
      <c r="N179" s="63" t="s">
        <v>592</v>
      </c>
      <c r="O179" s="64" t="s">
        <v>652</v>
      </c>
      <c r="P179" s="63" t="s">
        <v>958</v>
      </c>
      <c r="Q179" s="65">
        <v>12500000</v>
      </c>
    </row>
    <row r="180" spans="1:17" ht="17.25" thickBot="1">
      <c r="A180" s="66">
        <f t="shared" si="2"/>
        <v>179</v>
      </c>
      <c r="B180" s="76" t="s">
        <v>1153</v>
      </c>
      <c r="C180" s="76" t="s">
        <v>858</v>
      </c>
      <c r="D180" s="76" t="s">
        <v>987</v>
      </c>
      <c r="E180" s="76"/>
      <c r="F180" s="76">
        <v>1968</v>
      </c>
      <c r="G180" s="76" t="s">
        <v>775</v>
      </c>
      <c r="H180" s="77" t="s">
        <v>1154</v>
      </c>
      <c r="I180" s="77" t="s">
        <v>1155</v>
      </c>
      <c r="J180" s="60">
        <v>15681500018010</v>
      </c>
      <c r="K180" s="79">
        <v>46165</v>
      </c>
      <c r="L180" s="78">
        <v>46529</v>
      </c>
      <c r="M180" s="78" t="s">
        <v>990</v>
      </c>
      <c r="N180" s="63" t="s">
        <v>587</v>
      </c>
      <c r="O180" s="64" t="s">
        <v>118</v>
      </c>
      <c r="P180" s="63" t="s">
        <v>1156</v>
      </c>
      <c r="Q180" s="65">
        <v>122700000</v>
      </c>
    </row>
    <row r="181" spans="1:17" ht="17.25" thickBot="1">
      <c r="A181" s="66">
        <f t="shared" si="2"/>
        <v>180</v>
      </c>
      <c r="B181" s="76" t="s">
        <v>1157</v>
      </c>
      <c r="C181" s="76" t="s">
        <v>521</v>
      </c>
      <c r="D181" s="76" t="s">
        <v>987</v>
      </c>
      <c r="E181" s="76"/>
      <c r="F181" s="76">
        <v>2776</v>
      </c>
      <c r="G181" s="76" t="s">
        <v>1135</v>
      </c>
      <c r="H181" s="77" t="s">
        <v>1158</v>
      </c>
      <c r="I181" s="77" t="s">
        <v>1159</v>
      </c>
      <c r="J181" s="60">
        <v>15681500018020</v>
      </c>
      <c r="K181" s="79">
        <v>46172</v>
      </c>
      <c r="L181" s="78">
        <v>46536</v>
      </c>
      <c r="M181" s="78" t="s">
        <v>990</v>
      </c>
      <c r="N181" s="63" t="s">
        <v>751</v>
      </c>
      <c r="O181" s="64" t="s">
        <v>880</v>
      </c>
      <c r="P181" s="63" t="s">
        <v>527</v>
      </c>
      <c r="Q181" s="65">
        <v>142700000</v>
      </c>
    </row>
    <row r="182" spans="1:17" ht="17.25" thickBot="1">
      <c r="A182" s="66">
        <f t="shared" si="2"/>
        <v>181</v>
      </c>
      <c r="B182" s="76" t="s">
        <v>1160</v>
      </c>
      <c r="C182" s="76" t="s">
        <v>521</v>
      </c>
      <c r="D182" s="76" t="s">
        <v>987</v>
      </c>
      <c r="E182" s="76"/>
      <c r="F182" s="76">
        <v>2776</v>
      </c>
      <c r="G182" s="76" t="s">
        <v>1135</v>
      </c>
      <c r="H182" s="77" t="s">
        <v>1161</v>
      </c>
      <c r="I182" s="77" t="s">
        <v>1162</v>
      </c>
      <c r="J182" s="60">
        <v>15681500018030</v>
      </c>
      <c r="K182" s="79">
        <v>46172</v>
      </c>
      <c r="L182" s="78">
        <v>46536</v>
      </c>
      <c r="M182" s="78" t="s">
        <v>990</v>
      </c>
      <c r="N182" s="63" t="s">
        <v>587</v>
      </c>
      <c r="O182" s="64" t="s">
        <v>122</v>
      </c>
      <c r="P182" s="63" t="s">
        <v>532</v>
      </c>
      <c r="Q182" s="65">
        <v>126200000</v>
      </c>
    </row>
    <row r="183" spans="1:17" ht="17.25" thickBot="1">
      <c r="A183" s="66">
        <f t="shared" si="2"/>
        <v>182</v>
      </c>
      <c r="B183" s="76" t="s">
        <v>1163</v>
      </c>
      <c r="C183" s="76" t="s">
        <v>521</v>
      </c>
      <c r="D183" s="76" t="s">
        <v>987</v>
      </c>
      <c r="E183" s="76"/>
      <c r="F183" s="76">
        <v>2776</v>
      </c>
      <c r="G183" s="76" t="s">
        <v>1135</v>
      </c>
      <c r="H183" s="77" t="s">
        <v>1164</v>
      </c>
      <c r="I183" s="77" t="s">
        <v>1165</v>
      </c>
      <c r="J183" s="60">
        <v>15681500018040</v>
      </c>
      <c r="K183" s="79">
        <v>46172</v>
      </c>
      <c r="L183" s="78">
        <v>46536</v>
      </c>
      <c r="M183" s="78" t="s">
        <v>990</v>
      </c>
      <c r="N183" s="63" t="s">
        <v>751</v>
      </c>
      <c r="O183" s="64" t="s">
        <v>109</v>
      </c>
      <c r="P183" s="63" t="s">
        <v>527</v>
      </c>
      <c r="Q183" s="65">
        <v>142700000</v>
      </c>
    </row>
    <row r="184" spans="1:17" ht="17.25" thickBot="1">
      <c r="A184" s="66">
        <f t="shared" si="2"/>
        <v>183</v>
      </c>
      <c r="B184" s="76" t="s">
        <v>1166</v>
      </c>
      <c r="C184" s="76" t="s">
        <v>521</v>
      </c>
      <c r="D184" s="76" t="s">
        <v>987</v>
      </c>
      <c r="E184" s="76"/>
      <c r="F184" s="76">
        <v>2776</v>
      </c>
      <c r="G184" s="76" t="s">
        <v>1135</v>
      </c>
      <c r="H184" s="77" t="s">
        <v>1167</v>
      </c>
      <c r="I184" s="77" t="s">
        <v>1168</v>
      </c>
      <c r="J184" s="60">
        <v>15681500018050</v>
      </c>
      <c r="K184" s="79">
        <v>46172</v>
      </c>
      <c r="L184" s="78">
        <v>46536</v>
      </c>
      <c r="M184" s="78" t="s">
        <v>990</v>
      </c>
      <c r="N184" s="63" t="s">
        <v>751</v>
      </c>
      <c r="O184" s="64" t="s">
        <v>1169</v>
      </c>
      <c r="P184" s="63" t="s">
        <v>527</v>
      </c>
      <c r="Q184" s="65">
        <v>142700000</v>
      </c>
    </row>
    <row r="185" spans="1:17" ht="17.25" thickBot="1">
      <c r="A185" s="66">
        <f t="shared" si="2"/>
        <v>184</v>
      </c>
      <c r="B185" s="76" t="s">
        <v>1170</v>
      </c>
      <c r="C185" s="76" t="s">
        <v>521</v>
      </c>
      <c r="D185" s="76" t="s">
        <v>987</v>
      </c>
      <c r="E185" s="76"/>
      <c r="F185" s="76">
        <v>2776</v>
      </c>
      <c r="G185" s="76" t="s">
        <v>1135</v>
      </c>
      <c r="H185" s="77" t="s">
        <v>1171</v>
      </c>
      <c r="I185" s="77" t="s">
        <v>1172</v>
      </c>
      <c r="J185" s="60">
        <v>15681500018060</v>
      </c>
      <c r="K185" s="79">
        <v>46172</v>
      </c>
      <c r="L185" s="78">
        <v>46536</v>
      </c>
      <c r="M185" s="78" t="s">
        <v>990</v>
      </c>
      <c r="N185" s="63" t="s">
        <v>751</v>
      </c>
      <c r="O185" s="64" t="s">
        <v>109</v>
      </c>
      <c r="P185" s="63" t="s">
        <v>527</v>
      </c>
      <c r="Q185" s="65">
        <v>142700000</v>
      </c>
    </row>
    <row r="186" spans="1:17" ht="17.25" thickBot="1">
      <c r="A186" s="66">
        <f t="shared" si="2"/>
        <v>185</v>
      </c>
      <c r="B186" s="76" t="s">
        <v>1173</v>
      </c>
      <c r="C186" s="76" t="s">
        <v>521</v>
      </c>
      <c r="D186" s="76" t="s">
        <v>987</v>
      </c>
      <c r="E186" s="76"/>
      <c r="F186" s="76">
        <v>2776</v>
      </c>
      <c r="G186" s="76" t="s">
        <v>1135</v>
      </c>
      <c r="H186" s="77" t="s">
        <v>1174</v>
      </c>
      <c r="I186" s="77" t="s">
        <v>1175</v>
      </c>
      <c r="J186" s="60">
        <v>15681500018070</v>
      </c>
      <c r="K186" s="79">
        <v>46172</v>
      </c>
      <c r="L186" s="78">
        <v>46536</v>
      </c>
      <c r="M186" s="78" t="s">
        <v>990</v>
      </c>
      <c r="N186" s="63" t="s">
        <v>587</v>
      </c>
      <c r="O186" s="64" t="s">
        <v>122</v>
      </c>
      <c r="P186" s="63" t="s">
        <v>532</v>
      </c>
      <c r="Q186" s="65">
        <v>126200000</v>
      </c>
    </row>
    <row r="187" spans="1:17" ht="17.25" thickBot="1">
      <c r="A187" s="66">
        <f t="shared" si="2"/>
        <v>186</v>
      </c>
      <c r="B187" s="76" t="s">
        <v>1176</v>
      </c>
      <c r="C187" s="76" t="s">
        <v>763</v>
      </c>
      <c r="D187" s="76" t="s">
        <v>522</v>
      </c>
      <c r="E187" s="76"/>
      <c r="F187" s="76">
        <v>1598</v>
      </c>
      <c r="G187" s="76">
        <v>2025</v>
      </c>
      <c r="H187" s="77" t="s">
        <v>1177</v>
      </c>
      <c r="I187" s="77" t="s">
        <v>1178</v>
      </c>
      <c r="J187" s="60">
        <v>15681500018080</v>
      </c>
      <c r="K187" s="79">
        <v>46172</v>
      </c>
      <c r="L187" s="78">
        <v>46536</v>
      </c>
      <c r="M187" s="78" t="s">
        <v>990</v>
      </c>
      <c r="N187" s="63" t="s">
        <v>525</v>
      </c>
      <c r="O187" s="64" t="s">
        <v>572</v>
      </c>
      <c r="P187" s="63" t="s">
        <v>1179</v>
      </c>
      <c r="Q187" s="65">
        <v>89200000</v>
      </c>
    </row>
    <row r="188" spans="1:17" ht="17.25" thickBot="1">
      <c r="A188" s="66">
        <f t="shared" si="2"/>
        <v>187</v>
      </c>
      <c r="B188" s="76" t="s">
        <v>1180</v>
      </c>
      <c r="C188" s="76" t="s">
        <v>513</v>
      </c>
      <c r="D188" s="76" t="s">
        <v>514</v>
      </c>
      <c r="E188" s="76"/>
      <c r="F188" s="76">
        <v>123</v>
      </c>
      <c r="G188" s="76" t="s">
        <v>1181</v>
      </c>
      <c r="H188" s="77" t="s">
        <v>1182</v>
      </c>
      <c r="I188" s="77" t="s">
        <v>1183</v>
      </c>
      <c r="J188" s="83">
        <v>15681500018090</v>
      </c>
      <c r="K188" s="79">
        <v>46178</v>
      </c>
      <c r="L188" s="78">
        <v>46542</v>
      </c>
      <c r="M188" s="78" t="s">
        <v>1054</v>
      </c>
      <c r="N188" s="63" t="s">
        <v>525</v>
      </c>
      <c r="O188" s="64" t="s">
        <v>827</v>
      </c>
      <c r="P188" s="63" t="s">
        <v>1184</v>
      </c>
      <c r="Q188" s="65">
        <v>3400000</v>
      </c>
    </row>
    <row r="189" spans="1:17" ht="17.25" thickBot="1">
      <c r="A189" s="66">
        <f t="shared" si="2"/>
        <v>188</v>
      </c>
      <c r="B189" s="76" t="s">
        <v>1185</v>
      </c>
      <c r="C189" s="76" t="s">
        <v>549</v>
      </c>
      <c r="D189" s="76" t="s">
        <v>514</v>
      </c>
      <c r="E189" s="76"/>
      <c r="F189" s="76">
        <v>149</v>
      </c>
      <c r="G189" s="76" t="s">
        <v>1121</v>
      </c>
      <c r="H189" s="77" t="s">
        <v>1186</v>
      </c>
      <c r="I189" s="77" t="s">
        <v>1187</v>
      </c>
      <c r="J189" s="83">
        <v>15681500018100</v>
      </c>
      <c r="K189" s="79">
        <v>46181</v>
      </c>
      <c r="L189" s="78">
        <v>46545</v>
      </c>
      <c r="M189" s="78" t="s">
        <v>990</v>
      </c>
      <c r="N189" s="63" t="s">
        <v>751</v>
      </c>
      <c r="O189" s="64" t="s">
        <v>880</v>
      </c>
      <c r="P189" s="63" t="s">
        <v>823</v>
      </c>
      <c r="Q189" s="65">
        <v>7100000</v>
      </c>
    </row>
    <row r="190" spans="1:17" ht="17.25" thickBot="1">
      <c r="A190" s="66">
        <f t="shared" si="2"/>
        <v>189</v>
      </c>
      <c r="B190" s="76" t="s">
        <v>1188</v>
      </c>
      <c r="C190" s="76" t="s">
        <v>521</v>
      </c>
      <c r="D190" s="76" t="s">
        <v>987</v>
      </c>
      <c r="E190" s="76"/>
      <c r="F190" s="76">
        <v>3000</v>
      </c>
      <c r="G190" s="76" t="s">
        <v>1189</v>
      </c>
      <c r="H190" s="77" t="s">
        <v>1190</v>
      </c>
      <c r="I190" s="77" t="s">
        <v>1191</v>
      </c>
      <c r="J190" s="83">
        <v>15681500018170</v>
      </c>
      <c r="K190" s="79">
        <v>46190</v>
      </c>
      <c r="L190" s="78">
        <v>46554</v>
      </c>
      <c r="M190" s="78" t="s">
        <v>990</v>
      </c>
      <c r="N190" s="63" t="s">
        <v>751</v>
      </c>
      <c r="O190" s="64" t="s">
        <v>109</v>
      </c>
      <c r="P190" s="63" t="s">
        <v>1192</v>
      </c>
      <c r="Q190" s="65">
        <v>48800000</v>
      </c>
    </row>
    <row r="191" spans="1:17" ht="17.25" thickBot="1">
      <c r="A191" s="66">
        <f t="shared" si="2"/>
        <v>190</v>
      </c>
      <c r="B191" s="76" t="s">
        <v>1193</v>
      </c>
      <c r="C191" s="76" t="s">
        <v>521</v>
      </c>
      <c r="D191" s="76" t="s">
        <v>987</v>
      </c>
      <c r="E191" s="76"/>
      <c r="F191" s="76">
        <v>3000</v>
      </c>
      <c r="G191" s="76" t="s">
        <v>1189</v>
      </c>
      <c r="H191" s="77" t="s">
        <v>1194</v>
      </c>
      <c r="I191" s="77" t="s">
        <v>1195</v>
      </c>
      <c r="J191" s="83">
        <v>15681500018130</v>
      </c>
      <c r="K191" s="79">
        <v>46190</v>
      </c>
      <c r="L191" s="78">
        <v>46554</v>
      </c>
      <c r="M191" s="78" t="s">
        <v>990</v>
      </c>
      <c r="N191" s="63" t="s">
        <v>525</v>
      </c>
      <c r="O191" s="64" t="s">
        <v>572</v>
      </c>
      <c r="P191" s="63" t="s">
        <v>847</v>
      </c>
      <c r="Q191" s="65">
        <v>61200000</v>
      </c>
    </row>
    <row r="192" spans="1:17" ht="17.25" thickBot="1">
      <c r="A192" s="66">
        <f t="shared" si="2"/>
        <v>191</v>
      </c>
      <c r="B192" s="76" t="s">
        <v>1196</v>
      </c>
      <c r="C192" s="76" t="s">
        <v>521</v>
      </c>
      <c r="D192" s="76" t="s">
        <v>987</v>
      </c>
      <c r="E192" s="76"/>
      <c r="F192" s="76">
        <v>3000</v>
      </c>
      <c r="G192" s="76" t="s">
        <v>1189</v>
      </c>
      <c r="H192" s="77" t="s">
        <v>1197</v>
      </c>
      <c r="I192" s="77" t="s">
        <v>1198</v>
      </c>
      <c r="J192" s="83">
        <v>15681500018110</v>
      </c>
      <c r="K192" s="79">
        <v>46190</v>
      </c>
      <c r="L192" s="78">
        <v>46554</v>
      </c>
      <c r="M192" s="78" t="s">
        <v>990</v>
      </c>
      <c r="N192" s="63" t="s">
        <v>592</v>
      </c>
      <c r="O192" s="64" t="s">
        <v>617</v>
      </c>
      <c r="P192" s="63" t="s">
        <v>847</v>
      </c>
      <c r="Q192" s="65">
        <v>61200000</v>
      </c>
    </row>
    <row r="193" spans="1:17" ht="17.25" thickBot="1">
      <c r="A193" s="66">
        <f t="shared" si="2"/>
        <v>192</v>
      </c>
      <c r="B193" s="76" t="s">
        <v>1199</v>
      </c>
      <c r="C193" s="76" t="s">
        <v>513</v>
      </c>
      <c r="D193" s="76" t="s">
        <v>514</v>
      </c>
      <c r="E193" s="76"/>
      <c r="F193" s="76">
        <v>124</v>
      </c>
      <c r="G193" s="76">
        <v>2025</v>
      </c>
      <c r="H193" s="77" t="s">
        <v>1200</v>
      </c>
      <c r="I193" s="77" t="s">
        <v>1201</v>
      </c>
      <c r="J193" s="60">
        <v>15651503568540</v>
      </c>
      <c r="K193" s="79">
        <v>46195</v>
      </c>
      <c r="L193" s="78">
        <v>46559</v>
      </c>
      <c r="M193" s="78" t="s">
        <v>1054</v>
      </c>
      <c r="N193" s="63" t="s">
        <v>587</v>
      </c>
      <c r="O193" s="64" t="s">
        <v>112</v>
      </c>
      <c r="P193" s="63" t="s">
        <v>580</v>
      </c>
      <c r="Q193" s="65">
        <v>9800000</v>
      </c>
    </row>
    <row r="194" spans="1:17" ht="17.25" thickBot="1">
      <c r="A194" s="66">
        <f t="shared" si="2"/>
        <v>193</v>
      </c>
      <c r="B194" s="76" t="s">
        <v>1202</v>
      </c>
      <c r="C194" s="76" t="s">
        <v>513</v>
      </c>
      <c r="D194" s="76" t="s">
        <v>514</v>
      </c>
      <c r="E194" s="76"/>
      <c r="F194" s="76">
        <v>124</v>
      </c>
      <c r="G194" s="76">
        <v>2025</v>
      </c>
      <c r="H194" s="77" t="s">
        <v>1203</v>
      </c>
      <c r="I194" s="77" t="s">
        <v>1204</v>
      </c>
      <c r="J194" s="60">
        <v>15651503568550</v>
      </c>
      <c r="K194" s="79">
        <v>46195</v>
      </c>
      <c r="L194" s="78">
        <v>46559</v>
      </c>
      <c r="M194" s="78" t="s">
        <v>1054</v>
      </c>
      <c r="N194" s="63" t="s">
        <v>587</v>
      </c>
      <c r="O194" s="64" t="s">
        <v>112</v>
      </c>
      <c r="P194" s="63" t="s">
        <v>580</v>
      </c>
      <c r="Q194" s="65">
        <v>9800000</v>
      </c>
    </row>
    <row r="195" spans="1:17" ht="17.25" thickBot="1">
      <c r="A195" s="66">
        <f t="shared" si="2"/>
        <v>194</v>
      </c>
      <c r="B195" s="76" t="s">
        <v>1205</v>
      </c>
      <c r="C195" s="76" t="s">
        <v>513</v>
      </c>
      <c r="D195" s="76" t="s">
        <v>514</v>
      </c>
      <c r="E195" s="76"/>
      <c r="F195" s="76">
        <v>124</v>
      </c>
      <c r="G195" s="76">
        <v>2025</v>
      </c>
      <c r="H195" s="77" t="s">
        <v>1206</v>
      </c>
      <c r="I195" s="77" t="s">
        <v>1207</v>
      </c>
      <c r="J195" s="60">
        <v>15651503568560</v>
      </c>
      <c r="K195" s="78">
        <v>46196</v>
      </c>
      <c r="L195" s="78">
        <v>46560</v>
      </c>
      <c r="M195" s="78" t="s">
        <v>1054</v>
      </c>
      <c r="N195" s="63" t="s">
        <v>587</v>
      </c>
      <c r="O195" s="64" t="s">
        <v>112</v>
      </c>
      <c r="P195" s="63" t="s">
        <v>580</v>
      </c>
      <c r="Q195" s="65">
        <v>9800000</v>
      </c>
    </row>
    <row r="196" spans="1:17" ht="17.25" thickBot="1">
      <c r="A196" s="66">
        <f t="shared" ref="A196:A259" si="3">+A195+1</f>
        <v>195</v>
      </c>
      <c r="B196" s="76" t="s">
        <v>1208</v>
      </c>
      <c r="C196" s="76" t="s">
        <v>513</v>
      </c>
      <c r="D196" s="76" t="s">
        <v>514</v>
      </c>
      <c r="E196" s="76"/>
      <c r="F196" s="76">
        <v>124</v>
      </c>
      <c r="G196" s="76" t="s">
        <v>1209</v>
      </c>
      <c r="H196" s="77" t="s">
        <v>1210</v>
      </c>
      <c r="I196" s="77" t="s">
        <v>1211</v>
      </c>
      <c r="J196" s="60">
        <v>15651503568570</v>
      </c>
      <c r="K196" s="79">
        <v>46198</v>
      </c>
      <c r="L196" s="78">
        <v>46562.999305555553</v>
      </c>
      <c r="M196" s="78" t="s">
        <v>990</v>
      </c>
      <c r="N196" s="63" t="s">
        <v>751</v>
      </c>
      <c r="O196" s="64" t="s">
        <v>953</v>
      </c>
      <c r="P196" s="63" t="s">
        <v>588</v>
      </c>
      <c r="Q196" s="65">
        <v>6300000</v>
      </c>
    </row>
    <row r="197" spans="1:17" ht="17.25" thickBot="1">
      <c r="A197" s="66">
        <f t="shared" si="3"/>
        <v>196</v>
      </c>
      <c r="B197" s="76" t="s">
        <v>1212</v>
      </c>
      <c r="C197" s="76" t="s">
        <v>521</v>
      </c>
      <c r="D197" s="76" t="s">
        <v>987</v>
      </c>
      <c r="E197" s="76"/>
      <c r="F197" s="76">
        <v>2999</v>
      </c>
      <c r="G197" s="76" t="s">
        <v>1116</v>
      </c>
      <c r="H197" s="77" t="s">
        <v>1213</v>
      </c>
      <c r="I197" s="77" t="s">
        <v>1214</v>
      </c>
      <c r="J197" s="60">
        <v>15651503568580</v>
      </c>
      <c r="K197" s="79">
        <v>46200</v>
      </c>
      <c r="L197" s="78">
        <v>46564</v>
      </c>
      <c r="M197" s="78" t="s">
        <v>990</v>
      </c>
      <c r="N197" s="63" t="s">
        <v>728</v>
      </c>
      <c r="O197" s="64" t="s">
        <v>120</v>
      </c>
      <c r="P197" s="63" t="s">
        <v>1215</v>
      </c>
      <c r="Q197" s="65">
        <v>74000000</v>
      </c>
    </row>
    <row r="198" spans="1:17" ht="17.25" thickBot="1">
      <c r="A198" s="66">
        <f t="shared" si="3"/>
        <v>197</v>
      </c>
      <c r="B198" s="76" t="s">
        <v>1216</v>
      </c>
      <c r="C198" s="76" t="s">
        <v>521</v>
      </c>
      <c r="D198" s="76" t="s">
        <v>987</v>
      </c>
      <c r="E198" s="76"/>
      <c r="F198" s="76">
        <v>1590</v>
      </c>
      <c r="G198" s="76" t="s">
        <v>1116</v>
      </c>
      <c r="H198" s="77" t="s">
        <v>1217</v>
      </c>
      <c r="I198" s="77" t="s">
        <v>1218</v>
      </c>
      <c r="J198" s="60">
        <v>15651503568590</v>
      </c>
      <c r="K198" s="79">
        <v>46200</v>
      </c>
      <c r="L198" s="78">
        <v>46564</v>
      </c>
      <c r="M198" s="78" t="s">
        <v>990</v>
      </c>
      <c r="N198" s="63" t="s">
        <v>728</v>
      </c>
      <c r="O198" s="75" t="s">
        <v>111</v>
      </c>
      <c r="P198" s="63" t="s">
        <v>1215</v>
      </c>
      <c r="Q198" s="84">
        <v>74000000</v>
      </c>
    </row>
    <row r="199" spans="1:17" ht="31.5" thickBot="1">
      <c r="A199" s="66">
        <f t="shared" si="3"/>
        <v>198</v>
      </c>
      <c r="B199" s="76" t="s">
        <v>1219</v>
      </c>
      <c r="C199" s="76" t="s">
        <v>1220</v>
      </c>
      <c r="D199" s="76" t="s">
        <v>987</v>
      </c>
      <c r="E199" s="76"/>
      <c r="F199" s="76">
        <v>1998</v>
      </c>
      <c r="G199" s="76" t="s">
        <v>865</v>
      </c>
      <c r="H199" s="77" t="s">
        <v>1221</v>
      </c>
      <c r="I199" s="77" t="s">
        <v>1222</v>
      </c>
      <c r="J199" s="60">
        <v>15651503568630</v>
      </c>
      <c r="K199" s="79">
        <v>46200</v>
      </c>
      <c r="L199" s="78">
        <v>46564</v>
      </c>
      <c r="M199" s="78" t="s">
        <v>990</v>
      </c>
      <c r="N199" s="63" t="s">
        <v>861</v>
      </c>
      <c r="O199" s="75" t="s">
        <v>862</v>
      </c>
      <c r="P199" s="63" t="s">
        <v>1223</v>
      </c>
      <c r="Q199" s="65">
        <v>35200000</v>
      </c>
    </row>
    <row r="200" spans="1:17" ht="17.25" thickBot="1">
      <c r="A200" s="66">
        <f t="shared" si="3"/>
        <v>199</v>
      </c>
      <c r="B200" s="76" t="s">
        <v>1224</v>
      </c>
      <c r="C200" s="76" t="s">
        <v>513</v>
      </c>
      <c r="D200" s="76" t="s">
        <v>514</v>
      </c>
      <c r="E200" s="76"/>
      <c r="F200" s="76">
        <v>149</v>
      </c>
      <c r="G200" s="76" t="s">
        <v>775</v>
      </c>
      <c r="H200" s="77" t="s">
        <v>1225</v>
      </c>
      <c r="I200" s="77" t="s">
        <v>1226</v>
      </c>
      <c r="J200" s="60">
        <v>15651503568640</v>
      </c>
      <c r="K200" s="79">
        <v>46207</v>
      </c>
      <c r="L200" s="78">
        <v>46571</v>
      </c>
      <c r="M200" s="78" t="s">
        <v>990</v>
      </c>
      <c r="N200" s="63" t="s">
        <v>751</v>
      </c>
      <c r="O200" s="75" t="s">
        <v>880</v>
      </c>
      <c r="P200" s="63" t="s">
        <v>823</v>
      </c>
      <c r="Q200" s="65">
        <v>7500000</v>
      </c>
    </row>
    <row r="201" spans="1:17" ht="31.5" thickBot="1">
      <c r="A201" s="66">
        <f t="shared" si="3"/>
        <v>200</v>
      </c>
      <c r="B201" s="76" t="s">
        <v>1227</v>
      </c>
      <c r="C201" s="76" t="s">
        <v>549</v>
      </c>
      <c r="D201" s="76" t="s">
        <v>514</v>
      </c>
      <c r="E201" s="76"/>
      <c r="F201" s="76">
        <v>149</v>
      </c>
      <c r="G201" s="76" t="s">
        <v>775</v>
      </c>
      <c r="H201" s="77" t="s">
        <v>1228</v>
      </c>
      <c r="I201" s="77" t="s">
        <v>1229</v>
      </c>
      <c r="J201" s="60">
        <v>15651503568650</v>
      </c>
      <c r="K201" s="79">
        <v>46208</v>
      </c>
      <c r="L201" s="78">
        <v>46572</v>
      </c>
      <c r="M201" s="78" t="s">
        <v>990</v>
      </c>
      <c r="N201" s="63" t="s">
        <v>751</v>
      </c>
      <c r="O201" s="75" t="s">
        <v>1169</v>
      </c>
      <c r="P201" s="63" t="s">
        <v>823</v>
      </c>
      <c r="Q201" s="65">
        <v>7500000</v>
      </c>
    </row>
    <row r="202" spans="1:17" ht="31.5" thickBot="1">
      <c r="A202" s="66">
        <f t="shared" si="3"/>
        <v>201</v>
      </c>
      <c r="B202" s="76" t="s">
        <v>1230</v>
      </c>
      <c r="C202" s="76" t="s">
        <v>549</v>
      </c>
      <c r="D202" s="76" t="s">
        <v>514</v>
      </c>
      <c r="E202" s="76"/>
      <c r="F202" s="76">
        <v>149</v>
      </c>
      <c r="G202" s="76" t="s">
        <v>775</v>
      </c>
      <c r="H202" s="77" t="s">
        <v>1231</v>
      </c>
      <c r="I202" s="77" t="s">
        <v>1232</v>
      </c>
      <c r="J202" s="60">
        <v>15651503568660</v>
      </c>
      <c r="K202" s="79">
        <v>46208</v>
      </c>
      <c r="L202" s="78">
        <v>46572</v>
      </c>
      <c r="M202" s="78" t="s">
        <v>990</v>
      </c>
      <c r="N202" s="63" t="s">
        <v>751</v>
      </c>
      <c r="O202" s="75" t="s">
        <v>1169</v>
      </c>
      <c r="P202" s="63" t="s">
        <v>823</v>
      </c>
      <c r="Q202" s="65">
        <v>7500000</v>
      </c>
    </row>
    <row r="203" spans="1:17" ht="31.5" thickBot="1">
      <c r="A203" s="66">
        <f t="shared" si="3"/>
        <v>202</v>
      </c>
      <c r="B203" s="76" t="s">
        <v>1233</v>
      </c>
      <c r="C203" s="76" t="s">
        <v>549</v>
      </c>
      <c r="D203" s="76" t="s">
        <v>514</v>
      </c>
      <c r="E203" s="76"/>
      <c r="F203" s="76">
        <v>149</v>
      </c>
      <c r="G203" s="76" t="s">
        <v>775</v>
      </c>
      <c r="H203" s="77" t="s">
        <v>1234</v>
      </c>
      <c r="I203" s="77" t="s">
        <v>1235</v>
      </c>
      <c r="J203" s="60">
        <v>15651503568670</v>
      </c>
      <c r="K203" s="79">
        <v>46208</v>
      </c>
      <c r="L203" s="78">
        <v>46572</v>
      </c>
      <c r="M203" s="78" t="s">
        <v>990</v>
      </c>
      <c r="N203" s="63" t="s">
        <v>751</v>
      </c>
      <c r="O203" s="75" t="s">
        <v>1169</v>
      </c>
      <c r="P203" s="63" t="s">
        <v>823</v>
      </c>
      <c r="Q203" s="65">
        <v>7500000</v>
      </c>
    </row>
    <row r="204" spans="1:17" ht="17.25" thickBot="1">
      <c r="A204" s="66">
        <f t="shared" si="3"/>
        <v>203</v>
      </c>
      <c r="B204" s="76" t="s">
        <v>1236</v>
      </c>
      <c r="C204" s="76" t="s">
        <v>513</v>
      </c>
      <c r="D204" s="76" t="s">
        <v>514</v>
      </c>
      <c r="E204" s="76"/>
      <c r="F204" s="76">
        <v>124</v>
      </c>
      <c r="G204" s="76" t="s">
        <v>1209</v>
      </c>
      <c r="H204" s="77" t="s">
        <v>1237</v>
      </c>
      <c r="I204" s="77" t="s">
        <v>1238</v>
      </c>
      <c r="J204" s="60">
        <v>15651503568680</v>
      </c>
      <c r="K204" s="79">
        <v>46212</v>
      </c>
      <c r="L204" s="78">
        <v>46576</v>
      </c>
      <c r="M204" s="76" t="s">
        <v>990</v>
      </c>
      <c r="N204" s="63" t="s">
        <v>751</v>
      </c>
      <c r="O204" s="75" t="s">
        <v>109</v>
      </c>
      <c r="P204" s="63" t="s">
        <v>588</v>
      </c>
      <c r="Q204" s="65">
        <v>6300000</v>
      </c>
    </row>
    <row r="205" spans="1:17" ht="17.25" thickBot="1">
      <c r="A205" s="66">
        <f t="shared" si="3"/>
        <v>204</v>
      </c>
      <c r="B205" s="76" t="s">
        <v>1239</v>
      </c>
      <c r="C205" s="76" t="s">
        <v>513</v>
      </c>
      <c r="D205" s="76" t="s">
        <v>514</v>
      </c>
      <c r="E205" s="76"/>
      <c r="F205" s="76">
        <v>124</v>
      </c>
      <c r="G205" s="76" t="s">
        <v>1209</v>
      </c>
      <c r="H205" s="77" t="s">
        <v>1240</v>
      </c>
      <c r="I205" s="77" t="s">
        <v>1241</v>
      </c>
      <c r="J205" s="60">
        <v>15651503568690</v>
      </c>
      <c r="K205" s="79">
        <v>46212</v>
      </c>
      <c r="L205" s="78">
        <v>46576</v>
      </c>
      <c r="M205" s="78" t="s">
        <v>990</v>
      </c>
      <c r="N205" s="63" t="s">
        <v>751</v>
      </c>
      <c r="O205" s="75" t="s">
        <v>109</v>
      </c>
      <c r="P205" s="63" t="s">
        <v>588</v>
      </c>
      <c r="Q205" s="65">
        <v>6300000</v>
      </c>
    </row>
    <row r="206" spans="1:17" ht="17.25" thickBot="1">
      <c r="A206" s="66">
        <f t="shared" si="3"/>
        <v>205</v>
      </c>
      <c r="B206" s="76" t="s">
        <v>1242</v>
      </c>
      <c r="C206" s="76" t="s">
        <v>513</v>
      </c>
      <c r="D206" s="76" t="s">
        <v>514</v>
      </c>
      <c r="E206" s="76"/>
      <c r="F206" s="76">
        <v>124</v>
      </c>
      <c r="G206" s="76" t="s">
        <v>1209</v>
      </c>
      <c r="H206" s="77" t="s">
        <v>1243</v>
      </c>
      <c r="I206" s="77" t="s">
        <v>1244</v>
      </c>
      <c r="J206" s="60">
        <v>15651503568700</v>
      </c>
      <c r="K206" s="79">
        <v>46212</v>
      </c>
      <c r="L206" s="78">
        <v>46576</v>
      </c>
      <c r="M206" s="78" t="s">
        <v>990</v>
      </c>
      <c r="N206" s="63" t="s">
        <v>751</v>
      </c>
      <c r="O206" s="75" t="s">
        <v>109</v>
      </c>
      <c r="P206" s="63" t="s">
        <v>588</v>
      </c>
      <c r="Q206" s="65">
        <v>6300000</v>
      </c>
    </row>
    <row r="207" spans="1:17" ht="33.75" thickBot="1">
      <c r="A207" s="66">
        <f t="shared" si="3"/>
        <v>206</v>
      </c>
      <c r="B207" s="85" t="s">
        <v>1245</v>
      </c>
      <c r="C207" s="80" t="s">
        <v>521</v>
      </c>
      <c r="D207" s="86" t="s">
        <v>987</v>
      </c>
      <c r="E207" s="86"/>
      <c r="F207" s="76">
        <v>2776</v>
      </c>
      <c r="G207" s="77">
        <v>2023</v>
      </c>
      <c r="H207" s="76" t="s">
        <v>1246</v>
      </c>
      <c r="I207" s="76" t="s">
        <v>1247</v>
      </c>
      <c r="J207" s="60">
        <v>15651503568710</v>
      </c>
      <c r="K207" s="79">
        <v>46212</v>
      </c>
      <c r="L207" s="78">
        <v>46576</v>
      </c>
      <c r="M207" s="78" t="s">
        <v>1054</v>
      </c>
      <c r="N207" s="63" t="s">
        <v>587</v>
      </c>
      <c r="O207" s="75" t="s">
        <v>122</v>
      </c>
      <c r="P207" s="63" t="s">
        <v>1248</v>
      </c>
      <c r="Q207" s="65">
        <v>151600000</v>
      </c>
    </row>
    <row r="208" spans="1:17" ht="17.25" thickBot="1">
      <c r="A208" s="66">
        <f t="shared" si="3"/>
        <v>207</v>
      </c>
      <c r="B208" s="76" t="s">
        <v>1249</v>
      </c>
      <c r="C208" s="76" t="s">
        <v>549</v>
      </c>
      <c r="D208" s="76" t="s">
        <v>514</v>
      </c>
      <c r="E208" s="76"/>
      <c r="F208" s="76">
        <v>149</v>
      </c>
      <c r="G208" s="76" t="s">
        <v>753</v>
      </c>
      <c r="H208" s="77" t="s">
        <v>1250</v>
      </c>
      <c r="I208" s="77" t="s">
        <v>1251</v>
      </c>
      <c r="J208" s="60">
        <v>15651503568720</v>
      </c>
      <c r="K208" s="79">
        <v>46213</v>
      </c>
      <c r="L208" s="78">
        <v>46577</v>
      </c>
      <c r="M208" s="78" t="s">
        <v>990</v>
      </c>
      <c r="N208" s="63" t="s">
        <v>728</v>
      </c>
      <c r="O208" s="75" t="s">
        <v>120</v>
      </c>
      <c r="P208" s="63" t="s">
        <v>823</v>
      </c>
      <c r="Q208" s="65">
        <v>6700000</v>
      </c>
    </row>
    <row r="209" spans="1:17" ht="31.5" thickBot="1">
      <c r="A209" s="66">
        <f t="shared" si="3"/>
        <v>208</v>
      </c>
      <c r="B209" s="76" t="s">
        <v>1252</v>
      </c>
      <c r="C209" s="76" t="s">
        <v>549</v>
      </c>
      <c r="D209" s="76" t="s">
        <v>514</v>
      </c>
      <c r="E209" s="76"/>
      <c r="F209" s="76">
        <v>149</v>
      </c>
      <c r="G209" s="76" t="s">
        <v>753</v>
      </c>
      <c r="H209" s="77" t="s">
        <v>1253</v>
      </c>
      <c r="I209" s="77" t="s">
        <v>1254</v>
      </c>
      <c r="J209" s="60">
        <v>15651503568740</v>
      </c>
      <c r="K209" s="79">
        <v>46213</v>
      </c>
      <c r="L209" s="78">
        <v>46577</v>
      </c>
      <c r="M209" s="78" t="s">
        <v>990</v>
      </c>
      <c r="N209" s="63" t="s">
        <v>728</v>
      </c>
      <c r="O209" s="75" t="s">
        <v>104</v>
      </c>
      <c r="P209" s="63" t="s">
        <v>823</v>
      </c>
      <c r="Q209" s="65">
        <v>6700000</v>
      </c>
    </row>
    <row r="210" spans="1:17" ht="17.25" thickBot="1">
      <c r="A210" s="66">
        <f t="shared" si="3"/>
        <v>209</v>
      </c>
      <c r="B210" s="76" t="s">
        <v>1255</v>
      </c>
      <c r="C210" s="76" t="s">
        <v>549</v>
      </c>
      <c r="D210" s="76" t="s">
        <v>514</v>
      </c>
      <c r="E210" s="76"/>
      <c r="F210" s="76">
        <v>149</v>
      </c>
      <c r="G210" s="76" t="s">
        <v>753</v>
      </c>
      <c r="H210" s="77" t="s">
        <v>1256</v>
      </c>
      <c r="I210" s="77" t="s">
        <v>1257</v>
      </c>
      <c r="J210" s="60">
        <v>15651503568750</v>
      </c>
      <c r="K210" s="79">
        <v>46213</v>
      </c>
      <c r="L210" s="78">
        <v>46577</v>
      </c>
      <c r="M210" s="78" t="s">
        <v>990</v>
      </c>
      <c r="N210" s="63" t="s">
        <v>728</v>
      </c>
      <c r="O210" s="75" t="s">
        <v>1258</v>
      </c>
      <c r="P210" s="63" t="s">
        <v>823</v>
      </c>
      <c r="Q210" s="65">
        <v>6700000</v>
      </c>
    </row>
    <row r="211" spans="1:17" ht="17.25" thickBot="1">
      <c r="A211" s="66">
        <f t="shared" si="3"/>
        <v>210</v>
      </c>
      <c r="B211" s="76" t="s">
        <v>1259</v>
      </c>
      <c r="C211" s="76" t="s">
        <v>549</v>
      </c>
      <c r="D211" s="76" t="s">
        <v>514</v>
      </c>
      <c r="E211" s="76"/>
      <c r="F211" s="76">
        <v>149</v>
      </c>
      <c r="G211" s="76" t="s">
        <v>753</v>
      </c>
      <c r="H211" s="77" t="s">
        <v>1260</v>
      </c>
      <c r="I211" s="77" t="s">
        <v>1261</v>
      </c>
      <c r="J211" s="60">
        <v>15651503568760</v>
      </c>
      <c r="K211" s="79">
        <v>46213</v>
      </c>
      <c r="L211" s="78">
        <v>46577</v>
      </c>
      <c r="M211" s="78" t="s">
        <v>990</v>
      </c>
      <c r="N211" s="63" t="s">
        <v>728</v>
      </c>
      <c r="O211" s="75" t="s">
        <v>1258</v>
      </c>
      <c r="P211" s="63" t="s">
        <v>823</v>
      </c>
      <c r="Q211" s="65">
        <v>6700000</v>
      </c>
    </row>
    <row r="212" spans="1:17" ht="17.25" thickBot="1">
      <c r="A212" s="66">
        <f t="shared" si="3"/>
        <v>211</v>
      </c>
      <c r="B212" s="76" t="s">
        <v>1262</v>
      </c>
      <c r="C212" s="76" t="s">
        <v>549</v>
      </c>
      <c r="D212" s="76" t="s">
        <v>514</v>
      </c>
      <c r="E212" s="76"/>
      <c r="F212" s="76">
        <v>149</v>
      </c>
      <c r="G212" s="76" t="s">
        <v>753</v>
      </c>
      <c r="H212" s="77" t="s">
        <v>1263</v>
      </c>
      <c r="I212" s="77" t="s">
        <v>1264</v>
      </c>
      <c r="J212" s="60">
        <v>15651503568770</v>
      </c>
      <c r="K212" s="79">
        <v>46213</v>
      </c>
      <c r="L212" s="78">
        <v>46577</v>
      </c>
      <c r="M212" s="78" t="s">
        <v>990</v>
      </c>
      <c r="N212" s="63" t="s">
        <v>728</v>
      </c>
      <c r="O212" s="75" t="s">
        <v>1265</v>
      </c>
      <c r="P212" s="63" t="s">
        <v>823</v>
      </c>
      <c r="Q212" s="65">
        <v>6700000</v>
      </c>
    </row>
    <row r="213" spans="1:17" ht="17.25" thickBot="1">
      <c r="A213" s="66">
        <f t="shared" si="3"/>
        <v>212</v>
      </c>
      <c r="B213" s="76" t="s">
        <v>1266</v>
      </c>
      <c r="C213" s="76" t="s">
        <v>549</v>
      </c>
      <c r="D213" s="76" t="s">
        <v>514</v>
      </c>
      <c r="E213" s="76"/>
      <c r="F213" s="76">
        <v>149</v>
      </c>
      <c r="G213" s="76" t="s">
        <v>775</v>
      </c>
      <c r="H213" s="77" t="s">
        <v>1267</v>
      </c>
      <c r="I213" s="77" t="s">
        <v>1268</v>
      </c>
      <c r="J213" s="60">
        <v>15651503568780</v>
      </c>
      <c r="K213" s="79">
        <v>46214</v>
      </c>
      <c r="L213" s="78">
        <v>46578</v>
      </c>
      <c r="M213" s="78" t="s">
        <v>990</v>
      </c>
      <c r="N213" s="63" t="s">
        <v>751</v>
      </c>
      <c r="O213" s="75" t="s">
        <v>953</v>
      </c>
      <c r="P213" s="63" t="s">
        <v>823</v>
      </c>
      <c r="Q213" s="65">
        <v>7500000</v>
      </c>
    </row>
    <row r="214" spans="1:17" ht="17.25" thickBot="1">
      <c r="A214" s="66">
        <f t="shared" si="3"/>
        <v>213</v>
      </c>
      <c r="B214" s="76" t="s">
        <v>1269</v>
      </c>
      <c r="C214" s="76" t="s">
        <v>549</v>
      </c>
      <c r="D214" s="76" t="s">
        <v>514</v>
      </c>
      <c r="E214" s="76"/>
      <c r="F214" s="76">
        <v>149</v>
      </c>
      <c r="G214" s="76" t="s">
        <v>775</v>
      </c>
      <c r="H214" s="77" t="s">
        <v>1270</v>
      </c>
      <c r="I214" s="77" t="s">
        <v>1271</v>
      </c>
      <c r="J214" s="60">
        <v>15651503568790</v>
      </c>
      <c r="K214" s="79">
        <v>46214</v>
      </c>
      <c r="L214" s="78">
        <v>46578</v>
      </c>
      <c r="M214" s="78" t="s">
        <v>990</v>
      </c>
      <c r="N214" s="63" t="s">
        <v>751</v>
      </c>
      <c r="O214" s="75" t="s">
        <v>953</v>
      </c>
      <c r="P214" s="63" t="s">
        <v>823</v>
      </c>
      <c r="Q214" s="65">
        <v>7500000</v>
      </c>
    </row>
    <row r="215" spans="1:17" ht="17.25" thickBot="1">
      <c r="A215" s="66">
        <f t="shared" si="3"/>
        <v>214</v>
      </c>
      <c r="B215" s="76" t="s">
        <v>1272</v>
      </c>
      <c r="C215" s="76" t="s">
        <v>549</v>
      </c>
      <c r="D215" s="76" t="s">
        <v>514</v>
      </c>
      <c r="E215" s="76"/>
      <c r="F215" s="76">
        <v>149</v>
      </c>
      <c r="G215" s="76" t="s">
        <v>753</v>
      </c>
      <c r="H215" s="77" t="s">
        <v>1273</v>
      </c>
      <c r="I215" s="77" t="s">
        <v>1274</v>
      </c>
      <c r="J215" s="60">
        <v>15651503568800</v>
      </c>
      <c r="K215" s="79">
        <v>46216</v>
      </c>
      <c r="L215" s="78">
        <v>46580</v>
      </c>
      <c r="M215" s="78" t="s">
        <v>990</v>
      </c>
      <c r="N215" s="63" t="s">
        <v>728</v>
      </c>
      <c r="O215" s="75" t="s">
        <v>1265</v>
      </c>
      <c r="P215" s="63" t="s">
        <v>823</v>
      </c>
      <c r="Q215" s="65">
        <v>6700000</v>
      </c>
    </row>
    <row r="216" spans="1:17" ht="17.25" thickBot="1">
      <c r="A216" s="66">
        <f t="shared" si="3"/>
        <v>215</v>
      </c>
      <c r="B216" s="76" t="s">
        <v>1275</v>
      </c>
      <c r="C216" s="76" t="s">
        <v>549</v>
      </c>
      <c r="D216" s="76" t="s">
        <v>514</v>
      </c>
      <c r="E216" s="76"/>
      <c r="F216" s="76">
        <v>149</v>
      </c>
      <c r="G216" s="76" t="s">
        <v>753</v>
      </c>
      <c r="H216" s="77" t="s">
        <v>1276</v>
      </c>
      <c r="I216" s="77" t="s">
        <v>1277</v>
      </c>
      <c r="J216" s="60">
        <v>15651503568810</v>
      </c>
      <c r="K216" s="79">
        <v>46216</v>
      </c>
      <c r="L216" s="78">
        <v>46580</v>
      </c>
      <c r="M216" s="78" t="s">
        <v>990</v>
      </c>
      <c r="N216" s="63" t="s">
        <v>728</v>
      </c>
      <c r="O216" s="75" t="s">
        <v>111</v>
      </c>
      <c r="P216" s="63" t="s">
        <v>823</v>
      </c>
      <c r="Q216" s="65">
        <v>6700000</v>
      </c>
    </row>
    <row r="217" spans="1:17" ht="17.25" thickBot="1">
      <c r="A217" s="66">
        <f t="shared" si="3"/>
        <v>216</v>
      </c>
      <c r="B217" s="76" t="s">
        <v>1278</v>
      </c>
      <c r="C217" s="76" t="s">
        <v>549</v>
      </c>
      <c r="D217" s="76" t="s">
        <v>514</v>
      </c>
      <c r="E217" s="76"/>
      <c r="F217" s="76">
        <v>149</v>
      </c>
      <c r="G217" s="76" t="s">
        <v>753</v>
      </c>
      <c r="H217" s="77" t="s">
        <v>1279</v>
      </c>
      <c r="I217" s="77" t="s">
        <v>1280</v>
      </c>
      <c r="J217" s="60">
        <v>15651503568820</v>
      </c>
      <c r="K217" s="79">
        <v>46216</v>
      </c>
      <c r="L217" s="78">
        <v>46580</v>
      </c>
      <c r="M217" s="78" t="s">
        <v>990</v>
      </c>
      <c r="N217" s="63" t="s">
        <v>728</v>
      </c>
      <c r="O217" s="75" t="s">
        <v>110</v>
      </c>
      <c r="P217" s="63" t="s">
        <v>823</v>
      </c>
      <c r="Q217" s="65">
        <v>6700000</v>
      </c>
    </row>
    <row r="218" spans="1:17" ht="17.25" thickBot="1">
      <c r="A218" s="66">
        <f t="shared" si="3"/>
        <v>217</v>
      </c>
      <c r="B218" s="76" t="s">
        <v>1281</v>
      </c>
      <c r="C218" s="76" t="s">
        <v>549</v>
      </c>
      <c r="D218" s="76" t="s">
        <v>514</v>
      </c>
      <c r="E218" s="76"/>
      <c r="F218" s="76">
        <v>149</v>
      </c>
      <c r="G218" s="76" t="s">
        <v>753</v>
      </c>
      <c r="H218" s="77" t="s">
        <v>1282</v>
      </c>
      <c r="I218" s="77" t="s">
        <v>1283</v>
      </c>
      <c r="J218" s="60">
        <v>15651503568830</v>
      </c>
      <c r="K218" s="79">
        <v>46216</v>
      </c>
      <c r="L218" s="78">
        <v>46580</v>
      </c>
      <c r="M218" s="78" t="s">
        <v>990</v>
      </c>
      <c r="N218" s="63" t="s">
        <v>728</v>
      </c>
      <c r="O218" s="75" t="s">
        <v>120</v>
      </c>
      <c r="P218" s="63" t="s">
        <v>823</v>
      </c>
      <c r="Q218" s="65">
        <v>6700000</v>
      </c>
    </row>
    <row r="219" spans="1:17" ht="17.25" thickBot="1">
      <c r="A219" s="66">
        <f t="shared" si="3"/>
        <v>218</v>
      </c>
      <c r="B219" s="76" t="s">
        <v>1284</v>
      </c>
      <c r="C219" s="76" t="s">
        <v>513</v>
      </c>
      <c r="D219" s="76" t="s">
        <v>514</v>
      </c>
      <c r="E219" s="76"/>
      <c r="F219" s="76">
        <v>124</v>
      </c>
      <c r="G219" s="76" t="s">
        <v>758</v>
      </c>
      <c r="H219" s="77" t="s">
        <v>1285</v>
      </c>
      <c r="I219" s="77" t="s">
        <v>1286</v>
      </c>
      <c r="J219" s="60">
        <v>15651503568840</v>
      </c>
      <c r="K219" s="79">
        <v>46216</v>
      </c>
      <c r="L219" s="78">
        <v>46580</v>
      </c>
      <c r="M219" s="78" t="s">
        <v>990</v>
      </c>
      <c r="N219" s="63" t="s">
        <v>525</v>
      </c>
      <c r="O219" s="75" t="s">
        <v>939</v>
      </c>
      <c r="P219" s="63" t="s">
        <v>588</v>
      </c>
      <c r="Q219" s="65">
        <v>6800000</v>
      </c>
    </row>
    <row r="220" spans="1:17" ht="17.25" thickBot="1">
      <c r="A220" s="66">
        <f t="shared" si="3"/>
        <v>219</v>
      </c>
      <c r="B220" s="76" t="s">
        <v>1287</v>
      </c>
      <c r="C220" s="76" t="s">
        <v>549</v>
      </c>
      <c r="D220" s="76" t="s">
        <v>514</v>
      </c>
      <c r="E220" s="76"/>
      <c r="F220" s="76">
        <v>124</v>
      </c>
      <c r="G220" s="76" t="s">
        <v>768</v>
      </c>
      <c r="H220" s="77" t="s">
        <v>1288</v>
      </c>
      <c r="I220" s="77" t="s">
        <v>1289</v>
      </c>
      <c r="J220" s="60">
        <v>15651503568850</v>
      </c>
      <c r="K220" s="79">
        <v>46222</v>
      </c>
      <c r="L220" s="78">
        <v>46586</v>
      </c>
      <c r="M220" s="78" t="s">
        <v>1054</v>
      </c>
      <c r="N220" s="63" t="s">
        <v>728</v>
      </c>
      <c r="O220" s="75" t="s">
        <v>120</v>
      </c>
      <c r="P220" s="63" t="s">
        <v>1290</v>
      </c>
      <c r="Q220" s="65">
        <v>5600000</v>
      </c>
    </row>
    <row r="221" spans="1:17" ht="17.25" thickBot="1">
      <c r="A221" s="66">
        <f t="shared" si="3"/>
        <v>220</v>
      </c>
      <c r="B221" s="76" t="s">
        <v>1291</v>
      </c>
      <c r="C221" s="76" t="s">
        <v>736</v>
      </c>
      <c r="D221" s="76" t="s">
        <v>987</v>
      </c>
      <c r="E221" s="76"/>
      <c r="F221" s="76">
        <v>2438</v>
      </c>
      <c r="G221" s="76" t="s">
        <v>1292</v>
      </c>
      <c r="H221" s="77" t="s">
        <v>1293</v>
      </c>
      <c r="I221" s="77" t="s">
        <v>1294</v>
      </c>
      <c r="J221" s="60">
        <v>15651503568870</v>
      </c>
      <c r="K221" s="79">
        <v>46223</v>
      </c>
      <c r="L221" s="78">
        <v>46587</v>
      </c>
      <c r="M221" s="78" t="s">
        <v>990</v>
      </c>
      <c r="N221" s="63" t="s">
        <v>587</v>
      </c>
      <c r="O221" s="75" t="s">
        <v>98</v>
      </c>
      <c r="P221" s="63" t="s">
        <v>1295</v>
      </c>
      <c r="Q221" s="65">
        <v>65500000</v>
      </c>
    </row>
    <row r="222" spans="1:17" ht="30.75">
      <c r="A222" s="71">
        <f t="shared" si="3"/>
        <v>221</v>
      </c>
      <c r="B222" s="87" t="s">
        <v>1296</v>
      </c>
      <c r="C222" s="87" t="s">
        <v>763</v>
      </c>
      <c r="D222" s="87" t="s">
        <v>1297</v>
      </c>
      <c r="E222" s="87"/>
      <c r="F222" s="87">
        <v>2953</v>
      </c>
      <c r="G222" s="87" t="s">
        <v>1116</v>
      </c>
      <c r="H222" s="88" t="s">
        <v>1298</v>
      </c>
      <c r="I222" s="88" t="s">
        <v>1299</v>
      </c>
      <c r="J222" s="60">
        <v>15651503568880</v>
      </c>
      <c r="K222" s="79">
        <v>46223</v>
      </c>
      <c r="L222" s="78">
        <v>46587</v>
      </c>
      <c r="M222" s="78" t="s">
        <v>990</v>
      </c>
      <c r="N222" s="63" t="s">
        <v>861</v>
      </c>
      <c r="O222" s="75" t="s">
        <v>862</v>
      </c>
      <c r="P222" s="63" t="s">
        <v>1300</v>
      </c>
      <c r="Q222" s="65">
        <v>71200000</v>
      </c>
    </row>
    <row r="223" spans="1:17">
      <c r="A223" s="69">
        <f t="shared" si="3"/>
        <v>222</v>
      </c>
      <c r="B223" s="89" t="s">
        <v>1301</v>
      </c>
      <c r="C223" s="90" t="s">
        <v>513</v>
      </c>
      <c r="D223" s="90" t="s">
        <v>514</v>
      </c>
      <c r="E223" s="90" t="s">
        <v>1302</v>
      </c>
      <c r="F223" s="91">
        <v>124</v>
      </c>
      <c r="G223" s="91">
        <v>2026</v>
      </c>
      <c r="H223" s="91" t="s">
        <v>1303</v>
      </c>
      <c r="I223" s="90" t="s">
        <v>1304</v>
      </c>
      <c r="J223" s="74">
        <v>15651503568890</v>
      </c>
      <c r="K223" s="79">
        <v>46232</v>
      </c>
      <c r="L223" s="92">
        <v>46596</v>
      </c>
      <c r="M223" s="93" t="s">
        <v>1305</v>
      </c>
      <c r="N223" s="63" t="s">
        <v>587</v>
      </c>
      <c r="O223" s="75">
        <v>0</v>
      </c>
      <c r="P223" s="63" t="s">
        <v>580</v>
      </c>
      <c r="Q223" s="65">
        <v>10000000</v>
      </c>
    </row>
    <row r="224" spans="1:17">
      <c r="A224" s="69">
        <f t="shared" si="3"/>
        <v>223</v>
      </c>
      <c r="B224" s="89" t="s">
        <v>1306</v>
      </c>
      <c r="C224" s="90" t="s">
        <v>513</v>
      </c>
      <c r="D224" s="90" t="s">
        <v>514</v>
      </c>
      <c r="E224" s="90" t="s">
        <v>1302</v>
      </c>
      <c r="F224" s="91">
        <v>124</v>
      </c>
      <c r="G224" s="91">
        <v>2026</v>
      </c>
      <c r="H224" s="90" t="s">
        <v>1307</v>
      </c>
      <c r="I224" s="90" t="s">
        <v>1308</v>
      </c>
      <c r="J224" s="74">
        <v>15651503568900</v>
      </c>
      <c r="K224" s="79">
        <v>46232</v>
      </c>
      <c r="L224" s="92">
        <v>46596</v>
      </c>
      <c r="M224" s="93" t="s">
        <v>1305</v>
      </c>
      <c r="N224" s="63" t="s">
        <v>587</v>
      </c>
      <c r="O224" s="75">
        <v>0</v>
      </c>
      <c r="P224" s="63" t="s">
        <v>580</v>
      </c>
      <c r="Q224" s="65">
        <v>10000000</v>
      </c>
    </row>
    <row r="225" spans="1:17" ht="17.25" thickBot="1">
      <c r="A225" s="57">
        <f t="shared" si="3"/>
        <v>224</v>
      </c>
      <c r="B225" s="94" t="s">
        <v>1309</v>
      </c>
      <c r="C225" s="94" t="s">
        <v>513</v>
      </c>
      <c r="D225" s="94" t="s">
        <v>514</v>
      </c>
      <c r="E225" s="94"/>
      <c r="F225" s="94">
        <v>124</v>
      </c>
      <c r="G225" s="94" t="s">
        <v>1065</v>
      </c>
      <c r="H225" s="95" t="s">
        <v>1310</v>
      </c>
      <c r="I225" s="95" t="s">
        <v>1311</v>
      </c>
      <c r="J225" s="60">
        <v>15651503568910</v>
      </c>
      <c r="K225" s="79">
        <v>46238</v>
      </c>
      <c r="L225" s="78">
        <v>46602</v>
      </c>
      <c r="M225" s="78" t="s">
        <v>990</v>
      </c>
      <c r="N225" s="63" t="s">
        <v>525</v>
      </c>
      <c r="O225" s="75" t="s">
        <v>711</v>
      </c>
      <c r="P225" s="63" t="s">
        <v>588</v>
      </c>
      <c r="Q225" s="65">
        <v>4700000</v>
      </c>
    </row>
    <row r="226" spans="1:17" ht="31.5" thickBot="1">
      <c r="A226" s="66">
        <f t="shared" si="3"/>
        <v>225</v>
      </c>
      <c r="B226" s="76" t="s">
        <v>1312</v>
      </c>
      <c r="C226" s="76" t="s">
        <v>513</v>
      </c>
      <c r="D226" s="76" t="s">
        <v>514</v>
      </c>
      <c r="E226" s="76"/>
      <c r="F226" s="76">
        <v>249</v>
      </c>
      <c r="G226" s="76" t="s">
        <v>865</v>
      </c>
      <c r="H226" s="77" t="s">
        <v>1313</v>
      </c>
      <c r="I226" s="77" t="s">
        <v>1314</v>
      </c>
      <c r="J226" s="60">
        <v>15651503568920</v>
      </c>
      <c r="K226" s="79">
        <v>46238</v>
      </c>
      <c r="L226" s="78">
        <v>46602</v>
      </c>
      <c r="M226" s="78" t="s">
        <v>1054</v>
      </c>
      <c r="N226" s="63" t="s">
        <v>525</v>
      </c>
      <c r="O226" s="75" t="s">
        <v>547</v>
      </c>
      <c r="P226" s="63" t="s">
        <v>782</v>
      </c>
      <c r="Q226" s="65">
        <v>10600000</v>
      </c>
    </row>
    <row r="227" spans="1:17" ht="17.25" thickBot="1">
      <c r="A227" s="66">
        <f t="shared" si="3"/>
        <v>226</v>
      </c>
      <c r="B227" s="76" t="s">
        <v>1315</v>
      </c>
      <c r="C227" s="76" t="s">
        <v>513</v>
      </c>
      <c r="D227" s="76" t="s">
        <v>514</v>
      </c>
      <c r="E227" s="76"/>
      <c r="F227" s="76">
        <v>249</v>
      </c>
      <c r="G227" s="76" t="s">
        <v>865</v>
      </c>
      <c r="H227" s="77" t="s">
        <v>1316</v>
      </c>
      <c r="I227" s="77" t="s">
        <v>1317</v>
      </c>
      <c r="J227" s="60">
        <v>15651503568930</v>
      </c>
      <c r="K227" s="79">
        <v>46238</v>
      </c>
      <c r="L227" s="78">
        <v>46602</v>
      </c>
      <c r="M227" s="78" t="s">
        <v>1054</v>
      </c>
      <c r="N227" s="63" t="s">
        <v>525</v>
      </c>
      <c r="O227" s="75" t="s">
        <v>711</v>
      </c>
      <c r="P227" s="63" t="s">
        <v>782</v>
      </c>
      <c r="Q227" s="65">
        <v>10600000</v>
      </c>
    </row>
    <row r="228" spans="1:17" ht="31.5" thickBot="1">
      <c r="A228" s="66">
        <f t="shared" si="3"/>
        <v>227</v>
      </c>
      <c r="B228" s="76" t="s">
        <v>1318</v>
      </c>
      <c r="C228" s="76" t="s">
        <v>1220</v>
      </c>
      <c r="D228" s="76" t="s">
        <v>987</v>
      </c>
      <c r="E228" s="76"/>
      <c r="F228" s="76">
        <v>1998</v>
      </c>
      <c r="G228" s="76" t="s">
        <v>758</v>
      </c>
      <c r="H228" s="77" t="s">
        <v>1319</v>
      </c>
      <c r="I228" s="77" t="s">
        <v>1320</v>
      </c>
      <c r="J228" s="60">
        <v>15651503568940</v>
      </c>
      <c r="K228" s="79">
        <v>46239</v>
      </c>
      <c r="L228" s="78">
        <v>46603</v>
      </c>
      <c r="M228" s="78" t="s">
        <v>990</v>
      </c>
      <c r="N228" s="63" t="s">
        <v>861</v>
      </c>
      <c r="O228" s="75" t="s">
        <v>862</v>
      </c>
      <c r="P228" s="63" t="s">
        <v>1321</v>
      </c>
      <c r="Q228" s="65">
        <v>42000000</v>
      </c>
    </row>
    <row r="229" spans="1:17" ht="17.25" thickBot="1">
      <c r="A229" s="66">
        <f t="shared" si="3"/>
        <v>228</v>
      </c>
      <c r="B229" s="85" t="s">
        <v>1322</v>
      </c>
      <c r="C229" s="80" t="s">
        <v>513</v>
      </c>
      <c r="D229" s="76" t="s">
        <v>514</v>
      </c>
      <c r="E229" s="76"/>
      <c r="F229" s="76">
        <v>149</v>
      </c>
      <c r="G229" s="77">
        <v>2022</v>
      </c>
      <c r="H229" s="77" t="s">
        <v>1323</v>
      </c>
      <c r="I229" s="80" t="s">
        <v>1324</v>
      </c>
      <c r="J229" s="60">
        <v>15651503568950</v>
      </c>
      <c r="K229" s="79">
        <v>46240</v>
      </c>
      <c r="L229" s="78">
        <v>46604</v>
      </c>
      <c r="M229" s="78" t="s">
        <v>990</v>
      </c>
      <c r="N229" s="63" t="s">
        <v>751</v>
      </c>
      <c r="O229" s="75" t="s">
        <v>106</v>
      </c>
      <c r="P229" s="63" t="s">
        <v>958</v>
      </c>
      <c r="Q229" s="65">
        <v>11500000</v>
      </c>
    </row>
    <row r="230" spans="1:17" ht="17.25" thickBot="1">
      <c r="A230" s="66">
        <f t="shared" si="3"/>
        <v>229</v>
      </c>
      <c r="B230" s="76" t="s">
        <v>1325</v>
      </c>
      <c r="C230" s="80" t="s">
        <v>513</v>
      </c>
      <c r="D230" s="76" t="s">
        <v>514</v>
      </c>
      <c r="E230" s="76"/>
      <c r="F230" s="76">
        <v>149</v>
      </c>
      <c r="G230" s="77">
        <v>2022</v>
      </c>
      <c r="H230" s="77" t="s">
        <v>1326</v>
      </c>
      <c r="I230" s="80" t="s">
        <v>1327</v>
      </c>
      <c r="J230" s="60">
        <v>15651503568960</v>
      </c>
      <c r="K230" s="79">
        <v>46240</v>
      </c>
      <c r="L230" s="78">
        <v>46604</v>
      </c>
      <c r="M230" s="78" t="s">
        <v>990</v>
      </c>
      <c r="N230" s="63" t="s">
        <v>751</v>
      </c>
      <c r="O230" s="75" t="s">
        <v>106</v>
      </c>
      <c r="P230" s="63" t="s">
        <v>958</v>
      </c>
      <c r="Q230" s="65">
        <v>11500000</v>
      </c>
    </row>
    <row r="231" spans="1:17" ht="17.25" thickBot="1">
      <c r="A231" s="66">
        <f t="shared" si="3"/>
        <v>230</v>
      </c>
      <c r="B231" s="76" t="s">
        <v>1328</v>
      </c>
      <c r="C231" s="80" t="s">
        <v>513</v>
      </c>
      <c r="D231" s="76" t="s">
        <v>514</v>
      </c>
      <c r="E231" s="76"/>
      <c r="F231" s="76">
        <v>149</v>
      </c>
      <c r="G231" s="77">
        <v>2022</v>
      </c>
      <c r="H231" s="77" t="s">
        <v>1329</v>
      </c>
      <c r="I231" s="80" t="s">
        <v>1330</v>
      </c>
      <c r="J231" s="60">
        <v>15651503568970</v>
      </c>
      <c r="K231" s="79">
        <v>46240</v>
      </c>
      <c r="L231" s="78">
        <v>46604</v>
      </c>
      <c r="M231" s="78" t="s">
        <v>990</v>
      </c>
      <c r="N231" s="63" t="s">
        <v>751</v>
      </c>
      <c r="O231" s="75" t="s">
        <v>106</v>
      </c>
      <c r="P231" s="63" t="s">
        <v>958</v>
      </c>
      <c r="Q231" s="65">
        <v>11500000</v>
      </c>
    </row>
    <row r="232" spans="1:17" ht="33.75" thickBot="1">
      <c r="A232" s="66">
        <f t="shared" si="3"/>
        <v>231</v>
      </c>
      <c r="B232" s="76" t="s">
        <v>1331</v>
      </c>
      <c r="C232" s="80" t="s">
        <v>521</v>
      </c>
      <c r="D232" s="86" t="s">
        <v>987</v>
      </c>
      <c r="E232" s="86"/>
      <c r="F232" s="76">
        <v>2776</v>
      </c>
      <c r="G232" s="77">
        <v>2023</v>
      </c>
      <c r="H232" s="76" t="s">
        <v>1332</v>
      </c>
      <c r="I232" s="76" t="s">
        <v>1333</v>
      </c>
      <c r="J232" s="60">
        <v>15651503568980</v>
      </c>
      <c r="K232" s="79">
        <v>46240</v>
      </c>
      <c r="L232" s="78">
        <v>46604</v>
      </c>
      <c r="M232" s="78" t="s">
        <v>1054</v>
      </c>
      <c r="N232" s="63" t="s">
        <v>587</v>
      </c>
      <c r="O232" s="75" t="s">
        <v>101</v>
      </c>
      <c r="P232" s="63" t="s">
        <v>1248</v>
      </c>
      <c r="Q232" s="65">
        <v>151600000</v>
      </c>
    </row>
    <row r="233" spans="1:17" ht="17.25" thickBot="1">
      <c r="A233" s="66">
        <f t="shared" si="3"/>
        <v>232</v>
      </c>
      <c r="B233" s="76" t="s">
        <v>1334</v>
      </c>
      <c r="C233" s="76" t="s">
        <v>513</v>
      </c>
      <c r="D233" s="76" t="s">
        <v>514</v>
      </c>
      <c r="E233" s="76"/>
      <c r="F233" s="76">
        <v>123</v>
      </c>
      <c r="G233" s="76" t="s">
        <v>1051</v>
      </c>
      <c r="H233" s="77" t="s">
        <v>1335</v>
      </c>
      <c r="I233" s="77" t="s">
        <v>1336</v>
      </c>
      <c r="J233" s="60">
        <v>15651503568990</v>
      </c>
      <c r="K233" s="79">
        <v>46244</v>
      </c>
      <c r="L233" s="78">
        <v>46608</v>
      </c>
      <c r="M233" s="78" t="s">
        <v>1054</v>
      </c>
      <c r="N233" s="63" t="s">
        <v>728</v>
      </c>
      <c r="O233" s="75" t="s">
        <v>103</v>
      </c>
      <c r="P233" s="63" t="s">
        <v>588</v>
      </c>
      <c r="Q233" s="65">
        <v>4300000</v>
      </c>
    </row>
    <row r="234" spans="1:17" ht="17.25" thickBot="1">
      <c r="A234" s="66">
        <f t="shared" si="3"/>
        <v>233</v>
      </c>
      <c r="B234" s="76" t="s">
        <v>1337</v>
      </c>
      <c r="C234" s="76" t="s">
        <v>521</v>
      </c>
      <c r="D234" s="76" t="s">
        <v>987</v>
      </c>
      <c r="E234" s="76"/>
      <c r="F234" s="76">
        <v>2000</v>
      </c>
      <c r="G234" s="76" t="s">
        <v>1105</v>
      </c>
      <c r="H234" s="77" t="s">
        <v>1338</v>
      </c>
      <c r="I234" s="77" t="s">
        <v>1339</v>
      </c>
      <c r="J234" s="60">
        <v>15651503569000</v>
      </c>
      <c r="K234" s="79">
        <v>46248</v>
      </c>
      <c r="L234" s="78">
        <v>46612</v>
      </c>
      <c r="M234" s="78" t="s">
        <v>990</v>
      </c>
      <c r="N234" s="63" t="s">
        <v>728</v>
      </c>
      <c r="O234" s="75" t="s">
        <v>118</v>
      </c>
      <c r="P234" s="63" t="s">
        <v>1340</v>
      </c>
      <c r="Q234" s="65">
        <v>39600000</v>
      </c>
    </row>
    <row r="235" spans="1:17" ht="17.25" thickBot="1">
      <c r="A235" s="66">
        <f t="shared" si="3"/>
        <v>234</v>
      </c>
      <c r="B235" s="76" t="s">
        <v>1341</v>
      </c>
      <c r="C235" s="76" t="s">
        <v>549</v>
      </c>
      <c r="D235" s="76" t="s">
        <v>514</v>
      </c>
      <c r="E235" s="76"/>
      <c r="F235" s="76">
        <v>420</v>
      </c>
      <c r="G235" s="76" t="s">
        <v>1209</v>
      </c>
      <c r="H235" s="77" t="s">
        <v>1342</v>
      </c>
      <c r="I235" s="77" t="s">
        <v>1343</v>
      </c>
      <c r="J235" s="60">
        <v>15651503582290</v>
      </c>
      <c r="K235" s="79">
        <v>46252</v>
      </c>
      <c r="L235" s="78">
        <v>46616</v>
      </c>
      <c r="M235" s="78" t="s">
        <v>990</v>
      </c>
      <c r="N235" s="63" t="s">
        <v>728</v>
      </c>
      <c r="O235" s="75" t="s">
        <v>110</v>
      </c>
      <c r="P235" s="63" t="s">
        <v>1344</v>
      </c>
      <c r="Q235" s="65">
        <v>24000000</v>
      </c>
    </row>
    <row r="236" spans="1:17" ht="17.25" thickBot="1">
      <c r="A236" s="66">
        <f t="shared" si="3"/>
        <v>235</v>
      </c>
      <c r="B236" s="76" t="s">
        <v>1345</v>
      </c>
      <c r="C236" s="76" t="s">
        <v>513</v>
      </c>
      <c r="D236" s="76" t="s">
        <v>514</v>
      </c>
      <c r="E236" s="76"/>
      <c r="F236" s="76">
        <v>149</v>
      </c>
      <c r="G236" s="76" t="s">
        <v>1135</v>
      </c>
      <c r="H236" s="77" t="s">
        <v>1346</v>
      </c>
      <c r="I236" s="77" t="s">
        <v>1347</v>
      </c>
      <c r="J236" s="60">
        <v>15651503569010</v>
      </c>
      <c r="K236" s="79">
        <v>46254</v>
      </c>
      <c r="L236" s="78">
        <v>46618</v>
      </c>
      <c r="M236" s="78" t="s">
        <v>990</v>
      </c>
      <c r="N236" s="63" t="s">
        <v>518</v>
      </c>
      <c r="O236" s="75" t="s">
        <v>1078</v>
      </c>
      <c r="P236" s="63" t="s">
        <v>958</v>
      </c>
      <c r="Q236" s="65">
        <v>12400000</v>
      </c>
    </row>
    <row r="237" spans="1:17" ht="17.25" thickBot="1">
      <c r="A237" s="66">
        <f t="shared" si="3"/>
        <v>236</v>
      </c>
      <c r="B237" s="76" t="s">
        <v>1348</v>
      </c>
      <c r="C237" s="76" t="s">
        <v>513</v>
      </c>
      <c r="D237" s="76" t="s">
        <v>514</v>
      </c>
      <c r="E237" s="76"/>
      <c r="F237" s="76">
        <v>149</v>
      </c>
      <c r="G237" s="76" t="s">
        <v>1135</v>
      </c>
      <c r="H237" s="77" t="s">
        <v>1349</v>
      </c>
      <c r="I237" s="77" t="s">
        <v>1350</v>
      </c>
      <c r="J237" s="60">
        <v>15651503569020</v>
      </c>
      <c r="K237" s="79">
        <v>46254</v>
      </c>
      <c r="L237" s="78">
        <v>46618</v>
      </c>
      <c r="M237" s="78" t="s">
        <v>990</v>
      </c>
      <c r="N237" s="63" t="s">
        <v>518</v>
      </c>
      <c r="O237" s="75" t="s">
        <v>1078</v>
      </c>
      <c r="P237" s="63" t="s">
        <v>958</v>
      </c>
      <c r="Q237" s="65">
        <v>12400000</v>
      </c>
    </row>
    <row r="238" spans="1:17" ht="17.25" thickBot="1">
      <c r="A238" s="66">
        <f t="shared" si="3"/>
        <v>237</v>
      </c>
      <c r="B238" s="76" t="s">
        <v>1351</v>
      </c>
      <c r="C238" s="76" t="s">
        <v>513</v>
      </c>
      <c r="D238" s="76" t="s">
        <v>514</v>
      </c>
      <c r="E238" s="76"/>
      <c r="F238" s="76">
        <v>149</v>
      </c>
      <c r="G238" s="76" t="s">
        <v>1135</v>
      </c>
      <c r="H238" s="77" t="s">
        <v>1352</v>
      </c>
      <c r="I238" s="77" t="s">
        <v>1353</v>
      </c>
      <c r="J238" s="60">
        <v>15651503569030</v>
      </c>
      <c r="K238" s="79">
        <v>46254</v>
      </c>
      <c r="L238" s="78">
        <v>46618</v>
      </c>
      <c r="M238" s="78" t="s">
        <v>990</v>
      </c>
      <c r="N238" s="63" t="s">
        <v>518</v>
      </c>
      <c r="O238" s="75" t="s">
        <v>1078</v>
      </c>
      <c r="P238" s="63" t="s">
        <v>958</v>
      </c>
      <c r="Q238" s="65">
        <v>12400000</v>
      </c>
    </row>
    <row r="239" spans="1:17" ht="17.25" thickBot="1">
      <c r="A239" s="66">
        <f t="shared" si="3"/>
        <v>238</v>
      </c>
      <c r="B239" s="76" t="s">
        <v>1354</v>
      </c>
      <c r="C239" s="76" t="s">
        <v>513</v>
      </c>
      <c r="D239" s="76" t="s">
        <v>514</v>
      </c>
      <c r="E239" s="76"/>
      <c r="F239" s="76">
        <v>149</v>
      </c>
      <c r="G239" s="76" t="s">
        <v>1135</v>
      </c>
      <c r="H239" s="77" t="s">
        <v>1355</v>
      </c>
      <c r="I239" s="77" t="s">
        <v>1356</v>
      </c>
      <c r="J239" s="60">
        <v>15651503569040</v>
      </c>
      <c r="K239" s="79">
        <v>46254</v>
      </c>
      <c r="L239" s="78">
        <v>46618</v>
      </c>
      <c r="M239" s="78" t="s">
        <v>990</v>
      </c>
      <c r="N239" s="63" t="s">
        <v>518</v>
      </c>
      <c r="O239" s="75" t="s">
        <v>1078</v>
      </c>
      <c r="P239" s="63" t="s">
        <v>958</v>
      </c>
      <c r="Q239" s="65">
        <v>12400000</v>
      </c>
    </row>
    <row r="240" spans="1:17" ht="17.25" thickBot="1">
      <c r="A240" s="66">
        <f t="shared" si="3"/>
        <v>239</v>
      </c>
      <c r="B240" s="76" t="s">
        <v>1357</v>
      </c>
      <c r="C240" s="76" t="s">
        <v>513</v>
      </c>
      <c r="D240" s="76" t="s">
        <v>514</v>
      </c>
      <c r="E240" s="76"/>
      <c r="F240" s="76">
        <v>149</v>
      </c>
      <c r="G240" s="76" t="s">
        <v>1135</v>
      </c>
      <c r="H240" s="77" t="s">
        <v>1358</v>
      </c>
      <c r="I240" s="77" t="s">
        <v>1359</v>
      </c>
      <c r="J240" s="60">
        <v>15651503569050</v>
      </c>
      <c r="K240" s="79">
        <v>46254</v>
      </c>
      <c r="L240" s="78">
        <v>46618</v>
      </c>
      <c r="M240" s="78" t="s">
        <v>990</v>
      </c>
      <c r="N240" s="63" t="s">
        <v>518</v>
      </c>
      <c r="O240" s="75" t="s">
        <v>123</v>
      </c>
      <c r="P240" s="63" t="s">
        <v>958</v>
      </c>
      <c r="Q240" s="65">
        <v>12400000</v>
      </c>
    </row>
    <row r="241" spans="1:17" ht="17.25" thickBot="1">
      <c r="A241" s="66">
        <f t="shared" si="3"/>
        <v>240</v>
      </c>
      <c r="B241" s="76" t="s">
        <v>1360</v>
      </c>
      <c r="C241" s="76" t="s">
        <v>513</v>
      </c>
      <c r="D241" s="76" t="s">
        <v>514</v>
      </c>
      <c r="E241" s="76"/>
      <c r="F241" s="76">
        <v>149</v>
      </c>
      <c r="G241" s="76" t="s">
        <v>1135</v>
      </c>
      <c r="H241" s="77" t="s">
        <v>1361</v>
      </c>
      <c r="I241" s="77" t="s">
        <v>1362</v>
      </c>
      <c r="J241" s="60">
        <v>15651503569060</v>
      </c>
      <c r="K241" s="79">
        <v>46254</v>
      </c>
      <c r="L241" s="78">
        <v>46618</v>
      </c>
      <c r="M241" s="78" t="s">
        <v>990</v>
      </c>
      <c r="N241" s="63" t="s">
        <v>518</v>
      </c>
      <c r="O241" s="75" t="s">
        <v>123</v>
      </c>
      <c r="P241" s="63" t="s">
        <v>958</v>
      </c>
      <c r="Q241" s="65">
        <v>12400000</v>
      </c>
    </row>
    <row r="242" spans="1:17" ht="17.25" thickBot="1">
      <c r="A242" s="66">
        <f t="shared" si="3"/>
        <v>241</v>
      </c>
      <c r="B242" s="76" t="s">
        <v>1363</v>
      </c>
      <c r="C242" s="76" t="s">
        <v>513</v>
      </c>
      <c r="D242" s="76" t="s">
        <v>514</v>
      </c>
      <c r="E242" s="76"/>
      <c r="F242" s="76">
        <v>149</v>
      </c>
      <c r="G242" s="76" t="s">
        <v>1135</v>
      </c>
      <c r="H242" s="77" t="s">
        <v>1364</v>
      </c>
      <c r="I242" s="77" t="s">
        <v>1365</v>
      </c>
      <c r="J242" s="60">
        <v>15651503569070</v>
      </c>
      <c r="K242" s="79">
        <v>46254</v>
      </c>
      <c r="L242" s="78">
        <v>46618</v>
      </c>
      <c r="M242" s="78" t="s">
        <v>990</v>
      </c>
      <c r="N242" s="63" t="s">
        <v>518</v>
      </c>
      <c r="O242" s="75" t="s">
        <v>123</v>
      </c>
      <c r="P242" s="63" t="s">
        <v>958</v>
      </c>
      <c r="Q242" s="65">
        <v>12400000</v>
      </c>
    </row>
    <row r="243" spans="1:17" ht="17.25" thickBot="1">
      <c r="A243" s="66">
        <f t="shared" si="3"/>
        <v>242</v>
      </c>
      <c r="B243" s="76" t="s">
        <v>1366</v>
      </c>
      <c r="C243" s="76" t="s">
        <v>513</v>
      </c>
      <c r="D243" s="76" t="s">
        <v>514</v>
      </c>
      <c r="E243" s="76"/>
      <c r="F243" s="76">
        <v>149</v>
      </c>
      <c r="G243" s="76" t="s">
        <v>1135</v>
      </c>
      <c r="H243" s="77" t="s">
        <v>1367</v>
      </c>
      <c r="I243" s="77" t="s">
        <v>1368</v>
      </c>
      <c r="J243" s="60">
        <v>15651503569080</v>
      </c>
      <c r="K243" s="79">
        <v>46254</v>
      </c>
      <c r="L243" s="78">
        <v>46618</v>
      </c>
      <c r="M243" s="78" t="s">
        <v>990</v>
      </c>
      <c r="N243" s="63" t="s">
        <v>518</v>
      </c>
      <c r="O243" s="75" t="s">
        <v>123</v>
      </c>
      <c r="P243" s="63" t="s">
        <v>958</v>
      </c>
      <c r="Q243" s="65">
        <v>12400000</v>
      </c>
    </row>
    <row r="244" spans="1:17" ht="17.25" thickBot="1">
      <c r="A244" s="66">
        <f t="shared" si="3"/>
        <v>243</v>
      </c>
      <c r="B244" s="76" t="s">
        <v>1369</v>
      </c>
      <c r="C244" s="76" t="s">
        <v>513</v>
      </c>
      <c r="D244" s="76" t="s">
        <v>514</v>
      </c>
      <c r="E244" s="76"/>
      <c r="F244" s="76">
        <v>149</v>
      </c>
      <c r="G244" s="76" t="s">
        <v>1135</v>
      </c>
      <c r="H244" s="77" t="s">
        <v>1370</v>
      </c>
      <c r="I244" s="77" t="s">
        <v>1371</v>
      </c>
      <c r="J244" s="60">
        <v>15651503569090</v>
      </c>
      <c r="K244" s="79">
        <v>46254</v>
      </c>
      <c r="L244" s="78">
        <v>46618</v>
      </c>
      <c r="M244" s="78" t="s">
        <v>990</v>
      </c>
      <c r="N244" s="63" t="s">
        <v>518</v>
      </c>
      <c r="O244" s="75" t="s">
        <v>123</v>
      </c>
      <c r="P244" s="63" t="s">
        <v>958</v>
      </c>
      <c r="Q244" s="65">
        <v>12400000</v>
      </c>
    </row>
    <row r="245" spans="1:17" ht="17.25" thickBot="1">
      <c r="A245" s="66">
        <f t="shared" si="3"/>
        <v>244</v>
      </c>
      <c r="B245" s="76" t="s">
        <v>1372</v>
      </c>
      <c r="C245" s="76" t="s">
        <v>513</v>
      </c>
      <c r="D245" s="76" t="s">
        <v>514</v>
      </c>
      <c r="E245" s="76"/>
      <c r="F245" s="76">
        <v>149</v>
      </c>
      <c r="G245" s="76" t="s">
        <v>1135</v>
      </c>
      <c r="H245" s="77" t="s">
        <v>1373</v>
      </c>
      <c r="I245" s="77" t="s">
        <v>1374</v>
      </c>
      <c r="J245" s="60">
        <v>15651503569100</v>
      </c>
      <c r="K245" s="79">
        <v>46254</v>
      </c>
      <c r="L245" s="78">
        <v>46618</v>
      </c>
      <c r="M245" s="78" t="s">
        <v>990</v>
      </c>
      <c r="N245" s="63" t="s">
        <v>587</v>
      </c>
      <c r="O245" s="75" t="s">
        <v>804</v>
      </c>
      <c r="P245" s="63" t="s">
        <v>958</v>
      </c>
      <c r="Q245" s="65">
        <v>12400000</v>
      </c>
    </row>
    <row r="246" spans="1:17" ht="17.25" thickBot="1">
      <c r="A246" s="66">
        <f t="shared" si="3"/>
        <v>245</v>
      </c>
      <c r="B246" s="76" t="s">
        <v>1375</v>
      </c>
      <c r="C246" s="76" t="s">
        <v>513</v>
      </c>
      <c r="D246" s="76" t="s">
        <v>514</v>
      </c>
      <c r="E246" s="76"/>
      <c r="F246" s="76">
        <v>149</v>
      </c>
      <c r="G246" s="76" t="s">
        <v>1135</v>
      </c>
      <c r="H246" s="77" t="s">
        <v>1376</v>
      </c>
      <c r="I246" s="77" t="s">
        <v>1377</v>
      </c>
      <c r="J246" s="60">
        <v>15651503569110</v>
      </c>
      <c r="K246" s="79">
        <v>46254</v>
      </c>
      <c r="L246" s="78">
        <v>46618</v>
      </c>
      <c r="M246" s="78" t="s">
        <v>990</v>
      </c>
      <c r="N246" s="63" t="s">
        <v>587</v>
      </c>
      <c r="O246" s="75" t="s">
        <v>804</v>
      </c>
      <c r="P246" s="63" t="s">
        <v>958</v>
      </c>
      <c r="Q246" s="65">
        <v>12400000</v>
      </c>
    </row>
    <row r="247" spans="1:17" ht="17.25" thickBot="1">
      <c r="A247" s="66">
        <f t="shared" si="3"/>
        <v>246</v>
      </c>
      <c r="B247" s="76" t="s">
        <v>1378</v>
      </c>
      <c r="C247" s="76" t="s">
        <v>513</v>
      </c>
      <c r="D247" s="76" t="s">
        <v>514</v>
      </c>
      <c r="E247" s="76"/>
      <c r="F247" s="76">
        <v>149</v>
      </c>
      <c r="G247" s="76" t="s">
        <v>1135</v>
      </c>
      <c r="H247" s="77" t="s">
        <v>1379</v>
      </c>
      <c r="I247" s="77" t="s">
        <v>1380</v>
      </c>
      <c r="J247" s="60">
        <v>15651503569120</v>
      </c>
      <c r="K247" s="79">
        <v>46254</v>
      </c>
      <c r="L247" s="78">
        <v>46618</v>
      </c>
      <c r="M247" s="78" t="s">
        <v>990</v>
      </c>
      <c r="N247" s="63" t="s">
        <v>587</v>
      </c>
      <c r="O247" s="75" t="s">
        <v>804</v>
      </c>
      <c r="P247" s="63" t="s">
        <v>958</v>
      </c>
      <c r="Q247" s="65">
        <v>12400000</v>
      </c>
    </row>
    <row r="248" spans="1:17" ht="17.25" thickBot="1">
      <c r="A248" s="66">
        <f t="shared" si="3"/>
        <v>247</v>
      </c>
      <c r="B248" s="76" t="s">
        <v>1381</v>
      </c>
      <c r="C248" s="76" t="s">
        <v>513</v>
      </c>
      <c r="D248" s="76" t="s">
        <v>514</v>
      </c>
      <c r="E248" s="76"/>
      <c r="F248" s="76">
        <v>149</v>
      </c>
      <c r="G248" s="76" t="s">
        <v>1135</v>
      </c>
      <c r="H248" s="77" t="s">
        <v>1382</v>
      </c>
      <c r="I248" s="77" t="s">
        <v>1383</v>
      </c>
      <c r="J248" s="60">
        <v>15651503569130</v>
      </c>
      <c r="K248" s="79">
        <v>46254</v>
      </c>
      <c r="L248" s="78">
        <v>46618</v>
      </c>
      <c r="M248" s="78" t="s">
        <v>990</v>
      </c>
      <c r="N248" s="63" t="s">
        <v>587</v>
      </c>
      <c r="O248" s="75" t="s">
        <v>804</v>
      </c>
      <c r="P248" s="63" t="s">
        <v>958</v>
      </c>
      <c r="Q248" s="65">
        <v>12400000</v>
      </c>
    </row>
    <row r="249" spans="1:17" ht="17.25" thickBot="1">
      <c r="A249" s="66">
        <f t="shared" si="3"/>
        <v>248</v>
      </c>
      <c r="B249" s="76" t="s">
        <v>1384</v>
      </c>
      <c r="C249" s="76" t="s">
        <v>513</v>
      </c>
      <c r="D249" s="76" t="s">
        <v>514</v>
      </c>
      <c r="E249" s="76"/>
      <c r="F249" s="76">
        <v>149</v>
      </c>
      <c r="G249" s="76" t="s">
        <v>1135</v>
      </c>
      <c r="H249" s="77" t="s">
        <v>1385</v>
      </c>
      <c r="I249" s="77" t="s">
        <v>1386</v>
      </c>
      <c r="J249" s="60">
        <v>15651503569150</v>
      </c>
      <c r="K249" s="79">
        <v>46254</v>
      </c>
      <c r="L249" s="78">
        <v>46618</v>
      </c>
      <c r="M249" s="78" t="s">
        <v>990</v>
      </c>
      <c r="N249" s="63" t="s">
        <v>518</v>
      </c>
      <c r="O249" s="75" t="s">
        <v>123</v>
      </c>
      <c r="P249" s="63" t="s">
        <v>958</v>
      </c>
      <c r="Q249" s="65">
        <v>12400000</v>
      </c>
    </row>
    <row r="250" spans="1:17" ht="17.25" thickBot="1">
      <c r="A250" s="66">
        <f t="shared" si="3"/>
        <v>249</v>
      </c>
      <c r="B250" s="76" t="s">
        <v>1387</v>
      </c>
      <c r="C250" s="76" t="s">
        <v>736</v>
      </c>
      <c r="D250" s="76" t="s">
        <v>987</v>
      </c>
      <c r="E250" s="76"/>
      <c r="F250" s="76">
        <v>2755</v>
      </c>
      <c r="G250" s="76" t="s">
        <v>775</v>
      </c>
      <c r="H250" s="77" t="s">
        <v>1388</v>
      </c>
      <c r="I250" s="77" t="s">
        <v>1389</v>
      </c>
      <c r="J250" s="60">
        <v>15651503569160</v>
      </c>
      <c r="K250" s="79">
        <v>46267</v>
      </c>
      <c r="L250" s="78">
        <v>46631</v>
      </c>
      <c r="M250" s="78" t="s">
        <v>990</v>
      </c>
      <c r="N250" s="63" t="s">
        <v>525</v>
      </c>
      <c r="O250" s="75" t="s">
        <v>827</v>
      </c>
      <c r="P250" s="63" t="s">
        <v>1390</v>
      </c>
      <c r="Q250" s="65">
        <v>192400000</v>
      </c>
    </row>
    <row r="251" spans="1:17" ht="17.25" thickBot="1">
      <c r="A251" s="66">
        <f t="shared" si="3"/>
        <v>250</v>
      </c>
      <c r="B251" s="76" t="s">
        <v>1391</v>
      </c>
      <c r="C251" s="76" t="s">
        <v>736</v>
      </c>
      <c r="D251" s="76" t="s">
        <v>987</v>
      </c>
      <c r="E251" s="76"/>
      <c r="F251" s="76">
        <v>2694</v>
      </c>
      <c r="G251" s="76" t="s">
        <v>775</v>
      </c>
      <c r="H251" s="77" t="s">
        <v>1392</v>
      </c>
      <c r="I251" s="77" t="s">
        <v>1393</v>
      </c>
      <c r="J251" s="60">
        <v>15651503569170</v>
      </c>
      <c r="K251" s="79">
        <v>46267</v>
      </c>
      <c r="L251" s="78">
        <v>46631</v>
      </c>
      <c r="M251" s="78" t="s">
        <v>990</v>
      </c>
      <c r="N251" s="63" t="s">
        <v>525</v>
      </c>
      <c r="O251" s="75" t="s">
        <v>674</v>
      </c>
      <c r="P251" s="63" t="s">
        <v>1133</v>
      </c>
      <c r="Q251" s="65">
        <v>163300000</v>
      </c>
    </row>
    <row r="252" spans="1:17" ht="17.25" thickBot="1">
      <c r="A252" s="66">
        <f t="shared" si="3"/>
        <v>251</v>
      </c>
      <c r="B252" s="76" t="s">
        <v>1394</v>
      </c>
      <c r="C252" s="76" t="s">
        <v>736</v>
      </c>
      <c r="D252" s="76" t="s">
        <v>987</v>
      </c>
      <c r="E252" s="76"/>
      <c r="F252" s="76">
        <v>2694</v>
      </c>
      <c r="G252" s="76" t="s">
        <v>775</v>
      </c>
      <c r="H252" s="77" t="s">
        <v>1395</v>
      </c>
      <c r="I252" s="77" t="s">
        <v>1396</v>
      </c>
      <c r="J252" s="60">
        <v>15651503569180</v>
      </c>
      <c r="K252" s="79">
        <v>46267</v>
      </c>
      <c r="L252" s="78">
        <v>46631</v>
      </c>
      <c r="M252" s="78" t="s">
        <v>990</v>
      </c>
      <c r="N252" s="63" t="s">
        <v>587</v>
      </c>
      <c r="O252" s="75" t="s">
        <v>113</v>
      </c>
      <c r="P252" s="63" t="s">
        <v>1133</v>
      </c>
      <c r="Q252" s="65">
        <v>163300000</v>
      </c>
    </row>
    <row r="253" spans="1:17" ht="17.25" thickBot="1">
      <c r="A253" s="66">
        <f t="shared" si="3"/>
        <v>252</v>
      </c>
      <c r="B253" s="76" t="s">
        <v>1397</v>
      </c>
      <c r="C253" s="76" t="s">
        <v>736</v>
      </c>
      <c r="D253" s="76" t="s">
        <v>987</v>
      </c>
      <c r="E253" s="76"/>
      <c r="F253" s="76">
        <v>2694</v>
      </c>
      <c r="G253" s="76" t="s">
        <v>775</v>
      </c>
      <c r="H253" s="77" t="s">
        <v>1398</v>
      </c>
      <c r="I253" s="77" t="s">
        <v>1399</v>
      </c>
      <c r="J253" s="60">
        <v>15651503569190</v>
      </c>
      <c r="K253" s="79">
        <v>46267</v>
      </c>
      <c r="L253" s="78">
        <v>46631</v>
      </c>
      <c r="M253" s="78" t="s">
        <v>990</v>
      </c>
      <c r="N253" s="63" t="s">
        <v>587</v>
      </c>
      <c r="O253" s="75" t="s">
        <v>98</v>
      </c>
      <c r="P253" s="63" t="s">
        <v>1133</v>
      </c>
      <c r="Q253" s="65">
        <v>163300000</v>
      </c>
    </row>
    <row r="254" spans="1:17" ht="17.25" thickBot="1">
      <c r="A254" s="66">
        <f t="shared" si="3"/>
        <v>253</v>
      </c>
      <c r="B254" s="76" t="s">
        <v>1400</v>
      </c>
      <c r="C254" s="76" t="s">
        <v>736</v>
      </c>
      <c r="D254" s="76" t="s">
        <v>987</v>
      </c>
      <c r="E254" s="76"/>
      <c r="F254" s="76">
        <v>2694</v>
      </c>
      <c r="G254" s="76" t="s">
        <v>775</v>
      </c>
      <c r="H254" s="77" t="s">
        <v>1401</v>
      </c>
      <c r="I254" s="77" t="s">
        <v>1402</v>
      </c>
      <c r="J254" s="60">
        <v>15651503569200</v>
      </c>
      <c r="K254" s="79">
        <v>46267</v>
      </c>
      <c r="L254" s="78">
        <v>46631</v>
      </c>
      <c r="M254" s="78" t="s">
        <v>990</v>
      </c>
      <c r="N254" s="63" t="s">
        <v>525</v>
      </c>
      <c r="O254" s="75" t="s">
        <v>711</v>
      </c>
      <c r="P254" s="63" t="s">
        <v>1133</v>
      </c>
      <c r="Q254" s="65">
        <v>163300000</v>
      </c>
    </row>
    <row r="255" spans="1:17" ht="17.25" thickBot="1">
      <c r="A255" s="66">
        <f t="shared" si="3"/>
        <v>254</v>
      </c>
      <c r="B255" s="76" t="s">
        <v>1403</v>
      </c>
      <c r="C255" s="76" t="s">
        <v>736</v>
      </c>
      <c r="D255" s="76" t="s">
        <v>987</v>
      </c>
      <c r="E255" s="76"/>
      <c r="F255" s="76">
        <v>2694</v>
      </c>
      <c r="G255" s="76" t="s">
        <v>775</v>
      </c>
      <c r="H255" s="77" t="s">
        <v>1404</v>
      </c>
      <c r="I255" s="77" t="s">
        <v>1405</v>
      </c>
      <c r="J255" s="60">
        <v>15651503569220</v>
      </c>
      <c r="K255" s="79">
        <v>46268</v>
      </c>
      <c r="L255" s="78">
        <v>46632</v>
      </c>
      <c r="M255" s="78" t="s">
        <v>990</v>
      </c>
      <c r="N255" s="63" t="s">
        <v>518</v>
      </c>
      <c r="O255" s="75" t="s">
        <v>123</v>
      </c>
      <c r="P255" s="63" t="s">
        <v>1133</v>
      </c>
      <c r="Q255" s="65">
        <v>163300000</v>
      </c>
    </row>
    <row r="256" spans="1:17" ht="17.25" thickBot="1">
      <c r="A256" s="66">
        <f t="shared" si="3"/>
        <v>255</v>
      </c>
      <c r="B256" s="76" t="s">
        <v>1406</v>
      </c>
      <c r="C256" s="76" t="s">
        <v>736</v>
      </c>
      <c r="D256" s="76" t="s">
        <v>987</v>
      </c>
      <c r="E256" s="76"/>
      <c r="F256" s="76">
        <v>2694</v>
      </c>
      <c r="G256" s="76" t="s">
        <v>775</v>
      </c>
      <c r="H256" s="77" t="s">
        <v>1407</v>
      </c>
      <c r="I256" s="77" t="s">
        <v>1408</v>
      </c>
      <c r="J256" s="60">
        <v>15651503569230</v>
      </c>
      <c r="K256" s="79">
        <v>46268</v>
      </c>
      <c r="L256" s="78">
        <v>46632</v>
      </c>
      <c r="M256" s="78" t="s">
        <v>990</v>
      </c>
      <c r="N256" s="63" t="s">
        <v>518</v>
      </c>
      <c r="O256" s="75" t="s">
        <v>1078</v>
      </c>
      <c r="P256" s="63" t="s">
        <v>1133</v>
      </c>
      <c r="Q256" s="65">
        <v>163300000</v>
      </c>
    </row>
    <row r="257" spans="1:17" ht="17.25" thickBot="1">
      <c r="A257" s="66">
        <f t="shared" si="3"/>
        <v>256</v>
      </c>
      <c r="B257" s="76" t="s">
        <v>1409</v>
      </c>
      <c r="C257" s="76" t="s">
        <v>736</v>
      </c>
      <c r="D257" s="76" t="s">
        <v>987</v>
      </c>
      <c r="E257" s="76"/>
      <c r="F257" s="76">
        <v>2487</v>
      </c>
      <c r="G257" s="76" t="s">
        <v>775</v>
      </c>
      <c r="H257" s="77" t="s">
        <v>1410</v>
      </c>
      <c r="I257" s="77" t="s">
        <v>1411</v>
      </c>
      <c r="J257" s="60">
        <v>15651503569240</v>
      </c>
      <c r="K257" s="79">
        <v>46268</v>
      </c>
      <c r="L257" s="78">
        <v>46632</v>
      </c>
      <c r="M257" s="78" t="s">
        <v>990</v>
      </c>
      <c r="N257" s="63" t="s">
        <v>518</v>
      </c>
      <c r="O257" s="75" t="s">
        <v>118</v>
      </c>
      <c r="P257" s="63" t="s">
        <v>1412</v>
      </c>
      <c r="Q257" s="65">
        <v>154000000</v>
      </c>
    </row>
    <row r="258" spans="1:17" ht="17.25" thickBot="1">
      <c r="A258" s="66">
        <f t="shared" si="3"/>
        <v>257</v>
      </c>
      <c r="B258" s="76" t="s">
        <v>1413</v>
      </c>
      <c r="C258" s="76" t="s">
        <v>736</v>
      </c>
      <c r="D258" s="76" t="s">
        <v>987</v>
      </c>
      <c r="E258" s="76"/>
      <c r="F258" s="76">
        <v>2694</v>
      </c>
      <c r="G258" s="76" t="s">
        <v>775</v>
      </c>
      <c r="H258" s="77" t="s">
        <v>1414</v>
      </c>
      <c r="I258" s="77" t="s">
        <v>1415</v>
      </c>
      <c r="J258" s="60">
        <v>15651503569760</v>
      </c>
      <c r="K258" s="79">
        <v>46269</v>
      </c>
      <c r="L258" s="78">
        <v>46633</v>
      </c>
      <c r="M258" s="78" t="s">
        <v>990</v>
      </c>
      <c r="N258" s="63" t="s">
        <v>525</v>
      </c>
      <c r="O258" s="75" t="s">
        <v>572</v>
      </c>
      <c r="P258" s="63" t="s">
        <v>1133</v>
      </c>
      <c r="Q258" s="65">
        <v>163300000</v>
      </c>
    </row>
    <row r="259" spans="1:17" ht="17.25" thickBot="1">
      <c r="A259" s="66">
        <f t="shared" si="3"/>
        <v>258</v>
      </c>
      <c r="B259" s="76" t="s">
        <v>1416</v>
      </c>
      <c r="C259" s="76" t="s">
        <v>736</v>
      </c>
      <c r="D259" s="76" t="s">
        <v>987</v>
      </c>
      <c r="E259" s="76"/>
      <c r="F259" s="76">
        <v>2694</v>
      </c>
      <c r="G259" s="76" t="s">
        <v>775</v>
      </c>
      <c r="H259" s="77" t="s">
        <v>1417</v>
      </c>
      <c r="I259" s="77" t="s">
        <v>1418</v>
      </c>
      <c r="J259" s="60">
        <v>15651503569250</v>
      </c>
      <c r="K259" s="79">
        <v>46270</v>
      </c>
      <c r="L259" s="78">
        <v>46634</v>
      </c>
      <c r="M259" s="78" t="s">
        <v>990</v>
      </c>
      <c r="N259" s="63" t="s">
        <v>592</v>
      </c>
      <c r="O259" s="75" t="s">
        <v>99</v>
      </c>
      <c r="P259" s="63" t="s">
        <v>1419</v>
      </c>
      <c r="Q259" s="65">
        <v>164800000</v>
      </c>
    </row>
    <row r="260" spans="1:17" ht="16.5">
      <c r="A260" s="71">
        <f t="shared" ref="A260:A323" si="4">+A259+1</f>
        <v>259</v>
      </c>
      <c r="B260" s="87" t="s">
        <v>1420</v>
      </c>
      <c r="C260" s="87" t="s">
        <v>736</v>
      </c>
      <c r="D260" s="87" t="s">
        <v>987</v>
      </c>
      <c r="E260" s="87"/>
      <c r="F260" s="87">
        <v>2694</v>
      </c>
      <c r="G260" s="87" t="s">
        <v>775</v>
      </c>
      <c r="H260" s="88" t="s">
        <v>1421</v>
      </c>
      <c r="I260" s="88" t="s">
        <v>1422</v>
      </c>
      <c r="J260" s="60">
        <v>15651503569260</v>
      </c>
      <c r="K260" s="79">
        <v>46270</v>
      </c>
      <c r="L260" s="78">
        <v>46634</v>
      </c>
      <c r="M260" s="78" t="s">
        <v>990</v>
      </c>
      <c r="N260" s="63" t="s">
        <v>592</v>
      </c>
      <c r="O260" s="75" t="s">
        <v>659</v>
      </c>
      <c r="P260" s="63" t="s">
        <v>1419</v>
      </c>
      <c r="Q260" s="65">
        <v>164800000</v>
      </c>
    </row>
    <row r="261" spans="1:17">
      <c r="A261" s="69">
        <f t="shared" si="4"/>
        <v>260</v>
      </c>
      <c r="B261" s="96" t="s">
        <v>1423</v>
      </c>
      <c r="C261" s="91" t="s">
        <v>721</v>
      </c>
      <c r="D261" s="91" t="s">
        <v>1424</v>
      </c>
      <c r="E261" s="91" t="s">
        <v>1425</v>
      </c>
      <c r="F261" s="91">
        <v>197</v>
      </c>
      <c r="G261" s="91">
        <v>2026</v>
      </c>
      <c r="H261" s="91" t="s">
        <v>1426</v>
      </c>
      <c r="I261" s="91" t="s">
        <v>1427</v>
      </c>
      <c r="J261" s="74">
        <v>15651503569270</v>
      </c>
      <c r="K261" s="79">
        <v>46274</v>
      </c>
      <c r="L261" s="97">
        <v>46638</v>
      </c>
      <c r="M261" s="93" t="s">
        <v>990</v>
      </c>
      <c r="N261" s="63" t="s">
        <v>587</v>
      </c>
      <c r="O261" s="75" t="s">
        <v>122</v>
      </c>
      <c r="P261" s="63" t="s">
        <v>1428</v>
      </c>
      <c r="Q261" s="65">
        <v>14700000</v>
      </c>
    </row>
    <row r="262" spans="1:17">
      <c r="A262" s="69">
        <f t="shared" si="4"/>
        <v>261</v>
      </c>
      <c r="B262" s="96" t="s">
        <v>1429</v>
      </c>
      <c r="C262" s="91" t="s">
        <v>721</v>
      </c>
      <c r="D262" s="91" t="s">
        <v>1424</v>
      </c>
      <c r="E262" s="91" t="s">
        <v>1425</v>
      </c>
      <c r="F262" s="91">
        <v>197</v>
      </c>
      <c r="G262" s="91">
        <v>2026</v>
      </c>
      <c r="H262" s="91" t="s">
        <v>1430</v>
      </c>
      <c r="I262" s="91" t="s">
        <v>1431</v>
      </c>
      <c r="J262" s="74">
        <v>15651503569280</v>
      </c>
      <c r="K262" s="79">
        <v>46274</v>
      </c>
      <c r="L262" s="97">
        <v>46638</v>
      </c>
      <c r="M262" s="93" t="s">
        <v>990</v>
      </c>
      <c r="N262" s="63" t="s">
        <v>587</v>
      </c>
      <c r="O262" s="75" t="s">
        <v>113</v>
      </c>
      <c r="P262" s="63" t="s">
        <v>1428</v>
      </c>
      <c r="Q262" s="65">
        <v>14700000</v>
      </c>
    </row>
    <row r="263" spans="1:17">
      <c r="A263" s="69">
        <f t="shared" si="4"/>
        <v>262</v>
      </c>
      <c r="B263" s="96" t="s">
        <v>1432</v>
      </c>
      <c r="C263" s="91" t="s">
        <v>721</v>
      </c>
      <c r="D263" s="91" t="s">
        <v>1424</v>
      </c>
      <c r="E263" s="91" t="s">
        <v>1425</v>
      </c>
      <c r="F263" s="91">
        <v>197</v>
      </c>
      <c r="G263" s="91">
        <v>2026</v>
      </c>
      <c r="H263" s="91" t="s">
        <v>1433</v>
      </c>
      <c r="I263" s="91" t="s">
        <v>1434</v>
      </c>
      <c r="J263" s="74">
        <v>15651503569290</v>
      </c>
      <c r="K263" s="79">
        <v>46274</v>
      </c>
      <c r="L263" s="97">
        <v>46638</v>
      </c>
      <c r="M263" s="93" t="s">
        <v>990</v>
      </c>
      <c r="N263" s="63" t="s">
        <v>587</v>
      </c>
      <c r="O263" s="75" t="s">
        <v>98</v>
      </c>
      <c r="P263" s="63" t="s">
        <v>1428</v>
      </c>
      <c r="Q263" s="65">
        <v>14700000</v>
      </c>
    </row>
    <row r="264" spans="1:17" ht="17.25" thickBot="1">
      <c r="A264" s="57">
        <f t="shared" si="4"/>
        <v>263</v>
      </c>
      <c r="B264" s="94" t="s">
        <v>1435</v>
      </c>
      <c r="C264" s="94" t="s">
        <v>736</v>
      </c>
      <c r="D264" s="94" t="s">
        <v>987</v>
      </c>
      <c r="E264" s="94"/>
      <c r="F264" s="94">
        <v>2694</v>
      </c>
      <c r="G264" s="94" t="s">
        <v>882</v>
      </c>
      <c r="H264" s="95" t="s">
        <v>1436</v>
      </c>
      <c r="I264" s="95" t="s">
        <v>1437</v>
      </c>
      <c r="J264" s="60">
        <v>15651503582330</v>
      </c>
      <c r="K264" s="79">
        <v>46276</v>
      </c>
      <c r="L264" s="78">
        <v>46640</v>
      </c>
      <c r="M264" s="78" t="s">
        <v>990</v>
      </c>
      <c r="N264" s="63" t="s">
        <v>728</v>
      </c>
      <c r="O264" s="75" t="s">
        <v>124</v>
      </c>
      <c r="P264" s="63" t="s">
        <v>1438</v>
      </c>
      <c r="Q264" s="65">
        <v>115800000</v>
      </c>
    </row>
    <row r="265" spans="1:17" ht="17.25" thickBot="1">
      <c r="A265" s="66">
        <f t="shared" si="4"/>
        <v>264</v>
      </c>
      <c r="B265" s="76" t="s">
        <v>1439</v>
      </c>
      <c r="C265" s="76" t="s">
        <v>736</v>
      </c>
      <c r="D265" s="76" t="s">
        <v>987</v>
      </c>
      <c r="E265" s="76"/>
      <c r="F265" s="76">
        <v>2694</v>
      </c>
      <c r="G265" s="76" t="s">
        <v>882</v>
      </c>
      <c r="H265" s="77" t="s">
        <v>1440</v>
      </c>
      <c r="I265" s="77" t="s">
        <v>1441</v>
      </c>
      <c r="J265" s="60">
        <v>15651503582340</v>
      </c>
      <c r="K265" s="79">
        <v>46276</v>
      </c>
      <c r="L265" s="78">
        <v>46640</v>
      </c>
      <c r="M265" s="78" t="s">
        <v>990</v>
      </c>
      <c r="N265" s="63" t="s">
        <v>728</v>
      </c>
      <c r="O265" s="75" t="s">
        <v>1265</v>
      </c>
      <c r="P265" s="63" t="s">
        <v>1438</v>
      </c>
      <c r="Q265" s="65">
        <v>115800000</v>
      </c>
    </row>
    <row r="266" spans="1:17" ht="17.25" thickBot="1">
      <c r="A266" s="66">
        <f t="shared" si="4"/>
        <v>265</v>
      </c>
      <c r="B266" s="76" t="s">
        <v>1442</v>
      </c>
      <c r="C266" s="76" t="s">
        <v>736</v>
      </c>
      <c r="D266" s="76" t="s">
        <v>987</v>
      </c>
      <c r="E266" s="76"/>
      <c r="F266" s="76">
        <v>2393</v>
      </c>
      <c r="G266" s="76" t="s">
        <v>882</v>
      </c>
      <c r="H266" s="77" t="s">
        <v>1443</v>
      </c>
      <c r="I266" s="77" t="s">
        <v>1444</v>
      </c>
      <c r="J266" s="60">
        <v>15651503582350</v>
      </c>
      <c r="K266" s="79">
        <v>46276</v>
      </c>
      <c r="L266" s="78">
        <v>46640</v>
      </c>
      <c r="M266" s="78" t="s">
        <v>990</v>
      </c>
      <c r="N266" s="63" t="s">
        <v>728</v>
      </c>
      <c r="O266" s="75" t="s">
        <v>107</v>
      </c>
      <c r="P266" s="63" t="s">
        <v>739</v>
      </c>
      <c r="Q266" s="65">
        <v>139800000</v>
      </c>
    </row>
    <row r="267" spans="1:17" ht="17.25" thickBot="1">
      <c r="A267" s="66">
        <f t="shared" si="4"/>
        <v>266</v>
      </c>
      <c r="B267" s="76" t="s">
        <v>1445</v>
      </c>
      <c r="C267" s="76" t="s">
        <v>736</v>
      </c>
      <c r="D267" s="76" t="s">
        <v>987</v>
      </c>
      <c r="E267" s="76"/>
      <c r="F267" s="76">
        <v>2393</v>
      </c>
      <c r="G267" s="76" t="s">
        <v>882</v>
      </c>
      <c r="H267" s="77" t="s">
        <v>1446</v>
      </c>
      <c r="I267" s="77" t="s">
        <v>1447</v>
      </c>
      <c r="J267" s="60">
        <v>15651503582400</v>
      </c>
      <c r="K267" s="79">
        <v>46276</v>
      </c>
      <c r="L267" s="78">
        <v>46640</v>
      </c>
      <c r="M267" s="78" t="s">
        <v>990</v>
      </c>
      <c r="N267" s="63" t="s">
        <v>728</v>
      </c>
      <c r="O267" s="75" t="s">
        <v>110</v>
      </c>
      <c r="P267" s="63" t="s">
        <v>739</v>
      </c>
      <c r="Q267" s="65">
        <v>139800000</v>
      </c>
    </row>
    <row r="268" spans="1:17" ht="17.25" thickBot="1">
      <c r="A268" s="66">
        <f t="shared" si="4"/>
        <v>267</v>
      </c>
      <c r="B268" s="76" t="s">
        <v>1448</v>
      </c>
      <c r="C268" s="76" t="s">
        <v>736</v>
      </c>
      <c r="D268" s="76" t="s">
        <v>987</v>
      </c>
      <c r="E268" s="76"/>
      <c r="F268" s="76">
        <v>2393</v>
      </c>
      <c r="G268" s="76" t="s">
        <v>882</v>
      </c>
      <c r="H268" s="77" t="s">
        <v>1449</v>
      </c>
      <c r="I268" s="77" t="s">
        <v>1450</v>
      </c>
      <c r="J268" s="60">
        <v>15651503582420</v>
      </c>
      <c r="K268" s="79">
        <v>46276</v>
      </c>
      <c r="L268" s="78">
        <v>46640</v>
      </c>
      <c r="M268" s="78" t="s">
        <v>990</v>
      </c>
      <c r="N268" s="63" t="s">
        <v>728</v>
      </c>
      <c r="O268" s="75" t="s">
        <v>116</v>
      </c>
      <c r="P268" s="63" t="s">
        <v>739</v>
      </c>
      <c r="Q268" s="65">
        <v>139800000</v>
      </c>
    </row>
    <row r="269" spans="1:17" ht="17.25" thickBot="1">
      <c r="A269" s="66">
        <f t="shared" si="4"/>
        <v>268</v>
      </c>
      <c r="B269" s="76" t="s">
        <v>1451</v>
      </c>
      <c r="C269" s="76" t="s">
        <v>736</v>
      </c>
      <c r="D269" s="76" t="s">
        <v>987</v>
      </c>
      <c r="E269" s="76"/>
      <c r="F269" s="76">
        <v>2393</v>
      </c>
      <c r="G269" s="76" t="s">
        <v>882</v>
      </c>
      <c r="H269" s="77" t="s">
        <v>1452</v>
      </c>
      <c r="I269" s="77" t="s">
        <v>1453</v>
      </c>
      <c r="J269" s="60">
        <v>15651503582430</v>
      </c>
      <c r="K269" s="79">
        <v>46276</v>
      </c>
      <c r="L269" s="78">
        <v>46640</v>
      </c>
      <c r="M269" s="78" t="s">
        <v>990</v>
      </c>
      <c r="N269" s="63" t="s">
        <v>728</v>
      </c>
      <c r="O269" s="75" t="s">
        <v>125</v>
      </c>
      <c r="P269" s="63" t="s">
        <v>739</v>
      </c>
      <c r="Q269" s="65">
        <v>139800000</v>
      </c>
    </row>
    <row r="270" spans="1:17" ht="17.25" thickBot="1">
      <c r="A270" s="66">
        <f t="shared" si="4"/>
        <v>269</v>
      </c>
      <c r="B270" s="76" t="s">
        <v>1454</v>
      </c>
      <c r="C270" s="76" t="s">
        <v>736</v>
      </c>
      <c r="D270" s="76" t="s">
        <v>987</v>
      </c>
      <c r="E270" s="76"/>
      <c r="F270" s="76">
        <v>2393</v>
      </c>
      <c r="G270" s="76" t="s">
        <v>882</v>
      </c>
      <c r="H270" s="77" t="s">
        <v>1455</v>
      </c>
      <c r="I270" s="77" t="s">
        <v>1456</v>
      </c>
      <c r="J270" s="60">
        <v>15651503582450</v>
      </c>
      <c r="K270" s="79">
        <v>46276</v>
      </c>
      <c r="L270" s="78">
        <v>46640</v>
      </c>
      <c r="M270" s="78" t="s">
        <v>990</v>
      </c>
      <c r="N270" s="63" t="s">
        <v>728</v>
      </c>
      <c r="O270" s="75" t="s">
        <v>120</v>
      </c>
      <c r="P270" s="63" t="s">
        <v>739</v>
      </c>
      <c r="Q270" s="65">
        <v>139800000</v>
      </c>
    </row>
    <row r="271" spans="1:17" ht="17.25" thickBot="1">
      <c r="A271" s="66">
        <f t="shared" si="4"/>
        <v>270</v>
      </c>
      <c r="B271" s="76" t="s">
        <v>1457</v>
      </c>
      <c r="C271" s="76" t="s">
        <v>736</v>
      </c>
      <c r="D271" s="76" t="s">
        <v>987</v>
      </c>
      <c r="E271" s="76"/>
      <c r="F271" s="76">
        <v>2393</v>
      </c>
      <c r="G271" s="76" t="s">
        <v>882</v>
      </c>
      <c r="H271" s="77" t="s">
        <v>1458</v>
      </c>
      <c r="I271" s="77" t="s">
        <v>1459</v>
      </c>
      <c r="J271" s="60">
        <v>15651503582470</v>
      </c>
      <c r="K271" s="79">
        <v>46276</v>
      </c>
      <c r="L271" s="78">
        <v>46640</v>
      </c>
      <c r="M271" s="78" t="s">
        <v>990</v>
      </c>
      <c r="N271" s="63" t="s">
        <v>728</v>
      </c>
      <c r="O271" s="75" t="s">
        <v>1258</v>
      </c>
      <c r="P271" s="63" t="s">
        <v>739</v>
      </c>
      <c r="Q271" s="65">
        <v>139800000</v>
      </c>
    </row>
    <row r="272" spans="1:17" ht="17.25" thickBot="1">
      <c r="A272" s="66">
        <f t="shared" si="4"/>
        <v>271</v>
      </c>
      <c r="B272" s="76" t="s">
        <v>1460</v>
      </c>
      <c r="C272" s="76" t="s">
        <v>513</v>
      </c>
      <c r="D272" s="76" t="s">
        <v>514</v>
      </c>
      <c r="E272" s="76"/>
      <c r="F272" s="76">
        <v>125</v>
      </c>
      <c r="G272" s="76">
        <v>2025</v>
      </c>
      <c r="H272" s="77" t="s">
        <v>1461</v>
      </c>
      <c r="I272" s="77" t="s">
        <v>1462</v>
      </c>
      <c r="J272" s="60">
        <v>15651503582490</v>
      </c>
      <c r="K272" s="79">
        <v>46276</v>
      </c>
      <c r="L272" s="78">
        <v>46640</v>
      </c>
      <c r="M272" s="78" t="s">
        <v>990</v>
      </c>
      <c r="N272" s="63" t="s">
        <v>525</v>
      </c>
      <c r="O272" s="75" t="s">
        <v>526</v>
      </c>
      <c r="P272" s="63" t="s">
        <v>580</v>
      </c>
      <c r="Q272" s="65">
        <v>9800000</v>
      </c>
    </row>
    <row r="273" spans="1:17" ht="17.25" thickBot="1">
      <c r="A273" s="66">
        <f t="shared" si="4"/>
        <v>272</v>
      </c>
      <c r="B273" s="76" t="s">
        <v>1463</v>
      </c>
      <c r="C273" s="76" t="s">
        <v>513</v>
      </c>
      <c r="D273" s="76" t="s">
        <v>514</v>
      </c>
      <c r="E273" s="76"/>
      <c r="F273" s="76">
        <v>124</v>
      </c>
      <c r="G273" s="76" t="s">
        <v>882</v>
      </c>
      <c r="H273" s="77" t="s">
        <v>1464</v>
      </c>
      <c r="I273" s="77" t="s">
        <v>1465</v>
      </c>
      <c r="J273" s="60">
        <v>15681500019740</v>
      </c>
      <c r="K273" s="79">
        <v>46277</v>
      </c>
      <c r="L273" s="78">
        <v>46641</v>
      </c>
      <c r="M273" s="78" t="s">
        <v>990</v>
      </c>
      <c r="N273" s="63" t="s">
        <v>728</v>
      </c>
      <c r="O273" s="75" t="s">
        <v>125</v>
      </c>
      <c r="P273" s="63" t="s">
        <v>580</v>
      </c>
      <c r="Q273" s="65">
        <v>5900000</v>
      </c>
    </row>
    <row r="274" spans="1:17" ht="17.25" thickBot="1">
      <c r="A274" s="66">
        <f t="shared" si="4"/>
        <v>273</v>
      </c>
      <c r="B274" s="76" t="s">
        <v>1466</v>
      </c>
      <c r="C274" s="76" t="s">
        <v>513</v>
      </c>
      <c r="D274" s="76" t="s">
        <v>514</v>
      </c>
      <c r="E274" s="76"/>
      <c r="F274" s="76">
        <v>249</v>
      </c>
      <c r="G274" s="76" t="s">
        <v>1135</v>
      </c>
      <c r="H274" s="77" t="s">
        <v>1467</v>
      </c>
      <c r="I274" s="77" t="s">
        <v>1468</v>
      </c>
      <c r="J274" s="60">
        <v>15681500019710</v>
      </c>
      <c r="K274" s="79">
        <v>46281</v>
      </c>
      <c r="L274" s="78">
        <v>46645</v>
      </c>
      <c r="M274" s="78" t="s">
        <v>990</v>
      </c>
      <c r="N274" s="63" t="s">
        <v>592</v>
      </c>
      <c r="O274" s="75" t="s">
        <v>99</v>
      </c>
      <c r="P274" s="63" t="s">
        <v>543</v>
      </c>
      <c r="Q274" s="65">
        <v>20500000</v>
      </c>
    </row>
    <row r="275" spans="1:17" ht="17.25" thickBot="1">
      <c r="A275" s="66">
        <f t="shared" si="4"/>
        <v>274</v>
      </c>
      <c r="B275" s="76" t="s">
        <v>1469</v>
      </c>
      <c r="C275" s="76" t="s">
        <v>513</v>
      </c>
      <c r="D275" s="76" t="s">
        <v>514</v>
      </c>
      <c r="E275" s="76"/>
      <c r="F275" s="76">
        <v>249</v>
      </c>
      <c r="G275" s="76" t="s">
        <v>1135</v>
      </c>
      <c r="H275" s="77" t="s">
        <v>1470</v>
      </c>
      <c r="I275" s="77" t="s">
        <v>1471</v>
      </c>
      <c r="J275" s="60">
        <v>15681500019720</v>
      </c>
      <c r="K275" s="79">
        <v>46281</v>
      </c>
      <c r="L275" s="78">
        <v>46645</v>
      </c>
      <c r="M275" s="78" t="s">
        <v>990</v>
      </c>
      <c r="N275" s="63" t="s">
        <v>592</v>
      </c>
      <c r="O275" s="75" t="s">
        <v>99</v>
      </c>
      <c r="P275" s="63" t="s">
        <v>543</v>
      </c>
      <c r="Q275" s="65">
        <v>20500000</v>
      </c>
    </row>
    <row r="276" spans="1:17" ht="17.25" thickBot="1">
      <c r="A276" s="66">
        <f t="shared" si="4"/>
        <v>275</v>
      </c>
      <c r="B276" s="76" t="s">
        <v>1472</v>
      </c>
      <c r="C276" s="76" t="s">
        <v>513</v>
      </c>
      <c r="D276" s="76" t="s">
        <v>514</v>
      </c>
      <c r="E276" s="76"/>
      <c r="F276" s="76">
        <v>249</v>
      </c>
      <c r="G276" s="76" t="s">
        <v>1135</v>
      </c>
      <c r="H276" s="77" t="s">
        <v>1473</v>
      </c>
      <c r="I276" s="77" t="s">
        <v>1474</v>
      </c>
      <c r="J276" s="60">
        <v>15681500019730</v>
      </c>
      <c r="K276" s="79">
        <v>46281</v>
      </c>
      <c r="L276" s="78">
        <v>46645</v>
      </c>
      <c r="M276" s="78" t="s">
        <v>990</v>
      </c>
      <c r="N276" s="63" t="s">
        <v>592</v>
      </c>
      <c r="O276" s="75" t="s">
        <v>99</v>
      </c>
      <c r="P276" s="63" t="s">
        <v>543</v>
      </c>
      <c r="Q276" s="65">
        <v>20500000</v>
      </c>
    </row>
    <row r="277" spans="1:17" ht="17.25" thickBot="1">
      <c r="A277" s="66">
        <f t="shared" si="4"/>
        <v>276</v>
      </c>
      <c r="B277" s="76" t="s">
        <v>1475</v>
      </c>
      <c r="C277" s="76" t="s">
        <v>513</v>
      </c>
      <c r="D277" s="76" t="s">
        <v>514</v>
      </c>
      <c r="E277" s="76"/>
      <c r="F277" s="76">
        <v>149</v>
      </c>
      <c r="G277" s="76" t="s">
        <v>1135</v>
      </c>
      <c r="H277" s="77" t="s">
        <v>1476</v>
      </c>
      <c r="I277" s="77" t="s">
        <v>1477</v>
      </c>
      <c r="J277" s="60">
        <v>15681500019750</v>
      </c>
      <c r="K277" s="79">
        <v>46281</v>
      </c>
      <c r="L277" s="78">
        <v>46645</v>
      </c>
      <c r="M277" s="78" t="s">
        <v>990</v>
      </c>
      <c r="N277" s="63" t="s">
        <v>592</v>
      </c>
      <c r="O277" s="75" t="s">
        <v>659</v>
      </c>
      <c r="P277" s="63" t="s">
        <v>543</v>
      </c>
      <c r="Q277" s="65">
        <v>20500000</v>
      </c>
    </row>
    <row r="278" spans="1:17" ht="17.25" thickBot="1">
      <c r="A278" s="66">
        <f t="shared" si="4"/>
        <v>277</v>
      </c>
      <c r="B278" s="76" t="s">
        <v>1478</v>
      </c>
      <c r="C278" s="76" t="s">
        <v>513</v>
      </c>
      <c r="D278" s="76" t="s">
        <v>514</v>
      </c>
      <c r="E278" s="76"/>
      <c r="F278" s="76">
        <v>149</v>
      </c>
      <c r="G278" s="76" t="s">
        <v>1135</v>
      </c>
      <c r="H278" s="77" t="s">
        <v>1479</v>
      </c>
      <c r="I278" s="77" t="s">
        <v>1480</v>
      </c>
      <c r="J278" s="60">
        <v>15681500019760</v>
      </c>
      <c r="K278" s="79">
        <v>46281</v>
      </c>
      <c r="L278" s="78">
        <v>46645</v>
      </c>
      <c r="M278" s="78" t="s">
        <v>990</v>
      </c>
      <c r="N278" s="63" t="s">
        <v>592</v>
      </c>
      <c r="O278" s="75" t="s">
        <v>659</v>
      </c>
      <c r="P278" s="63" t="s">
        <v>543</v>
      </c>
      <c r="Q278" s="65">
        <v>20500000</v>
      </c>
    </row>
    <row r="279" spans="1:17" ht="17.25" thickBot="1">
      <c r="A279" s="66">
        <f t="shared" si="4"/>
        <v>278</v>
      </c>
      <c r="B279" s="76" t="s">
        <v>1481</v>
      </c>
      <c r="C279" s="76" t="s">
        <v>513</v>
      </c>
      <c r="D279" s="76" t="s">
        <v>514</v>
      </c>
      <c r="E279" s="76"/>
      <c r="F279" s="76">
        <v>149</v>
      </c>
      <c r="G279" s="76" t="s">
        <v>1135</v>
      </c>
      <c r="H279" s="77" t="s">
        <v>1482</v>
      </c>
      <c r="I279" s="77" t="s">
        <v>1483</v>
      </c>
      <c r="J279" s="60">
        <v>15681500019770</v>
      </c>
      <c r="K279" s="79">
        <v>46281</v>
      </c>
      <c r="L279" s="78">
        <v>46645</v>
      </c>
      <c r="M279" s="78" t="s">
        <v>990</v>
      </c>
      <c r="N279" s="63" t="s">
        <v>592</v>
      </c>
      <c r="O279" s="75" t="s">
        <v>659</v>
      </c>
      <c r="P279" s="63" t="s">
        <v>543</v>
      </c>
      <c r="Q279" s="65">
        <v>20500000</v>
      </c>
    </row>
    <row r="280" spans="1:17" ht="17.25" thickBot="1">
      <c r="A280" s="66">
        <f t="shared" si="4"/>
        <v>279</v>
      </c>
      <c r="B280" s="76" t="s">
        <v>1484</v>
      </c>
      <c r="C280" s="76" t="s">
        <v>513</v>
      </c>
      <c r="D280" s="76" t="s">
        <v>514</v>
      </c>
      <c r="E280" s="76"/>
      <c r="F280" s="76">
        <v>249</v>
      </c>
      <c r="G280" s="76" t="s">
        <v>882</v>
      </c>
      <c r="H280" s="77" t="s">
        <v>1485</v>
      </c>
      <c r="I280" s="77" t="s">
        <v>1486</v>
      </c>
      <c r="J280" s="60">
        <v>15681500019780</v>
      </c>
      <c r="K280" s="79">
        <v>46281</v>
      </c>
      <c r="L280" s="78">
        <v>46645</v>
      </c>
      <c r="M280" s="78" t="s">
        <v>990</v>
      </c>
      <c r="N280" s="63" t="s">
        <v>592</v>
      </c>
      <c r="O280" s="75" t="s">
        <v>613</v>
      </c>
      <c r="P280" s="63" t="s">
        <v>782</v>
      </c>
      <c r="Q280" s="65">
        <v>14300000</v>
      </c>
    </row>
    <row r="281" spans="1:17" ht="17.25" thickBot="1">
      <c r="A281" s="66">
        <f t="shared" si="4"/>
        <v>280</v>
      </c>
      <c r="B281" s="76" t="s">
        <v>1487</v>
      </c>
      <c r="C281" s="76" t="s">
        <v>513</v>
      </c>
      <c r="D281" s="76" t="s">
        <v>514</v>
      </c>
      <c r="E281" s="76"/>
      <c r="F281" s="76">
        <v>124</v>
      </c>
      <c r="G281" s="76" t="s">
        <v>882</v>
      </c>
      <c r="H281" s="77" t="s">
        <v>1488</v>
      </c>
      <c r="I281" s="77" t="s">
        <v>1489</v>
      </c>
      <c r="J281" s="60">
        <v>15681500019790</v>
      </c>
      <c r="K281" s="79">
        <v>46281</v>
      </c>
      <c r="L281" s="78">
        <v>46645</v>
      </c>
      <c r="M281" s="78" t="s">
        <v>990</v>
      </c>
      <c r="N281" s="63" t="s">
        <v>592</v>
      </c>
      <c r="O281" s="75" t="s">
        <v>642</v>
      </c>
      <c r="P281" s="63" t="s">
        <v>580</v>
      </c>
      <c r="Q281" s="65">
        <v>5900000</v>
      </c>
    </row>
    <row r="282" spans="1:17" ht="17.25" thickBot="1">
      <c r="A282" s="66">
        <f t="shared" si="4"/>
        <v>281</v>
      </c>
      <c r="B282" s="76" t="s">
        <v>1490</v>
      </c>
      <c r="C282" s="76" t="s">
        <v>513</v>
      </c>
      <c r="D282" s="76" t="s">
        <v>514</v>
      </c>
      <c r="E282" s="76"/>
      <c r="F282" s="76">
        <v>124</v>
      </c>
      <c r="G282" s="76" t="s">
        <v>882</v>
      </c>
      <c r="H282" s="77" t="s">
        <v>1491</v>
      </c>
      <c r="I282" s="77" t="s">
        <v>1492</v>
      </c>
      <c r="J282" s="60">
        <v>15681500019800</v>
      </c>
      <c r="K282" s="79">
        <v>46281</v>
      </c>
      <c r="L282" s="78">
        <v>46645</v>
      </c>
      <c r="M282" s="78" t="s">
        <v>990</v>
      </c>
      <c r="N282" s="63" t="s">
        <v>592</v>
      </c>
      <c r="O282" s="75" t="s">
        <v>617</v>
      </c>
      <c r="P282" s="63" t="s">
        <v>580</v>
      </c>
      <c r="Q282" s="65">
        <v>5900000</v>
      </c>
    </row>
    <row r="283" spans="1:17" ht="17.25" thickBot="1">
      <c r="A283" s="66">
        <f t="shared" si="4"/>
        <v>282</v>
      </c>
      <c r="B283" s="76" t="s">
        <v>1493</v>
      </c>
      <c r="C283" s="76" t="s">
        <v>513</v>
      </c>
      <c r="D283" s="76" t="s">
        <v>514</v>
      </c>
      <c r="E283" s="76"/>
      <c r="F283" s="76">
        <v>249</v>
      </c>
      <c r="G283" s="76" t="s">
        <v>882</v>
      </c>
      <c r="H283" s="77" t="s">
        <v>1494</v>
      </c>
      <c r="I283" s="77" t="s">
        <v>1495</v>
      </c>
      <c r="J283" s="60">
        <v>15681500019810</v>
      </c>
      <c r="K283" s="79">
        <v>46281</v>
      </c>
      <c r="L283" s="78">
        <v>46645</v>
      </c>
      <c r="M283" s="78" t="s">
        <v>990</v>
      </c>
      <c r="N283" s="63" t="s">
        <v>592</v>
      </c>
      <c r="O283" s="75" t="s">
        <v>617</v>
      </c>
      <c r="P283" s="63" t="s">
        <v>580</v>
      </c>
      <c r="Q283" s="65">
        <v>5900000</v>
      </c>
    </row>
    <row r="284" spans="1:17" ht="17.25" thickBot="1">
      <c r="A284" s="66">
        <f t="shared" si="4"/>
        <v>283</v>
      </c>
      <c r="B284" s="76" t="s">
        <v>1496</v>
      </c>
      <c r="C284" s="76" t="s">
        <v>513</v>
      </c>
      <c r="D284" s="76" t="s">
        <v>514</v>
      </c>
      <c r="E284" s="76"/>
      <c r="F284" s="76">
        <v>124</v>
      </c>
      <c r="G284" s="76" t="s">
        <v>882</v>
      </c>
      <c r="H284" s="77" t="s">
        <v>1497</v>
      </c>
      <c r="I284" s="77" t="s">
        <v>1498</v>
      </c>
      <c r="J284" s="60">
        <v>15681500019820</v>
      </c>
      <c r="K284" s="79">
        <v>46281</v>
      </c>
      <c r="L284" s="78">
        <v>46645</v>
      </c>
      <c r="M284" s="78" t="s">
        <v>990</v>
      </c>
      <c r="N284" s="63" t="s">
        <v>592</v>
      </c>
      <c r="O284" s="75" t="s">
        <v>642</v>
      </c>
      <c r="P284" s="63" t="s">
        <v>580</v>
      </c>
      <c r="Q284" s="65">
        <v>5900000</v>
      </c>
    </row>
    <row r="285" spans="1:17" ht="17.25" thickBot="1">
      <c r="A285" s="66">
        <f t="shared" si="4"/>
        <v>284</v>
      </c>
      <c r="B285" s="76" t="s">
        <v>1499</v>
      </c>
      <c r="C285" s="76" t="s">
        <v>513</v>
      </c>
      <c r="D285" s="76" t="s">
        <v>514</v>
      </c>
      <c r="E285" s="76"/>
      <c r="F285" s="76">
        <v>124</v>
      </c>
      <c r="G285" s="76" t="s">
        <v>882</v>
      </c>
      <c r="H285" s="77" t="s">
        <v>1500</v>
      </c>
      <c r="I285" s="77" t="s">
        <v>1501</v>
      </c>
      <c r="J285" s="60">
        <v>15681500019830</v>
      </c>
      <c r="K285" s="79">
        <v>46281</v>
      </c>
      <c r="L285" s="78">
        <v>46645</v>
      </c>
      <c r="M285" s="78" t="s">
        <v>990</v>
      </c>
      <c r="N285" s="63" t="s">
        <v>592</v>
      </c>
      <c r="O285" s="75" t="s">
        <v>642</v>
      </c>
      <c r="P285" s="63" t="s">
        <v>580</v>
      </c>
      <c r="Q285" s="65">
        <v>5900000</v>
      </c>
    </row>
    <row r="286" spans="1:17" ht="17.25" thickBot="1">
      <c r="A286" s="66">
        <f t="shared" si="4"/>
        <v>285</v>
      </c>
      <c r="B286" s="76" t="s">
        <v>1502</v>
      </c>
      <c r="C286" s="76" t="s">
        <v>513</v>
      </c>
      <c r="D286" s="76" t="s">
        <v>514</v>
      </c>
      <c r="E286" s="76"/>
      <c r="F286" s="76">
        <v>249</v>
      </c>
      <c r="G286" s="76" t="s">
        <v>882</v>
      </c>
      <c r="H286" s="77" t="s">
        <v>1503</v>
      </c>
      <c r="I286" s="77" t="s">
        <v>1504</v>
      </c>
      <c r="J286" s="60">
        <v>15681500019840</v>
      </c>
      <c r="K286" s="79">
        <v>46281</v>
      </c>
      <c r="L286" s="78">
        <v>46645</v>
      </c>
      <c r="M286" s="78" t="s">
        <v>990</v>
      </c>
      <c r="N286" s="63" t="s">
        <v>592</v>
      </c>
      <c r="O286" s="75" t="s">
        <v>613</v>
      </c>
      <c r="P286" s="63" t="s">
        <v>782</v>
      </c>
      <c r="Q286" s="65">
        <v>14300000</v>
      </c>
    </row>
    <row r="287" spans="1:17" ht="17.25" thickBot="1">
      <c r="A287" s="66">
        <f t="shared" si="4"/>
        <v>286</v>
      </c>
      <c r="B287" s="76" t="s">
        <v>1505</v>
      </c>
      <c r="C287" s="76" t="s">
        <v>549</v>
      </c>
      <c r="D287" s="76" t="s">
        <v>514</v>
      </c>
      <c r="E287" s="76"/>
      <c r="F287" s="76">
        <v>125</v>
      </c>
      <c r="G287" s="76" t="s">
        <v>1209</v>
      </c>
      <c r="H287" s="77" t="s">
        <v>1506</v>
      </c>
      <c r="I287" s="77" t="s">
        <v>1507</v>
      </c>
      <c r="J287" s="60">
        <v>15681500019850</v>
      </c>
      <c r="K287" s="79">
        <v>46281</v>
      </c>
      <c r="L287" s="78">
        <v>46645.999305555553</v>
      </c>
      <c r="M287" s="78" t="s">
        <v>1054</v>
      </c>
      <c r="N287" s="63" t="s">
        <v>728</v>
      </c>
      <c r="O287" s="75" t="s">
        <v>1258</v>
      </c>
      <c r="P287" s="63" t="s">
        <v>1508</v>
      </c>
      <c r="Q287" s="65">
        <v>5900000</v>
      </c>
    </row>
    <row r="288" spans="1:17" ht="17.25" thickBot="1">
      <c r="A288" s="66">
        <f t="shared" si="4"/>
        <v>287</v>
      </c>
      <c r="B288" s="76" t="s">
        <v>1509</v>
      </c>
      <c r="C288" s="76" t="s">
        <v>513</v>
      </c>
      <c r="D288" s="76" t="s">
        <v>514</v>
      </c>
      <c r="E288" s="76"/>
      <c r="F288" s="76">
        <v>249</v>
      </c>
      <c r="G288" s="76" t="s">
        <v>1135</v>
      </c>
      <c r="H288" s="77" t="s">
        <v>1510</v>
      </c>
      <c r="I288" s="77" t="s">
        <v>1511</v>
      </c>
      <c r="J288" s="60">
        <v>15681500019860</v>
      </c>
      <c r="K288" s="79">
        <v>46282</v>
      </c>
      <c r="L288" s="78">
        <v>46646</v>
      </c>
      <c r="M288" s="78" t="s">
        <v>990</v>
      </c>
      <c r="N288" s="63" t="s">
        <v>592</v>
      </c>
      <c r="O288" s="75" t="s">
        <v>99</v>
      </c>
      <c r="P288" s="63" t="s">
        <v>543</v>
      </c>
      <c r="Q288" s="65">
        <v>20500000</v>
      </c>
    </row>
    <row r="289" spans="1:17" ht="17.25" thickBot="1">
      <c r="A289" s="66">
        <f t="shared" si="4"/>
        <v>288</v>
      </c>
      <c r="B289" s="76" t="s">
        <v>1512</v>
      </c>
      <c r="C289" s="76" t="s">
        <v>736</v>
      </c>
      <c r="D289" s="76" t="s">
        <v>987</v>
      </c>
      <c r="E289" s="76"/>
      <c r="F289" s="76">
        <v>2694</v>
      </c>
      <c r="G289" s="76" t="s">
        <v>775</v>
      </c>
      <c r="H289" s="77" t="s">
        <v>1513</v>
      </c>
      <c r="I289" s="77" t="s">
        <v>1514</v>
      </c>
      <c r="J289" s="60">
        <v>15681500019870</v>
      </c>
      <c r="K289" s="79">
        <v>46282</v>
      </c>
      <c r="L289" s="78">
        <v>46646</v>
      </c>
      <c r="M289" s="78" t="s">
        <v>990</v>
      </c>
      <c r="N289" s="63" t="s">
        <v>525</v>
      </c>
      <c r="O289" s="75" t="s">
        <v>670</v>
      </c>
      <c r="P289" s="63" t="s">
        <v>1133</v>
      </c>
      <c r="Q289" s="65">
        <v>163300000</v>
      </c>
    </row>
    <row r="290" spans="1:17" ht="17.25" thickBot="1">
      <c r="A290" s="66">
        <f t="shared" si="4"/>
        <v>289</v>
      </c>
      <c r="B290" s="76" t="s">
        <v>1515</v>
      </c>
      <c r="C290" s="76" t="s">
        <v>736</v>
      </c>
      <c r="D290" s="76" t="s">
        <v>987</v>
      </c>
      <c r="E290" s="76"/>
      <c r="F290" s="76">
        <v>2393</v>
      </c>
      <c r="G290" s="76" t="s">
        <v>882</v>
      </c>
      <c r="H290" s="77" t="s">
        <v>1516</v>
      </c>
      <c r="I290" s="77" t="s">
        <v>1517</v>
      </c>
      <c r="J290" s="60">
        <v>15681500019880</v>
      </c>
      <c r="K290" s="79">
        <v>46285</v>
      </c>
      <c r="L290" s="78">
        <v>46649</v>
      </c>
      <c r="M290" s="78" t="s">
        <v>990</v>
      </c>
      <c r="N290" s="63" t="s">
        <v>592</v>
      </c>
      <c r="O290" s="75" t="s">
        <v>606</v>
      </c>
      <c r="P290" s="63" t="s">
        <v>1419</v>
      </c>
      <c r="Q290" s="65">
        <v>143400000</v>
      </c>
    </row>
    <row r="291" spans="1:17" ht="17.25" thickBot="1">
      <c r="A291" s="66">
        <f t="shared" si="4"/>
        <v>290</v>
      </c>
      <c r="B291" s="76" t="s">
        <v>1518</v>
      </c>
      <c r="C291" s="76" t="s">
        <v>736</v>
      </c>
      <c r="D291" s="76" t="s">
        <v>987</v>
      </c>
      <c r="E291" s="76"/>
      <c r="F291" s="76">
        <v>2393</v>
      </c>
      <c r="G291" s="76" t="s">
        <v>882</v>
      </c>
      <c r="H291" s="77" t="s">
        <v>1519</v>
      </c>
      <c r="I291" s="77" t="s">
        <v>1520</v>
      </c>
      <c r="J291" s="60">
        <v>15681500019890</v>
      </c>
      <c r="K291" s="79">
        <v>46285</v>
      </c>
      <c r="L291" s="78">
        <v>46649</v>
      </c>
      <c r="M291" s="78" t="s">
        <v>990</v>
      </c>
      <c r="N291" s="63" t="s">
        <v>592</v>
      </c>
      <c r="O291" s="75" t="s">
        <v>613</v>
      </c>
      <c r="P291" s="63" t="s">
        <v>1419</v>
      </c>
      <c r="Q291" s="65">
        <v>143400000</v>
      </c>
    </row>
    <row r="292" spans="1:17" ht="17.25" thickBot="1">
      <c r="A292" s="66">
        <f t="shared" si="4"/>
        <v>291</v>
      </c>
      <c r="B292" s="76" t="s">
        <v>1521</v>
      </c>
      <c r="C292" s="76" t="s">
        <v>736</v>
      </c>
      <c r="D292" s="76" t="s">
        <v>987</v>
      </c>
      <c r="E292" s="76"/>
      <c r="F292" s="76">
        <v>2393</v>
      </c>
      <c r="G292" s="76" t="s">
        <v>882</v>
      </c>
      <c r="H292" s="77" t="s">
        <v>1522</v>
      </c>
      <c r="I292" s="77" t="s">
        <v>1523</v>
      </c>
      <c r="J292" s="60">
        <v>15681500019900</v>
      </c>
      <c r="K292" s="79">
        <v>46285</v>
      </c>
      <c r="L292" s="78">
        <v>46649</v>
      </c>
      <c r="M292" s="78" t="s">
        <v>990</v>
      </c>
      <c r="N292" s="63" t="s">
        <v>592</v>
      </c>
      <c r="O292" s="75" t="s">
        <v>617</v>
      </c>
      <c r="P292" s="63" t="s">
        <v>1419</v>
      </c>
      <c r="Q292" s="65">
        <v>143400000</v>
      </c>
    </row>
    <row r="293" spans="1:17" ht="17.25" thickBot="1">
      <c r="A293" s="66">
        <f t="shared" si="4"/>
        <v>292</v>
      </c>
      <c r="B293" s="76" t="s">
        <v>1524</v>
      </c>
      <c r="C293" s="76" t="s">
        <v>736</v>
      </c>
      <c r="D293" s="76" t="s">
        <v>987</v>
      </c>
      <c r="E293" s="76"/>
      <c r="F293" s="76">
        <v>2393</v>
      </c>
      <c r="G293" s="76" t="s">
        <v>882</v>
      </c>
      <c r="H293" s="77" t="s">
        <v>1525</v>
      </c>
      <c r="I293" s="77" t="s">
        <v>1526</v>
      </c>
      <c r="J293" s="60">
        <v>15681500019910</v>
      </c>
      <c r="K293" s="79">
        <v>46285</v>
      </c>
      <c r="L293" s="78">
        <v>46649</v>
      </c>
      <c r="M293" s="78" t="s">
        <v>990</v>
      </c>
      <c r="N293" s="63" t="s">
        <v>592</v>
      </c>
      <c r="O293" s="75" t="s">
        <v>593</v>
      </c>
      <c r="P293" s="63" t="s">
        <v>1419</v>
      </c>
      <c r="Q293" s="65">
        <v>143400000</v>
      </c>
    </row>
    <row r="294" spans="1:17" ht="16.5">
      <c r="A294" s="71">
        <f t="shared" si="4"/>
        <v>293</v>
      </c>
      <c r="B294" s="87" t="s">
        <v>1527</v>
      </c>
      <c r="C294" s="87" t="s">
        <v>1528</v>
      </c>
      <c r="D294" s="87" t="s">
        <v>514</v>
      </c>
      <c r="E294" s="87"/>
      <c r="F294" s="87">
        <v>3198</v>
      </c>
      <c r="G294" s="87" t="s">
        <v>1135</v>
      </c>
      <c r="H294" s="88" t="s">
        <v>1529</v>
      </c>
      <c r="I294" s="88" t="s">
        <v>1530</v>
      </c>
      <c r="J294" s="60">
        <v>15681500019920</v>
      </c>
      <c r="K294" s="79">
        <v>46287</v>
      </c>
      <c r="L294" s="78">
        <v>46651</v>
      </c>
      <c r="M294" s="78" t="s">
        <v>990</v>
      </c>
      <c r="N294" s="63" t="s">
        <v>592</v>
      </c>
      <c r="O294" s="75" t="s">
        <v>652</v>
      </c>
      <c r="P294" s="63" t="s">
        <v>885</v>
      </c>
      <c r="Q294" s="65">
        <v>126700000</v>
      </c>
    </row>
    <row r="295" spans="1:17">
      <c r="A295" s="69">
        <f t="shared" si="4"/>
        <v>294</v>
      </c>
      <c r="B295" s="96" t="s">
        <v>1531</v>
      </c>
      <c r="C295" s="91" t="s">
        <v>721</v>
      </c>
      <c r="D295" s="91" t="s">
        <v>1424</v>
      </c>
      <c r="E295" s="91" t="s">
        <v>1425</v>
      </c>
      <c r="F295" s="91">
        <v>197</v>
      </c>
      <c r="G295" s="91">
        <v>2026</v>
      </c>
      <c r="H295" s="91" t="s">
        <v>1532</v>
      </c>
      <c r="I295" s="91" t="s">
        <v>1533</v>
      </c>
      <c r="J295" s="74">
        <v>15681500019930</v>
      </c>
      <c r="K295" s="79">
        <v>46289</v>
      </c>
      <c r="L295" s="97">
        <v>46653</v>
      </c>
      <c r="M295" s="93" t="s">
        <v>990</v>
      </c>
      <c r="N295" s="63" t="s">
        <v>587</v>
      </c>
      <c r="O295" s="75" t="s">
        <v>118</v>
      </c>
      <c r="P295" s="63" t="s">
        <v>1428</v>
      </c>
      <c r="Q295" s="65">
        <v>14700000</v>
      </c>
    </row>
    <row r="296" spans="1:17" ht="17.25" thickBot="1">
      <c r="A296" s="57">
        <f t="shared" si="4"/>
        <v>295</v>
      </c>
      <c r="B296" s="94" t="s">
        <v>1534</v>
      </c>
      <c r="C296" s="94" t="s">
        <v>513</v>
      </c>
      <c r="D296" s="94" t="s">
        <v>514</v>
      </c>
      <c r="E296" s="94"/>
      <c r="F296" s="94">
        <v>124</v>
      </c>
      <c r="G296" s="94" t="s">
        <v>1209</v>
      </c>
      <c r="H296" s="95" t="s">
        <v>1535</v>
      </c>
      <c r="I296" s="95" t="s">
        <v>1536</v>
      </c>
      <c r="J296" s="60">
        <v>15681500019940</v>
      </c>
      <c r="K296" s="79">
        <v>46290</v>
      </c>
      <c r="L296" s="78">
        <v>46654</v>
      </c>
      <c r="M296" s="78" t="s">
        <v>990</v>
      </c>
      <c r="N296" s="63" t="s">
        <v>751</v>
      </c>
      <c r="O296" s="75" t="s">
        <v>109</v>
      </c>
      <c r="P296" s="63" t="s">
        <v>588</v>
      </c>
      <c r="Q296" s="65">
        <v>6300000</v>
      </c>
    </row>
    <row r="297" spans="1:17" ht="17.25" thickBot="1">
      <c r="A297" s="66">
        <f t="shared" si="4"/>
        <v>296</v>
      </c>
      <c r="B297" s="76" t="s">
        <v>1537</v>
      </c>
      <c r="C297" s="76" t="s">
        <v>513</v>
      </c>
      <c r="D297" s="76" t="s">
        <v>514</v>
      </c>
      <c r="E297" s="76"/>
      <c r="F297" s="76">
        <v>124</v>
      </c>
      <c r="G297" s="76" t="s">
        <v>1209</v>
      </c>
      <c r="H297" s="77" t="s">
        <v>1538</v>
      </c>
      <c r="I297" s="77" t="s">
        <v>1539</v>
      </c>
      <c r="J297" s="60">
        <v>15681500019950</v>
      </c>
      <c r="K297" s="79">
        <v>46290</v>
      </c>
      <c r="L297" s="78">
        <v>46654</v>
      </c>
      <c r="M297" s="78" t="s">
        <v>990</v>
      </c>
      <c r="N297" s="63" t="s">
        <v>751</v>
      </c>
      <c r="O297" s="75" t="s">
        <v>109</v>
      </c>
      <c r="P297" s="63" t="s">
        <v>588</v>
      </c>
      <c r="Q297" s="65">
        <v>6300000</v>
      </c>
    </row>
    <row r="298" spans="1:17" ht="17.25" thickBot="1">
      <c r="A298" s="66">
        <f t="shared" si="4"/>
        <v>297</v>
      </c>
      <c r="B298" s="76" t="s">
        <v>1540</v>
      </c>
      <c r="C298" s="76" t="s">
        <v>513</v>
      </c>
      <c r="D298" s="76" t="s">
        <v>514</v>
      </c>
      <c r="E298" s="76"/>
      <c r="F298" s="76">
        <v>124</v>
      </c>
      <c r="G298" s="76" t="s">
        <v>1209</v>
      </c>
      <c r="H298" s="77" t="s">
        <v>1541</v>
      </c>
      <c r="I298" s="77" t="s">
        <v>1542</v>
      </c>
      <c r="J298" s="60">
        <v>15681500019960</v>
      </c>
      <c r="K298" s="79">
        <v>46290</v>
      </c>
      <c r="L298" s="78">
        <v>46654</v>
      </c>
      <c r="M298" s="78" t="s">
        <v>990</v>
      </c>
      <c r="N298" s="63" t="s">
        <v>751</v>
      </c>
      <c r="O298" s="75" t="s">
        <v>109</v>
      </c>
      <c r="P298" s="63" t="s">
        <v>588</v>
      </c>
      <c r="Q298" s="65">
        <v>6300000</v>
      </c>
    </row>
    <row r="299" spans="1:17" ht="17.25" thickBot="1">
      <c r="A299" s="66">
        <f t="shared" si="4"/>
        <v>298</v>
      </c>
      <c r="B299" s="76" t="s">
        <v>1543</v>
      </c>
      <c r="C299" s="76" t="s">
        <v>521</v>
      </c>
      <c r="D299" s="76" t="s">
        <v>987</v>
      </c>
      <c r="E299" s="76"/>
      <c r="F299" s="76">
        <v>3000</v>
      </c>
      <c r="G299" s="76" t="s">
        <v>1105</v>
      </c>
      <c r="H299" s="77" t="s">
        <v>1544</v>
      </c>
      <c r="I299" s="77" t="s">
        <v>1545</v>
      </c>
      <c r="J299" s="60">
        <v>15681500019970</v>
      </c>
      <c r="K299" s="79">
        <v>46295</v>
      </c>
      <c r="L299" s="78">
        <v>46659</v>
      </c>
      <c r="M299" s="78" t="s">
        <v>990</v>
      </c>
      <c r="N299" s="63" t="s">
        <v>587</v>
      </c>
      <c r="O299" s="75" t="s">
        <v>804</v>
      </c>
      <c r="P299" s="63" t="s">
        <v>1546</v>
      </c>
      <c r="Q299" s="65">
        <v>54000000</v>
      </c>
    </row>
    <row r="300" spans="1:17" ht="17.25" thickBot="1">
      <c r="A300" s="66">
        <f t="shared" si="4"/>
        <v>299</v>
      </c>
      <c r="B300" s="76" t="s">
        <v>1547</v>
      </c>
      <c r="C300" s="76" t="s">
        <v>521</v>
      </c>
      <c r="D300" s="76" t="s">
        <v>987</v>
      </c>
      <c r="E300" s="76"/>
      <c r="F300" s="76">
        <v>3000</v>
      </c>
      <c r="G300" s="76" t="s">
        <v>1105</v>
      </c>
      <c r="H300" s="77" t="s">
        <v>1548</v>
      </c>
      <c r="I300" s="77" t="s">
        <v>1549</v>
      </c>
      <c r="J300" s="60">
        <v>15681500019980</v>
      </c>
      <c r="K300" s="79">
        <v>46295</v>
      </c>
      <c r="L300" s="78">
        <v>46659</v>
      </c>
      <c r="M300" s="78" t="s">
        <v>990</v>
      </c>
      <c r="N300" s="63" t="s">
        <v>751</v>
      </c>
      <c r="O300" s="75" t="s">
        <v>118</v>
      </c>
      <c r="P300" s="63" t="s">
        <v>1546</v>
      </c>
      <c r="Q300" s="65">
        <v>54000000</v>
      </c>
    </row>
    <row r="301" spans="1:17" ht="17.25" thickBot="1">
      <c r="A301" s="66">
        <f t="shared" si="4"/>
        <v>300</v>
      </c>
      <c r="B301" s="76" t="s">
        <v>1550</v>
      </c>
      <c r="C301" s="76" t="s">
        <v>513</v>
      </c>
      <c r="D301" s="76" t="s">
        <v>514</v>
      </c>
      <c r="E301" s="76"/>
      <c r="F301" s="76">
        <v>125</v>
      </c>
      <c r="G301" s="76" t="s">
        <v>1105</v>
      </c>
      <c r="H301" s="77" t="s">
        <v>1551</v>
      </c>
      <c r="I301" s="77" t="s">
        <v>1552</v>
      </c>
      <c r="J301" s="60">
        <v>15681500019990</v>
      </c>
      <c r="K301" s="79">
        <v>46295</v>
      </c>
      <c r="L301" s="78">
        <v>46659</v>
      </c>
      <c r="M301" s="78" t="s">
        <v>990</v>
      </c>
      <c r="N301" s="63" t="s">
        <v>751</v>
      </c>
      <c r="O301" s="75" t="s">
        <v>126</v>
      </c>
      <c r="P301" s="63" t="s">
        <v>588</v>
      </c>
      <c r="Q301" s="65">
        <v>4000000</v>
      </c>
    </row>
    <row r="302" spans="1:17" ht="17.25" thickBot="1">
      <c r="A302" s="66">
        <f t="shared" si="4"/>
        <v>301</v>
      </c>
      <c r="B302" s="76" t="s">
        <v>1553</v>
      </c>
      <c r="C302" s="76" t="s">
        <v>513</v>
      </c>
      <c r="D302" s="76" t="s">
        <v>514</v>
      </c>
      <c r="E302" s="76"/>
      <c r="F302" s="76">
        <v>125</v>
      </c>
      <c r="G302" s="76" t="s">
        <v>1105</v>
      </c>
      <c r="H302" s="77" t="s">
        <v>1554</v>
      </c>
      <c r="I302" s="77" t="s">
        <v>1555</v>
      </c>
      <c r="J302" s="60">
        <v>15681500020000</v>
      </c>
      <c r="K302" s="79">
        <v>46295</v>
      </c>
      <c r="L302" s="78">
        <v>46659</v>
      </c>
      <c r="M302" s="78" t="s">
        <v>1054</v>
      </c>
      <c r="N302" s="63" t="s">
        <v>751</v>
      </c>
      <c r="O302" s="75" t="s">
        <v>115</v>
      </c>
      <c r="P302" s="63" t="s">
        <v>588</v>
      </c>
      <c r="Q302" s="65">
        <v>4000000</v>
      </c>
    </row>
    <row r="303" spans="1:17" ht="17.25" thickBot="1">
      <c r="A303" s="66">
        <f t="shared" si="4"/>
        <v>302</v>
      </c>
      <c r="B303" s="76" t="s">
        <v>1556</v>
      </c>
      <c r="C303" s="76" t="s">
        <v>513</v>
      </c>
      <c r="D303" s="76" t="s">
        <v>514</v>
      </c>
      <c r="E303" s="76"/>
      <c r="F303" s="76">
        <v>125</v>
      </c>
      <c r="G303" s="76" t="s">
        <v>1105</v>
      </c>
      <c r="H303" s="77" t="s">
        <v>1557</v>
      </c>
      <c r="I303" s="77" t="s">
        <v>1558</v>
      </c>
      <c r="J303" s="60">
        <v>15681500020010</v>
      </c>
      <c r="K303" s="79">
        <v>46295</v>
      </c>
      <c r="L303" s="78">
        <v>46659</v>
      </c>
      <c r="M303" s="78" t="s">
        <v>1054</v>
      </c>
      <c r="N303" s="63" t="s">
        <v>587</v>
      </c>
      <c r="O303" s="75" t="s">
        <v>122</v>
      </c>
      <c r="P303" s="63" t="s">
        <v>588</v>
      </c>
      <c r="Q303" s="65">
        <v>4000000</v>
      </c>
    </row>
    <row r="304" spans="1:17" ht="17.25" thickBot="1">
      <c r="A304" s="66">
        <f t="shared" si="4"/>
        <v>303</v>
      </c>
      <c r="B304" s="76" t="s">
        <v>1559</v>
      </c>
      <c r="C304" s="76" t="s">
        <v>513</v>
      </c>
      <c r="D304" s="76" t="s">
        <v>514</v>
      </c>
      <c r="E304" s="76"/>
      <c r="F304" s="76">
        <v>125</v>
      </c>
      <c r="G304" s="76" t="s">
        <v>1105</v>
      </c>
      <c r="H304" s="77" t="s">
        <v>1560</v>
      </c>
      <c r="I304" s="77" t="s">
        <v>1561</v>
      </c>
      <c r="J304" s="60">
        <v>15681500020020</v>
      </c>
      <c r="K304" s="79">
        <v>46295</v>
      </c>
      <c r="L304" s="78">
        <v>46659</v>
      </c>
      <c r="M304" s="78" t="s">
        <v>1054</v>
      </c>
      <c r="N304" s="63" t="s">
        <v>587</v>
      </c>
      <c r="O304" s="75" t="s">
        <v>122</v>
      </c>
      <c r="P304" s="63" t="s">
        <v>588</v>
      </c>
      <c r="Q304" s="65">
        <v>4000000</v>
      </c>
    </row>
    <row r="305" spans="1:17" ht="17.25" thickBot="1">
      <c r="A305" s="66">
        <f t="shared" si="4"/>
        <v>304</v>
      </c>
      <c r="B305" s="76" t="s">
        <v>1562</v>
      </c>
      <c r="C305" s="76" t="s">
        <v>513</v>
      </c>
      <c r="D305" s="76" t="s">
        <v>514</v>
      </c>
      <c r="E305" s="76"/>
      <c r="F305" s="76">
        <v>125</v>
      </c>
      <c r="G305" s="76" t="s">
        <v>1105</v>
      </c>
      <c r="H305" s="77" t="s">
        <v>1563</v>
      </c>
      <c r="I305" s="77" t="s">
        <v>1564</v>
      </c>
      <c r="J305" s="60">
        <v>15681500020030</v>
      </c>
      <c r="K305" s="79">
        <v>46296</v>
      </c>
      <c r="L305" s="78">
        <v>46660</v>
      </c>
      <c r="M305" s="78" t="s">
        <v>990</v>
      </c>
      <c r="N305" s="63" t="s">
        <v>592</v>
      </c>
      <c r="O305" s="75" t="s">
        <v>652</v>
      </c>
      <c r="P305" s="63" t="s">
        <v>588</v>
      </c>
      <c r="Q305" s="65">
        <v>4000000</v>
      </c>
    </row>
    <row r="306" spans="1:17" ht="17.25" thickBot="1">
      <c r="A306" s="66">
        <f t="shared" si="4"/>
        <v>305</v>
      </c>
      <c r="B306" s="76" t="s">
        <v>1565</v>
      </c>
      <c r="C306" s="76" t="s">
        <v>513</v>
      </c>
      <c r="D306" s="76" t="s">
        <v>514</v>
      </c>
      <c r="E306" s="76"/>
      <c r="F306" s="76">
        <v>125</v>
      </c>
      <c r="G306" s="76" t="s">
        <v>1105</v>
      </c>
      <c r="H306" s="77" t="s">
        <v>1566</v>
      </c>
      <c r="I306" s="77" t="s">
        <v>1567</v>
      </c>
      <c r="J306" s="60">
        <v>15681500020040</v>
      </c>
      <c r="K306" s="79">
        <v>46296</v>
      </c>
      <c r="L306" s="78">
        <v>46660</v>
      </c>
      <c r="M306" s="78" t="s">
        <v>990</v>
      </c>
      <c r="N306" s="63" t="s">
        <v>592</v>
      </c>
      <c r="O306" s="75" t="s">
        <v>99</v>
      </c>
      <c r="P306" s="63" t="s">
        <v>588</v>
      </c>
      <c r="Q306" s="65">
        <v>4000000</v>
      </c>
    </row>
    <row r="307" spans="1:17" ht="17.25" thickBot="1">
      <c r="A307" s="66">
        <f t="shared" si="4"/>
        <v>306</v>
      </c>
      <c r="B307" s="76" t="s">
        <v>1568</v>
      </c>
      <c r="C307" s="76" t="s">
        <v>513</v>
      </c>
      <c r="D307" s="76" t="s">
        <v>514</v>
      </c>
      <c r="E307" s="76"/>
      <c r="F307" s="76">
        <v>125</v>
      </c>
      <c r="G307" s="76" t="s">
        <v>1105</v>
      </c>
      <c r="H307" s="77" t="s">
        <v>1569</v>
      </c>
      <c r="I307" s="77" t="s">
        <v>1570</v>
      </c>
      <c r="J307" s="60">
        <v>15681500020050</v>
      </c>
      <c r="K307" s="79">
        <v>46296</v>
      </c>
      <c r="L307" s="78">
        <v>46660</v>
      </c>
      <c r="M307" s="78" t="s">
        <v>990</v>
      </c>
      <c r="N307" s="63" t="s">
        <v>592</v>
      </c>
      <c r="O307" s="75" t="s">
        <v>617</v>
      </c>
      <c r="P307" s="63" t="s">
        <v>588</v>
      </c>
      <c r="Q307" s="65">
        <v>4000000</v>
      </c>
    </row>
    <row r="308" spans="1:17" ht="17.25" thickBot="1">
      <c r="A308" s="66">
        <f t="shared" si="4"/>
        <v>307</v>
      </c>
      <c r="B308" s="76" t="s">
        <v>1571</v>
      </c>
      <c r="C308" s="76" t="s">
        <v>1528</v>
      </c>
      <c r="D308" s="76" t="s">
        <v>522</v>
      </c>
      <c r="E308" s="76"/>
      <c r="F308" s="76">
        <v>1996</v>
      </c>
      <c r="G308" s="76">
        <v>2024</v>
      </c>
      <c r="H308" s="77" t="s">
        <v>1572</v>
      </c>
      <c r="I308" s="77" t="s">
        <v>1573</v>
      </c>
      <c r="J308" s="60">
        <v>15681500020060</v>
      </c>
      <c r="K308" s="79">
        <v>46297</v>
      </c>
      <c r="L308" s="78">
        <v>46661</v>
      </c>
      <c r="M308" s="78" t="s">
        <v>990</v>
      </c>
      <c r="N308" s="63" t="s">
        <v>525</v>
      </c>
      <c r="O308" s="75" t="s">
        <v>542</v>
      </c>
      <c r="P308" s="63" t="s">
        <v>1574</v>
      </c>
      <c r="Q308" s="65">
        <v>167100000</v>
      </c>
    </row>
    <row r="309" spans="1:17" ht="17.25" thickBot="1">
      <c r="A309" s="66">
        <f t="shared" si="4"/>
        <v>308</v>
      </c>
      <c r="B309" s="76" t="s">
        <v>1575</v>
      </c>
      <c r="C309" s="76" t="s">
        <v>932</v>
      </c>
      <c r="D309" s="76" t="s">
        <v>987</v>
      </c>
      <c r="E309" s="76"/>
      <c r="F309" s="76">
        <v>2400</v>
      </c>
      <c r="G309" s="76" t="s">
        <v>1075</v>
      </c>
      <c r="H309" s="77" t="s">
        <v>1576</v>
      </c>
      <c r="I309" s="77" t="s">
        <v>1577</v>
      </c>
      <c r="J309" s="60">
        <v>15681500020070</v>
      </c>
      <c r="K309" s="79">
        <v>46299</v>
      </c>
      <c r="L309" s="78">
        <v>46663</v>
      </c>
      <c r="M309" s="78" t="s">
        <v>990</v>
      </c>
      <c r="N309" s="63" t="s">
        <v>592</v>
      </c>
      <c r="O309" s="75" t="s">
        <v>606</v>
      </c>
      <c r="P309" s="63" t="s">
        <v>1086</v>
      </c>
      <c r="Q309" s="65">
        <v>38800000</v>
      </c>
    </row>
    <row r="310" spans="1:17" ht="17.25" thickBot="1">
      <c r="A310" s="66">
        <f t="shared" si="4"/>
        <v>309</v>
      </c>
      <c r="B310" s="76" t="s">
        <v>1578</v>
      </c>
      <c r="C310" s="76" t="s">
        <v>549</v>
      </c>
      <c r="D310" s="76" t="s">
        <v>514</v>
      </c>
      <c r="E310" s="76"/>
      <c r="F310" s="76">
        <v>149</v>
      </c>
      <c r="G310" s="76" t="s">
        <v>779</v>
      </c>
      <c r="H310" s="77" t="s">
        <v>1579</v>
      </c>
      <c r="I310" s="77" t="s">
        <v>1580</v>
      </c>
      <c r="J310" s="60">
        <v>15681500020080</v>
      </c>
      <c r="K310" s="79">
        <v>46300</v>
      </c>
      <c r="L310" s="78">
        <v>46664</v>
      </c>
      <c r="M310" s="78" t="s">
        <v>1054</v>
      </c>
      <c r="N310" s="63" t="s">
        <v>587</v>
      </c>
      <c r="O310" s="75" t="s">
        <v>906</v>
      </c>
      <c r="P310" s="63" t="s">
        <v>823</v>
      </c>
      <c r="Q310" s="65">
        <v>7000000</v>
      </c>
    </row>
    <row r="311" spans="1:17" ht="17.25" thickBot="1">
      <c r="A311" s="66">
        <f t="shared" si="4"/>
        <v>310</v>
      </c>
      <c r="B311" s="76" t="s">
        <v>1581</v>
      </c>
      <c r="C311" s="76" t="s">
        <v>513</v>
      </c>
      <c r="D311" s="76" t="s">
        <v>514</v>
      </c>
      <c r="E311" s="76"/>
      <c r="F311" s="76">
        <v>249</v>
      </c>
      <c r="G311" s="76" t="s">
        <v>1135</v>
      </c>
      <c r="H311" s="77" t="s">
        <v>1582</v>
      </c>
      <c r="I311" s="77" t="s">
        <v>1583</v>
      </c>
      <c r="J311" s="60">
        <v>15651503585430</v>
      </c>
      <c r="K311" s="79">
        <v>46313</v>
      </c>
      <c r="L311" s="78">
        <v>46677</v>
      </c>
      <c r="M311" s="78" t="s">
        <v>990</v>
      </c>
      <c r="N311" s="63" t="s">
        <v>525</v>
      </c>
      <c r="O311" s="75" t="s">
        <v>670</v>
      </c>
      <c r="P311" s="63" t="s">
        <v>543</v>
      </c>
      <c r="Q311" s="65">
        <v>20500000</v>
      </c>
    </row>
    <row r="312" spans="1:17" ht="17.25" thickBot="1">
      <c r="A312" s="66">
        <f t="shared" si="4"/>
        <v>311</v>
      </c>
      <c r="B312" s="76" t="s">
        <v>1584</v>
      </c>
      <c r="C312" s="76" t="s">
        <v>513</v>
      </c>
      <c r="D312" s="76" t="s">
        <v>514</v>
      </c>
      <c r="E312" s="76"/>
      <c r="F312" s="76">
        <v>249</v>
      </c>
      <c r="G312" s="76" t="s">
        <v>1135</v>
      </c>
      <c r="H312" s="77" t="s">
        <v>1585</v>
      </c>
      <c r="I312" s="77" t="s">
        <v>1586</v>
      </c>
      <c r="J312" s="60">
        <v>15651503585440</v>
      </c>
      <c r="K312" s="79">
        <v>46313</v>
      </c>
      <c r="L312" s="78">
        <v>46677</v>
      </c>
      <c r="M312" s="78" t="s">
        <v>990</v>
      </c>
      <c r="N312" s="63" t="s">
        <v>525</v>
      </c>
      <c r="O312" s="75" t="s">
        <v>670</v>
      </c>
      <c r="P312" s="63" t="s">
        <v>543</v>
      </c>
      <c r="Q312" s="65">
        <v>20500000</v>
      </c>
    </row>
    <row r="313" spans="1:17" ht="17.25" thickBot="1">
      <c r="A313" s="66">
        <f t="shared" si="4"/>
        <v>312</v>
      </c>
      <c r="B313" s="76" t="s">
        <v>1587</v>
      </c>
      <c r="C313" s="76" t="s">
        <v>513</v>
      </c>
      <c r="D313" s="76" t="s">
        <v>514</v>
      </c>
      <c r="E313" s="76"/>
      <c r="F313" s="76">
        <v>249</v>
      </c>
      <c r="G313" s="76" t="s">
        <v>1135</v>
      </c>
      <c r="H313" s="77" t="s">
        <v>1588</v>
      </c>
      <c r="I313" s="77" t="s">
        <v>1589</v>
      </c>
      <c r="J313" s="60">
        <v>15651503585450</v>
      </c>
      <c r="K313" s="79">
        <v>46313</v>
      </c>
      <c r="L313" s="78">
        <v>46677</v>
      </c>
      <c r="M313" s="78" t="s">
        <v>990</v>
      </c>
      <c r="N313" s="63" t="s">
        <v>525</v>
      </c>
      <c r="O313" s="75" t="s">
        <v>670</v>
      </c>
      <c r="P313" s="63" t="s">
        <v>543</v>
      </c>
      <c r="Q313" s="65">
        <v>20500000</v>
      </c>
    </row>
    <row r="314" spans="1:17" ht="17.25" thickBot="1">
      <c r="A314" s="66">
        <f t="shared" si="4"/>
        <v>313</v>
      </c>
      <c r="B314" s="76" t="s">
        <v>1590</v>
      </c>
      <c r="C314" s="76" t="s">
        <v>513</v>
      </c>
      <c r="D314" s="76" t="s">
        <v>514</v>
      </c>
      <c r="E314" s="76"/>
      <c r="F314" s="76">
        <v>249</v>
      </c>
      <c r="G314" s="76" t="s">
        <v>1135</v>
      </c>
      <c r="H314" s="77" t="s">
        <v>1591</v>
      </c>
      <c r="I314" s="77" t="s">
        <v>1592</v>
      </c>
      <c r="J314" s="60">
        <v>15651503585480</v>
      </c>
      <c r="K314" s="79">
        <v>46313</v>
      </c>
      <c r="L314" s="78">
        <v>46677</v>
      </c>
      <c r="M314" s="78" t="s">
        <v>990</v>
      </c>
      <c r="N314" s="63" t="s">
        <v>525</v>
      </c>
      <c r="O314" s="75" t="s">
        <v>670</v>
      </c>
      <c r="P314" s="63" t="s">
        <v>543</v>
      </c>
      <c r="Q314" s="65">
        <v>20500000</v>
      </c>
    </row>
    <row r="315" spans="1:17" ht="16.5">
      <c r="A315" s="71">
        <f t="shared" si="4"/>
        <v>314</v>
      </c>
      <c r="B315" s="87" t="s">
        <v>1593</v>
      </c>
      <c r="C315" s="87" t="s">
        <v>513</v>
      </c>
      <c r="D315" s="87" t="s">
        <v>514</v>
      </c>
      <c r="E315" s="87"/>
      <c r="F315" s="87">
        <v>125</v>
      </c>
      <c r="G315" s="87" t="s">
        <v>1105</v>
      </c>
      <c r="H315" s="88" t="s">
        <v>1594</v>
      </c>
      <c r="I315" s="88" t="s">
        <v>1595</v>
      </c>
      <c r="J315" s="60">
        <v>15651503585500</v>
      </c>
      <c r="K315" s="79">
        <v>46313</v>
      </c>
      <c r="L315" s="78">
        <v>46677</v>
      </c>
      <c r="M315" s="78" t="s">
        <v>1054</v>
      </c>
      <c r="N315" s="63" t="s">
        <v>728</v>
      </c>
      <c r="O315" s="75" t="s">
        <v>103</v>
      </c>
      <c r="P315" s="63" t="s">
        <v>588</v>
      </c>
      <c r="Q315" s="65">
        <v>4000000</v>
      </c>
    </row>
    <row r="316" spans="1:17" ht="16.5">
      <c r="A316" s="69">
        <f t="shared" si="4"/>
        <v>315</v>
      </c>
      <c r="B316" s="91" t="s">
        <v>1596</v>
      </c>
      <c r="C316" s="91" t="s">
        <v>1597</v>
      </c>
      <c r="D316" s="91" t="s">
        <v>514</v>
      </c>
      <c r="E316" s="91" t="s">
        <v>1598</v>
      </c>
      <c r="F316" s="91">
        <v>149</v>
      </c>
      <c r="G316" s="91">
        <v>2026</v>
      </c>
      <c r="H316" s="91" t="s">
        <v>1599</v>
      </c>
      <c r="I316" s="91" t="s">
        <v>1600</v>
      </c>
      <c r="J316" s="74">
        <v>15651503585540</v>
      </c>
      <c r="K316" s="79">
        <v>46313</v>
      </c>
      <c r="L316" s="78">
        <v>46677</v>
      </c>
      <c r="M316" s="93" t="s">
        <v>1305</v>
      </c>
      <c r="N316" s="63" t="s">
        <v>587</v>
      </c>
      <c r="O316" s="75" t="s">
        <v>804</v>
      </c>
      <c r="P316" s="63" t="s">
        <v>1601</v>
      </c>
      <c r="Q316" s="65">
        <v>11000000</v>
      </c>
    </row>
    <row r="317" spans="1:17" ht="16.5">
      <c r="A317" s="69">
        <f t="shared" si="4"/>
        <v>316</v>
      </c>
      <c r="B317" s="96" t="s">
        <v>1602</v>
      </c>
      <c r="C317" s="91" t="s">
        <v>1597</v>
      </c>
      <c r="D317" s="91" t="s">
        <v>514</v>
      </c>
      <c r="E317" s="91" t="s">
        <v>1598</v>
      </c>
      <c r="F317" s="91">
        <v>149</v>
      </c>
      <c r="G317" s="91">
        <v>2026</v>
      </c>
      <c r="H317" s="91" t="s">
        <v>1603</v>
      </c>
      <c r="I317" s="91" t="s">
        <v>1604</v>
      </c>
      <c r="J317" s="74">
        <v>15651503585620</v>
      </c>
      <c r="K317" s="79">
        <v>46313</v>
      </c>
      <c r="L317" s="78">
        <v>46677</v>
      </c>
      <c r="M317" s="93" t="s">
        <v>1305</v>
      </c>
      <c r="N317" s="63" t="s">
        <v>587</v>
      </c>
      <c r="O317" s="75" t="s">
        <v>804</v>
      </c>
      <c r="P317" s="63" t="s">
        <v>1601</v>
      </c>
      <c r="Q317" s="65">
        <v>11000000</v>
      </c>
    </row>
    <row r="318" spans="1:17" ht="17.25" thickBot="1">
      <c r="A318" s="57">
        <f t="shared" si="4"/>
        <v>317</v>
      </c>
      <c r="B318" s="94" t="s">
        <v>1605</v>
      </c>
      <c r="C318" s="94" t="s">
        <v>736</v>
      </c>
      <c r="D318" s="94" t="s">
        <v>987</v>
      </c>
      <c r="E318" s="94"/>
      <c r="F318" s="94">
        <v>2393</v>
      </c>
      <c r="G318" s="94" t="s">
        <v>775</v>
      </c>
      <c r="H318" s="95" t="s">
        <v>1606</v>
      </c>
      <c r="I318" s="95" t="s">
        <v>1607</v>
      </c>
      <c r="J318" s="60">
        <v>15651503585630</v>
      </c>
      <c r="K318" s="79">
        <v>46317</v>
      </c>
      <c r="L318" s="78">
        <v>46681</v>
      </c>
      <c r="M318" s="78" t="s">
        <v>990</v>
      </c>
      <c r="N318" s="63" t="s">
        <v>587</v>
      </c>
      <c r="O318" s="75" t="s">
        <v>804</v>
      </c>
      <c r="P318" s="63" t="s">
        <v>1608</v>
      </c>
      <c r="Q318" s="65">
        <v>165500000</v>
      </c>
    </row>
    <row r="319" spans="1:17" ht="17.25" thickBot="1">
      <c r="A319" s="66">
        <f t="shared" si="4"/>
        <v>318</v>
      </c>
      <c r="B319" s="76" t="s">
        <v>1609</v>
      </c>
      <c r="C319" s="76" t="s">
        <v>736</v>
      </c>
      <c r="D319" s="76" t="s">
        <v>987</v>
      </c>
      <c r="E319" s="76"/>
      <c r="F319" s="76">
        <v>2393</v>
      </c>
      <c r="G319" s="76" t="s">
        <v>775</v>
      </c>
      <c r="H319" s="77" t="s">
        <v>1610</v>
      </c>
      <c r="I319" s="77" t="s">
        <v>1611</v>
      </c>
      <c r="J319" s="60">
        <v>15651503585640</v>
      </c>
      <c r="K319" s="79">
        <v>46317</v>
      </c>
      <c r="L319" s="78">
        <v>46681</v>
      </c>
      <c r="M319" s="78" t="s">
        <v>990</v>
      </c>
      <c r="N319" s="63" t="s">
        <v>587</v>
      </c>
      <c r="O319" s="75" t="s">
        <v>906</v>
      </c>
      <c r="P319" s="63" t="s">
        <v>1608</v>
      </c>
      <c r="Q319" s="65">
        <v>165500000</v>
      </c>
    </row>
    <row r="320" spans="1:17" ht="30.75">
      <c r="A320" s="71">
        <f t="shared" si="4"/>
        <v>319</v>
      </c>
      <c r="B320" s="87" t="s">
        <v>1612</v>
      </c>
      <c r="C320" s="87" t="s">
        <v>521</v>
      </c>
      <c r="D320" s="87" t="s">
        <v>987</v>
      </c>
      <c r="E320" s="87"/>
      <c r="F320" s="87">
        <v>3000</v>
      </c>
      <c r="G320" s="87" t="s">
        <v>1189</v>
      </c>
      <c r="H320" s="88" t="s">
        <v>1613</v>
      </c>
      <c r="I320" s="88" t="s">
        <v>1614</v>
      </c>
      <c r="J320" s="60">
        <v>15651503585670</v>
      </c>
      <c r="K320" s="79">
        <v>46317</v>
      </c>
      <c r="L320" s="78">
        <v>46681</v>
      </c>
      <c r="M320" s="78" t="s">
        <v>1054</v>
      </c>
      <c r="N320" s="63" t="s">
        <v>525</v>
      </c>
      <c r="O320" s="75" t="s">
        <v>547</v>
      </c>
      <c r="P320" s="63" t="s">
        <v>847</v>
      </c>
      <c r="Q320" s="65">
        <v>61200000</v>
      </c>
    </row>
    <row r="321" spans="1:17" ht="16.5">
      <c r="A321" s="69">
        <f t="shared" si="4"/>
        <v>320</v>
      </c>
      <c r="B321" s="96" t="s">
        <v>1615</v>
      </c>
      <c r="C321" s="91" t="s">
        <v>1597</v>
      </c>
      <c r="D321" s="91" t="s">
        <v>514</v>
      </c>
      <c r="E321" s="91" t="s">
        <v>1598</v>
      </c>
      <c r="F321" s="91">
        <v>149</v>
      </c>
      <c r="G321" s="91">
        <v>2026</v>
      </c>
      <c r="H321" s="91" t="s">
        <v>1616</v>
      </c>
      <c r="I321" s="91" t="s">
        <v>1617</v>
      </c>
      <c r="J321" s="74">
        <v>15651503585680</v>
      </c>
      <c r="K321" s="79">
        <v>46317</v>
      </c>
      <c r="L321" s="78">
        <v>46681</v>
      </c>
      <c r="M321" s="93" t="s">
        <v>1305</v>
      </c>
      <c r="N321" s="63" t="s">
        <v>587</v>
      </c>
      <c r="O321" s="75" t="s">
        <v>113</v>
      </c>
      <c r="P321" s="63" t="s">
        <v>1601</v>
      </c>
      <c r="Q321" s="65">
        <v>11000000</v>
      </c>
    </row>
    <row r="322" spans="1:17" ht="17.25" thickBot="1">
      <c r="A322" s="57">
        <f t="shared" si="4"/>
        <v>321</v>
      </c>
      <c r="B322" s="94" t="s">
        <v>1618</v>
      </c>
      <c r="C322" s="94" t="s">
        <v>513</v>
      </c>
      <c r="D322" s="94" t="s">
        <v>514</v>
      </c>
      <c r="E322" s="94"/>
      <c r="F322" s="94">
        <v>125</v>
      </c>
      <c r="G322" s="94" t="s">
        <v>1189</v>
      </c>
      <c r="H322" s="95" t="s">
        <v>1619</v>
      </c>
      <c r="I322" s="95" t="s">
        <v>1620</v>
      </c>
      <c r="J322" s="60">
        <v>15651503585700</v>
      </c>
      <c r="K322" s="79">
        <v>46319</v>
      </c>
      <c r="L322" s="78">
        <v>46683</v>
      </c>
      <c r="M322" s="78" t="s">
        <v>1054</v>
      </c>
      <c r="N322" s="63" t="s">
        <v>525</v>
      </c>
      <c r="O322" s="75" t="s">
        <v>939</v>
      </c>
      <c r="P322" s="63" t="s">
        <v>1621</v>
      </c>
      <c r="Q322" s="65">
        <v>3400000</v>
      </c>
    </row>
    <row r="323" spans="1:17" ht="17.25" thickBot="1">
      <c r="A323" s="66">
        <f t="shared" si="4"/>
        <v>322</v>
      </c>
      <c r="B323" s="76" t="s">
        <v>1622</v>
      </c>
      <c r="C323" s="76" t="s">
        <v>549</v>
      </c>
      <c r="D323" s="76" t="s">
        <v>514</v>
      </c>
      <c r="E323" s="76"/>
      <c r="F323" s="76">
        <v>184</v>
      </c>
      <c r="G323" s="76">
        <v>2025</v>
      </c>
      <c r="H323" s="77" t="s">
        <v>1623</v>
      </c>
      <c r="I323" s="77" t="s">
        <v>1624</v>
      </c>
      <c r="J323" s="60">
        <v>15651503585710</v>
      </c>
      <c r="K323" s="79">
        <v>46321</v>
      </c>
      <c r="L323" s="78">
        <v>46685</v>
      </c>
      <c r="M323" s="78" t="s">
        <v>1054</v>
      </c>
      <c r="N323" s="63" t="s">
        <v>525</v>
      </c>
      <c r="O323" s="75" t="s">
        <v>565</v>
      </c>
      <c r="P323" s="63" t="s">
        <v>552</v>
      </c>
      <c r="Q323" s="65">
        <v>15600000</v>
      </c>
    </row>
    <row r="324" spans="1:17" ht="17.25" thickBot="1">
      <c r="A324" s="66">
        <f t="shared" ref="A324:A387" si="5">+A323+1</f>
        <v>323</v>
      </c>
      <c r="B324" s="76" t="s">
        <v>1625</v>
      </c>
      <c r="C324" s="76" t="s">
        <v>549</v>
      </c>
      <c r="D324" s="76" t="s">
        <v>514</v>
      </c>
      <c r="E324" s="76"/>
      <c r="F324" s="76">
        <v>184</v>
      </c>
      <c r="G324" s="76">
        <v>2025</v>
      </c>
      <c r="H324" s="77" t="s">
        <v>1626</v>
      </c>
      <c r="I324" s="77" t="s">
        <v>1627</v>
      </c>
      <c r="J324" s="60">
        <v>15651503585730</v>
      </c>
      <c r="K324" s="79">
        <v>46321</v>
      </c>
      <c r="L324" s="78">
        <v>46685</v>
      </c>
      <c r="M324" s="78" t="s">
        <v>990</v>
      </c>
      <c r="N324" s="63" t="s">
        <v>525</v>
      </c>
      <c r="O324" s="75" t="s">
        <v>542</v>
      </c>
      <c r="P324" s="63" t="s">
        <v>552</v>
      </c>
      <c r="Q324" s="65">
        <v>15600000</v>
      </c>
    </row>
    <row r="325" spans="1:17" ht="16.5">
      <c r="A325" s="71">
        <f t="shared" si="5"/>
        <v>324</v>
      </c>
      <c r="B325" s="87" t="s">
        <v>1628</v>
      </c>
      <c r="C325" s="87" t="s">
        <v>549</v>
      </c>
      <c r="D325" s="87" t="s">
        <v>514</v>
      </c>
      <c r="E325" s="87"/>
      <c r="F325" s="87">
        <v>184</v>
      </c>
      <c r="G325" s="87">
        <v>2025</v>
      </c>
      <c r="H325" s="88" t="s">
        <v>1629</v>
      </c>
      <c r="I325" s="88" t="s">
        <v>1630</v>
      </c>
      <c r="J325" s="60">
        <v>15651503585770</v>
      </c>
      <c r="K325" s="79">
        <v>46321</v>
      </c>
      <c r="L325" s="78">
        <v>46685</v>
      </c>
      <c r="M325" s="78" t="s">
        <v>1054</v>
      </c>
      <c r="N325" s="63" t="s">
        <v>525</v>
      </c>
      <c r="O325" s="75" t="s">
        <v>565</v>
      </c>
      <c r="P325" s="63" t="s">
        <v>552</v>
      </c>
      <c r="Q325" s="65">
        <v>15600000</v>
      </c>
    </row>
    <row r="326" spans="1:17">
      <c r="A326" s="69">
        <f t="shared" si="5"/>
        <v>325</v>
      </c>
      <c r="B326" s="96" t="s">
        <v>1631</v>
      </c>
      <c r="C326" s="91" t="s">
        <v>763</v>
      </c>
      <c r="D326" s="91" t="s">
        <v>522</v>
      </c>
      <c r="E326" s="91" t="s">
        <v>1632</v>
      </c>
      <c r="F326" s="91">
        <v>2298</v>
      </c>
      <c r="G326" s="91">
        <v>2026</v>
      </c>
      <c r="H326" s="91" t="s">
        <v>1633</v>
      </c>
      <c r="I326" s="91" t="s">
        <v>1634</v>
      </c>
      <c r="J326" s="74">
        <v>15651503585810</v>
      </c>
      <c r="K326" s="79">
        <v>46325</v>
      </c>
      <c r="L326" s="97">
        <v>46689</v>
      </c>
      <c r="M326" s="93" t="s">
        <v>1305</v>
      </c>
      <c r="N326" s="63" t="s">
        <v>728</v>
      </c>
      <c r="O326" s="75" t="s">
        <v>118</v>
      </c>
      <c r="P326" s="63" t="s">
        <v>1635</v>
      </c>
      <c r="Q326" s="65">
        <v>205500000</v>
      </c>
    </row>
    <row r="327" spans="1:17" ht="31.5" thickBot="1">
      <c r="A327" s="57">
        <f t="shared" si="5"/>
        <v>326</v>
      </c>
      <c r="B327" s="94" t="s">
        <v>1636</v>
      </c>
      <c r="C327" s="94" t="s">
        <v>513</v>
      </c>
      <c r="D327" s="94" t="s">
        <v>514</v>
      </c>
      <c r="E327" s="94"/>
      <c r="F327" s="94">
        <v>125</v>
      </c>
      <c r="G327" s="94" t="s">
        <v>1105</v>
      </c>
      <c r="H327" s="95" t="s">
        <v>1637</v>
      </c>
      <c r="I327" s="95" t="s">
        <v>1638</v>
      </c>
      <c r="J327" s="60">
        <v>15651503585930</v>
      </c>
      <c r="K327" s="79">
        <v>46325</v>
      </c>
      <c r="L327" s="78">
        <v>46689.999305555553</v>
      </c>
      <c r="M327" s="78" t="s">
        <v>990</v>
      </c>
      <c r="N327" s="63" t="s">
        <v>525</v>
      </c>
      <c r="O327" s="75" t="s">
        <v>547</v>
      </c>
      <c r="P327" s="63" t="s">
        <v>588</v>
      </c>
      <c r="Q327" s="65">
        <v>4000000</v>
      </c>
    </row>
    <row r="328" spans="1:17" ht="17.25" thickBot="1">
      <c r="A328" s="66">
        <f t="shared" si="5"/>
        <v>327</v>
      </c>
      <c r="B328" s="76" t="s">
        <v>1639</v>
      </c>
      <c r="C328" s="76" t="s">
        <v>513</v>
      </c>
      <c r="D328" s="76" t="s">
        <v>514</v>
      </c>
      <c r="E328" s="76"/>
      <c r="F328" s="76">
        <v>125</v>
      </c>
      <c r="G328" s="76" t="s">
        <v>1105</v>
      </c>
      <c r="H328" s="77" t="s">
        <v>1640</v>
      </c>
      <c r="I328" s="77" t="s">
        <v>1641</v>
      </c>
      <c r="J328" s="60">
        <v>15651503585960</v>
      </c>
      <c r="K328" s="79">
        <v>46330</v>
      </c>
      <c r="L328" s="78">
        <v>46694</v>
      </c>
      <c r="M328" s="78" t="s">
        <v>1054</v>
      </c>
      <c r="N328" s="63" t="s">
        <v>525</v>
      </c>
      <c r="O328" s="75" t="s">
        <v>572</v>
      </c>
      <c r="P328" s="63" t="s">
        <v>588</v>
      </c>
      <c r="Q328" s="65">
        <v>4000000</v>
      </c>
    </row>
    <row r="329" spans="1:17" ht="30.75">
      <c r="A329" s="71">
        <f t="shared" si="5"/>
        <v>328</v>
      </c>
      <c r="B329" s="87" t="s">
        <v>1642</v>
      </c>
      <c r="C329" s="87" t="s">
        <v>513</v>
      </c>
      <c r="D329" s="87" t="s">
        <v>514</v>
      </c>
      <c r="E329" s="87"/>
      <c r="F329" s="87">
        <v>124</v>
      </c>
      <c r="G329" s="87" t="s">
        <v>1209</v>
      </c>
      <c r="H329" s="88" t="s">
        <v>1643</v>
      </c>
      <c r="I329" s="88" t="s">
        <v>1644</v>
      </c>
      <c r="J329" s="60">
        <v>15651503585970</v>
      </c>
      <c r="K329" s="79">
        <v>46331</v>
      </c>
      <c r="L329" s="78">
        <v>46695</v>
      </c>
      <c r="M329" s="78" t="s">
        <v>990</v>
      </c>
      <c r="N329" s="63" t="s">
        <v>728</v>
      </c>
      <c r="O329" s="75" t="s">
        <v>127</v>
      </c>
      <c r="P329" s="63" t="s">
        <v>588</v>
      </c>
      <c r="Q329" s="65">
        <v>6300000</v>
      </c>
    </row>
    <row r="330" spans="1:17" ht="22.5">
      <c r="A330" s="69">
        <f t="shared" si="5"/>
        <v>329</v>
      </c>
      <c r="B330" s="89" t="s">
        <v>1645</v>
      </c>
      <c r="C330" s="90" t="s">
        <v>1646</v>
      </c>
      <c r="D330" s="90" t="s">
        <v>1647</v>
      </c>
      <c r="E330" s="90" t="s">
        <v>1648</v>
      </c>
      <c r="F330" s="91">
        <v>197</v>
      </c>
      <c r="G330" s="91">
        <v>2026</v>
      </c>
      <c r="H330" s="91" t="s">
        <v>1649</v>
      </c>
      <c r="I330" s="90" t="s">
        <v>1650</v>
      </c>
      <c r="J330" s="74">
        <v>15651503585980</v>
      </c>
      <c r="K330" s="79">
        <v>46334</v>
      </c>
      <c r="L330" s="92">
        <v>46698</v>
      </c>
      <c r="M330" s="93" t="s">
        <v>1305</v>
      </c>
      <c r="N330" s="63" t="s">
        <v>525</v>
      </c>
      <c r="O330" s="75" t="s">
        <v>1651</v>
      </c>
      <c r="P330" s="63" t="s">
        <v>1652</v>
      </c>
      <c r="Q330" s="65">
        <v>17900000</v>
      </c>
    </row>
    <row r="331" spans="1:17" ht="17.25" thickBot="1">
      <c r="A331" s="57">
        <f t="shared" si="5"/>
        <v>330</v>
      </c>
      <c r="B331" s="94" t="s">
        <v>1653</v>
      </c>
      <c r="C331" s="94" t="s">
        <v>1115</v>
      </c>
      <c r="D331" s="94" t="s">
        <v>514</v>
      </c>
      <c r="E331" s="94"/>
      <c r="F331" s="94">
        <v>149</v>
      </c>
      <c r="G331" s="94" t="s">
        <v>753</v>
      </c>
      <c r="H331" s="95" t="s">
        <v>1654</v>
      </c>
      <c r="I331" s="95" t="s">
        <v>1655</v>
      </c>
      <c r="J331" s="60">
        <v>15651503588060</v>
      </c>
      <c r="K331" s="79">
        <v>46347</v>
      </c>
      <c r="L331" s="78">
        <v>46711</v>
      </c>
      <c r="M331" s="78" t="s">
        <v>990</v>
      </c>
      <c r="N331" s="63" t="s">
        <v>518</v>
      </c>
      <c r="O331" s="75" t="s">
        <v>1656</v>
      </c>
      <c r="P331" s="63" t="s">
        <v>1119</v>
      </c>
      <c r="Q331" s="65">
        <v>7500000</v>
      </c>
    </row>
    <row r="332" spans="1:17" ht="17.25" thickBot="1">
      <c r="A332" s="66">
        <f t="shared" si="5"/>
        <v>331</v>
      </c>
      <c r="B332" s="76" t="s">
        <v>1657</v>
      </c>
      <c r="C332" s="76" t="s">
        <v>707</v>
      </c>
      <c r="D332" s="76" t="s">
        <v>987</v>
      </c>
      <c r="E332" s="76"/>
      <c r="F332" s="76">
        <v>2393</v>
      </c>
      <c r="G332" s="76" t="s">
        <v>882</v>
      </c>
      <c r="H332" s="77" t="s">
        <v>1658</v>
      </c>
      <c r="I332" s="77" t="s">
        <v>1659</v>
      </c>
      <c r="J332" s="60">
        <v>15651503588070</v>
      </c>
      <c r="K332" s="79">
        <v>46347</v>
      </c>
      <c r="L332" s="78">
        <v>46711</v>
      </c>
      <c r="M332" s="78" t="s">
        <v>990</v>
      </c>
      <c r="N332" s="63" t="s">
        <v>518</v>
      </c>
      <c r="O332" s="75" t="s">
        <v>123</v>
      </c>
      <c r="P332" s="63" t="s">
        <v>1660</v>
      </c>
      <c r="Q332" s="65">
        <v>63600000</v>
      </c>
    </row>
    <row r="333" spans="1:17" ht="17.25" thickBot="1">
      <c r="A333" s="66">
        <f t="shared" si="5"/>
        <v>332</v>
      </c>
      <c r="B333" s="76" t="s">
        <v>1661</v>
      </c>
      <c r="C333" s="76" t="s">
        <v>549</v>
      </c>
      <c r="D333" s="76" t="s">
        <v>514</v>
      </c>
      <c r="E333" s="76"/>
      <c r="F333" s="76">
        <v>125</v>
      </c>
      <c r="G333" s="76" t="s">
        <v>1209</v>
      </c>
      <c r="H333" s="77" t="s">
        <v>1662</v>
      </c>
      <c r="I333" s="77" t="s">
        <v>1663</v>
      </c>
      <c r="J333" s="60">
        <v>15651503588100</v>
      </c>
      <c r="K333" s="79">
        <v>46352</v>
      </c>
      <c r="L333" s="78">
        <v>46716</v>
      </c>
      <c r="M333" s="78" t="s">
        <v>1054</v>
      </c>
      <c r="N333" s="63" t="s">
        <v>728</v>
      </c>
      <c r="O333" s="75" t="s">
        <v>118</v>
      </c>
      <c r="P333" s="63" t="s">
        <v>1508</v>
      </c>
      <c r="Q333" s="65">
        <v>5900000</v>
      </c>
    </row>
    <row r="334" spans="1:17" ht="17.25" thickBot="1">
      <c r="A334" s="66">
        <f t="shared" si="5"/>
        <v>333</v>
      </c>
      <c r="B334" s="76" t="s">
        <v>1664</v>
      </c>
      <c r="C334" s="76" t="s">
        <v>549</v>
      </c>
      <c r="D334" s="76" t="s">
        <v>514</v>
      </c>
      <c r="E334" s="76"/>
      <c r="F334" s="76">
        <v>149</v>
      </c>
      <c r="G334" s="76" t="s">
        <v>753</v>
      </c>
      <c r="H334" s="77" t="s">
        <v>1665</v>
      </c>
      <c r="I334" s="77" t="s">
        <v>1666</v>
      </c>
      <c r="J334" s="60">
        <v>15651503588120</v>
      </c>
      <c r="K334" s="79">
        <v>46352</v>
      </c>
      <c r="L334" s="78">
        <v>46716</v>
      </c>
      <c r="M334" s="78" t="s">
        <v>1054</v>
      </c>
      <c r="N334" s="63" t="s">
        <v>728</v>
      </c>
      <c r="O334" s="75" t="s">
        <v>1258</v>
      </c>
      <c r="P334" s="63" t="s">
        <v>823</v>
      </c>
      <c r="Q334" s="65">
        <v>6700000</v>
      </c>
    </row>
    <row r="335" spans="1:17" ht="17.25" thickBot="1">
      <c r="A335" s="66">
        <f t="shared" si="5"/>
        <v>334</v>
      </c>
      <c r="B335" s="76" t="s">
        <v>1667</v>
      </c>
      <c r="C335" s="76" t="s">
        <v>549</v>
      </c>
      <c r="D335" s="76" t="s">
        <v>514</v>
      </c>
      <c r="E335" s="76"/>
      <c r="F335" s="76">
        <v>149</v>
      </c>
      <c r="G335" s="76" t="s">
        <v>753</v>
      </c>
      <c r="H335" s="77" t="s">
        <v>1668</v>
      </c>
      <c r="I335" s="77" t="s">
        <v>1669</v>
      </c>
      <c r="J335" s="60">
        <v>15651503588150</v>
      </c>
      <c r="K335" s="79">
        <v>46352</v>
      </c>
      <c r="L335" s="78">
        <v>46716</v>
      </c>
      <c r="M335" s="78" t="s">
        <v>1054</v>
      </c>
      <c r="N335" s="63" t="s">
        <v>728</v>
      </c>
      <c r="O335" s="75" t="s">
        <v>1258</v>
      </c>
      <c r="P335" s="63" t="s">
        <v>823</v>
      </c>
      <c r="Q335" s="65">
        <v>6700000</v>
      </c>
    </row>
    <row r="336" spans="1:17" ht="17.25" thickBot="1">
      <c r="A336" s="66">
        <f t="shared" si="5"/>
        <v>335</v>
      </c>
      <c r="B336" s="76" t="s">
        <v>1670</v>
      </c>
      <c r="C336" s="76" t="s">
        <v>736</v>
      </c>
      <c r="D336" s="76" t="s">
        <v>987</v>
      </c>
      <c r="E336" s="76"/>
      <c r="F336" s="76">
        <v>2393</v>
      </c>
      <c r="G336" s="76" t="s">
        <v>775</v>
      </c>
      <c r="H336" s="77" t="s">
        <v>1671</v>
      </c>
      <c r="I336" s="77" t="s">
        <v>1672</v>
      </c>
      <c r="J336" s="60">
        <v>15651503588170</v>
      </c>
      <c r="K336" s="79">
        <v>46353</v>
      </c>
      <c r="L336" s="78">
        <v>46717</v>
      </c>
      <c r="M336" s="78" t="s">
        <v>990</v>
      </c>
      <c r="N336" s="63" t="s">
        <v>728</v>
      </c>
      <c r="O336" s="75" t="s">
        <v>103</v>
      </c>
      <c r="P336" s="63" t="s">
        <v>1133</v>
      </c>
      <c r="Q336" s="65">
        <v>163300000</v>
      </c>
    </row>
    <row r="337" spans="1:17" ht="31.5" thickBot="1">
      <c r="A337" s="66">
        <f t="shared" si="5"/>
        <v>336</v>
      </c>
      <c r="B337" s="76" t="s">
        <v>1673</v>
      </c>
      <c r="C337" s="76" t="s">
        <v>736</v>
      </c>
      <c r="D337" s="76" t="s">
        <v>987</v>
      </c>
      <c r="E337" s="76"/>
      <c r="F337" s="76">
        <v>2393</v>
      </c>
      <c r="G337" s="76" t="s">
        <v>775</v>
      </c>
      <c r="H337" s="77" t="s">
        <v>1674</v>
      </c>
      <c r="I337" s="77" t="s">
        <v>1675</v>
      </c>
      <c r="J337" s="60">
        <v>15651503588190</v>
      </c>
      <c r="K337" s="79">
        <v>46353</v>
      </c>
      <c r="L337" s="78">
        <v>46717</v>
      </c>
      <c r="M337" s="78" t="s">
        <v>990</v>
      </c>
      <c r="N337" s="63" t="s">
        <v>728</v>
      </c>
      <c r="O337" s="75" t="s">
        <v>104</v>
      </c>
      <c r="P337" s="63" t="s">
        <v>1608</v>
      </c>
      <c r="Q337" s="65">
        <v>165500000</v>
      </c>
    </row>
    <row r="338" spans="1:17" ht="17.25" thickBot="1">
      <c r="A338" s="66">
        <f t="shared" si="5"/>
        <v>337</v>
      </c>
      <c r="B338" s="76" t="s">
        <v>1676</v>
      </c>
      <c r="C338" s="76" t="s">
        <v>513</v>
      </c>
      <c r="D338" s="76" t="s">
        <v>514</v>
      </c>
      <c r="E338" s="76"/>
      <c r="F338" s="76">
        <v>124</v>
      </c>
      <c r="G338" s="76" t="s">
        <v>1121</v>
      </c>
      <c r="H338" s="77" t="s">
        <v>1677</v>
      </c>
      <c r="I338" s="77" t="s">
        <v>1678</v>
      </c>
      <c r="J338" s="60">
        <v>15651503588200</v>
      </c>
      <c r="K338" s="79">
        <v>46353</v>
      </c>
      <c r="L338" s="78">
        <v>46717</v>
      </c>
      <c r="M338" s="78" t="s">
        <v>990</v>
      </c>
      <c r="N338" s="63" t="s">
        <v>728</v>
      </c>
      <c r="O338" s="75" t="s">
        <v>103</v>
      </c>
      <c r="P338" s="63" t="s">
        <v>580</v>
      </c>
      <c r="Q338" s="65">
        <v>6200000</v>
      </c>
    </row>
    <row r="339" spans="1:17" ht="17.25" thickBot="1">
      <c r="A339" s="66">
        <f t="shared" si="5"/>
        <v>338</v>
      </c>
      <c r="B339" s="76" t="s">
        <v>1679</v>
      </c>
      <c r="C339" s="76" t="s">
        <v>513</v>
      </c>
      <c r="D339" s="76" t="s">
        <v>514</v>
      </c>
      <c r="E339" s="76"/>
      <c r="F339" s="76">
        <v>125</v>
      </c>
      <c r="G339" s="76" t="s">
        <v>1105</v>
      </c>
      <c r="H339" s="77" t="s">
        <v>1680</v>
      </c>
      <c r="I339" s="77" t="s">
        <v>1681</v>
      </c>
      <c r="J339" s="60">
        <v>15651503588220</v>
      </c>
      <c r="K339" s="79">
        <v>46356</v>
      </c>
      <c r="L339" s="78">
        <v>46720</v>
      </c>
      <c r="M339" s="78" t="s">
        <v>990</v>
      </c>
      <c r="N339" s="63" t="s">
        <v>587</v>
      </c>
      <c r="O339" s="75" t="s">
        <v>113</v>
      </c>
      <c r="P339" s="63" t="s">
        <v>588</v>
      </c>
      <c r="Q339" s="65">
        <v>4000000</v>
      </c>
    </row>
    <row r="340" spans="1:17" ht="17.25" thickBot="1">
      <c r="A340" s="66">
        <f t="shared" si="5"/>
        <v>339</v>
      </c>
      <c r="B340" s="76" t="s">
        <v>1682</v>
      </c>
      <c r="C340" s="76" t="s">
        <v>513</v>
      </c>
      <c r="D340" s="76" t="s">
        <v>514</v>
      </c>
      <c r="E340" s="76"/>
      <c r="F340" s="76">
        <v>124</v>
      </c>
      <c r="G340" s="76" t="s">
        <v>1105</v>
      </c>
      <c r="H340" s="77" t="s">
        <v>1683</v>
      </c>
      <c r="I340" s="77" t="s">
        <v>1684</v>
      </c>
      <c r="J340" s="60">
        <v>15651503588230</v>
      </c>
      <c r="K340" s="79">
        <v>46356</v>
      </c>
      <c r="L340" s="78">
        <v>46720</v>
      </c>
      <c r="M340" s="78" t="s">
        <v>990</v>
      </c>
      <c r="N340" s="63" t="s">
        <v>587</v>
      </c>
      <c r="O340" s="75" t="s">
        <v>122</v>
      </c>
      <c r="P340" s="63" t="s">
        <v>588</v>
      </c>
      <c r="Q340" s="65">
        <v>4000000</v>
      </c>
    </row>
    <row r="341" spans="1:17" ht="17.25" thickBot="1">
      <c r="A341" s="66">
        <f t="shared" si="5"/>
        <v>340</v>
      </c>
      <c r="B341" s="76" t="s">
        <v>1685</v>
      </c>
      <c r="C341" s="76" t="s">
        <v>707</v>
      </c>
      <c r="D341" s="76" t="s">
        <v>514</v>
      </c>
      <c r="E341" s="76"/>
      <c r="F341" s="76">
        <v>199</v>
      </c>
      <c r="G341" s="76" t="s">
        <v>882</v>
      </c>
      <c r="H341" s="77" t="s">
        <v>1686</v>
      </c>
      <c r="I341" s="77" t="s">
        <v>1687</v>
      </c>
      <c r="J341" s="60">
        <v>15651503588240</v>
      </c>
      <c r="K341" s="79">
        <v>46358</v>
      </c>
      <c r="L341" s="78">
        <v>46722</v>
      </c>
      <c r="M341" s="78" t="s">
        <v>990</v>
      </c>
      <c r="N341" s="63" t="s">
        <v>592</v>
      </c>
      <c r="O341" s="75" t="s">
        <v>659</v>
      </c>
      <c r="P341" s="63" t="s">
        <v>995</v>
      </c>
      <c r="Q341" s="65">
        <v>9300000</v>
      </c>
    </row>
    <row r="342" spans="1:17" ht="17.25" thickBot="1">
      <c r="A342" s="66">
        <f t="shared" si="5"/>
        <v>341</v>
      </c>
      <c r="B342" s="76" t="s">
        <v>1688</v>
      </c>
      <c r="C342" s="76" t="s">
        <v>707</v>
      </c>
      <c r="D342" s="76" t="s">
        <v>514</v>
      </c>
      <c r="E342" s="76"/>
      <c r="F342" s="76">
        <v>199</v>
      </c>
      <c r="G342" s="76" t="s">
        <v>882</v>
      </c>
      <c r="H342" s="77" t="s">
        <v>1689</v>
      </c>
      <c r="I342" s="77" t="s">
        <v>1690</v>
      </c>
      <c r="J342" s="60">
        <v>15651503588250</v>
      </c>
      <c r="K342" s="79">
        <v>46358</v>
      </c>
      <c r="L342" s="78">
        <v>46722</v>
      </c>
      <c r="M342" s="78" t="s">
        <v>990</v>
      </c>
      <c r="N342" s="63" t="s">
        <v>592</v>
      </c>
      <c r="O342" s="75" t="s">
        <v>659</v>
      </c>
      <c r="P342" s="63" t="s">
        <v>995</v>
      </c>
      <c r="Q342" s="65">
        <v>9300000</v>
      </c>
    </row>
    <row r="343" spans="1:17" ht="17.25" thickBot="1">
      <c r="A343" s="66">
        <f t="shared" si="5"/>
        <v>342</v>
      </c>
      <c r="B343" s="76" t="s">
        <v>1691</v>
      </c>
      <c r="C343" s="76" t="s">
        <v>707</v>
      </c>
      <c r="D343" s="76" t="s">
        <v>514</v>
      </c>
      <c r="E343" s="76"/>
      <c r="F343" s="76">
        <v>199</v>
      </c>
      <c r="G343" s="76" t="s">
        <v>882</v>
      </c>
      <c r="H343" s="77" t="s">
        <v>1692</v>
      </c>
      <c r="I343" s="77" t="s">
        <v>1693</v>
      </c>
      <c r="J343" s="60">
        <v>15651503588260</v>
      </c>
      <c r="K343" s="79">
        <v>46358</v>
      </c>
      <c r="L343" s="78">
        <v>46722</v>
      </c>
      <c r="M343" s="78" t="s">
        <v>990</v>
      </c>
      <c r="N343" s="63" t="s">
        <v>592</v>
      </c>
      <c r="O343" s="75" t="s">
        <v>659</v>
      </c>
      <c r="P343" s="63" t="s">
        <v>995</v>
      </c>
      <c r="Q343" s="65">
        <v>9300000</v>
      </c>
    </row>
    <row r="344" spans="1:17" ht="17.25" thickBot="1">
      <c r="A344" s="66">
        <f t="shared" si="5"/>
        <v>343</v>
      </c>
      <c r="B344" s="76" t="s">
        <v>1694</v>
      </c>
      <c r="C344" s="76" t="s">
        <v>707</v>
      </c>
      <c r="D344" s="76" t="s">
        <v>514</v>
      </c>
      <c r="E344" s="76"/>
      <c r="F344" s="76">
        <v>199</v>
      </c>
      <c r="G344" s="76" t="s">
        <v>882</v>
      </c>
      <c r="H344" s="77" t="s">
        <v>1695</v>
      </c>
      <c r="I344" s="77" t="s">
        <v>1696</v>
      </c>
      <c r="J344" s="60">
        <v>15651503588300</v>
      </c>
      <c r="K344" s="79">
        <v>46359</v>
      </c>
      <c r="L344" s="78">
        <v>46723</v>
      </c>
      <c r="M344" s="78" t="s">
        <v>990</v>
      </c>
      <c r="N344" s="63" t="s">
        <v>592</v>
      </c>
      <c r="O344" s="75" t="s">
        <v>659</v>
      </c>
      <c r="P344" s="63" t="s">
        <v>995</v>
      </c>
      <c r="Q344" s="65">
        <v>9300000</v>
      </c>
    </row>
    <row r="345" spans="1:17" ht="17.25" thickBot="1">
      <c r="A345" s="66">
        <f t="shared" si="5"/>
        <v>344</v>
      </c>
      <c r="B345" s="76" t="s">
        <v>1697</v>
      </c>
      <c r="C345" s="76" t="s">
        <v>707</v>
      </c>
      <c r="D345" s="76" t="s">
        <v>514</v>
      </c>
      <c r="E345" s="76"/>
      <c r="F345" s="76">
        <v>199</v>
      </c>
      <c r="G345" s="76" t="s">
        <v>882</v>
      </c>
      <c r="H345" s="77" t="s">
        <v>1698</v>
      </c>
      <c r="I345" s="77" t="s">
        <v>1699</v>
      </c>
      <c r="J345" s="60">
        <v>15651503588320</v>
      </c>
      <c r="K345" s="79">
        <v>46359</v>
      </c>
      <c r="L345" s="78">
        <v>46723</v>
      </c>
      <c r="M345" s="78" t="s">
        <v>990</v>
      </c>
      <c r="N345" s="63" t="s">
        <v>592</v>
      </c>
      <c r="O345" s="75" t="s">
        <v>613</v>
      </c>
      <c r="P345" s="63" t="s">
        <v>995</v>
      </c>
      <c r="Q345" s="65">
        <v>9300000</v>
      </c>
    </row>
    <row r="346" spans="1:17" ht="17.25" thickBot="1">
      <c r="A346" s="66">
        <f t="shared" si="5"/>
        <v>345</v>
      </c>
      <c r="B346" s="76" t="s">
        <v>1700</v>
      </c>
      <c r="C346" s="76" t="s">
        <v>521</v>
      </c>
      <c r="D346" s="76" t="s">
        <v>522</v>
      </c>
      <c r="E346" s="76"/>
      <c r="F346" s="76">
        <v>2800</v>
      </c>
      <c r="G346" s="76">
        <v>2025</v>
      </c>
      <c r="H346" s="77" t="s">
        <v>1701</v>
      </c>
      <c r="I346" s="77" t="s">
        <v>1702</v>
      </c>
      <c r="J346" s="60">
        <v>15651503588340</v>
      </c>
      <c r="K346" s="79">
        <v>46359</v>
      </c>
      <c r="L346" s="78">
        <v>46723</v>
      </c>
      <c r="M346" s="78" t="s">
        <v>990</v>
      </c>
      <c r="N346" s="63" t="s">
        <v>525</v>
      </c>
      <c r="O346" s="75" t="s">
        <v>565</v>
      </c>
      <c r="P346" s="63" t="s">
        <v>1703</v>
      </c>
      <c r="Q346" s="65">
        <v>227300000</v>
      </c>
    </row>
    <row r="347" spans="1:17" ht="31.5" thickBot="1">
      <c r="A347" s="66">
        <f t="shared" si="5"/>
        <v>346</v>
      </c>
      <c r="B347" s="76" t="s">
        <v>1704</v>
      </c>
      <c r="C347" s="76" t="s">
        <v>1705</v>
      </c>
      <c r="D347" s="76" t="s">
        <v>708</v>
      </c>
      <c r="E347" s="76"/>
      <c r="F347" s="76">
        <v>1333</v>
      </c>
      <c r="G347" s="76">
        <v>2025</v>
      </c>
      <c r="H347" s="77" t="s">
        <v>1706</v>
      </c>
      <c r="I347" s="77" t="s">
        <v>1707</v>
      </c>
      <c r="J347" s="60">
        <v>15651503588350</v>
      </c>
      <c r="K347" s="79">
        <v>46359</v>
      </c>
      <c r="L347" s="78">
        <v>46723</v>
      </c>
      <c r="M347" s="78" t="s">
        <v>990</v>
      </c>
      <c r="N347" s="63" t="s">
        <v>861</v>
      </c>
      <c r="O347" s="75" t="s">
        <v>1708</v>
      </c>
      <c r="P347" s="63" t="s">
        <v>1709</v>
      </c>
      <c r="Q347" s="65">
        <v>100500000</v>
      </c>
    </row>
    <row r="348" spans="1:17" ht="31.5" thickBot="1">
      <c r="A348" s="66">
        <f t="shared" si="5"/>
        <v>347</v>
      </c>
      <c r="B348" s="76" t="s">
        <v>1710</v>
      </c>
      <c r="C348" s="76" t="s">
        <v>1705</v>
      </c>
      <c r="D348" s="76" t="s">
        <v>708</v>
      </c>
      <c r="E348" s="76"/>
      <c r="F348" s="76">
        <v>1333</v>
      </c>
      <c r="G348" s="76">
        <v>2025</v>
      </c>
      <c r="H348" s="77" t="s">
        <v>1711</v>
      </c>
      <c r="I348" s="77" t="s">
        <v>1712</v>
      </c>
      <c r="J348" s="60">
        <v>15651503588370</v>
      </c>
      <c r="K348" s="79">
        <v>46359</v>
      </c>
      <c r="L348" s="78">
        <v>46723</v>
      </c>
      <c r="M348" s="78" t="s">
        <v>990</v>
      </c>
      <c r="N348" s="63" t="s">
        <v>861</v>
      </c>
      <c r="O348" s="75" t="s">
        <v>1713</v>
      </c>
      <c r="P348" s="63" t="s">
        <v>1709</v>
      </c>
      <c r="Q348" s="65">
        <v>100500000</v>
      </c>
    </row>
    <row r="349" spans="1:17" ht="17.25" thickBot="1">
      <c r="A349" s="66">
        <f t="shared" si="5"/>
        <v>348</v>
      </c>
      <c r="B349" s="76" t="s">
        <v>1714</v>
      </c>
      <c r="C349" s="76" t="s">
        <v>513</v>
      </c>
      <c r="D349" s="76" t="s">
        <v>514</v>
      </c>
      <c r="E349" s="76"/>
      <c r="F349" s="76">
        <v>124</v>
      </c>
      <c r="G349" s="76" t="s">
        <v>1065</v>
      </c>
      <c r="H349" s="77" t="s">
        <v>1715</v>
      </c>
      <c r="I349" s="77" t="s">
        <v>1716</v>
      </c>
      <c r="J349" s="60">
        <v>15651503588380</v>
      </c>
      <c r="K349" s="79">
        <v>46360</v>
      </c>
      <c r="L349" s="78">
        <v>46724</v>
      </c>
      <c r="M349" s="78" t="s">
        <v>1054</v>
      </c>
      <c r="N349" s="63" t="s">
        <v>525</v>
      </c>
      <c r="O349" s="75" t="s">
        <v>696</v>
      </c>
      <c r="P349" s="63" t="s">
        <v>588</v>
      </c>
      <c r="Q349" s="65">
        <v>4700000</v>
      </c>
    </row>
    <row r="350" spans="1:17" ht="31.5" thickBot="1">
      <c r="A350" s="66">
        <f t="shared" si="5"/>
        <v>349</v>
      </c>
      <c r="B350" s="76" t="s">
        <v>1717</v>
      </c>
      <c r="C350" s="76" t="s">
        <v>521</v>
      </c>
      <c r="D350" s="76" t="s">
        <v>987</v>
      </c>
      <c r="E350" s="76"/>
      <c r="F350" s="76">
        <v>2999</v>
      </c>
      <c r="G350" s="76" t="s">
        <v>865</v>
      </c>
      <c r="H350" s="77" t="s">
        <v>1718</v>
      </c>
      <c r="I350" s="77" t="s">
        <v>1719</v>
      </c>
      <c r="J350" s="60">
        <v>15651503588410</v>
      </c>
      <c r="K350" s="79">
        <v>46360</v>
      </c>
      <c r="L350" s="78">
        <v>46724</v>
      </c>
      <c r="M350" s="78" t="s">
        <v>990</v>
      </c>
      <c r="N350" s="63" t="s">
        <v>525</v>
      </c>
      <c r="O350" s="75" t="s">
        <v>547</v>
      </c>
      <c r="P350" s="63" t="s">
        <v>1720</v>
      </c>
      <c r="Q350" s="65">
        <v>86100000</v>
      </c>
    </row>
    <row r="351" spans="1:17" ht="16.5">
      <c r="A351" s="71">
        <f t="shared" si="5"/>
        <v>350</v>
      </c>
      <c r="B351" s="87" t="s">
        <v>1721</v>
      </c>
      <c r="C351" s="87" t="s">
        <v>1528</v>
      </c>
      <c r="D351" s="87" t="s">
        <v>987</v>
      </c>
      <c r="E351" s="87"/>
      <c r="F351" s="87">
        <v>3198</v>
      </c>
      <c r="G351" s="87" t="s">
        <v>882</v>
      </c>
      <c r="H351" s="88" t="s">
        <v>1722</v>
      </c>
      <c r="I351" s="88" t="s">
        <v>1723</v>
      </c>
      <c r="J351" s="60">
        <v>15651503588430</v>
      </c>
      <c r="K351" s="79">
        <v>46362</v>
      </c>
      <c r="L351" s="78">
        <v>46726</v>
      </c>
      <c r="M351" s="78" t="s">
        <v>990</v>
      </c>
      <c r="N351" s="63" t="s">
        <v>592</v>
      </c>
      <c r="O351" s="75" t="s">
        <v>613</v>
      </c>
      <c r="P351" s="63" t="s">
        <v>1724</v>
      </c>
      <c r="Q351" s="65">
        <v>114300000</v>
      </c>
    </row>
    <row r="352" spans="1:17" ht="30.75">
      <c r="A352" s="69">
        <f t="shared" si="5"/>
        <v>351</v>
      </c>
      <c r="B352" s="76" t="s">
        <v>1725</v>
      </c>
      <c r="C352" s="68" t="s">
        <v>932</v>
      </c>
      <c r="D352" s="76" t="s">
        <v>522</v>
      </c>
      <c r="E352" s="76" t="s">
        <v>1726</v>
      </c>
      <c r="F352" s="76">
        <v>2442</v>
      </c>
      <c r="G352" s="76">
        <v>2026</v>
      </c>
      <c r="H352" s="68" t="s">
        <v>1727</v>
      </c>
      <c r="I352" s="68" t="s">
        <v>1728</v>
      </c>
      <c r="J352" s="74">
        <v>15651503588440</v>
      </c>
      <c r="K352" s="79">
        <v>46367</v>
      </c>
      <c r="L352" s="98">
        <v>46731</v>
      </c>
      <c r="M352" s="78" t="s">
        <v>517</v>
      </c>
      <c r="N352" s="63" t="s">
        <v>861</v>
      </c>
      <c r="O352" s="75" t="s">
        <v>1729</v>
      </c>
      <c r="P352" s="63" t="s">
        <v>1730</v>
      </c>
      <c r="Q352" s="65">
        <v>233700000</v>
      </c>
    </row>
    <row r="353" spans="1:17" ht="17.25" thickBot="1">
      <c r="A353" s="57">
        <f t="shared" si="5"/>
        <v>352</v>
      </c>
      <c r="B353" s="94" t="s">
        <v>1731</v>
      </c>
      <c r="C353" s="94" t="s">
        <v>1732</v>
      </c>
      <c r="D353" s="94" t="s">
        <v>987</v>
      </c>
      <c r="E353" s="94"/>
      <c r="F353" s="94">
        <v>2400</v>
      </c>
      <c r="G353" s="94" t="s">
        <v>1209</v>
      </c>
      <c r="H353" s="95" t="s">
        <v>1733</v>
      </c>
      <c r="I353" s="95" t="s">
        <v>1733</v>
      </c>
      <c r="J353" s="60">
        <v>15651503588470</v>
      </c>
      <c r="K353" s="79">
        <v>46368</v>
      </c>
      <c r="L353" s="78">
        <v>46732</v>
      </c>
      <c r="M353" s="78" t="s">
        <v>990</v>
      </c>
      <c r="N353" s="63" t="s">
        <v>751</v>
      </c>
      <c r="O353" s="75" t="s">
        <v>118</v>
      </c>
      <c r="P353" s="63" t="s">
        <v>1734</v>
      </c>
      <c r="Q353" s="65">
        <v>49300000</v>
      </c>
    </row>
    <row r="354" spans="1:17" ht="17.25" thickBot="1">
      <c r="A354" s="66">
        <f t="shared" si="5"/>
        <v>353</v>
      </c>
      <c r="B354" s="76" t="s">
        <v>1735</v>
      </c>
      <c r="C354" s="76" t="s">
        <v>1528</v>
      </c>
      <c r="D354" s="76" t="s">
        <v>987</v>
      </c>
      <c r="E354" s="76"/>
      <c r="F354" s="76">
        <v>3198</v>
      </c>
      <c r="G354" s="76" t="s">
        <v>882</v>
      </c>
      <c r="H354" s="77" t="s">
        <v>1736</v>
      </c>
      <c r="I354" s="77" t="s">
        <v>1737</v>
      </c>
      <c r="J354" s="60">
        <v>15651503588490</v>
      </c>
      <c r="K354" s="79">
        <v>46371</v>
      </c>
      <c r="L354" s="78">
        <v>46735</v>
      </c>
      <c r="M354" s="78" t="s">
        <v>990</v>
      </c>
      <c r="N354" s="63" t="s">
        <v>525</v>
      </c>
      <c r="O354" s="75" t="s">
        <v>670</v>
      </c>
      <c r="P354" s="63" t="s">
        <v>885</v>
      </c>
      <c r="Q354" s="65">
        <v>95600000</v>
      </c>
    </row>
    <row r="355" spans="1:17" ht="17.25" thickBot="1">
      <c r="A355" s="66">
        <f t="shared" si="5"/>
        <v>354</v>
      </c>
      <c r="B355" s="76" t="s">
        <v>1738</v>
      </c>
      <c r="C355" s="76" t="s">
        <v>1739</v>
      </c>
      <c r="D355" s="76" t="s">
        <v>987</v>
      </c>
      <c r="E355" s="76"/>
      <c r="F355" s="76">
        <v>2179</v>
      </c>
      <c r="G355" s="76" t="s">
        <v>758</v>
      </c>
      <c r="H355" s="77" t="s">
        <v>1740</v>
      </c>
      <c r="I355" s="77" t="s">
        <v>1741</v>
      </c>
      <c r="J355" s="60">
        <v>15651503588500</v>
      </c>
      <c r="K355" s="79">
        <v>46372</v>
      </c>
      <c r="L355" s="78">
        <v>46736</v>
      </c>
      <c r="M355" s="78" t="s">
        <v>990</v>
      </c>
      <c r="N355" s="63" t="s">
        <v>592</v>
      </c>
      <c r="O355" s="75" t="s">
        <v>593</v>
      </c>
      <c r="P355" s="63" t="s">
        <v>1742</v>
      </c>
      <c r="Q355" s="65">
        <v>54500000</v>
      </c>
    </row>
    <row r="356" spans="1:17" ht="17.25" thickBot="1">
      <c r="A356" s="66">
        <f t="shared" si="5"/>
        <v>355</v>
      </c>
      <c r="B356" s="76" t="s">
        <v>1743</v>
      </c>
      <c r="C356" s="76" t="s">
        <v>736</v>
      </c>
      <c r="D356" s="76" t="s">
        <v>987</v>
      </c>
      <c r="E356" s="76"/>
      <c r="F356" s="76">
        <v>2393</v>
      </c>
      <c r="G356" s="76" t="s">
        <v>779</v>
      </c>
      <c r="H356" s="77" t="s">
        <v>1744</v>
      </c>
      <c r="I356" s="77" t="s">
        <v>1745</v>
      </c>
      <c r="J356" s="60">
        <v>15651503588550</v>
      </c>
      <c r="K356" s="79">
        <v>46375</v>
      </c>
      <c r="L356" s="78">
        <v>46739</v>
      </c>
      <c r="M356" s="78" t="s">
        <v>990</v>
      </c>
      <c r="N356" s="63" t="s">
        <v>728</v>
      </c>
      <c r="O356" s="75" t="s">
        <v>111</v>
      </c>
      <c r="P356" s="63" t="s">
        <v>1746</v>
      </c>
      <c r="Q356" s="65">
        <v>169700000</v>
      </c>
    </row>
    <row r="357" spans="1:17" ht="31.5" thickBot="1">
      <c r="A357" s="66">
        <f t="shared" si="5"/>
        <v>356</v>
      </c>
      <c r="B357" s="76" t="s">
        <v>1747</v>
      </c>
      <c r="C357" s="76" t="s">
        <v>1748</v>
      </c>
      <c r="D357" s="76" t="s">
        <v>987</v>
      </c>
      <c r="E357" s="76"/>
      <c r="F357" s="76">
        <v>2497</v>
      </c>
      <c r="G357" s="76" t="s">
        <v>753</v>
      </c>
      <c r="H357" s="77" t="s">
        <v>1749</v>
      </c>
      <c r="I357" s="77" t="s">
        <v>1750</v>
      </c>
      <c r="J357" s="60">
        <v>15681500019650</v>
      </c>
      <c r="K357" s="79">
        <v>46375</v>
      </c>
      <c r="L357" s="78">
        <v>46739</v>
      </c>
      <c r="M357" s="78" t="s">
        <v>990</v>
      </c>
      <c r="N357" s="63" t="s">
        <v>728</v>
      </c>
      <c r="O357" s="75" t="s">
        <v>127</v>
      </c>
      <c r="P357" s="63" t="s">
        <v>1751</v>
      </c>
      <c r="Q357" s="65">
        <v>57200000</v>
      </c>
    </row>
    <row r="358" spans="1:17" ht="17.25" thickBot="1">
      <c r="A358" s="66">
        <f t="shared" si="5"/>
        <v>357</v>
      </c>
      <c r="B358" s="76" t="s">
        <v>1752</v>
      </c>
      <c r="C358" s="76" t="s">
        <v>513</v>
      </c>
      <c r="D358" s="76" t="s">
        <v>514</v>
      </c>
      <c r="E358" s="76"/>
      <c r="F358" s="76">
        <v>249</v>
      </c>
      <c r="G358" s="76" t="s">
        <v>865</v>
      </c>
      <c r="H358" s="77" t="s">
        <v>1753</v>
      </c>
      <c r="I358" s="77" t="s">
        <v>1754</v>
      </c>
      <c r="J358" s="60">
        <v>15681500018190</v>
      </c>
      <c r="K358" s="79">
        <v>46375</v>
      </c>
      <c r="L358" s="78">
        <v>46739</v>
      </c>
      <c r="M358" s="78" t="s">
        <v>990</v>
      </c>
      <c r="N358" s="63" t="s">
        <v>592</v>
      </c>
      <c r="O358" s="75" t="s">
        <v>613</v>
      </c>
      <c r="P358" s="63" t="s">
        <v>782</v>
      </c>
      <c r="Q358" s="65">
        <v>10600000</v>
      </c>
    </row>
    <row r="359" spans="1:17" ht="31.5" thickBot="1">
      <c r="A359" s="66">
        <f t="shared" si="5"/>
        <v>358</v>
      </c>
      <c r="B359" s="76" t="s">
        <v>1755</v>
      </c>
      <c r="C359" s="76" t="s">
        <v>1756</v>
      </c>
      <c r="D359" s="76" t="s">
        <v>987</v>
      </c>
      <c r="E359" s="76"/>
      <c r="F359" s="76">
        <v>1995</v>
      </c>
      <c r="G359" s="76" t="s">
        <v>1121</v>
      </c>
      <c r="H359" s="77" t="s">
        <v>1757</v>
      </c>
      <c r="I359" s="77" t="s">
        <v>1758</v>
      </c>
      <c r="J359" s="60">
        <v>15681500018200</v>
      </c>
      <c r="K359" s="79">
        <v>46376</v>
      </c>
      <c r="L359" s="78">
        <v>46740</v>
      </c>
      <c r="M359" s="78" t="s">
        <v>990</v>
      </c>
      <c r="N359" s="63" t="s">
        <v>861</v>
      </c>
      <c r="O359" s="75" t="s">
        <v>862</v>
      </c>
      <c r="P359" s="63" t="s">
        <v>1759</v>
      </c>
      <c r="Q359" s="65">
        <v>86500000</v>
      </c>
    </row>
    <row r="360" spans="1:17" ht="17.25" thickBot="1">
      <c r="A360" s="66">
        <f t="shared" si="5"/>
        <v>359</v>
      </c>
      <c r="B360" s="76" t="s">
        <v>1760</v>
      </c>
      <c r="C360" s="76" t="s">
        <v>521</v>
      </c>
      <c r="D360" s="76" t="s">
        <v>522</v>
      </c>
      <c r="E360" s="76"/>
      <c r="F360" s="76">
        <v>2776</v>
      </c>
      <c r="G360" s="76">
        <v>2023</v>
      </c>
      <c r="H360" s="77" t="s">
        <v>1761</v>
      </c>
      <c r="I360" s="77" t="s">
        <v>1762</v>
      </c>
      <c r="J360" s="60">
        <v>15681500018210</v>
      </c>
      <c r="K360" s="79">
        <v>46376</v>
      </c>
      <c r="L360" s="78">
        <v>46740</v>
      </c>
      <c r="M360" s="78" t="s">
        <v>990</v>
      </c>
      <c r="N360" s="63" t="s">
        <v>592</v>
      </c>
      <c r="O360" s="75" t="s">
        <v>642</v>
      </c>
      <c r="P360" s="63" t="s">
        <v>1248</v>
      </c>
      <c r="Q360" s="65">
        <v>151600000</v>
      </c>
    </row>
    <row r="361" spans="1:17" ht="31.5" thickBot="1">
      <c r="A361" s="66">
        <f t="shared" si="5"/>
        <v>360</v>
      </c>
      <c r="B361" s="76" t="s">
        <v>1763</v>
      </c>
      <c r="C361" s="76" t="s">
        <v>1705</v>
      </c>
      <c r="D361" s="76" t="s">
        <v>708</v>
      </c>
      <c r="E361" s="76"/>
      <c r="F361" s="76">
        <v>1333</v>
      </c>
      <c r="G361" s="76">
        <v>2025</v>
      </c>
      <c r="H361" s="77" t="s">
        <v>1764</v>
      </c>
      <c r="I361" s="77" t="s">
        <v>1765</v>
      </c>
      <c r="J361" s="60">
        <v>15681500018220</v>
      </c>
      <c r="K361" s="79">
        <v>46376</v>
      </c>
      <c r="L361" s="78">
        <v>46740</v>
      </c>
      <c r="M361" s="78" t="s">
        <v>990</v>
      </c>
      <c r="N361" s="63" t="s">
        <v>861</v>
      </c>
      <c r="O361" s="75" t="s">
        <v>1766</v>
      </c>
      <c r="P361" s="63" t="s">
        <v>1709</v>
      </c>
      <c r="Q361" s="65">
        <v>100500000</v>
      </c>
    </row>
    <row r="362" spans="1:17" ht="17.25" thickBot="1">
      <c r="A362" s="66">
        <f t="shared" si="5"/>
        <v>361</v>
      </c>
      <c r="B362" s="76" t="s">
        <v>1767</v>
      </c>
      <c r="C362" s="76" t="s">
        <v>858</v>
      </c>
      <c r="D362" s="76" t="s">
        <v>987</v>
      </c>
      <c r="E362" s="76"/>
      <c r="F362" s="76">
        <v>1968</v>
      </c>
      <c r="G362" s="76" t="s">
        <v>1209</v>
      </c>
      <c r="H362" s="77" t="s">
        <v>1768</v>
      </c>
      <c r="I362" s="77" t="s">
        <v>1769</v>
      </c>
      <c r="J362" s="60">
        <v>15681500018230</v>
      </c>
      <c r="K362" s="79">
        <v>46377</v>
      </c>
      <c r="L362" s="78">
        <v>46741</v>
      </c>
      <c r="M362" s="78" t="s">
        <v>990</v>
      </c>
      <c r="N362" s="63" t="s">
        <v>592</v>
      </c>
      <c r="O362" s="75" t="s">
        <v>118</v>
      </c>
      <c r="P362" s="63" t="s">
        <v>1770</v>
      </c>
      <c r="Q362" s="65">
        <v>79700000</v>
      </c>
    </row>
    <row r="363" spans="1:17" ht="31.5" thickBot="1">
      <c r="A363" s="66">
        <f t="shared" si="5"/>
        <v>362</v>
      </c>
      <c r="B363" s="76" t="s">
        <v>1771</v>
      </c>
      <c r="C363" s="76" t="s">
        <v>858</v>
      </c>
      <c r="D363" s="76" t="s">
        <v>987</v>
      </c>
      <c r="E363" s="76"/>
      <c r="F363" s="76">
        <v>1984</v>
      </c>
      <c r="G363" s="76" t="s">
        <v>753</v>
      </c>
      <c r="H363" s="77" t="s">
        <v>1772</v>
      </c>
      <c r="I363" s="77" t="s">
        <v>1773</v>
      </c>
      <c r="J363" s="60">
        <v>15681500019660</v>
      </c>
      <c r="K363" s="79">
        <v>46378</v>
      </c>
      <c r="L363" s="78">
        <v>46742</v>
      </c>
      <c r="M363" s="78" t="s">
        <v>990</v>
      </c>
      <c r="N363" s="63" t="s">
        <v>861</v>
      </c>
      <c r="O363" s="75" t="s">
        <v>862</v>
      </c>
      <c r="P363" s="63" t="s">
        <v>1774</v>
      </c>
      <c r="Q363" s="65">
        <v>70100000</v>
      </c>
    </row>
    <row r="364" spans="1:17" ht="17.25" thickBot="1">
      <c r="A364" s="66">
        <f t="shared" si="5"/>
        <v>363</v>
      </c>
      <c r="B364" s="76" t="s">
        <v>1775</v>
      </c>
      <c r="C364" s="76" t="s">
        <v>858</v>
      </c>
      <c r="D364" s="76" t="s">
        <v>987</v>
      </c>
      <c r="E364" s="76"/>
      <c r="F364" s="76">
        <v>1968</v>
      </c>
      <c r="G364" s="76" t="s">
        <v>1209</v>
      </c>
      <c r="H364" s="77" t="s">
        <v>1776</v>
      </c>
      <c r="I364" s="77" t="s">
        <v>1777</v>
      </c>
      <c r="J364" s="60">
        <v>15681500018240</v>
      </c>
      <c r="K364" s="79">
        <v>46378</v>
      </c>
      <c r="L364" s="78">
        <v>46742</v>
      </c>
      <c r="M364" s="78" t="s">
        <v>990</v>
      </c>
      <c r="N364" s="63" t="s">
        <v>587</v>
      </c>
      <c r="O364" s="75" t="s">
        <v>101</v>
      </c>
      <c r="P364" s="63" t="s">
        <v>863</v>
      </c>
      <c r="Q364" s="65">
        <v>73500000</v>
      </c>
    </row>
    <row r="365" spans="1:17" ht="17.25" thickBot="1">
      <c r="A365" s="66">
        <f t="shared" si="5"/>
        <v>364</v>
      </c>
      <c r="B365" s="76" t="s">
        <v>1778</v>
      </c>
      <c r="C365" s="76" t="s">
        <v>1739</v>
      </c>
      <c r="D365" s="76" t="s">
        <v>987</v>
      </c>
      <c r="E365" s="76"/>
      <c r="F365" s="76">
        <v>2179</v>
      </c>
      <c r="G365" s="76" t="s">
        <v>758</v>
      </c>
      <c r="H365" s="77" t="s">
        <v>1779</v>
      </c>
      <c r="I365" s="77" t="s">
        <v>1780</v>
      </c>
      <c r="J365" s="60">
        <v>15681500018270</v>
      </c>
      <c r="K365" s="79">
        <v>46379</v>
      </c>
      <c r="L365" s="78">
        <v>46743</v>
      </c>
      <c r="M365" s="78" t="s">
        <v>990</v>
      </c>
      <c r="N365" s="63" t="s">
        <v>592</v>
      </c>
      <c r="O365" s="75" t="s">
        <v>659</v>
      </c>
      <c r="P365" s="63" t="s">
        <v>1742</v>
      </c>
      <c r="Q365" s="65">
        <v>54500000</v>
      </c>
    </row>
    <row r="366" spans="1:17" ht="16.5">
      <c r="A366" s="71">
        <f t="shared" si="5"/>
        <v>365</v>
      </c>
      <c r="B366" s="87" t="s">
        <v>1781</v>
      </c>
      <c r="C366" s="87" t="s">
        <v>513</v>
      </c>
      <c r="D366" s="87" t="s">
        <v>514</v>
      </c>
      <c r="E366" s="87"/>
      <c r="F366" s="87">
        <v>124</v>
      </c>
      <c r="G366" s="87" t="s">
        <v>775</v>
      </c>
      <c r="H366" s="88" t="s">
        <v>1782</v>
      </c>
      <c r="I366" s="88" t="s">
        <v>1783</v>
      </c>
      <c r="J366" s="60">
        <v>15681500018280</v>
      </c>
      <c r="K366" s="79">
        <v>46379</v>
      </c>
      <c r="L366" s="78">
        <v>46743</v>
      </c>
      <c r="M366" s="78" t="s">
        <v>990</v>
      </c>
      <c r="N366" s="63" t="s">
        <v>587</v>
      </c>
      <c r="O366" s="75" t="s">
        <v>98</v>
      </c>
      <c r="P366" s="63" t="s">
        <v>580</v>
      </c>
      <c r="Q366" s="65">
        <v>6800000</v>
      </c>
    </row>
    <row r="367" spans="1:17" ht="16.5">
      <c r="A367" s="69">
        <f t="shared" si="5"/>
        <v>366</v>
      </c>
      <c r="B367" s="76" t="s">
        <v>1784</v>
      </c>
      <c r="C367" s="76" t="s">
        <v>513</v>
      </c>
      <c r="D367" s="76" t="s">
        <v>514</v>
      </c>
      <c r="E367" s="76" t="s">
        <v>1785</v>
      </c>
      <c r="F367" s="76">
        <v>149</v>
      </c>
      <c r="G367" s="76">
        <v>2025</v>
      </c>
      <c r="H367" s="77" t="s">
        <v>1786</v>
      </c>
      <c r="I367" s="77" t="s">
        <v>1787</v>
      </c>
      <c r="J367" s="74">
        <v>15681500018290</v>
      </c>
      <c r="K367" s="79">
        <v>46380</v>
      </c>
      <c r="L367" s="78">
        <v>46744</v>
      </c>
      <c r="M367" s="78" t="s">
        <v>990</v>
      </c>
      <c r="N367" s="63" t="s">
        <v>587</v>
      </c>
      <c r="O367" s="75" t="s">
        <v>804</v>
      </c>
      <c r="P367" s="63" t="s">
        <v>958</v>
      </c>
      <c r="Q367" s="65">
        <v>12500000</v>
      </c>
    </row>
    <row r="368" spans="1:17" ht="16.5">
      <c r="A368" s="69">
        <f t="shared" si="5"/>
        <v>367</v>
      </c>
      <c r="B368" s="76" t="s">
        <v>1788</v>
      </c>
      <c r="C368" s="76" t="s">
        <v>513</v>
      </c>
      <c r="D368" s="76" t="s">
        <v>514</v>
      </c>
      <c r="E368" s="76" t="s">
        <v>1785</v>
      </c>
      <c r="F368" s="76">
        <v>149</v>
      </c>
      <c r="G368" s="76">
        <v>2025</v>
      </c>
      <c r="H368" s="77" t="s">
        <v>1789</v>
      </c>
      <c r="I368" s="77" t="s">
        <v>1790</v>
      </c>
      <c r="J368" s="74">
        <v>15681500018300</v>
      </c>
      <c r="K368" s="79">
        <v>46380</v>
      </c>
      <c r="L368" s="78">
        <v>46744</v>
      </c>
      <c r="M368" s="78" t="s">
        <v>990</v>
      </c>
      <c r="N368" s="63" t="s">
        <v>587</v>
      </c>
      <c r="O368" s="75" t="s">
        <v>804</v>
      </c>
      <c r="P368" s="63" t="s">
        <v>958</v>
      </c>
      <c r="Q368" s="65">
        <v>12500000</v>
      </c>
    </row>
    <row r="369" spans="1:17" ht="16.5">
      <c r="A369" s="69">
        <f t="shared" si="5"/>
        <v>368</v>
      </c>
      <c r="B369" s="76" t="s">
        <v>1791</v>
      </c>
      <c r="C369" s="76" t="s">
        <v>513</v>
      </c>
      <c r="D369" s="76" t="s">
        <v>514</v>
      </c>
      <c r="E369" s="76" t="s">
        <v>1785</v>
      </c>
      <c r="F369" s="76">
        <v>149</v>
      </c>
      <c r="G369" s="76">
        <v>2025</v>
      </c>
      <c r="H369" s="77" t="s">
        <v>1792</v>
      </c>
      <c r="I369" s="77" t="s">
        <v>1793</v>
      </c>
      <c r="J369" s="74">
        <v>15681500018310</v>
      </c>
      <c r="K369" s="79">
        <v>46380</v>
      </c>
      <c r="L369" s="78">
        <v>46744</v>
      </c>
      <c r="M369" s="78" t="s">
        <v>990</v>
      </c>
      <c r="N369" s="63" t="s">
        <v>587</v>
      </c>
      <c r="O369" s="75" t="s">
        <v>804</v>
      </c>
      <c r="P369" s="63" t="s">
        <v>958</v>
      </c>
      <c r="Q369" s="65">
        <v>12500000</v>
      </c>
    </row>
    <row r="370" spans="1:17" ht="16.5">
      <c r="A370" s="69">
        <f t="shared" si="5"/>
        <v>369</v>
      </c>
      <c r="B370" s="76" t="s">
        <v>1794</v>
      </c>
      <c r="C370" s="76" t="s">
        <v>513</v>
      </c>
      <c r="D370" s="76" t="s">
        <v>514</v>
      </c>
      <c r="E370" s="76" t="s">
        <v>1785</v>
      </c>
      <c r="F370" s="76">
        <v>149</v>
      </c>
      <c r="G370" s="76">
        <v>2025</v>
      </c>
      <c r="H370" s="77" t="s">
        <v>1795</v>
      </c>
      <c r="I370" s="77" t="s">
        <v>1796</v>
      </c>
      <c r="J370" s="74">
        <v>15681500018320</v>
      </c>
      <c r="K370" s="79">
        <v>46380</v>
      </c>
      <c r="L370" s="78">
        <v>46744</v>
      </c>
      <c r="M370" s="78" t="s">
        <v>990</v>
      </c>
      <c r="N370" s="63" t="s">
        <v>587</v>
      </c>
      <c r="O370" s="75" t="s">
        <v>906</v>
      </c>
      <c r="P370" s="63" t="s">
        <v>958</v>
      </c>
      <c r="Q370" s="65">
        <v>12500000</v>
      </c>
    </row>
    <row r="371" spans="1:17" ht="17.25" thickBot="1">
      <c r="A371" s="57">
        <f t="shared" si="5"/>
        <v>370</v>
      </c>
      <c r="B371" s="94" t="s">
        <v>1797</v>
      </c>
      <c r="C371" s="94" t="s">
        <v>513</v>
      </c>
      <c r="D371" s="94" t="s">
        <v>514</v>
      </c>
      <c r="E371" s="94"/>
      <c r="F371" s="94">
        <v>149</v>
      </c>
      <c r="G371" s="94">
        <v>2025</v>
      </c>
      <c r="H371" s="95" t="s">
        <v>1798</v>
      </c>
      <c r="I371" s="95" t="s">
        <v>1799</v>
      </c>
      <c r="J371" s="60">
        <v>15681500018350</v>
      </c>
      <c r="K371" s="79">
        <v>46380</v>
      </c>
      <c r="L371" s="78">
        <v>46744</v>
      </c>
      <c r="M371" s="78" t="s">
        <v>990</v>
      </c>
      <c r="N371" s="63" t="s">
        <v>587</v>
      </c>
      <c r="O371" s="75" t="s">
        <v>122</v>
      </c>
      <c r="P371" s="63" t="s">
        <v>1800</v>
      </c>
      <c r="Q371" s="65">
        <v>12200000</v>
      </c>
    </row>
    <row r="372" spans="1:17" ht="17.25" thickBot="1">
      <c r="A372" s="66">
        <f t="shared" si="5"/>
        <v>371</v>
      </c>
      <c r="B372" s="76" t="s">
        <v>1801</v>
      </c>
      <c r="C372" s="76" t="s">
        <v>513</v>
      </c>
      <c r="D372" s="76" t="s">
        <v>514</v>
      </c>
      <c r="E372" s="76"/>
      <c r="F372" s="76">
        <v>149</v>
      </c>
      <c r="G372" s="76">
        <v>2025</v>
      </c>
      <c r="H372" s="77" t="s">
        <v>1802</v>
      </c>
      <c r="I372" s="77" t="s">
        <v>1803</v>
      </c>
      <c r="J372" s="60">
        <v>15681500018370</v>
      </c>
      <c r="K372" s="79">
        <v>46380</v>
      </c>
      <c r="L372" s="78">
        <v>46744</v>
      </c>
      <c r="M372" s="78" t="s">
        <v>990</v>
      </c>
      <c r="N372" s="63" t="s">
        <v>587</v>
      </c>
      <c r="O372" s="75" t="s">
        <v>906</v>
      </c>
      <c r="P372" s="63" t="s">
        <v>1800</v>
      </c>
      <c r="Q372" s="65">
        <v>12200000</v>
      </c>
    </row>
    <row r="373" spans="1:17" ht="17.25" thickBot="1">
      <c r="A373" s="66">
        <f t="shared" si="5"/>
        <v>372</v>
      </c>
      <c r="B373" s="76" t="s">
        <v>1804</v>
      </c>
      <c r="C373" s="76" t="s">
        <v>513</v>
      </c>
      <c r="D373" s="76" t="s">
        <v>514</v>
      </c>
      <c r="E373" s="76"/>
      <c r="F373" s="76">
        <v>149</v>
      </c>
      <c r="G373" s="76">
        <v>2025</v>
      </c>
      <c r="H373" s="77" t="s">
        <v>1805</v>
      </c>
      <c r="I373" s="77" t="s">
        <v>1806</v>
      </c>
      <c r="J373" s="60">
        <v>15681500018400</v>
      </c>
      <c r="K373" s="79">
        <v>46380</v>
      </c>
      <c r="L373" s="78">
        <v>46744</v>
      </c>
      <c r="M373" s="78" t="s">
        <v>990</v>
      </c>
      <c r="N373" s="63" t="s">
        <v>587</v>
      </c>
      <c r="O373" s="75" t="s">
        <v>101</v>
      </c>
      <c r="P373" s="63" t="s">
        <v>1800</v>
      </c>
      <c r="Q373" s="65">
        <v>12200000</v>
      </c>
    </row>
    <row r="374" spans="1:17" ht="17.25" thickBot="1">
      <c r="A374" s="66">
        <f t="shared" si="5"/>
        <v>373</v>
      </c>
      <c r="B374" s="76" t="s">
        <v>1807</v>
      </c>
      <c r="C374" s="76" t="s">
        <v>513</v>
      </c>
      <c r="D374" s="76" t="s">
        <v>514</v>
      </c>
      <c r="E374" s="76"/>
      <c r="F374" s="76">
        <v>149</v>
      </c>
      <c r="G374" s="76">
        <v>2025</v>
      </c>
      <c r="H374" s="77" t="s">
        <v>1808</v>
      </c>
      <c r="I374" s="77" t="s">
        <v>1809</v>
      </c>
      <c r="J374" s="60">
        <v>15681500018420</v>
      </c>
      <c r="K374" s="79">
        <v>46380</v>
      </c>
      <c r="L374" s="78">
        <v>46744</v>
      </c>
      <c r="M374" s="78" t="s">
        <v>990</v>
      </c>
      <c r="N374" s="63" t="s">
        <v>587</v>
      </c>
      <c r="O374" s="75" t="s">
        <v>101</v>
      </c>
      <c r="P374" s="63" t="s">
        <v>1800</v>
      </c>
      <c r="Q374" s="65">
        <v>12200000</v>
      </c>
    </row>
    <row r="375" spans="1:17" ht="17.25" thickBot="1">
      <c r="A375" s="66">
        <f t="shared" si="5"/>
        <v>374</v>
      </c>
      <c r="B375" s="76" t="s">
        <v>1810</v>
      </c>
      <c r="C375" s="76" t="s">
        <v>521</v>
      </c>
      <c r="D375" s="76" t="s">
        <v>987</v>
      </c>
      <c r="E375" s="76"/>
      <c r="F375" s="76">
        <v>2500</v>
      </c>
      <c r="G375" s="76" t="s">
        <v>753</v>
      </c>
      <c r="H375" s="77" t="s">
        <v>1811</v>
      </c>
      <c r="I375" s="77" t="s">
        <v>1812</v>
      </c>
      <c r="J375" s="60">
        <v>15681500019670</v>
      </c>
      <c r="K375" s="79">
        <v>46380</v>
      </c>
      <c r="L375" s="78">
        <v>46744</v>
      </c>
      <c r="M375" s="78" t="s">
        <v>990</v>
      </c>
      <c r="N375" s="63" t="s">
        <v>518</v>
      </c>
      <c r="O375" s="75" t="s">
        <v>1078</v>
      </c>
      <c r="P375" s="63" t="s">
        <v>1813</v>
      </c>
      <c r="Q375" s="65">
        <v>86900000</v>
      </c>
    </row>
    <row r="376" spans="1:17" ht="17.25" thickBot="1">
      <c r="A376" s="66">
        <f t="shared" si="5"/>
        <v>375</v>
      </c>
      <c r="B376" s="76" t="s">
        <v>1814</v>
      </c>
      <c r="C376" s="76" t="s">
        <v>513</v>
      </c>
      <c r="D376" s="76" t="s">
        <v>514</v>
      </c>
      <c r="E376" s="76"/>
      <c r="F376" s="76">
        <v>124</v>
      </c>
      <c r="G376" s="76" t="s">
        <v>775</v>
      </c>
      <c r="H376" s="77" t="s">
        <v>1815</v>
      </c>
      <c r="I376" s="77" t="s">
        <v>1816</v>
      </c>
      <c r="J376" s="60">
        <v>15681500018450</v>
      </c>
      <c r="K376" s="79">
        <v>46380</v>
      </c>
      <c r="L376" s="78">
        <v>46744</v>
      </c>
      <c r="M376" s="78" t="s">
        <v>990</v>
      </c>
      <c r="N376" s="63" t="s">
        <v>587</v>
      </c>
      <c r="O376" s="75" t="s">
        <v>105</v>
      </c>
      <c r="P376" s="63" t="s">
        <v>580</v>
      </c>
      <c r="Q376" s="65">
        <v>6800000</v>
      </c>
    </row>
    <row r="377" spans="1:17" ht="17.25" thickBot="1">
      <c r="A377" s="66">
        <f t="shared" si="5"/>
        <v>376</v>
      </c>
      <c r="B377" s="76" t="s">
        <v>1817</v>
      </c>
      <c r="C377" s="76" t="s">
        <v>513</v>
      </c>
      <c r="D377" s="76" t="s">
        <v>514</v>
      </c>
      <c r="E377" s="76"/>
      <c r="F377" s="76">
        <v>124</v>
      </c>
      <c r="G377" s="76" t="s">
        <v>775</v>
      </c>
      <c r="H377" s="77" t="s">
        <v>1818</v>
      </c>
      <c r="I377" s="77" t="s">
        <v>1819</v>
      </c>
      <c r="J377" s="60">
        <v>15681500018470</v>
      </c>
      <c r="K377" s="79">
        <v>46380</v>
      </c>
      <c r="L377" s="78">
        <v>46744</v>
      </c>
      <c r="M377" s="78" t="s">
        <v>990</v>
      </c>
      <c r="N377" s="63" t="s">
        <v>587</v>
      </c>
      <c r="O377" s="75" t="s">
        <v>113</v>
      </c>
      <c r="P377" s="63" t="s">
        <v>580</v>
      </c>
      <c r="Q377" s="65">
        <v>6800000</v>
      </c>
    </row>
    <row r="378" spans="1:17" ht="17.25" thickBot="1">
      <c r="A378" s="66">
        <f t="shared" si="5"/>
        <v>377</v>
      </c>
      <c r="B378" s="76" t="s">
        <v>1820</v>
      </c>
      <c r="C378" s="76" t="s">
        <v>513</v>
      </c>
      <c r="D378" s="76" t="s">
        <v>514</v>
      </c>
      <c r="E378" s="76"/>
      <c r="F378" s="76">
        <v>124</v>
      </c>
      <c r="G378" s="76" t="s">
        <v>775</v>
      </c>
      <c r="H378" s="77" t="s">
        <v>1821</v>
      </c>
      <c r="I378" s="77" t="s">
        <v>1822</v>
      </c>
      <c r="J378" s="60">
        <v>15681500018490</v>
      </c>
      <c r="K378" s="79">
        <v>46380</v>
      </c>
      <c r="L378" s="78">
        <v>46744</v>
      </c>
      <c r="M378" s="78" t="s">
        <v>990</v>
      </c>
      <c r="N378" s="63" t="s">
        <v>587</v>
      </c>
      <c r="O378" s="75" t="s">
        <v>113</v>
      </c>
      <c r="P378" s="63" t="s">
        <v>580</v>
      </c>
      <c r="Q378" s="65">
        <v>6800000</v>
      </c>
    </row>
    <row r="379" spans="1:17" ht="17.25" thickBot="1">
      <c r="A379" s="66">
        <f t="shared" si="5"/>
        <v>378</v>
      </c>
      <c r="B379" s="76" t="s">
        <v>1823</v>
      </c>
      <c r="C379" s="76" t="s">
        <v>513</v>
      </c>
      <c r="D379" s="76" t="s">
        <v>514</v>
      </c>
      <c r="E379" s="76"/>
      <c r="F379" s="76">
        <v>149</v>
      </c>
      <c r="G379" s="76">
        <v>2025</v>
      </c>
      <c r="H379" s="77" t="s">
        <v>1824</v>
      </c>
      <c r="I379" s="77" t="s">
        <v>1825</v>
      </c>
      <c r="J379" s="60">
        <v>15681500018500</v>
      </c>
      <c r="K379" s="79">
        <v>46381</v>
      </c>
      <c r="L379" s="78">
        <v>46745</v>
      </c>
      <c r="M379" s="78" t="s">
        <v>990</v>
      </c>
      <c r="N379" s="63" t="s">
        <v>587</v>
      </c>
      <c r="O379" s="75" t="s">
        <v>101</v>
      </c>
      <c r="P379" s="63" t="s">
        <v>1800</v>
      </c>
      <c r="Q379" s="65">
        <v>12200000</v>
      </c>
    </row>
    <row r="380" spans="1:17" ht="17.25" thickBot="1">
      <c r="A380" s="66">
        <f t="shared" si="5"/>
        <v>379</v>
      </c>
      <c r="B380" s="76" t="s">
        <v>1826</v>
      </c>
      <c r="C380" s="76" t="s">
        <v>513</v>
      </c>
      <c r="D380" s="76" t="s">
        <v>514</v>
      </c>
      <c r="E380" s="76"/>
      <c r="F380" s="76">
        <v>149</v>
      </c>
      <c r="G380" s="76">
        <v>2025</v>
      </c>
      <c r="H380" s="77" t="s">
        <v>1827</v>
      </c>
      <c r="I380" s="77" t="s">
        <v>1828</v>
      </c>
      <c r="J380" s="60">
        <v>15681500018520</v>
      </c>
      <c r="K380" s="79">
        <v>46381</v>
      </c>
      <c r="L380" s="78">
        <v>46745</v>
      </c>
      <c r="M380" s="78" t="s">
        <v>990</v>
      </c>
      <c r="N380" s="63" t="s">
        <v>587</v>
      </c>
      <c r="O380" s="75" t="s">
        <v>128</v>
      </c>
      <c r="P380" s="63" t="s">
        <v>1800</v>
      </c>
      <c r="Q380" s="65">
        <v>12200000</v>
      </c>
    </row>
    <row r="381" spans="1:17" ht="17.25" thickBot="1">
      <c r="A381" s="66">
        <f t="shared" si="5"/>
        <v>380</v>
      </c>
      <c r="B381" s="76" t="s">
        <v>1829</v>
      </c>
      <c r="C381" s="76" t="s">
        <v>513</v>
      </c>
      <c r="D381" s="76" t="s">
        <v>514</v>
      </c>
      <c r="E381" s="76"/>
      <c r="F381" s="76">
        <v>149</v>
      </c>
      <c r="G381" s="76">
        <v>2025</v>
      </c>
      <c r="H381" s="77" t="s">
        <v>1830</v>
      </c>
      <c r="I381" s="77" t="s">
        <v>1831</v>
      </c>
      <c r="J381" s="60">
        <v>15681500018540</v>
      </c>
      <c r="K381" s="79">
        <v>46381</v>
      </c>
      <c r="L381" s="78">
        <v>46745</v>
      </c>
      <c r="M381" s="78" t="s">
        <v>990</v>
      </c>
      <c r="N381" s="63" t="s">
        <v>587</v>
      </c>
      <c r="O381" s="75" t="s">
        <v>128</v>
      </c>
      <c r="P381" s="63" t="s">
        <v>1800</v>
      </c>
      <c r="Q381" s="65">
        <v>12200000</v>
      </c>
    </row>
    <row r="382" spans="1:17" ht="17.25" thickBot="1">
      <c r="A382" s="66">
        <f t="shared" si="5"/>
        <v>381</v>
      </c>
      <c r="B382" s="76" t="s">
        <v>1832</v>
      </c>
      <c r="C382" s="76" t="s">
        <v>513</v>
      </c>
      <c r="D382" s="76" t="s">
        <v>514</v>
      </c>
      <c r="E382" s="76"/>
      <c r="F382" s="76">
        <v>149</v>
      </c>
      <c r="G382" s="76">
        <v>2025</v>
      </c>
      <c r="H382" s="77" t="s">
        <v>1833</v>
      </c>
      <c r="I382" s="77" t="s">
        <v>1834</v>
      </c>
      <c r="J382" s="60">
        <v>15681500018560</v>
      </c>
      <c r="K382" s="79">
        <v>46381</v>
      </c>
      <c r="L382" s="78">
        <v>46745</v>
      </c>
      <c r="M382" s="78" t="s">
        <v>990</v>
      </c>
      <c r="N382" s="63" t="s">
        <v>587</v>
      </c>
      <c r="O382" s="75" t="s">
        <v>122</v>
      </c>
      <c r="P382" s="63" t="s">
        <v>1800</v>
      </c>
      <c r="Q382" s="65">
        <v>12200000</v>
      </c>
    </row>
    <row r="383" spans="1:17" ht="17.25" thickBot="1">
      <c r="A383" s="66">
        <f t="shared" si="5"/>
        <v>382</v>
      </c>
      <c r="B383" s="76" t="s">
        <v>1835</v>
      </c>
      <c r="C383" s="76" t="s">
        <v>513</v>
      </c>
      <c r="D383" s="76" t="s">
        <v>514</v>
      </c>
      <c r="E383" s="76"/>
      <c r="F383" s="76">
        <v>149</v>
      </c>
      <c r="G383" s="76">
        <v>2025</v>
      </c>
      <c r="H383" s="77" t="s">
        <v>1836</v>
      </c>
      <c r="I383" s="77" t="s">
        <v>1837</v>
      </c>
      <c r="J383" s="60">
        <v>15681500018570</v>
      </c>
      <c r="K383" s="79">
        <v>46381</v>
      </c>
      <c r="L383" s="78">
        <v>46745</v>
      </c>
      <c r="M383" s="78" t="s">
        <v>990</v>
      </c>
      <c r="N383" s="63" t="s">
        <v>587</v>
      </c>
      <c r="O383" s="75" t="s">
        <v>122</v>
      </c>
      <c r="P383" s="63" t="s">
        <v>1800</v>
      </c>
      <c r="Q383" s="65">
        <v>12200000</v>
      </c>
    </row>
    <row r="384" spans="1:17" ht="17.25" thickBot="1">
      <c r="A384" s="66">
        <f t="shared" si="5"/>
        <v>383</v>
      </c>
      <c r="B384" s="76" t="s">
        <v>1838</v>
      </c>
      <c r="C384" s="76" t="s">
        <v>513</v>
      </c>
      <c r="D384" s="76" t="s">
        <v>514</v>
      </c>
      <c r="E384" s="76"/>
      <c r="F384" s="76">
        <v>149</v>
      </c>
      <c r="G384" s="76">
        <v>2025</v>
      </c>
      <c r="H384" s="77" t="s">
        <v>1839</v>
      </c>
      <c r="I384" s="77" t="s">
        <v>1840</v>
      </c>
      <c r="J384" s="60">
        <v>15681500018590</v>
      </c>
      <c r="K384" s="79">
        <v>46381</v>
      </c>
      <c r="L384" s="78">
        <v>46745</v>
      </c>
      <c r="M384" s="78" t="s">
        <v>990</v>
      </c>
      <c r="N384" s="63" t="s">
        <v>587</v>
      </c>
      <c r="O384" s="75" t="s">
        <v>122</v>
      </c>
      <c r="P384" s="63" t="s">
        <v>1800</v>
      </c>
      <c r="Q384" s="65">
        <v>12200000</v>
      </c>
    </row>
    <row r="385" spans="1:17" ht="17.25" thickBot="1">
      <c r="A385" s="66">
        <f t="shared" si="5"/>
        <v>384</v>
      </c>
      <c r="B385" s="76" t="s">
        <v>1841</v>
      </c>
      <c r="C385" s="76" t="s">
        <v>1528</v>
      </c>
      <c r="D385" s="76" t="s">
        <v>987</v>
      </c>
      <c r="E385" s="76"/>
      <c r="F385" s="76">
        <v>1999</v>
      </c>
      <c r="G385" s="76" t="s">
        <v>1121</v>
      </c>
      <c r="H385" s="77" t="s">
        <v>1842</v>
      </c>
      <c r="I385" s="77" t="s">
        <v>1843</v>
      </c>
      <c r="J385" s="60">
        <v>15681500018610</v>
      </c>
      <c r="K385" s="79">
        <v>46381</v>
      </c>
      <c r="L385" s="78">
        <v>46745</v>
      </c>
      <c r="M385" s="78" t="s">
        <v>990</v>
      </c>
      <c r="N385" s="63" t="s">
        <v>587</v>
      </c>
      <c r="O385" s="75" t="s">
        <v>118</v>
      </c>
      <c r="P385" s="63" t="s">
        <v>1844</v>
      </c>
      <c r="Q385" s="65">
        <v>85100000</v>
      </c>
    </row>
    <row r="386" spans="1:17" ht="17.25" thickBot="1">
      <c r="A386" s="66">
        <f t="shared" si="5"/>
        <v>385</v>
      </c>
      <c r="B386" s="76" t="s">
        <v>1845</v>
      </c>
      <c r="C386" s="76" t="s">
        <v>932</v>
      </c>
      <c r="D386" s="76" t="s">
        <v>522</v>
      </c>
      <c r="E386" s="76"/>
      <c r="F386" s="76">
        <v>2442</v>
      </c>
      <c r="G386" s="76">
        <v>2025</v>
      </c>
      <c r="H386" s="77" t="s">
        <v>1846</v>
      </c>
      <c r="I386" s="77" t="s">
        <v>1847</v>
      </c>
      <c r="J386" s="60">
        <v>15681500018620</v>
      </c>
      <c r="K386" s="79">
        <v>46384</v>
      </c>
      <c r="L386" s="78">
        <v>46748</v>
      </c>
      <c r="M386" s="78" t="s">
        <v>990</v>
      </c>
      <c r="N386" s="63" t="s">
        <v>518</v>
      </c>
      <c r="O386" s="75" t="s">
        <v>1078</v>
      </c>
      <c r="P386" s="63" t="s">
        <v>1848</v>
      </c>
      <c r="Q386" s="65">
        <v>188700000</v>
      </c>
    </row>
    <row r="387" spans="1:17" ht="17.25" thickBot="1">
      <c r="A387" s="66">
        <f t="shared" si="5"/>
        <v>386</v>
      </c>
      <c r="B387" s="76" t="s">
        <v>1849</v>
      </c>
      <c r="C387" s="76" t="s">
        <v>521</v>
      </c>
      <c r="D387" s="76" t="s">
        <v>987</v>
      </c>
      <c r="E387" s="76"/>
      <c r="F387" s="76">
        <v>2500</v>
      </c>
      <c r="G387" s="76" t="s">
        <v>882</v>
      </c>
      <c r="H387" s="77" t="s">
        <v>1850</v>
      </c>
      <c r="I387" s="77" t="s">
        <v>1851</v>
      </c>
      <c r="J387" s="60">
        <v>15681500018630</v>
      </c>
      <c r="K387" s="79">
        <v>46383</v>
      </c>
      <c r="L387" s="78">
        <v>46747</v>
      </c>
      <c r="M387" s="78" t="s">
        <v>990</v>
      </c>
      <c r="N387" s="63" t="s">
        <v>518</v>
      </c>
      <c r="O387" s="75" t="s">
        <v>97</v>
      </c>
      <c r="P387" s="63" t="s">
        <v>1813</v>
      </c>
      <c r="Q387" s="65">
        <v>93100000</v>
      </c>
    </row>
    <row r="388" spans="1:17" ht="17.25" thickBot="1">
      <c r="A388" s="66">
        <f t="shared" ref="A388:A438" si="6">+A387+1</f>
        <v>387</v>
      </c>
      <c r="B388" s="76" t="s">
        <v>1852</v>
      </c>
      <c r="C388" s="76" t="s">
        <v>763</v>
      </c>
      <c r="D388" s="76" t="s">
        <v>987</v>
      </c>
      <c r="E388" s="76"/>
      <c r="F388" s="76">
        <v>2488</v>
      </c>
      <c r="G388" s="76" t="s">
        <v>1209</v>
      </c>
      <c r="H388" s="77" t="s">
        <v>1853</v>
      </c>
      <c r="I388" s="77" t="s">
        <v>1854</v>
      </c>
      <c r="J388" s="60">
        <v>15681500018650</v>
      </c>
      <c r="K388" s="79">
        <v>46383</v>
      </c>
      <c r="L388" s="78">
        <v>46747</v>
      </c>
      <c r="M388" s="78" t="s">
        <v>990</v>
      </c>
      <c r="N388" s="63" t="s">
        <v>728</v>
      </c>
      <c r="O388" s="75" t="s">
        <v>110</v>
      </c>
      <c r="P388" s="63" t="s">
        <v>1855</v>
      </c>
      <c r="Q388" s="65">
        <v>51400000</v>
      </c>
    </row>
    <row r="389" spans="1:17" ht="17.25" thickBot="1">
      <c r="A389" s="66">
        <f t="shared" si="6"/>
        <v>388</v>
      </c>
      <c r="B389" s="76" t="s">
        <v>1856</v>
      </c>
      <c r="C389" s="76" t="s">
        <v>736</v>
      </c>
      <c r="D389" s="76" t="s">
        <v>987</v>
      </c>
      <c r="E389" s="76"/>
      <c r="F389" s="76">
        <v>2694</v>
      </c>
      <c r="G389" s="76" t="s">
        <v>753</v>
      </c>
      <c r="H389" s="77" t="s">
        <v>1857</v>
      </c>
      <c r="I389" s="77" t="s">
        <v>1858</v>
      </c>
      <c r="J389" s="60">
        <v>15681500018660</v>
      </c>
      <c r="K389" s="79">
        <v>46383</v>
      </c>
      <c r="L389" s="78">
        <v>46747</v>
      </c>
      <c r="M389" s="78" t="s">
        <v>990</v>
      </c>
      <c r="N389" s="63" t="s">
        <v>587</v>
      </c>
      <c r="O389" s="75" t="s">
        <v>112</v>
      </c>
      <c r="P389" s="63" t="s">
        <v>1859</v>
      </c>
      <c r="Q389" s="65">
        <v>138000000</v>
      </c>
    </row>
    <row r="390" spans="1:17" ht="17.25" thickBot="1">
      <c r="A390" s="66">
        <f t="shared" si="6"/>
        <v>389</v>
      </c>
      <c r="B390" s="76" t="s">
        <v>1860</v>
      </c>
      <c r="C390" s="76" t="s">
        <v>736</v>
      </c>
      <c r="D390" s="76" t="s">
        <v>987</v>
      </c>
      <c r="E390" s="76"/>
      <c r="F390" s="76">
        <v>2694</v>
      </c>
      <c r="G390" s="76" t="s">
        <v>753</v>
      </c>
      <c r="H390" s="77" t="s">
        <v>1861</v>
      </c>
      <c r="I390" s="77" t="s">
        <v>1862</v>
      </c>
      <c r="J390" s="60">
        <v>15681500018680</v>
      </c>
      <c r="K390" s="79">
        <v>46383</v>
      </c>
      <c r="L390" s="78">
        <v>46747</v>
      </c>
      <c r="M390" s="78" t="s">
        <v>990</v>
      </c>
      <c r="N390" s="63" t="s">
        <v>587</v>
      </c>
      <c r="O390" s="75" t="s">
        <v>113</v>
      </c>
      <c r="P390" s="63" t="s">
        <v>1859</v>
      </c>
      <c r="Q390" s="65">
        <v>138000000</v>
      </c>
    </row>
    <row r="391" spans="1:17" ht="17.25" thickBot="1">
      <c r="A391" s="66">
        <f t="shared" si="6"/>
        <v>390</v>
      </c>
      <c r="B391" s="76" t="s">
        <v>1863</v>
      </c>
      <c r="C391" s="76" t="s">
        <v>736</v>
      </c>
      <c r="D391" s="76" t="s">
        <v>987</v>
      </c>
      <c r="E391" s="76"/>
      <c r="F391" s="76">
        <v>2393</v>
      </c>
      <c r="G391" s="76" t="s">
        <v>779</v>
      </c>
      <c r="H391" s="77" t="s">
        <v>1864</v>
      </c>
      <c r="I391" s="77" t="s">
        <v>1865</v>
      </c>
      <c r="J391" s="60">
        <v>15681500018700</v>
      </c>
      <c r="K391" s="79">
        <v>46383</v>
      </c>
      <c r="L391" s="78">
        <v>46747</v>
      </c>
      <c r="M391" s="78" t="s">
        <v>990</v>
      </c>
      <c r="N391" s="63" t="s">
        <v>587</v>
      </c>
      <c r="O391" s="75" t="s">
        <v>804</v>
      </c>
      <c r="P391" s="63" t="s">
        <v>739</v>
      </c>
      <c r="Q391" s="65">
        <v>149700000</v>
      </c>
    </row>
    <row r="392" spans="1:17" ht="17.25" thickBot="1">
      <c r="A392" s="66">
        <f t="shared" si="6"/>
        <v>391</v>
      </c>
      <c r="B392" s="76" t="s">
        <v>1866</v>
      </c>
      <c r="C392" s="76" t="s">
        <v>736</v>
      </c>
      <c r="D392" s="76" t="s">
        <v>987</v>
      </c>
      <c r="E392" s="76"/>
      <c r="F392" s="76">
        <v>2393</v>
      </c>
      <c r="G392" s="76" t="s">
        <v>1121</v>
      </c>
      <c r="H392" s="77" t="s">
        <v>1867</v>
      </c>
      <c r="I392" s="77" t="s">
        <v>1868</v>
      </c>
      <c r="J392" s="60">
        <v>15681500018710</v>
      </c>
      <c r="K392" s="79">
        <v>46384</v>
      </c>
      <c r="L392" s="78">
        <v>46748</v>
      </c>
      <c r="M392" s="78" t="s">
        <v>990</v>
      </c>
      <c r="N392" s="63" t="s">
        <v>587</v>
      </c>
      <c r="O392" s="75" t="s">
        <v>105</v>
      </c>
      <c r="P392" s="63" t="s">
        <v>739</v>
      </c>
      <c r="Q392" s="65">
        <v>160400000</v>
      </c>
    </row>
    <row r="393" spans="1:17" ht="17.25" thickBot="1">
      <c r="A393" s="66">
        <f t="shared" si="6"/>
        <v>392</v>
      </c>
      <c r="B393" s="76" t="s">
        <v>1869</v>
      </c>
      <c r="C393" s="76" t="s">
        <v>513</v>
      </c>
      <c r="D393" s="76" t="s">
        <v>514</v>
      </c>
      <c r="E393" s="76"/>
      <c r="F393" s="76">
        <v>149</v>
      </c>
      <c r="G393" s="76">
        <v>2025</v>
      </c>
      <c r="H393" s="77" t="s">
        <v>1870</v>
      </c>
      <c r="I393" s="77" t="s">
        <v>1871</v>
      </c>
      <c r="J393" s="60">
        <v>15681500018720</v>
      </c>
      <c r="K393" s="79">
        <v>46384</v>
      </c>
      <c r="L393" s="78">
        <v>46748</v>
      </c>
      <c r="M393" s="78" t="s">
        <v>990</v>
      </c>
      <c r="N393" s="63" t="s">
        <v>587</v>
      </c>
      <c r="O393" s="75" t="s">
        <v>122</v>
      </c>
      <c r="P393" s="63" t="s">
        <v>1800</v>
      </c>
      <c r="Q393" s="65">
        <v>12200000</v>
      </c>
    </row>
    <row r="394" spans="1:17" ht="17.25" thickBot="1">
      <c r="A394" s="66">
        <f t="shared" si="6"/>
        <v>393</v>
      </c>
      <c r="B394" s="76" t="s">
        <v>1872</v>
      </c>
      <c r="C394" s="76" t="s">
        <v>932</v>
      </c>
      <c r="D394" s="76" t="s">
        <v>522</v>
      </c>
      <c r="E394" s="76"/>
      <c r="F394" s="76">
        <v>2442</v>
      </c>
      <c r="G394" s="76">
        <v>2025</v>
      </c>
      <c r="H394" s="77" t="s">
        <v>1873</v>
      </c>
      <c r="I394" s="77" t="s">
        <v>1874</v>
      </c>
      <c r="J394" s="60">
        <v>15681500018750</v>
      </c>
      <c r="K394" s="79">
        <v>46384</v>
      </c>
      <c r="L394" s="78">
        <v>46748</v>
      </c>
      <c r="M394" s="78" t="s">
        <v>990</v>
      </c>
      <c r="N394" s="63" t="s">
        <v>518</v>
      </c>
      <c r="O394" s="75" t="s">
        <v>531</v>
      </c>
      <c r="P394" s="63" t="s">
        <v>1848</v>
      </c>
      <c r="Q394" s="65">
        <v>188700000</v>
      </c>
    </row>
    <row r="395" spans="1:17" ht="17.25" thickBot="1">
      <c r="A395" s="66">
        <f t="shared" si="6"/>
        <v>394</v>
      </c>
      <c r="B395" s="76" t="s">
        <v>1875</v>
      </c>
      <c r="C395" s="76" t="s">
        <v>736</v>
      </c>
      <c r="D395" s="76" t="s">
        <v>522</v>
      </c>
      <c r="E395" s="76"/>
      <c r="F395" s="76">
        <v>2694</v>
      </c>
      <c r="G395" s="76">
        <v>2023</v>
      </c>
      <c r="H395" s="77" t="s">
        <v>1876</v>
      </c>
      <c r="I395" s="77" t="s">
        <v>1877</v>
      </c>
      <c r="J395" s="60">
        <v>15681500018760</v>
      </c>
      <c r="K395" s="79">
        <v>46384</v>
      </c>
      <c r="L395" s="78">
        <v>46748</v>
      </c>
      <c r="M395" s="78" t="s">
        <v>990</v>
      </c>
      <c r="N395" s="63" t="s">
        <v>518</v>
      </c>
      <c r="O395" s="75" t="s">
        <v>827</v>
      </c>
      <c r="P395" s="63" t="s">
        <v>1878</v>
      </c>
      <c r="Q395" s="65">
        <v>178000000</v>
      </c>
    </row>
    <row r="396" spans="1:17" ht="17.25" thickBot="1">
      <c r="A396" s="66">
        <f t="shared" si="6"/>
        <v>395</v>
      </c>
      <c r="B396" s="76" t="s">
        <v>1879</v>
      </c>
      <c r="C396" s="76" t="s">
        <v>736</v>
      </c>
      <c r="D396" s="76" t="s">
        <v>987</v>
      </c>
      <c r="E396" s="76"/>
      <c r="F396" s="76">
        <v>2694</v>
      </c>
      <c r="G396" s="76" t="s">
        <v>882</v>
      </c>
      <c r="H396" s="77" t="s">
        <v>1880</v>
      </c>
      <c r="I396" s="77" t="s">
        <v>1881</v>
      </c>
      <c r="J396" s="60">
        <v>15681500018770</v>
      </c>
      <c r="K396" s="79">
        <v>46384</v>
      </c>
      <c r="L396" s="78">
        <v>46748</v>
      </c>
      <c r="M396" s="78" t="s">
        <v>990</v>
      </c>
      <c r="N396" s="63" t="s">
        <v>587</v>
      </c>
      <c r="O396" s="75" t="s">
        <v>105</v>
      </c>
      <c r="P396" s="63" t="s">
        <v>1438</v>
      </c>
      <c r="Q396" s="65">
        <v>115800000</v>
      </c>
    </row>
    <row r="397" spans="1:17" ht="17.25" thickBot="1">
      <c r="A397" s="66">
        <f t="shared" si="6"/>
        <v>396</v>
      </c>
      <c r="B397" s="76" t="s">
        <v>1882</v>
      </c>
      <c r="C397" s="76" t="s">
        <v>513</v>
      </c>
      <c r="D397" s="76" t="s">
        <v>514</v>
      </c>
      <c r="E397" s="76"/>
      <c r="F397" s="76">
        <v>124</v>
      </c>
      <c r="G397" s="76" t="s">
        <v>882</v>
      </c>
      <c r="H397" s="77" t="s">
        <v>1883</v>
      </c>
      <c r="I397" s="77" t="s">
        <v>1884</v>
      </c>
      <c r="J397" s="60">
        <v>15681500018780</v>
      </c>
      <c r="K397" s="79">
        <v>46384</v>
      </c>
      <c r="L397" s="78">
        <v>46748</v>
      </c>
      <c r="M397" s="78" t="s">
        <v>990</v>
      </c>
      <c r="N397" s="63" t="s">
        <v>587</v>
      </c>
      <c r="O397" s="75" t="s">
        <v>113</v>
      </c>
      <c r="P397" s="63" t="s">
        <v>580</v>
      </c>
      <c r="Q397" s="65">
        <v>5900000</v>
      </c>
    </row>
    <row r="398" spans="1:17" ht="17.25" thickBot="1">
      <c r="A398" s="66">
        <f t="shared" si="6"/>
        <v>397</v>
      </c>
      <c r="B398" s="76" t="s">
        <v>1885</v>
      </c>
      <c r="C398" s="76" t="s">
        <v>513</v>
      </c>
      <c r="D398" s="76" t="s">
        <v>514</v>
      </c>
      <c r="E398" s="76"/>
      <c r="F398" s="76">
        <v>124</v>
      </c>
      <c r="G398" s="76" t="s">
        <v>1116</v>
      </c>
      <c r="H398" s="77" t="s">
        <v>1886</v>
      </c>
      <c r="I398" s="77" t="s">
        <v>1887</v>
      </c>
      <c r="J398" s="60">
        <v>15681500018790</v>
      </c>
      <c r="K398" s="79">
        <v>46749</v>
      </c>
      <c r="L398" s="78">
        <v>47114</v>
      </c>
      <c r="M398" s="78" t="s">
        <v>1054</v>
      </c>
      <c r="N398" s="63" t="s">
        <v>728</v>
      </c>
      <c r="O398" s="75" t="s">
        <v>1265</v>
      </c>
      <c r="P398" s="63" t="s">
        <v>588</v>
      </c>
      <c r="Q398" s="65">
        <v>5000000</v>
      </c>
    </row>
    <row r="399" spans="1:17" ht="17.25" thickBot="1">
      <c r="A399" s="66">
        <f t="shared" si="6"/>
        <v>398</v>
      </c>
      <c r="B399" s="76" t="s">
        <v>1888</v>
      </c>
      <c r="C399" s="76" t="s">
        <v>736</v>
      </c>
      <c r="D399" s="76" t="s">
        <v>987</v>
      </c>
      <c r="E399" s="76"/>
      <c r="F399" s="76">
        <v>2694</v>
      </c>
      <c r="G399" s="76" t="s">
        <v>882</v>
      </c>
      <c r="H399" s="77" t="s">
        <v>1889</v>
      </c>
      <c r="I399" s="77" t="s">
        <v>1890</v>
      </c>
      <c r="J399" s="60">
        <v>15681500018800</v>
      </c>
      <c r="K399" s="79">
        <v>46385</v>
      </c>
      <c r="L399" s="78">
        <v>46749</v>
      </c>
      <c r="M399" s="78" t="s">
        <v>990</v>
      </c>
      <c r="N399" s="63" t="s">
        <v>587</v>
      </c>
      <c r="O399" s="75" t="s">
        <v>112</v>
      </c>
      <c r="P399" s="63" t="s">
        <v>1438</v>
      </c>
      <c r="Q399" s="65">
        <v>115800000</v>
      </c>
    </row>
    <row r="400" spans="1:17" ht="17.25" thickBot="1">
      <c r="A400" s="66">
        <f t="shared" si="6"/>
        <v>399</v>
      </c>
      <c r="B400" s="76" t="s">
        <v>1891</v>
      </c>
      <c r="C400" s="76" t="s">
        <v>513</v>
      </c>
      <c r="D400" s="76" t="s">
        <v>514</v>
      </c>
      <c r="E400" s="76"/>
      <c r="F400" s="76">
        <v>124</v>
      </c>
      <c r="G400" s="76" t="s">
        <v>882</v>
      </c>
      <c r="H400" s="77" t="s">
        <v>1892</v>
      </c>
      <c r="I400" s="77" t="s">
        <v>1893</v>
      </c>
      <c r="J400" s="60">
        <v>15681500018810</v>
      </c>
      <c r="K400" s="79">
        <v>46385</v>
      </c>
      <c r="L400" s="78">
        <v>46749</v>
      </c>
      <c r="M400" s="78" t="s">
        <v>990</v>
      </c>
      <c r="N400" s="63" t="s">
        <v>587</v>
      </c>
      <c r="O400" s="75" t="s">
        <v>98</v>
      </c>
      <c r="P400" s="63" t="s">
        <v>580</v>
      </c>
      <c r="Q400" s="65">
        <v>5900000</v>
      </c>
    </row>
    <row r="401" spans="1:17" ht="17.25" thickBot="1">
      <c r="A401" s="66">
        <f t="shared" si="6"/>
        <v>400</v>
      </c>
      <c r="B401" s="76" t="s">
        <v>1894</v>
      </c>
      <c r="C401" s="76" t="s">
        <v>513</v>
      </c>
      <c r="D401" s="76" t="s">
        <v>514</v>
      </c>
      <c r="E401" s="76"/>
      <c r="F401" s="76">
        <v>124</v>
      </c>
      <c r="G401" s="76" t="s">
        <v>882</v>
      </c>
      <c r="H401" s="77" t="s">
        <v>1895</v>
      </c>
      <c r="I401" s="77" t="s">
        <v>1896</v>
      </c>
      <c r="J401" s="60">
        <v>15681500018820</v>
      </c>
      <c r="K401" s="79">
        <v>46385</v>
      </c>
      <c r="L401" s="78">
        <v>46749</v>
      </c>
      <c r="M401" s="78" t="s">
        <v>990</v>
      </c>
      <c r="N401" s="63" t="s">
        <v>587</v>
      </c>
      <c r="O401" s="75" t="s">
        <v>113</v>
      </c>
      <c r="P401" s="63" t="s">
        <v>580</v>
      </c>
      <c r="Q401" s="65">
        <v>5900000</v>
      </c>
    </row>
    <row r="402" spans="1:17" ht="31.5" thickBot="1">
      <c r="A402" s="66">
        <f t="shared" si="6"/>
        <v>401</v>
      </c>
      <c r="B402" s="76" t="s">
        <v>1897</v>
      </c>
      <c r="C402" s="76" t="s">
        <v>707</v>
      </c>
      <c r="D402" s="76" t="s">
        <v>514</v>
      </c>
      <c r="E402" s="76"/>
      <c r="F402" s="76">
        <v>249</v>
      </c>
      <c r="G402" s="76">
        <v>2024</v>
      </c>
      <c r="H402" s="77" t="s">
        <v>1898</v>
      </c>
      <c r="I402" s="77" t="s">
        <v>1899</v>
      </c>
      <c r="J402" s="60">
        <v>15681500018830</v>
      </c>
      <c r="K402" s="79">
        <v>46385</v>
      </c>
      <c r="L402" s="78">
        <v>46749</v>
      </c>
      <c r="M402" s="78" t="s">
        <v>990</v>
      </c>
      <c r="N402" s="63" t="s">
        <v>525</v>
      </c>
      <c r="O402" s="75" t="s">
        <v>547</v>
      </c>
      <c r="P402" s="63" t="s">
        <v>1900</v>
      </c>
      <c r="Q402" s="65">
        <v>16900000</v>
      </c>
    </row>
    <row r="403" spans="1:17" ht="17.25" thickBot="1">
      <c r="A403" s="66">
        <f t="shared" si="6"/>
        <v>402</v>
      </c>
      <c r="B403" s="76" t="s">
        <v>1901</v>
      </c>
      <c r="C403" s="76" t="s">
        <v>707</v>
      </c>
      <c r="D403" s="76" t="s">
        <v>514</v>
      </c>
      <c r="E403" s="76"/>
      <c r="F403" s="76">
        <v>249</v>
      </c>
      <c r="G403" s="76">
        <v>2024</v>
      </c>
      <c r="H403" s="77" t="s">
        <v>1902</v>
      </c>
      <c r="I403" s="77" t="s">
        <v>1903</v>
      </c>
      <c r="J403" s="60">
        <v>15681500018840</v>
      </c>
      <c r="K403" s="79">
        <v>46386</v>
      </c>
      <c r="L403" s="78">
        <v>46750</v>
      </c>
      <c r="M403" s="78" t="s">
        <v>990</v>
      </c>
      <c r="N403" s="63" t="s">
        <v>525</v>
      </c>
      <c r="O403" s="75" t="s">
        <v>674</v>
      </c>
      <c r="P403" s="63" t="s">
        <v>1900</v>
      </c>
      <c r="Q403" s="65">
        <v>16900000</v>
      </c>
    </row>
    <row r="404" spans="1:17" ht="17.25" thickBot="1">
      <c r="A404" s="66">
        <f t="shared" si="6"/>
        <v>403</v>
      </c>
      <c r="B404" s="76" t="s">
        <v>1904</v>
      </c>
      <c r="C404" s="76" t="s">
        <v>513</v>
      </c>
      <c r="D404" s="76" t="s">
        <v>514</v>
      </c>
      <c r="E404" s="76"/>
      <c r="F404" s="76">
        <v>124</v>
      </c>
      <c r="G404" s="76" t="s">
        <v>882</v>
      </c>
      <c r="H404" s="77" t="s">
        <v>1905</v>
      </c>
      <c r="I404" s="77" t="s">
        <v>1906</v>
      </c>
      <c r="J404" s="60">
        <v>15681500018900</v>
      </c>
      <c r="K404" s="79">
        <v>46387</v>
      </c>
      <c r="L404" s="78">
        <v>46751</v>
      </c>
      <c r="M404" s="78" t="s">
        <v>990</v>
      </c>
      <c r="N404" s="63" t="s">
        <v>587</v>
      </c>
      <c r="O404" s="75" t="s">
        <v>112</v>
      </c>
      <c r="P404" s="63" t="s">
        <v>580</v>
      </c>
      <c r="Q404" s="65">
        <v>5900000</v>
      </c>
    </row>
    <row r="405" spans="1:17" ht="16.5">
      <c r="A405" s="71">
        <f t="shared" si="6"/>
        <v>404</v>
      </c>
      <c r="B405" s="87" t="s">
        <v>1907</v>
      </c>
      <c r="C405" s="87" t="s">
        <v>513</v>
      </c>
      <c r="D405" s="87" t="s">
        <v>514</v>
      </c>
      <c r="E405" s="87"/>
      <c r="F405" s="87">
        <v>124</v>
      </c>
      <c r="G405" s="87" t="s">
        <v>882</v>
      </c>
      <c r="H405" s="88" t="s">
        <v>1908</v>
      </c>
      <c r="I405" s="88" t="s">
        <v>1909</v>
      </c>
      <c r="J405" s="60">
        <v>15681500018910</v>
      </c>
      <c r="K405" s="79">
        <v>46387</v>
      </c>
      <c r="L405" s="78">
        <v>46751</v>
      </c>
      <c r="M405" s="78" t="s">
        <v>990</v>
      </c>
      <c r="N405" s="63" t="s">
        <v>587</v>
      </c>
      <c r="O405" s="75" t="s">
        <v>112</v>
      </c>
      <c r="P405" s="63" t="s">
        <v>580</v>
      </c>
      <c r="Q405" s="65">
        <v>5900000</v>
      </c>
    </row>
    <row r="406" spans="1:17" ht="16.5">
      <c r="A406" s="69">
        <f t="shared" si="6"/>
        <v>405</v>
      </c>
      <c r="B406" s="76" t="s">
        <v>1910</v>
      </c>
      <c r="C406" s="76" t="s">
        <v>763</v>
      </c>
      <c r="D406" s="76" t="s">
        <v>522</v>
      </c>
      <c r="E406" s="76" t="s">
        <v>1632</v>
      </c>
      <c r="F406" s="76">
        <v>2300</v>
      </c>
      <c r="G406" s="68">
        <v>2026</v>
      </c>
      <c r="H406" s="68" t="s">
        <v>1911</v>
      </c>
      <c r="I406" s="68" t="s">
        <v>1912</v>
      </c>
      <c r="J406" s="74">
        <v>15651503588080</v>
      </c>
      <c r="K406" s="79">
        <v>46351</v>
      </c>
      <c r="L406" s="98">
        <v>46715</v>
      </c>
      <c r="M406" s="78" t="s">
        <v>517</v>
      </c>
      <c r="N406" s="63" t="s">
        <v>751</v>
      </c>
      <c r="O406" s="75" t="s">
        <v>109</v>
      </c>
      <c r="P406" s="63" t="s">
        <v>1635</v>
      </c>
      <c r="Q406" s="65">
        <v>205500000</v>
      </c>
    </row>
    <row r="407" spans="1:17" ht="16.5">
      <c r="A407" s="69">
        <f t="shared" si="6"/>
        <v>406</v>
      </c>
      <c r="B407" s="76" t="s">
        <v>1913</v>
      </c>
      <c r="C407" s="76" t="s">
        <v>549</v>
      </c>
      <c r="D407" s="76" t="s">
        <v>514</v>
      </c>
      <c r="E407" s="76" t="s">
        <v>1914</v>
      </c>
      <c r="F407" s="76">
        <v>150</v>
      </c>
      <c r="G407" s="76">
        <v>2026</v>
      </c>
      <c r="H407" s="68" t="s">
        <v>1915</v>
      </c>
      <c r="I407" s="77" t="s">
        <v>1916</v>
      </c>
      <c r="J407" s="74">
        <v>15681500018250</v>
      </c>
      <c r="K407" s="79">
        <v>46378</v>
      </c>
      <c r="L407" s="98">
        <v>46742</v>
      </c>
      <c r="M407" s="78" t="s">
        <v>990</v>
      </c>
      <c r="N407" s="63" t="s">
        <v>587</v>
      </c>
      <c r="O407" s="75"/>
      <c r="P407" s="63" t="s">
        <v>1917</v>
      </c>
      <c r="Q407" s="65">
        <v>10300000</v>
      </c>
    </row>
    <row r="408" spans="1:17" ht="16.5">
      <c r="A408" s="69">
        <f t="shared" si="6"/>
        <v>407</v>
      </c>
      <c r="B408" s="68" t="s">
        <v>1918</v>
      </c>
      <c r="C408" s="76" t="s">
        <v>549</v>
      </c>
      <c r="D408" s="76" t="s">
        <v>514</v>
      </c>
      <c r="E408" s="76" t="s">
        <v>1914</v>
      </c>
      <c r="F408" s="76">
        <v>150</v>
      </c>
      <c r="G408" s="76">
        <v>2026</v>
      </c>
      <c r="H408" s="68" t="s">
        <v>1919</v>
      </c>
      <c r="I408" s="77" t="s">
        <v>1920</v>
      </c>
      <c r="J408" s="74">
        <v>15681500018260</v>
      </c>
      <c r="K408" s="79">
        <v>46378</v>
      </c>
      <c r="L408" s="98">
        <v>46742</v>
      </c>
      <c r="M408" s="78" t="s">
        <v>990</v>
      </c>
      <c r="N408" s="63" t="s">
        <v>587</v>
      </c>
      <c r="O408" s="75"/>
      <c r="P408" s="63" t="s">
        <v>1917</v>
      </c>
      <c r="Q408" s="65">
        <v>10300000</v>
      </c>
    </row>
    <row r="409" spans="1:17" ht="16.5">
      <c r="A409" s="69">
        <f t="shared" si="6"/>
        <v>408</v>
      </c>
      <c r="B409" s="70" t="s">
        <v>1921</v>
      </c>
      <c r="C409" s="76" t="s">
        <v>549</v>
      </c>
      <c r="D409" s="76" t="s">
        <v>514</v>
      </c>
      <c r="E409" s="76" t="s">
        <v>1914</v>
      </c>
      <c r="F409" s="76">
        <v>150</v>
      </c>
      <c r="G409" s="76">
        <v>2026</v>
      </c>
      <c r="H409" s="68" t="s">
        <v>1922</v>
      </c>
      <c r="I409" s="68" t="s">
        <v>1923</v>
      </c>
      <c r="J409" s="74">
        <v>15681500018850</v>
      </c>
      <c r="K409" s="79">
        <v>46386</v>
      </c>
      <c r="L409" s="98">
        <v>46750</v>
      </c>
      <c r="M409" s="78" t="s">
        <v>517</v>
      </c>
      <c r="N409" s="63" t="s">
        <v>592</v>
      </c>
      <c r="O409" s="75"/>
      <c r="P409" s="63" t="s">
        <v>1917</v>
      </c>
      <c r="Q409" s="65">
        <v>10300000</v>
      </c>
    </row>
    <row r="410" spans="1:17" ht="16.5">
      <c r="A410" s="69">
        <f t="shared" si="6"/>
        <v>409</v>
      </c>
      <c r="B410" s="70" t="s">
        <v>1924</v>
      </c>
      <c r="C410" s="76" t="s">
        <v>549</v>
      </c>
      <c r="D410" s="76" t="s">
        <v>514</v>
      </c>
      <c r="E410" s="76" t="s">
        <v>1914</v>
      </c>
      <c r="F410" s="76">
        <v>150</v>
      </c>
      <c r="G410" s="76">
        <v>2026</v>
      </c>
      <c r="H410" s="68" t="s">
        <v>1925</v>
      </c>
      <c r="I410" s="68" t="s">
        <v>1926</v>
      </c>
      <c r="J410" s="74">
        <v>15681500018860</v>
      </c>
      <c r="K410" s="79">
        <v>46386</v>
      </c>
      <c r="L410" s="98">
        <v>46750</v>
      </c>
      <c r="M410" s="78" t="s">
        <v>517</v>
      </c>
      <c r="N410" s="63" t="s">
        <v>592</v>
      </c>
      <c r="O410" s="75"/>
      <c r="P410" s="63" t="s">
        <v>1917</v>
      </c>
      <c r="Q410" s="65">
        <v>10300000</v>
      </c>
    </row>
    <row r="411" spans="1:17" ht="16.5">
      <c r="A411" s="69">
        <f t="shared" si="6"/>
        <v>410</v>
      </c>
      <c r="B411" s="70" t="s">
        <v>1927</v>
      </c>
      <c r="C411" s="76" t="s">
        <v>549</v>
      </c>
      <c r="D411" s="76" t="s">
        <v>514</v>
      </c>
      <c r="E411" s="76" t="s">
        <v>1914</v>
      </c>
      <c r="F411" s="76">
        <v>150</v>
      </c>
      <c r="G411" s="76">
        <v>2026</v>
      </c>
      <c r="H411" s="68" t="s">
        <v>1928</v>
      </c>
      <c r="I411" s="68" t="s">
        <v>1929</v>
      </c>
      <c r="J411" s="74" t="e">
        <v>#N/A</v>
      </c>
      <c r="K411" s="79">
        <v>46386</v>
      </c>
      <c r="L411" s="98">
        <v>46750</v>
      </c>
      <c r="M411" s="78" t="s">
        <v>517</v>
      </c>
      <c r="N411" s="63" t="s">
        <v>592</v>
      </c>
      <c r="O411" s="75"/>
      <c r="P411" s="63" t="s">
        <v>1917</v>
      </c>
      <c r="Q411" s="65">
        <v>10300000</v>
      </c>
    </row>
    <row r="412" spans="1:17" ht="16.5">
      <c r="A412" s="69">
        <f t="shared" si="6"/>
        <v>411</v>
      </c>
      <c r="B412" s="70" t="s">
        <v>1930</v>
      </c>
      <c r="C412" s="76" t="s">
        <v>549</v>
      </c>
      <c r="D412" s="76" t="s">
        <v>514</v>
      </c>
      <c r="E412" s="76" t="s">
        <v>1914</v>
      </c>
      <c r="F412" s="76">
        <v>150</v>
      </c>
      <c r="G412" s="76">
        <v>2026</v>
      </c>
      <c r="H412" s="68" t="s">
        <v>1931</v>
      </c>
      <c r="I412" s="68" t="s">
        <v>1932</v>
      </c>
      <c r="J412" s="74">
        <v>15681500018880</v>
      </c>
      <c r="K412" s="79">
        <v>46386</v>
      </c>
      <c r="L412" s="98">
        <v>46750</v>
      </c>
      <c r="M412" s="78" t="s">
        <v>517</v>
      </c>
      <c r="N412" s="63" t="s">
        <v>592</v>
      </c>
      <c r="O412" s="75"/>
      <c r="P412" s="63" t="s">
        <v>1917</v>
      </c>
      <c r="Q412" s="65">
        <v>10300000</v>
      </c>
    </row>
    <row r="413" spans="1:17" ht="16.5">
      <c r="A413" s="69">
        <f t="shared" si="6"/>
        <v>412</v>
      </c>
      <c r="B413" s="70" t="s">
        <v>1933</v>
      </c>
      <c r="C413" s="76" t="s">
        <v>549</v>
      </c>
      <c r="D413" s="76" t="s">
        <v>514</v>
      </c>
      <c r="E413" s="76" t="s">
        <v>1914</v>
      </c>
      <c r="F413" s="76">
        <v>150</v>
      </c>
      <c r="G413" s="76">
        <v>2026</v>
      </c>
      <c r="H413" s="68" t="s">
        <v>1934</v>
      </c>
      <c r="I413" s="68" t="s">
        <v>1935</v>
      </c>
      <c r="J413" s="74">
        <v>15681500018890</v>
      </c>
      <c r="K413" s="79">
        <v>46386</v>
      </c>
      <c r="L413" s="98">
        <v>46750</v>
      </c>
      <c r="M413" s="78" t="s">
        <v>517</v>
      </c>
      <c r="N413" s="63" t="s">
        <v>592</v>
      </c>
      <c r="O413" s="75"/>
      <c r="P413" s="63" t="s">
        <v>1917</v>
      </c>
      <c r="Q413" s="65">
        <v>10300000</v>
      </c>
    </row>
    <row r="414" spans="1:17" ht="16.5">
      <c r="A414" s="69">
        <f t="shared" si="6"/>
        <v>413</v>
      </c>
      <c r="B414" s="70" t="s">
        <v>1936</v>
      </c>
      <c r="C414" s="76" t="s">
        <v>549</v>
      </c>
      <c r="D414" s="76" t="s">
        <v>514</v>
      </c>
      <c r="E414" s="76" t="s">
        <v>1937</v>
      </c>
      <c r="F414" s="76">
        <v>184</v>
      </c>
      <c r="G414" s="76">
        <v>2026</v>
      </c>
      <c r="H414" s="99" t="s">
        <v>1938</v>
      </c>
      <c r="I414" s="99" t="s">
        <v>1939</v>
      </c>
      <c r="J414" s="74">
        <v>15651503588530</v>
      </c>
      <c r="K414" s="79">
        <v>46373</v>
      </c>
      <c r="L414" s="100">
        <v>46737</v>
      </c>
      <c r="M414" s="78" t="s">
        <v>990</v>
      </c>
      <c r="N414" s="63" t="s">
        <v>525</v>
      </c>
      <c r="O414" s="75" t="s">
        <v>1940</v>
      </c>
      <c r="P414" s="101" t="s">
        <v>1941</v>
      </c>
      <c r="Q414" s="65">
        <v>11800000</v>
      </c>
    </row>
    <row r="415" spans="1:17" ht="30.75">
      <c r="A415" s="102">
        <f t="shared" si="6"/>
        <v>414</v>
      </c>
      <c r="B415" s="103" t="s">
        <v>1942</v>
      </c>
      <c r="C415" s="103" t="s">
        <v>521</v>
      </c>
      <c r="D415" s="103" t="s">
        <v>987</v>
      </c>
      <c r="E415" s="103"/>
      <c r="F415" s="103">
        <v>2500</v>
      </c>
      <c r="G415" s="103" t="s">
        <v>1189</v>
      </c>
      <c r="H415" s="104" t="s">
        <v>1943</v>
      </c>
      <c r="I415" s="104" t="s">
        <v>1944</v>
      </c>
      <c r="J415" s="63">
        <v>0</v>
      </c>
      <c r="K415" s="79"/>
      <c r="L415" s="78"/>
      <c r="M415" s="78" t="s">
        <v>990</v>
      </c>
      <c r="N415" s="63" t="s">
        <v>861</v>
      </c>
      <c r="O415" s="75" t="s">
        <v>1766</v>
      </c>
      <c r="P415" s="63" t="s">
        <v>1340</v>
      </c>
      <c r="Q415" s="65">
        <v>36900000</v>
      </c>
    </row>
    <row r="416" spans="1:17" ht="16.5">
      <c r="A416" s="69">
        <f t="shared" si="6"/>
        <v>415</v>
      </c>
      <c r="B416" s="70" t="s">
        <v>1945</v>
      </c>
      <c r="C416" s="76" t="s">
        <v>549</v>
      </c>
      <c r="D416" s="76" t="s">
        <v>514</v>
      </c>
      <c r="E416" s="76" t="s">
        <v>1946</v>
      </c>
      <c r="F416" s="76">
        <v>184</v>
      </c>
      <c r="G416" s="76">
        <v>2026</v>
      </c>
      <c r="H416" s="68" t="s">
        <v>1947</v>
      </c>
      <c r="I416" s="68" t="s">
        <v>1948</v>
      </c>
      <c r="J416" s="105" t="s">
        <v>1949</v>
      </c>
      <c r="K416" s="98">
        <v>46078</v>
      </c>
      <c r="L416" s="98">
        <v>46442</v>
      </c>
      <c r="M416" s="78" t="s">
        <v>517</v>
      </c>
      <c r="N416" s="63" t="s">
        <v>525</v>
      </c>
      <c r="O416" s="75" t="s">
        <v>1950</v>
      </c>
      <c r="P416" s="63" t="s">
        <v>1917</v>
      </c>
      <c r="Q416" s="65">
        <v>10300000</v>
      </c>
    </row>
    <row r="417" spans="1:17" ht="16.5">
      <c r="A417" s="69">
        <f t="shared" si="6"/>
        <v>416</v>
      </c>
      <c r="B417" s="70" t="s">
        <v>1951</v>
      </c>
      <c r="C417" s="76" t="s">
        <v>549</v>
      </c>
      <c r="D417" s="76" t="s">
        <v>514</v>
      </c>
      <c r="E417" s="76" t="s">
        <v>1946</v>
      </c>
      <c r="F417" s="76">
        <v>184</v>
      </c>
      <c r="G417" s="76">
        <v>2026</v>
      </c>
      <c r="H417" s="68" t="s">
        <v>1952</v>
      </c>
      <c r="I417" s="68" t="s">
        <v>1953</v>
      </c>
      <c r="J417" s="105" t="s">
        <v>1954</v>
      </c>
      <c r="K417" s="98">
        <v>46078</v>
      </c>
      <c r="L417" s="98">
        <v>46442</v>
      </c>
      <c r="M417" s="78" t="s">
        <v>517</v>
      </c>
      <c r="N417" s="63" t="s">
        <v>525</v>
      </c>
      <c r="O417" s="75" t="s">
        <v>1950</v>
      </c>
      <c r="P417" s="63" t="s">
        <v>1917</v>
      </c>
      <c r="Q417" s="65">
        <v>10300000</v>
      </c>
    </row>
    <row r="418" spans="1:17" ht="16.5">
      <c r="A418" s="69">
        <f t="shared" si="6"/>
        <v>417</v>
      </c>
      <c r="B418" s="70" t="s">
        <v>1955</v>
      </c>
      <c r="C418" s="76" t="s">
        <v>549</v>
      </c>
      <c r="D418" s="76" t="s">
        <v>514</v>
      </c>
      <c r="E418" s="76" t="s">
        <v>1946</v>
      </c>
      <c r="F418" s="76">
        <v>184</v>
      </c>
      <c r="G418" s="76">
        <v>2026</v>
      </c>
      <c r="H418" s="68" t="s">
        <v>1956</v>
      </c>
      <c r="I418" s="68" t="s">
        <v>1957</v>
      </c>
      <c r="J418" s="105" t="s">
        <v>1958</v>
      </c>
      <c r="K418" s="98">
        <v>46078</v>
      </c>
      <c r="L418" s="98">
        <v>46442</v>
      </c>
      <c r="M418" s="78" t="s">
        <v>517</v>
      </c>
      <c r="N418" s="63" t="s">
        <v>525</v>
      </c>
      <c r="O418" s="75" t="s">
        <v>1950</v>
      </c>
      <c r="P418" s="63" t="s">
        <v>1917</v>
      </c>
      <c r="Q418" s="65">
        <v>10300000</v>
      </c>
    </row>
    <row r="419" spans="1:17" ht="16.5">
      <c r="A419" s="69">
        <f t="shared" si="6"/>
        <v>418</v>
      </c>
      <c r="B419" s="70" t="s">
        <v>1959</v>
      </c>
      <c r="C419" s="76" t="s">
        <v>549</v>
      </c>
      <c r="D419" s="76" t="s">
        <v>514</v>
      </c>
      <c r="E419" s="76" t="s">
        <v>1946</v>
      </c>
      <c r="F419" s="76">
        <v>184</v>
      </c>
      <c r="G419" s="76">
        <v>2026</v>
      </c>
      <c r="H419" s="68" t="s">
        <v>1960</v>
      </c>
      <c r="I419" s="68" t="s">
        <v>1961</v>
      </c>
      <c r="J419" s="105" t="s">
        <v>1962</v>
      </c>
      <c r="K419" s="98">
        <v>46078</v>
      </c>
      <c r="L419" s="98">
        <v>46442</v>
      </c>
      <c r="M419" s="78" t="s">
        <v>517</v>
      </c>
      <c r="N419" s="63" t="s">
        <v>525</v>
      </c>
      <c r="O419" s="75" t="s">
        <v>1950</v>
      </c>
      <c r="P419" s="63" t="s">
        <v>1917</v>
      </c>
      <c r="Q419" s="65">
        <v>10300000</v>
      </c>
    </row>
    <row r="420" spans="1:17" ht="16.5">
      <c r="A420" s="69">
        <f t="shared" si="6"/>
        <v>419</v>
      </c>
      <c r="B420" s="70" t="s">
        <v>1963</v>
      </c>
      <c r="C420" s="76" t="s">
        <v>549</v>
      </c>
      <c r="D420" s="76" t="s">
        <v>514</v>
      </c>
      <c r="E420" s="76" t="s">
        <v>1946</v>
      </c>
      <c r="F420" s="76">
        <v>184</v>
      </c>
      <c r="G420" s="76">
        <v>2026</v>
      </c>
      <c r="H420" s="68" t="s">
        <v>1964</v>
      </c>
      <c r="I420" s="68" t="s">
        <v>1965</v>
      </c>
      <c r="J420" s="105" t="s">
        <v>1966</v>
      </c>
      <c r="K420" s="98">
        <v>46078</v>
      </c>
      <c r="L420" s="98">
        <v>46442</v>
      </c>
      <c r="M420" s="78" t="s">
        <v>517</v>
      </c>
      <c r="N420" s="63" t="s">
        <v>525</v>
      </c>
      <c r="O420" s="75" t="s">
        <v>1950</v>
      </c>
      <c r="P420" s="63" t="s">
        <v>1917</v>
      </c>
      <c r="Q420" s="65">
        <v>10300000</v>
      </c>
    </row>
    <row r="421" spans="1:17" ht="16.5">
      <c r="A421" s="69">
        <f t="shared" si="6"/>
        <v>420</v>
      </c>
      <c r="B421" s="70" t="s">
        <v>1967</v>
      </c>
      <c r="C421" s="76" t="s">
        <v>549</v>
      </c>
      <c r="D421" s="76" t="s">
        <v>514</v>
      </c>
      <c r="E421" s="76" t="s">
        <v>1946</v>
      </c>
      <c r="F421" s="76">
        <v>184</v>
      </c>
      <c r="G421" s="76">
        <v>2026</v>
      </c>
      <c r="H421" s="68" t="s">
        <v>1968</v>
      </c>
      <c r="I421" s="68" t="s">
        <v>1969</v>
      </c>
      <c r="J421" s="105" t="s">
        <v>1970</v>
      </c>
      <c r="K421" s="98">
        <v>46078</v>
      </c>
      <c r="L421" s="98">
        <v>46442</v>
      </c>
      <c r="M421" s="78" t="s">
        <v>517</v>
      </c>
      <c r="N421" s="63" t="s">
        <v>525</v>
      </c>
      <c r="O421" s="75" t="s">
        <v>1950</v>
      </c>
      <c r="P421" s="63" t="s">
        <v>1917</v>
      </c>
      <c r="Q421" s="65">
        <v>10300000</v>
      </c>
    </row>
    <row r="422" spans="1:17" ht="16.5">
      <c r="A422" s="69">
        <f t="shared" si="6"/>
        <v>421</v>
      </c>
      <c r="B422" s="70" t="s">
        <v>1971</v>
      </c>
      <c r="C422" s="76" t="s">
        <v>549</v>
      </c>
      <c r="D422" s="76" t="s">
        <v>514</v>
      </c>
      <c r="E422" s="76" t="s">
        <v>1914</v>
      </c>
      <c r="F422" s="76">
        <v>149</v>
      </c>
      <c r="G422" s="76">
        <v>2026</v>
      </c>
      <c r="H422" s="68" t="s">
        <v>1972</v>
      </c>
      <c r="I422" s="68" t="s">
        <v>1973</v>
      </c>
      <c r="J422" s="106" t="s">
        <v>1974</v>
      </c>
      <c r="K422" s="107">
        <v>46058</v>
      </c>
      <c r="L422" s="107">
        <v>46422</v>
      </c>
      <c r="M422" s="78" t="s">
        <v>517</v>
      </c>
      <c r="N422" s="63" t="s">
        <v>587</v>
      </c>
      <c r="O422" s="75" t="s">
        <v>105</v>
      </c>
      <c r="P422" s="63" t="s">
        <v>1917</v>
      </c>
      <c r="Q422" s="65">
        <v>10300000</v>
      </c>
    </row>
    <row r="423" spans="1:17" ht="16.5">
      <c r="A423" s="69">
        <f t="shared" si="6"/>
        <v>422</v>
      </c>
      <c r="B423" s="70" t="s">
        <v>1975</v>
      </c>
      <c r="C423" s="76" t="s">
        <v>549</v>
      </c>
      <c r="D423" s="76" t="s">
        <v>514</v>
      </c>
      <c r="E423" s="76" t="s">
        <v>1914</v>
      </c>
      <c r="F423" s="76">
        <v>149</v>
      </c>
      <c r="G423" s="76">
        <v>2026</v>
      </c>
      <c r="H423" s="68" t="s">
        <v>1976</v>
      </c>
      <c r="I423" s="68" t="s">
        <v>1977</v>
      </c>
      <c r="J423" s="108">
        <v>4308007554871000</v>
      </c>
      <c r="K423" s="107">
        <v>46058</v>
      </c>
      <c r="L423" s="107">
        <v>46422</v>
      </c>
      <c r="M423" s="78" t="s">
        <v>517</v>
      </c>
      <c r="N423" s="63" t="s">
        <v>587</v>
      </c>
      <c r="O423" s="75" t="s">
        <v>105</v>
      </c>
      <c r="P423" s="63" t="s">
        <v>1917</v>
      </c>
      <c r="Q423" s="65">
        <v>10300000</v>
      </c>
    </row>
    <row r="424" spans="1:17" ht="16.5">
      <c r="A424" s="69">
        <f t="shared" si="6"/>
        <v>423</v>
      </c>
      <c r="B424" s="70" t="s">
        <v>1978</v>
      </c>
      <c r="C424" s="76" t="s">
        <v>549</v>
      </c>
      <c r="D424" s="76" t="s">
        <v>514</v>
      </c>
      <c r="E424" s="76" t="s">
        <v>1914</v>
      </c>
      <c r="F424" s="76">
        <v>149</v>
      </c>
      <c r="G424" s="76">
        <v>2026</v>
      </c>
      <c r="H424" s="68" t="s">
        <v>1979</v>
      </c>
      <c r="I424" s="68" t="s">
        <v>1980</v>
      </c>
      <c r="J424" s="108">
        <v>4308007554898000</v>
      </c>
      <c r="K424" s="107">
        <v>46058</v>
      </c>
      <c r="L424" s="107">
        <v>46422</v>
      </c>
      <c r="M424" s="78" t="s">
        <v>517</v>
      </c>
      <c r="N424" s="63" t="s">
        <v>587</v>
      </c>
      <c r="O424" s="75" t="s">
        <v>105</v>
      </c>
      <c r="P424" s="63" t="s">
        <v>1917</v>
      </c>
      <c r="Q424" s="65">
        <v>10300000</v>
      </c>
    </row>
    <row r="425" spans="1:17" ht="16.5">
      <c r="A425" s="69">
        <f t="shared" si="6"/>
        <v>424</v>
      </c>
      <c r="B425" s="70" t="s">
        <v>1981</v>
      </c>
      <c r="C425" s="76" t="s">
        <v>736</v>
      </c>
      <c r="D425" s="76" t="s">
        <v>522</v>
      </c>
      <c r="E425" s="76" t="s">
        <v>1982</v>
      </c>
      <c r="F425" s="76">
        <v>2393</v>
      </c>
      <c r="G425" s="76">
        <v>2026</v>
      </c>
      <c r="H425" s="68" t="s">
        <v>1983</v>
      </c>
      <c r="I425" s="68" t="s">
        <v>1984</v>
      </c>
      <c r="J425" s="108">
        <v>10573200364530</v>
      </c>
      <c r="K425" s="107">
        <v>46149</v>
      </c>
      <c r="L425" s="107">
        <v>46513</v>
      </c>
      <c r="M425" s="78" t="s">
        <v>990</v>
      </c>
      <c r="N425" s="63" t="s">
        <v>587</v>
      </c>
      <c r="O425" s="75" t="s">
        <v>105</v>
      </c>
      <c r="P425" s="63" t="s">
        <v>832</v>
      </c>
      <c r="Q425" s="65">
        <v>202900000</v>
      </c>
    </row>
    <row r="426" spans="1:17" ht="16.5">
      <c r="A426" s="69">
        <f t="shared" si="6"/>
        <v>425</v>
      </c>
      <c r="B426" s="70" t="s">
        <v>1985</v>
      </c>
      <c r="C426" s="76" t="s">
        <v>549</v>
      </c>
      <c r="D426" s="76" t="s">
        <v>514</v>
      </c>
      <c r="E426" s="76" t="s">
        <v>1914</v>
      </c>
      <c r="F426" s="76">
        <v>149</v>
      </c>
      <c r="G426" s="76">
        <v>2026</v>
      </c>
      <c r="H426" s="109" t="s">
        <v>1986</v>
      </c>
      <c r="I426" s="109" t="s">
        <v>1987</v>
      </c>
      <c r="J426" s="110">
        <v>4308007555009000</v>
      </c>
      <c r="K426" s="98">
        <v>46058</v>
      </c>
      <c r="L426" s="98">
        <v>46422</v>
      </c>
      <c r="M426" s="78" t="s">
        <v>990</v>
      </c>
      <c r="N426" s="63" t="s">
        <v>751</v>
      </c>
      <c r="O426" s="75" t="s">
        <v>1988</v>
      </c>
      <c r="P426" s="63" t="s">
        <v>1917</v>
      </c>
      <c r="Q426" s="65">
        <v>10300000</v>
      </c>
    </row>
    <row r="427" spans="1:17" ht="16.5">
      <c r="A427" s="69">
        <f t="shared" si="6"/>
        <v>426</v>
      </c>
      <c r="B427" s="70" t="s">
        <v>1989</v>
      </c>
      <c r="C427" s="76" t="s">
        <v>549</v>
      </c>
      <c r="D427" s="76" t="s">
        <v>514</v>
      </c>
      <c r="E427" s="76" t="s">
        <v>1914</v>
      </c>
      <c r="F427" s="76">
        <v>149</v>
      </c>
      <c r="G427" s="76">
        <v>2026</v>
      </c>
      <c r="H427" s="109" t="s">
        <v>1990</v>
      </c>
      <c r="I427" s="109" t="s">
        <v>1991</v>
      </c>
      <c r="J427" s="110">
        <v>4308007554969000</v>
      </c>
      <c r="K427" s="98">
        <v>46058</v>
      </c>
      <c r="L427" s="98">
        <v>46422</v>
      </c>
      <c r="M427" s="78" t="s">
        <v>990</v>
      </c>
      <c r="N427" s="63" t="s">
        <v>751</v>
      </c>
      <c r="O427" s="75" t="s">
        <v>1988</v>
      </c>
      <c r="P427" s="63" t="s">
        <v>1917</v>
      </c>
      <c r="Q427" s="65">
        <v>10300000</v>
      </c>
    </row>
    <row r="428" spans="1:17" ht="16.5">
      <c r="A428" s="69">
        <f t="shared" si="6"/>
        <v>427</v>
      </c>
      <c r="B428" s="70" t="s">
        <v>1992</v>
      </c>
      <c r="C428" s="76" t="s">
        <v>549</v>
      </c>
      <c r="D428" s="76" t="s">
        <v>514</v>
      </c>
      <c r="E428" s="76" t="s">
        <v>1914</v>
      </c>
      <c r="F428" s="76">
        <v>149</v>
      </c>
      <c r="G428" s="76">
        <v>2026</v>
      </c>
      <c r="H428" s="109" t="s">
        <v>1993</v>
      </c>
      <c r="I428" s="109" t="s">
        <v>1994</v>
      </c>
      <c r="J428" s="110">
        <v>4308007554934000</v>
      </c>
      <c r="K428" s="98">
        <v>46058</v>
      </c>
      <c r="L428" s="98">
        <v>46422</v>
      </c>
      <c r="M428" s="78" t="s">
        <v>990</v>
      </c>
      <c r="N428" s="63" t="s">
        <v>751</v>
      </c>
      <c r="O428" s="75" t="s">
        <v>1988</v>
      </c>
      <c r="P428" s="63" t="s">
        <v>1917</v>
      </c>
      <c r="Q428" s="65">
        <v>10300000</v>
      </c>
    </row>
    <row r="429" spans="1:17" ht="16.5">
      <c r="A429" s="69">
        <f t="shared" si="6"/>
        <v>428</v>
      </c>
      <c r="B429" s="70" t="s">
        <v>1995</v>
      </c>
      <c r="C429" s="76" t="s">
        <v>549</v>
      </c>
      <c r="D429" s="76" t="s">
        <v>514</v>
      </c>
      <c r="E429" s="76" t="s">
        <v>1914</v>
      </c>
      <c r="F429" s="76">
        <v>149</v>
      </c>
      <c r="G429" s="76">
        <v>2026</v>
      </c>
      <c r="H429" s="76" t="s">
        <v>1996</v>
      </c>
      <c r="I429" s="109" t="s">
        <v>1997</v>
      </c>
      <c r="J429" s="110">
        <v>4308007566777000</v>
      </c>
      <c r="K429" s="98">
        <v>46061</v>
      </c>
      <c r="L429" s="98">
        <v>46425</v>
      </c>
      <c r="M429" s="78" t="s">
        <v>990</v>
      </c>
      <c r="N429" s="63" t="s">
        <v>751</v>
      </c>
      <c r="O429" s="75" t="s">
        <v>1998</v>
      </c>
      <c r="P429" s="63" t="s">
        <v>1917</v>
      </c>
      <c r="Q429" s="65">
        <v>10300000</v>
      </c>
    </row>
    <row r="430" spans="1:17" ht="16.5">
      <c r="A430" s="69">
        <f t="shared" si="6"/>
        <v>429</v>
      </c>
      <c r="B430" s="70" t="s">
        <v>1999</v>
      </c>
      <c r="C430" s="76" t="s">
        <v>549</v>
      </c>
      <c r="D430" s="76" t="s">
        <v>514</v>
      </c>
      <c r="E430" s="76" t="s">
        <v>1914</v>
      </c>
      <c r="F430" s="76">
        <v>149</v>
      </c>
      <c r="G430" s="76">
        <v>2026</v>
      </c>
      <c r="H430" s="76" t="s">
        <v>2000</v>
      </c>
      <c r="I430" s="109" t="s">
        <v>2001</v>
      </c>
      <c r="J430" s="110">
        <v>4308007566760000</v>
      </c>
      <c r="K430" s="98">
        <v>46061</v>
      </c>
      <c r="L430" s="98">
        <v>46425</v>
      </c>
      <c r="M430" s="78" t="s">
        <v>990</v>
      </c>
      <c r="N430" s="63" t="s">
        <v>751</v>
      </c>
      <c r="O430" s="75" t="s">
        <v>1998</v>
      </c>
      <c r="P430" s="63" t="s">
        <v>1917</v>
      </c>
      <c r="Q430" s="65">
        <v>10300000</v>
      </c>
    </row>
    <row r="431" spans="1:17" ht="16.5">
      <c r="A431" s="69">
        <f t="shared" si="6"/>
        <v>430</v>
      </c>
      <c r="B431" s="70" t="s">
        <v>2002</v>
      </c>
      <c r="C431" s="76" t="s">
        <v>549</v>
      </c>
      <c r="D431" s="76" t="s">
        <v>514</v>
      </c>
      <c r="E431" s="76" t="s">
        <v>1914</v>
      </c>
      <c r="F431" s="76">
        <v>149</v>
      </c>
      <c r="G431" s="76">
        <v>2026</v>
      </c>
      <c r="H431" s="76" t="s">
        <v>2003</v>
      </c>
      <c r="I431" s="109" t="s">
        <v>2004</v>
      </c>
      <c r="J431" s="110">
        <v>4308007566747000</v>
      </c>
      <c r="K431" s="98">
        <v>46061</v>
      </c>
      <c r="L431" s="98">
        <v>46425</v>
      </c>
      <c r="M431" s="78" t="s">
        <v>990</v>
      </c>
      <c r="N431" s="63" t="s">
        <v>751</v>
      </c>
      <c r="O431" s="75" t="s">
        <v>1998</v>
      </c>
      <c r="P431" s="63" t="s">
        <v>1917</v>
      </c>
      <c r="Q431" s="65">
        <v>10300000</v>
      </c>
    </row>
    <row r="432" spans="1:17" ht="16.5">
      <c r="A432" s="69">
        <f t="shared" si="6"/>
        <v>431</v>
      </c>
      <c r="B432" s="70" t="s">
        <v>2005</v>
      </c>
      <c r="C432" s="76" t="s">
        <v>549</v>
      </c>
      <c r="D432" s="76" t="s">
        <v>514</v>
      </c>
      <c r="E432" s="76" t="s">
        <v>1914</v>
      </c>
      <c r="F432" s="76">
        <v>149</v>
      </c>
      <c r="G432" s="76">
        <v>2026</v>
      </c>
      <c r="H432" s="76" t="s">
        <v>2006</v>
      </c>
      <c r="I432" s="109" t="s">
        <v>2007</v>
      </c>
      <c r="J432" s="110">
        <v>4308007566807000</v>
      </c>
      <c r="K432" s="98">
        <v>46061</v>
      </c>
      <c r="L432" s="98">
        <v>46425</v>
      </c>
      <c r="M432" s="78" t="s">
        <v>990</v>
      </c>
      <c r="N432" s="63" t="s">
        <v>751</v>
      </c>
      <c r="O432" s="75" t="s">
        <v>1998</v>
      </c>
      <c r="P432" s="63" t="s">
        <v>1917</v>
      </c>
      <c r="Q432" s="65">
        <v>10300000</v>
      </c>
    </row>
    <row r="433" spans="1:17" ht="16.5">
      <c r="A433" s="69">
        <f t="shared" si="6"/>
        <v>432</v>
      </c>
      <c r="B433" s="70" t="s">
        <v>2008</v>
      </c>
      <c r="C433" s="76" t="s">
        <v>549</v>
      </c>
      <c r="D433" s="76" t="s">
        <v>514</v>
      </c>
      <c r="E433" s="76" t="s">
        <v>1914</v>
      </c>
      <c r="F433" s="76">
        <v>149</v>
      </c>
      <c r="G433" s="76">
        <v>2026</v>
      </c>
      <c r="H433" s="81" t="s">
        <v>2009</v>
      </c>
      <c r="I433" s="109" t="s">
        <v>2010</v>
      </c>
      <c r="J433" s="110">
        <v>4308007566791000</v>
      </c>
      <c r="K433" s="98">
        <v>46061</v>
      </c>
      <c r="L433" s="98">
        <v>46425</v>
      </c>
      <c r="M433" s="78" t="s">
        <v>990</v>
      </c>
      <c r="N433" s="63" t="s">
        <v>751</v>
      </c>
      <c r="O433" s="75" t="s">
        <v>1998</v>
      </c>
      <c r="P433" s="63" t="s">
        <v>1917</v>
      </c>
      <c r="Q433" s="65">
        <v>10300000</v>
      </c>
    </row>
    <row r="434" spans="1:17" ht="16.5">
      <c r="A434" s="69">
        <f t="shared" si="6"/>
        <v>433</v>
      </c>
      <c r="B434" s="70" t="s">
        <v>2011</v>
      </c>
      <c r="C434" s="68" t="s">
        <v>736</v>
      </c>
      <c r="D434" s="76" t="s">
        <v>522</v>
      </c>
      <c r="E434" s="76" t="s">
        <v>2012</v>
      </c>
      <c r="F434" s="68">
        <v>2393</v>
      </c>
      <c r="G434" s="76">
        <v>2026</v>
      </c>
      <c r="H434" s="68" t="s">
        <v>2013</v>
      </c>
      <c r="I434" s="68" t="s">
        <v>2014</v>
      </c>
      <c r="J434" s="106" t="s">
        <v>1974</v>
      </c>
      <c r="K434" s="98">
        <v>46108</v>
      </c>
      <c r="L434" s="98">
        <v>46472</v>
      </c>
      <c r="M434" s="78" t="s">
        <v>990</v>
      </c>
      <c r="N434" s="63" t="s">
        <v>525</v>
      </c>
      <c r="O434" s="75" t="s">
        <v>2015</v>
      </c>
      <c r="P434" s="63" t="s">
        <v>832</v>
      </c>
      <c r="Q434" s="65">
        <v>202900000</v>
      </c>
    </row>
    <row r="435" spans="1:17" ht="16.5">
      <c r="A435" s="69">
        <f t="shared" si="6"/>
        <v>434</v>
      </c>
      <c r="B435" s="68" t="s">
        <v>2016</v>
      </c>
      <c r="C435" s="76" t="s">
        <v>721</v>
      </c>
      <c r="D435" s="76" t="s">
        <v>2017</v>
      </c>
      <c r="E435" s="76" t="s">
        <v>2018</v>
      </c>
      <c r="F435" s="76">
        <v>197</v>
      </c>
      <c r="G435" s="76">
        <v>2027</v>
      </c>
      <c r="H435" s="68" t="s">
        <v>2019</v>
      </c>
      <c r="I435" s="68" t="s">
        <v>2020</v>
      </c>
      <c r="J435" s="111">
        <v>15651503663100</v>
      </c>
      <c r="K435" s="112">
        <v>46206</v>
      </c>
      <c r="L435" s="113">
        <v>46570</v>
      </c>
      <c r="M435" s="63" t="s">
        <v>990</v>
      </c>
      <c r="N435" s="63" t="s">
        <v>587</v>
      </c>
      <c r="O435" s="75" t="s">
        <v>113</v>
      </c>
      <c r="P435" s="63" t="s">
        <v>1428</v>
      </c>
      <c r="Q435" s="65">
        <v>15500000</v>
      </c>
    </row>
    <row r="436" spans="1:17" ht="16.5">
      <c r="A436" s="69">
        <f t="shared" si="6"/>
        <v>435</v>
      </c>
      <c r="B436" s="68" t="s">
        <v>2021</v>
      </c>
      <c r="C436" s="76" t="s">
        <v>707</v>
      </c>
      <c r="D436" s="76" t="s">
        <v>514</v>
      </c>
      <c r="E436" s="76" t="s">
        <v>1598</v>
      </c>
      <c r="F436" s="76">
        <v>149</v>
      </c>
      <c r="G436" s="76">
        <v>2026</v>
      </c>
      <c r="H436" s="68" t="s">
        <v>2022</v>
      </c>
      <c r="I436" s="68" t="s">
        <v>2023</v>
      </c>
      <c r="J436" s="111">
        <v>2808004167855000</v>
      </c>
      <c r="K436" s="112">
        <v>46063</v>
      </c>
      <c r="L436" s="113">
        <v>46427</v>
      </c>
      <c r="M436" s="63" t="s">
        <v>990</v>
      </c>
      <c r="N436" s="63" t="s">
        <v>587</v>
      </c>
      <c r="O436" s="75" t="s">
        <v>2024</v>
      </c>
      <c r="P436" s="63" t="s">
        <v>1601</v>
      </c>
      <c r="Q436" s="65">
        <v>11000000</v>
      </c>
    </row>
    <row r="437" spans="1:17" ht="16.5">
      <c r="A437" s="69">
        <f t="shared" si="6"/>
        <v>436</v>
      </c>
      <c r="B437" s="68" t="s">
        <v>2025</v>
      </c>
      <c r="C437" s="76" t="s">
        <v>707</v>
      </c>
      <c r="D437" s="76" t="s">
        <v>514</v>
      </c>
      <c r="E437" s="76" t="s">
        <v>1598</v>
      </c>
      <c r="F437" s="76">
        <v>149</v>
      </c>
      <c r="G437" s="76">
        <v>2026</v>
      </c>
      <c r="H437" s="68" t="s">
        <v>2026</v>
      </c>
      <c r="I437" s="68" t="s">
        <v>2027</v>
      </c>
      <c r="J437" s="111">
        <v>2808004167853000</v>
      </c>
      <c r="K437" s="112">
        <v>46063</v>
      </c>
      <c r="L437" s="113">
        <v>46427</v>
      </c>
      <c r="M437" s="63" t="s">
        <v>990</v>
      </c>
      <c r="N437" s="63" t="s">
        <v>587</v>
      </c>
      <c r="O437" s="75" t="s">
        <v>2024</v>
      </c>
      <c r="P437" s="63" t="s">
        <v>1601</v>
      </c>
      <c r="Q437" s="65">
        <v>11000000</v>
      </c>
    </row>
    <row r="438" spans="1:17" ht="16.5">
      <c r="A438" s="69">
        <f t="shared" si="6"/>
        <v>437</v>
      </c>
      <c r="B438" s="68" t="s">
        <v>2028</v>
      </c>
      <c r="C438" s="76" t="s">
        <v>707</v>
      </c>
      <c r="D438" s="76" t="s">
        <v>514</v>
      </c>
      <c r="E438" s="76" t="s">
        <v>1598</v>
      </c>
      <c r="F438" s="76">
        <v>149</v>
      </c>
      <c r="G438" s="76">
        <v>2026</v>
      </c>
      <c r="H438" s="68" t="s">
        <v>2029</v>
      </c>
      <c r="I438" s="68" t="s">
        <v>2030</v>
      </c>
      <c r="J438" s="111">
        <v>2808004167854000</v>
      </c>
      <c r="K438" s="112">
        <v>46063</v>
      </c>
      <c r="L438" s="113">
        <v>46427</v>
      </c>
      <c r="M438" s="63" t="s">
        <v>990</v>
      </c>
      <c r="N438" s="63" t="s">
        <v>587</v>
      </c>
      <c r="O438" s="75" t="s">
        <v>2024</v>
      </c>
      <c r="P438" s="63" t="s">
        <v>1601</v>
      </c>
      <c r="Q438" s="65">
        <v>11000000</v>
      </c>
    </row>
    <row r="439" spans="1:17">
      <c r="B439" s="115"/>
      <c r="C439" s="115"/>
      <c r="D439" s="115"/>
      <c r="E439" s="115"/>
      <c r="H439" s="115"/>
      <c r="I439" s="115"/>
      <c r="Q439" s="130">
        <f>SUM(Q2:Q438)</f>
        <v>17942800000</v>
      </c>
    </row>
    <row r="440" spans="1:17">
      <c r="Q440" s="116"/>
    </row>
    <row r="441" spans="1:17">
      <c r="Q441" s="116"/>
    </row>
    <row r="442" spans="1:17">
      <c r="Q442" s="116"/>
    </row>
    <row r="443" spans="1:17">
      <c r="Q443" s="116"/>
    </row>
    <row r="444" spans="1:17">
      <c r="Q444" s="116"/>
    </row>
    <row r="445" spans="1:17">
      <c r="Q445" s="116"/>
    </row>
    <row r="446" spans="1:17">
      <c r="Q446" s="116"/>
    </row>
    <row r="447" spans="1:17">
      <c r="Q447" s="116"/>
    </row>
    <row r="448" spans="1:17">
      <c r="Q448" s="116"/>
    </row>
    <row r="449" spans="17:17">
      <c r="Q449" s="116"/>
    </row>
    <row r="450" spans="17:17">
      <c r="Q450" s="116"/>
    </row>
    <row r="451" spans="17:17">
      <c r="Q451" s="116"/>
    </row>
    <row r="452" spans="17:17">
      <c r="Q452" s="116"/>
    </row>
    <row r="453" spans="17:17">
      <c r="Q453" s="116"/>
    </row>
    <row r="454" spans="17:17">
      <c r="Q454" s="116"/>
    </row>
    <row r="455" spans="17:17">
      <c r="Q455" s="116"/>
    </row>
    <row r="456" spans="17:17">
      <c r="Q456" s="116"/>
    </row>
    <row r="457" spans="17:17">
      <c r="Q457" s="116"/>
    </row>
    <row r="458" spans="17:17">
      <c r="Q458" s="116"/>
    </row>
    <row r="459" spans="17:17">
      <c r="Q459" s="116"/>
    </row>
    <row r="460" spans="17:17">
      <c r="Q460" s="116"/>
    </row>
    <row r="461" spans="17:17">
      <c r="Q461" s="116"/>
    </row>
    <row r="462" spans="17:17">
      <c r="Q462" s="116"/>
    </row>
    <row r="463" spans="17:17">
      <c r="Q463" s="116"/>
    </row>
    <row r="464" spans="17:17">
      <c r="Q464" s="116"/>
    </row>
    <row r="465" spans="17:17">
      <c r="Q465" s="116"/>
    </row>
    <row r="466" spans="17:17">
      <c r="Q466" s="116"/>
    </row>
    <row r="467" spans="17:17">
      <c r="Q467" s="116"/>
    </row>
    <row r="468" spans="17:17">
      <c r="Q468" s="116"/>
    </row>
    <row r="469" spans="17:17">
      <c r="Q469" s="116"/>
    </row>
    <row r="470" spans="17:17">
      <c r="Q470" s="116"/>
    </row>
    <row r="471" spans="17:17">
      <c r="Q471" s="116"/>
    </row>
    <row r="472" spans="17:17">
      <c r="Q472" s="116"/>
    </row>
    <row r="473" spans="17:17">
      <c r="Q473" s="116"/>
    </row>
    <row r="474" spans="17:17">
      <c r="Q474" s="116"/>
    </row>
    <row r="475" spans="17:17">
      <c r="Q475" s="116"/>
    </row>
    <row r="476" spans="17:17">
      <c r="Q476" s="116"/>
    </row>
    <row r="477" spans="17:17">
      <c r="Q477" s="116"/>
    </row>
    <row r="478" spans="17:17">
      <c r="Q478" s="116"/>
    </row>
    <row r="479" spans="17:17">
      <c r="Q479" s="116"/>
    </row>
    <row r="480" spans="17:17">
      <c r="Q480" s="116"/>
    </row>
    <row r="481" spans="17:17">
      <c r="Q481" s="116"/>
    </row>
    <row r="482" spans="17:17">
      <c r="Q482" s="116"/>
    </row>
    <row r="483" spans="17:17">
      <c r="Q483" s="116"/>
    </row>
    <row r="484" spans="17:17">
      <c r="Q484" s="116"/>
    </row>
    <row r="485" spans="17:17">
      <c r="Q485" s="116"/>
    </row>
    <row r="486" spans="17:17">
      <c r="Q486" s="116"/>
    </row>
    <row r="487" spans="17:17">
      <c r="Q487" s="116"/>
    </row>
    <row r="488" spans="17:17">
      <c r="Q488" s="116"/>
    </row>
    <row r="489" spans="17:17">
      <c r="Q489" s="116"/>
    </row>
    <row r="490" spans="17:17">
      <c r="Q490" s="116"/>
    </row>
    <row r="491" spans="17:17">
      <c r="Q491" s="116"/>
    </row>
    <row r="492" spans="17:17">
      <c r="Q492" s="116"/>
    </row>
    <row r="493" spans="17:17">
      <c r="Q493" s="116"/>
    </row>
    <row r="494" spans="17:17">
      <c r="Q494" s="116"/>
    </row>
    <row r="495" spans="17:17">
      <c r="Q495" s="116"/>
    </row>
    <row r="496" spans="17:17">
      <c r="Q496" s="116"/>
    </row>
    <row r="497" spans="17:17">
      <c r="Q497" s="116"/>
    </row>
    <row r="498" spans="17:17">
      <c r="Q498" s="116"/>
    </row>
    <row r="499" spans="17:17">
      <c r="Q499" s="116"/>
    </row>
    <row r="500" spans="17:17">
      <c r="Q500" s="116"/>
    </row>
    <row r="501" spans="17:17">
      <c r="Q501" s="116"/>
    </row>
    <row r="502" spans="17:17">
      <c r="Q502" s="116"/>
    </row>
    <row r="503" spans="17:17">
      <c r="Q503" s="116"/>
    </row>
    <row r="504" spans="17:17">
      <c r="Q504" s="116"/>
    </row>
    <row r="505" spans="17:17">
      <c r="Q505" s="116"/>
    </row>
    <row r="506" spans="17:17">
      <c r="Q506" s="116"/>
    </row>
    <row r="507" spans="17:17">
      <c r="Q507" s="116"/>
    </row>
    <row r="508" spans="17:17">
      <c r="Q508" s="116"/>
    </row>
    <row r="509" spans="17:17">
      <c r="Q509" s="116"/>
    </row>
    <row r="510" spans="17:17">
      <c r="Q510" s="116"/>
    </row>
    <row r="511" spans="17:17">
      <c r="Q511" s="116"/>
    </row>
    <row r="512" spans="17:17">
      <c r="Q512" s="116"/>
    </row>
    <row r="513" spans="17:17">
      <c r="Q513" s="116"/>
    </row>
    <row r="514" spans="17:17">
      <c r="Q514" s="116"/>
    </row>
    <row r="515" spans="17:17">
      <c r="Q515" s="116"/>
    </row>
    <row r="516" spans="17:17">
      <c r="Q516" s="116"/>
    </row>
    <row r="517" spans="17:17">
      <c r="Q517" s="116"/>
    </row>
    <row r="518" spans="17:17">
      <c r="Q518" s="116"/>
    </row>
    <row r="519" spans="17:17">
      <c r="Q519" s="116"/>
    </row>
    <row r="520" spans="17:17">
      <c r="Q520" s="116"/>
    </row>
    <row r="521" spans="17:17">
      <c r="Q521" s="116"/>
    </row>
    <row r="522" spans="17:17">
      <c r="Q522" s="116"/>
    </row>
    <row r="523" spans="17:17">
      <c r="Q523" s="116"/>
    </row>
    <row r="524" spans="17:17">
      <c r="Q524" s="116"/>
    </row>
    <row r="525" spans="17:17">
      <c r="Q525" s="116"/>
    </row>
    <row r="526" spans="17:17">
      <c r="Q526" s="116"/>
    </row>
    <row r="527" spans="17:17">
      <c r="Q527" s="116"/>
    </row>
    <row r="528" spans="17:17">
      <c r="Q528" s="116"/>
    </row>
    <row r="529" spans="17:17">
      <c r="Q529" s="116"/>
    </row>
    <row r="530" spans="17:17">
      <c r="Q530" s="116"/>
    </row>
    <row r="531" spans="17:17">
      <c r="Q531" s="116"/>
    </row>
    <row r="532" spans="17:17">
      <c r="Q532" s="116"/>
    </row>
    <row r="533" spans="17:17">
      <c r="Q533" s="116"/>
    </row>
    <row r="534" spans="17:17">
      <c r="Q534" s="116"/>
    </row>
    <row r="535" spans="17:17">
      <c r="Q535" s="116"/>
    </row>
    <row r="536" spans="17:17">
      <c r="Q536" s="116"/>
    </row>
    <row r="537" spans="17:17">
      <c r="Q537" s="116"/>
    </row>
    <row r="538" spans="17:17">
      <c r="Q538" s="116"/>
    </row>
    <row r="539" spans="17:17">
      <c r="Q539" s="116"/>
    </row>
    <row r="540" spans="17:17">
      <c r="Q540" s="116"/>
    </row>
    <row r="541" spans="17:17">
      <c r="Q541" s="116"/>
    </row>
    <row r="542" spans="17:17">
      <c r="Q542" s="116"/>
    </row>
    <row r="543" spans="17:17">
      <c r="Q543" s="116"/>
    </row>
    <row r="544" spans="17:17">
      <c r="Q544" s="116"/>
    </row>
    <row r="545" spans="17:17">
      <c r="Q545" s="116"/>
    </row>
    <row r="546" spans="17:17">
      <c r="Q546" s="116"/>
    </row>
    <row r="547" spans="17:17">
      <c r="Q547" s="116"/>
    </row>
    <row r="548" spans="17:17">
      <c r="Q548" s="116"/>
    </row>
    <row r="549" spans="17:17">
      <c r="Q549" s="116"/>
    </row>
    <row r="550" spans="17:17">
      <c r="Q550" s="116"/>
    </row>
    <row r="551" spans="17:17">
      <c r="Q551" s="116"/>
    </row>
    <row r="552" spans="17:17">
      <c r="Q552" s="116"/>
    </row>
    <row r="553" spans="17:17">
      <c r="Q553" s="116"/>
    </row>
    <row r="554" spans="17:17">
      <c r="Q554" s="116"/>
    </row>
    <row r="555" spans="17:17">
      <c r="Q555" s="116"/>
    </row>
    <row r="556" spans="17:17">
      <c r="Q556" s="116"/>
    </row>
    <row r="557" spans="17:17">
      <c r="Q557" s="116"/>
    </row>
    <row r="558" spans="17:17">
      <c r="Q558" s="116"/>
    </row>
    <row r="559" spans="17:17">
      <c r="Q559" s="116"/>
    </row>
    <row r="560" spans="17:17">
      <c r="Q560" s="116"/>
    </row>
    <row r="561" spans="17:17">
      <c r="Q561" s="116"/>
    </row>
    <row r="562" spans="17:17">
      <c r="Q562" s="116"/>
    </row>
    <row r="563" spans="17:17">
      <c r="Q563" s="116"/>
    </row>
    <row r="564" spans="17:17">
      <c r="Q564" s="116"/>
    </row>
    <row r="565" spans="17:17">
      <c r="Q565" s="116"/>
    </row>
    <row r="566" spans="17:17">
      <c r="Q566" s="116"/>
    </row>
    <row r="567" spans="17:17">
      <c r="Q567" s="116"/>
    </row>
    <row r="568" spans="17:17">
      <c r="Q568" s="116"/>
    </row>
    <row r="569" spans="17:17">
      <c r="Q569" s="116"/>
    </row>
    <row r="570" spans="17:17">
      <c r="Q570" s="116"/>
    </row>
    <row r="571" spans="17:17">
      <c r="Q571" s="116"/>
    </row>
    <row r="572" spans="17:17">
      <c r="Q572" s="116"/>
    </row>
    <row r="573" spans="17:17">
      <c r="Q573" s="116"/>
    </row>
    <row r="574" spans="17:17">
      <c r="Q574" s="116"/>
    </row>
    <row r="575" spans="17:17">
      <c r="Q575" s="116"/>
    </row>
    <row r="576" spans="17:17">
      <c r="Q576" s="116"/>
    </row>
    <row r="577" spans="17:17">
      <c r="Q577" s="116"/>
    </row>
    <row r="578" spans="17:17">
      <c r="Q578" s="116"/>
    </row>
    <row r="579" spans="17:17">
      <c r="Q579" s="116"/>
    </row>
    <row r="580" spans="17:17">
      <c r="Q580" s="116"/>
    </row>
    <row r="581" spans="17:17">
      <c r="Q581" s="116"/>
    </row>
    <row r="582" spans="17:17">
      <c r="Q582" s="116"/>
    </row>
    <row r="583" spans="17:17">
      <c r="Q583" s="116"/>
    </row>
    <row r="584" spans="17:17">
      <c r="Q584" s="116"/>
    </row>
    <row r="585" spans="17:17">
      <c r="Q585" s="116"/>
    </row>
    <row r="586" spans="17:17">
      <c r="Q586" s="116"/>
    </row>
    <row r="587" spans="17:17">
      <c r="Q587" s="116"/>
    </row>
    <row r="588" spans="17:17">
      <c r="Q588" s="116"/>
    </row>
    <row r="589" spans="17:17">
      <c r="Q589" s="116"/>
    </row>
    <row r="590" spans="17:17">
      <c r="Q590" s="116"/>
    </row>
    <row r="591" spans="17:17">
      <c r="Q591" s="116"/>
    </row>
    <row r="592" spans="17:17">
      <c r="Q592" s="116"/>
    </row>
    <row r="593" spans="17:17">
      <c r="Q593" s="116"/>
    </row>
    <row r="594" spans="17:17">
      <c r="Q594" s="116"/>
    </row>
    <row r="595" spans="17:17">
      <c r="Q595" s="116"/>
    </row>
    <row r="596" spans="17:17">
      <c r="Q596" s="116"/>
    </row>
    <row r="597" spans="17:17">
      <c r="Q597" s="116"/>
    </row>
    <row r="598" spans="17:17">
      <c r="Q598" s="116"/>
    </row>
    <row r="599" spans="17:17">
      <c r="Q599" s="116"/>
    </row>
    <row r="600" spans="17:17">
      <c r="Q600" s="116"/>
    </row>
    <row r="601" spans="17:17">
      <c r="Q601" s="116"/>
    </row>
    <row r="602" spans="17:17">
      <c r="Q602" s="116"/>
    </row>
    <row r="603" spans="17:17">
      <c r="Q603" s="116"/>
    </row>
    <row r="604" spans="17:17">
      <c r="Q604" s="116"/>
    </row>
    <row r="605" spans="17:17">
      <c r="Q605" s="116"/>
    </row>
    <row r="606" spans="17:17">
      <c r="Q606" s="116"/>
    </row>
    <row r="607" spans="17:17">
      <c r="Q607" s="116"/>
    </row>
    <row r="608" spans="17:17">
      <c r="Q608" s="116"/>
    </row>
    <row r="609" spans="17:17">
      <c r="Q609" s="116"/>
    </row>
    <row r="610" spans="17:17">
      <c r="Q610" s="116"/>
    </row>
    <row r="611" spans="17:17">
      <c r="Q611" s="116"/>
    </row>
    <row r="612" spans="17:17">
      <c r="Q612" s="116"/>
    </row>
    <row r="613" spans="17:17">
      <c r="Q613" s="116"/>
    </row>
    <row r="614" spans="17:17">
      <c r="Q614" s="116"/>
    </row>
    <row r="615" spans="17:17">
      <c r="Q615" s="116"/>
    </row>
    <row r="616" spans="17:17">
      <c r="Q616" s="116"/>
    </row>
    <row r="617" spans="17:17">
      <c r="Q617" s="116"/>
    </row>
    <row r="618" spans="17:17">
      <c r="Q618" s="116"/>
    </row>
    <row r="619" spans="17:17">
      <c r="Q619" s="116"/>
    </row>
    <row r="620" spans="17:17">
      <c r="Q620" s="116"/>
    </row>
    <row r="621" spans="17:17">
      <c r="Q621" s="116"/>
    </row>
    <row r="622" spans="17:17">
      <c r="Q622" s="116"/>
    </row>
    <row r="623" spans="17:17">
      <c r="Q623" s="116"/>
    </row>
    <row r="624" spans="17:17">
      <c r="Q624" s="116"/>
    </row>
    <row r="625" spans="17:17">
      <c r="Q625" s="116"/>
    </row>
    <row r="626" spans="17:17">
      <c r="Q626" s="116"/>
    </row>
    <row r="627" spans="17:17">
      <c r="Q627" s="116"/>
    </row>
    <row r="628" spans="17:17">
      <c r="Q628" s="116"/>
    </row>
    <row r="629" spans="17:17">
      <c r="Q629" s="116"/>
    </row>
    <row r="630" spans="17:17">
      <c r="Q630" s="116"/>
    </row>
    <row r="631" spans="17:17">
      <c r="Q631" s="116"/>
    </row>
    <row r="632" spans="17:17">
      <c r="Q632" s="116"/>
    </row>
    <row r="633" spans="17:17">
      <c r="Q633" s="116"/>
    </row>
    <row r="634" spans="17:17">
      <c r="Q634" s="116"/>
    </row>
    <row r="635" spans="17:17">
      <c r="Q635" s="116"/>
    </row>
    <row r="636" spans="17:17">
      <c r="Q636" s="116"/>
    </row>
    <row r="637" spans="17:17">
      <c r="Q637" s="116"/>
    </row>
    <row r="638" spans="17:17">
      <c r="Q638" s="116"/>
    </row>
    <row r="639" spans="17:17">
      <c r="Q639" s="116"/>
    </row>
    <row r="640" spans="17:17">
      <c r="Q640" s="116"/>
    </row>
    <row r="641" spans="17:17">
      <c r="Q641" s="116"/>
    </row>
    <row r="642" spans="17:17">
      <c r="Q642" s="116"/>
    </row>
    <row r="643" spans="17:17">
      <c r="Q643" s="116"/>
    </row>
    <row r="644" spans="17:17">
      <c r="Q644" s="116"/>
    </row>
    <row r="645" spans="17:17">
      <c r="Q645" s="116"/>
    </row>
    <row r="646" spans="17:17">
      <c r="Q646" s="116"/>
    </row>
    <row r="647" spans="17:17">
      <c r="Q647" s="116"/>
    </row>
    <row r="648" spans="17:17">
      <c r="Q648" s="116"/>
    </row>
    <row r="649" spans="17:17">
      <c r="Q649" s="116"/>
    </row>
    <row r="650" spans="17:17">
      <c r="Q650" s="116"/>
    </row>
    <row r="651" spans="17:17">
      <c r="Q651" s="116"/>
    </row>
    <row r="652" spans="17:17">
      <c r="Q652" s="116"/>
    </row>
    <row r="653" spans="17:17">
      <c r="Q653" s="116"/>
    </row>
    <row r="654" spans="17:17">
      <c r="Q654" s="116"/>
    </row>
    <row r="655" spans="17:17">
      <c r="Q655" s="116"/>
    </row>
    <row r="656" spans="17:17">
      <c r="Q656" s="116"/>
    </row>
    <row r="657" spans="17:17">
      <c r="Q657" s="116"/>
    </row>
    <row r="658" spans="17:17">
      <c r="Q658" s="116"/>
    </row>
    <row r="659" spans="17:17">
      <c r="Q659" s="116"/>
    </row>
    <row r="660" spans="17:17">
      <c r="Q660" s="116"/>
    </row>
    <row r="661" spans="17:17">
      <c r="Q661" s="116"/>
    </row>
    <row r="662" spans="17:17">
      <c r="Q662" s="116"/>
    </row>
    <row r="663" spans="17:17">
      <c r="Q663" s="116"/>
    </row>
    <row r="664" spans="17:17">
      <c r="Q664" s="116"/>
    </row>
    <row r="665" spans="17:17">
      <c r="Q665" s="116"/>
    </row>
    <row r="666" spans="17:17">
      <c r="Q666" s="116"/>
    </row>
    <row r="667" spans="17:17">
      <c r="Q667" s="116"/>
    </row>
    <row r="668" spans="17:17">
      <c r="Q668" s="116"/>
    </row>
    <row r="669" spans="17:17">
      <c r="Q669" s="116"/>
    </row>
    <row r="670" spans="17:17">
      <c r="Q670" s="116"/>
    </row>
    <row r="671" spans="17:17">
      <c r="Q671" s="116"/>
    </row>
    <row r="672" spans="17:17">
      <c r="Q672" s="116"/>
    </row>
    <row r="673" spans="17:17">
      <c r="Q673" s="116"/>
    </row>
    <row r="674" spans="17:17">
      <c r="Q674" s="116"/>
    </row>
    <row r="675" spans="17:17">
      <c r="Q675" s="116"/>
    </row>
    <row r="676" spans="17:17">
      <c r="Q676" s="116"/>
    </row>
    <row r="677" spans="17:17">
      <c r="Q677" s="116"/>
    </row>
    <row r="678" spans="17:17">
      <c r="Q678" s="116"/>
    </row>
    <row r="679" spans="17:17">
      <c r="Q679" s="116"/>
    </row>
    <row r="680" spans="17:17">
      <c r="Q680" s="116"/>
    </row>
    <row r="681" spans="17:17">
      <c r="Q681" s="116"/>
    </row>
    <row r="682" spans="17:17">
      <c r="Q682" s="116"/>
    </row>
    <row r="683" spans="17:17">
      <c r="Q683" s="116"/>
    </row>
    <row r="684" spans="17:17">
      <c r="Q684" s="116"/>
    </row>
    <row r="685" spans="17:17">
      <c r="Q685" s="116"/>
    </row>
    <row r="686" spans="17:17">
      <c r="Q686" s="116"/>
    </row>
    <row r="687" spans="17:17">
      <c r="Q687" s="116"/>
    </row>
    <row r="688" spans="17:17">
      <c r="Q688" s="116"/>
    </row>
    <row r="689" spans="17:17">
      <c r="Q689" s="116"/>
    </row>
    <row r="690" spans="17:17">
      <c r="Q690" s="116"/>
    </row>
    <row r="691" spans="17:17">
      <c r="Q691" s="116"/>
    </row>
    <row r="692" spans="17:17">
      <c r="Q692" s="116"/>
    </row>
    <row r="693" spans="17:17">
      <c r="Q693" s="116"/>
    </row>
    <row r="694" spans="17:17">
      <c r="Q694" s="116"/>
    </row>
    <row r="695" spans="17:17">
      <c r="Q695" s="116"/>
    </row>
    <row r="696" spans="17:17">
      <c r="Q696" s="116"/>
    </row>
    <row r="697" spans="17:17">
      <c r="Q697" s="116"/>
    </row>
    <row r="698" spans="17:17">
      <c r="Q698" s="116"/>
    </row>
    <row r="699" spans="17:17">
      <c r="Q699" s="116"/>
    </row>
    <row r="700" spans="17:17">
      <c r="Q700" s="116"/>
    </row>
    <row r="701" spans="17:17">
      <c r="Q701" s="116"/>
    </row>
    <row r="702" spans="17:17">
      <c r="Q702" s="116"/>
    </row>
    <row r="703" spans="17:17">
      <c r="Q703" s="116"/>
    </row>
    <row r="704" spans="17:17">
      <c r="Q704" s="116"/>
    </row>
    <row r="705" spans="17:17">
      <c r="Q705" s="116"/>
    </row>
    <row r="706" spans="17:17">
      <c r="Q706" s="116"/>
    </row>
    <row r="707" spans="17:17">
      <c r="Q707" s="116"/>
    </row>
    <row r="708" spans="17:17">
      <c r="Q708" s="116"/>
    </row>
    <row r="709" spans="17:17">
      <c r="Q709" s="116"/>
    </row>
    <row r="710" spans="17:17">
      <c r="Q710" s="116"/>
    </row>
    <row r="711" spans="17:17">
      <c r="Q711" s="116"/>
    </row>
    <row r="712" spans="17:17">
      <c r="Q712" s="116"/>
    </row>
    <row r="713" spans="17:17">
      <c r="Q713" s="116"/>
    </row>
    <row r="714" spans="17:17">
      <c r="Q714" s="116"/>
    </row>
    <row r="715" spans="17:17">
      <c r="Q715" s="116"/>
    </row>
    <row r="716" spans="17:17">
      <c r="Q716" s="116"/>
    </row>
    <row r="717" spans="17:17">
      <c r="Q717" s="116"/>
    </row>
    <row r="718" spans="17:17">
      <c r="Q718" s="116"/>
    </row>
    <row r="719" spans="17:17">
      <c r="Q719" s="116"/>
    </row>
    <row r="720" spans="17:17">
      <c r="Q720" s="116"/>
    </row>
    <row r="721" spans="17:17">
      <c r="Q721" s="116"/>
    </row>
    <row r="722" spans="17:17">
      <c r="Q722" s="116"/>
    </row>
    <row r="723" spans="17:17">
      <c r="Q723" s="116"/>
    </row>
    <row r="724" spans="17:17">
      <c r="Q724" s="116"/>
    </row>
    <row r="725" spans="17:17">
      <c r="Q725" s="116"/>
    </row>
    <row r="726" spans="17:17">
      <c r="Q726" s="116"/>
    </row>
    <row r="727" spans="17:17">
      <c r="Q727" s="116"/>
    </row>
    <row r="728" spans="17:17">
      <c r="Q728" s="116"/>
    </row>
    <row r="729" spans="17:17">
      <c r="Q729" s="116"/>
    </row>
    <row r="730" spans="17:17">
      <c r="Q730" s="116"/>
    </row>
    <row r="731" spans="17:17">
      <c r="Q731" s="116"/>
    </row>
    <row r="732" spans="17:17">
      <c r="Q732" s="116"/>
    </row>
    <row r="733" spans="17:17">
      <c r="Q733" s="116"/>
    </row>
    <row r="734" spans="17:17">
      <c r="Q734" s="116"/>
    </row>
    <row r="735" spans="17:17">
      <c r="Q735" s="116"/>
    </row>
    <row r="736" spans="17:17">
      <c r="Q736" s="116"/>
    </row>
    <row r="737" spans="17:17">
      <c r="Q737" s="116"/>
    </row>
    <row r="738" spans="17:17">
      <c r="Q738" s="116"/>
    </row>
    <row r="739" spans="17:17">
      <c r="Q739" s="116"/>
    </row>
    <row r="740" spans="17:17">
      <c r="Q740" s="116"/>
    </row>
    <row r="741" spans="17:17">
      <c r="Q741" s="116"/>
    </row>
    <row r="742" spans="17:17">
      <c r="Q742" s="116"/>
    </row>
    <row r="743" spans="17:17">
      <c r="Q743" s="116"/>
    </row>
    <row r="744" spans="17:17">
      <c r="Q744" s="116"/>
    </row>
    <row r="745" spans="17:17">
      <c r="Q745" s="116"/>
    </row>
    <row r="746" spans="17:17">
      <c r="Q746" s="117"/>
    </row>
  </sheetData>
  <protectedRanges>
    <protectedRange sqref="D384:E385" name="Rango3_3_2_1_1_1"/>
    <protectedRange sqref="B394:B404" name="Rango3"/>
    <protectedRange sqref="B429:B433" name="Rango3_1"/>
  </protectedRanges>
  <autoFilter ref="L1:Q440" xr:uid="{6417D691-A2F7-47FB-80F2-2FFF36010D6A}"/>
  <conditionalFormatting sqref="B1:B1048576">
    <cfRule type="duplicateValues" dxfId="26" priority="1"/>
  </conditionalFormatting>
  <conditionalFormatting sqref="B94:B115">
    <cfRule type="duplicateValues" dxfId="25" priority="17"/>
  </conditionalFormatting>
  <conditionalFormatting sqref="B116:B136">
    <cfRule type="duplicateValues" dxfId="24" priority="16"/>
  </conditionalFormatting>
  <conditionalFormatting sqref="B137:B156">
    <cfRule type="duplicateValues" dxfId="23" priority="27"/>
  </conditionalFormatting>
  <conditionalFormatting sqref="B157:B171">
    <cfRule type="duplicateValues" dxfId="22" priority="15"/>
  </conditionalFormatting>
  <conditionalFormatting sqref="B188:B192">
    <cfRule type="duplicateValues" dxfId="21" priority="24"/>
    <cfRule type="duplicateValues" dxfId="20" priority="25"/>
    <cfRule type="duplicateValues" dxfId="19" priority="26"/>
  </conditionalFormatting>
  <conditionalFormatting sqref="B193:B405 B1:B93 B172:B187">
    <cfRule type="duplicateValues" dxfId="18" priority="22"/>
  </conditionalFormatting>
  <conditionalFormatting sqref="B193:B413 B1:B93 B172:B187">
    <cfRule type="duplicateValues" dxfId="17" priority="23"/>
  </conditionalFormatting>
  <conditionalFormatting sqref="B406">
    <cfRule type="duplicateValues" dxfId="16" priority="18"/>
  </conditionalFormatting>
  <conditionalFormatting sqref="B414">
    <cfRule type="duplicateValues" dxfId="15" priority="19"/>
  </conditionalFormatting>
  <conditionalFormatting sqref="B415">
    <cfRule type="duplicateValues" dxfId="14" priority="14"/>
  </conditionalFormatting>
  <conditionalFormatting sqref="B416">
    <cfRule type="duplicateValues" dxfId="13" priority="13"/>
  </conditionalFormatting>
  <conditionalFormatting sqref="B417">
    <cfRule type="duplicateValues" dxfId="12" priority="12"/>
  </conditionalFormatting>
  <conditionalFormatting sqref="B418">
    <cfRule type="duplicateValues" dxfId="11" priority="11"/>
  </conditionalFormatting>
  <conditionalFormatting sqref="B419">
    <cfRule type="duplicateValues" dxfId="10" priority="10"/>
  </conditionalFormatting>
  <conditionalFormatting sqref="B420">
    <cfRule type="duplicateValues" dxfId="9" priority="9"/>
  </conditionalFormatting>
  <conditionalFormatting sqref="B421">
    <cfRule type="duplicateValues" dxfId="8" priority="8"/>
  </conditionalFormatting>
  <conditionalFormatting sqref="B422">
    <cfRule type="duplicateValues" dxfId="7" priority="7"/>
  </conditionalFormatting>
  <conditionalFormatting sqref="B423">
    <cfRule type="duplicateValues" dxfId="6" priority="6"/>
  </conditionalFormatting>
  <conditionalFormatting sqref="B424">
    <cfRule type="duplicateValues" dxfId="5" priority="5"/>
  </conditionalFormatting>
  <conditionalFormatting sqref="B425">
    <cfRule type="duplicateValues" dxfId="4" priority="4"/>
  </conditionalFormatting>
  <conditionalFormatting sqref="B426:B428">
    <cfRule type="duplicateValues" dxfId="3" priority="3"/>
  </conditionalFormatting>
  <conditionalFormatting sqref="B429:B433">
    <cfRule type="duplicateValues" dxfId="2" priority="2"/>
  </conditionalFormatting>
  <conditionalFormatting sqref="B434:B438 B1:B93 B172:B187 B193:B414">
    <cfRule type="duplicateValues" dxfId="1" priority="20"/>
  </conditionalFormatting>
  <conditionalFormatting sqref="B434:B438 B1:B414">
    <cfRule type="duplicateValues" dxfId="0" priority="21"/>
  </conditionalFormatting>
  <pageMargins left="0.7" right="0.7" top="0.75" bottom="0.75" header="0.3" footer="0.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F73715-424B-4029-ADCA-83C4D0B9EDD6}">
  <sheetPr>
    <tabColor theme="9" tint="0.59999389629810485"/>
  </sheetPr>
  <dimension ref="B5:K23"/>
  <sheetViews>
    <sheetView workbookViewId="0">
      <pane ySplit="5" topLeftCell="A21" activePane="bottomLeft" state="frozen"/>
      <selection activeCell="A27" sqref="A27"/>
      <selection pane="bottomLeft" activeCell="G18" sqref="G18"/>
    </sheetView>
  </sheetViews>
  <sheetFormatPr baseColWidth="10" defaultColWidth="11.5703125" defaultRowHeight="12.75"/>
  <cols>
    <col min="1" max="1" width="11.5703125" style="7"/>
    <col min="2" max="2" width="6.140625" style="128" customWidth="1"/>
    <col min="3" max="3" width="43.28515625" style="7" customWidth="1"/>
    <col min="4" max="6" width="11.5703125" style="7"/>
    <col min="7" max="7" width="33.28515625" style="7" customWidth="1"/>
    <col min="8" max="8" width="11.5703125" style="7"/>
    <col min="9" max="9" width="23.5703125" style="7" customWidth="1"/>
    <col min="10" max="16384" width="11.5703125" style="7"/>
  </cols>
  <sheetData>
    <row r="5" spans="2:11" ht="38.25">
      <c r="B5" s="5" t="s">
        <v>153</v>
      </c>
      <c r="C5" s="5" t="s">
        <v>137</v>
      </c>
      <c r="D5" s="5" t="s">
        <v>138</v>
      </c>
      <c r="E5" s="5" t="s">
        <v>139</v>
      </c>
      <c r="F5" s="5" t="s">
        <v>140</v>
      </c>
      <c r="G5" s="5" t="s">
        <v>141</v>
      </c>
      <c r="H5" s="5" t="s">
        <v>142</v>
      </c>
      <c r="I5" s="6" t="s">
        <v>143</v>
      </c>
      <c r="J5" s="6" t="s">
        <v>144</v>
      </c>
      <c r="K5" s="6" t="s">
        <v>145</v>
      </c>
    </row>
    <row r="6" spans="2:11" ht="25.5">
      <c r="B6" s="118">
        <v>1</v>
      </c>
      <c r="C6" s="18" t="s">
        <v>146</v>
      </c>
      <c r="D6" s="119" t="s">
        <v>110</v>
      </c>
      <c r="E6" s="10">
        <v>2007</v>
      </c>
      <c r="F6" s="11">
        <v>81311</v>
      </c>
      <c r="G6" s="12" t="s">
        <v>2031</v>
      </c>
      <c r="H6" s="13">
        <v>45561</v>
      </c>
      <c r="I6" s="14">
        <v>6500000</v>
      </c>
      <c r="J6" s="15" t="s">
        <v>147</v>
      </c>
      <c r="K6" s="16" t="s">
        <v>148</v>
      </c>
    </row>
    <row r="7" spans="2:11" ht="25.5">
      <c r="B7" s="118">
        <v>2</v>
      </c>
      <c r="C7" s="18" t="s">
        <v>149</v>
      </c>
      <c r="D7" s="119" t="s">
        <v>1078</v>
      </c>
      <c r="E7" s="10">
        <v>2007</v>
      </c>
      <c r="F7" s="11">
        <v>75794</v>
      </c>
      <c r="G7" s="12" t="s">
        <v>2032</v>
      </c>
      <c r="H7" s="13">
        <v>44957</v>
      </c>
      <c r="I7" s="14">
        <v>19412589</v>
      </c>
      <c r="J7" s="15" t="s">
        <v>147</v>
      </c>
      <c r="K7" s="16" t="s">
        <v>148</v>
      </c>
    </row>
    <row r="8" spans="2:11" ht="114.75">
      <c r="B8" s="118">
        <v>3</v>
      </c>
      <c r="C8" s="18" t="s">
        <v>150</v>
      </c>
      <c r="D8" s="119" t="s">
        <v>122</v>
      </c>
      <c r="E8" s="10">
        <v>2007</v>
      </c>
      <c r="F8" s="11">
        <v>70187</v>
      </c>
      <c r="G8" s="12" t="s">
        <v>2033</v>
      </c>
      <c r="H8" s="13">
        <v>44466</v>
      </c>
      <c r="I8" s="14">
        <v>15200000</v>
      </c>
      <c r="J8" s="15" t="s">
        <v>147</v>
      </c>
      <c r="K8" s="17" t="s">
        <v>148</v>
      </c>
    </row>
    <row r="9" spans="2:11" ht="89.25">
      <c r="B9" s="118">
        <v>4</v>
      </c>
      <c r="C9" s="18" t="s">
        <v>2034</v>
      </c>
      <c r="D9" s="119" t="s">
        <v>118</v>
      </c>
      <c r="E9" s="10">
        <v>2007</v>
      </c>
      <c r="F9" s="11">
        <v>70189</v>
      </c>
      <c r="G9" s="12" t="s">
        <v>2035</v>
      </c>
      <c r="H9" s="13">
        <v>44466</v>
      </c>
      <c r="I9" s="14">
        <v>13500000</v>
      </c>
      <c r="J9" s="15" t="s">
        <v>147</v>
      </c>
      <c r="K9" s="16" t="s">
        <v>148</v>
      </c>
    </row>
    <row r="10" spans="2:11" ht="127.5">
      <c r="B10" s="118">
        <v>5</v>
      </c>
      <c r="C10" s="18" t="s">
        <v>151</v>
      </c>
      <c r="D10" s="119" t="s">
        <v>98</v>
      </c>
      <c r="E10" s="10">
        <v>2007</v>
      </c>
      <c r="F10" s="11">
        <v>79984</v>
      </c>
      <c r="G10" s="12" t="s">
        <v>2036</v>
      </c>
      <c r="H10" s="13">
        <v>45639</v>
      </c>
      <c r="I10" s="14">
        <v>15910667</v>
      </c>
      <c r="J10" s="15" t="s">
        <v>147</v>
      </c>
      <c r="K10" s="17" t="s">
        <v>148</v>
      </c>
    </row>
    <row r="11" spans="2:11" ht="51">
      <c r="B11" s="118">
        <v>6</v>
      </c>
      <c r="C11" s="18" t="s">
        <v>146</v>
      </c>
      <c r="D11" s="119" t="s">
        <v>125</v>
      </c>
      <c r="E11" s="10">
        <v>2007</v>
      </c>
      <c r="F11" s="11">
        <v>77437</v>
      </c>
      <c r="G11" s="12" t="s">
        <v>2037</v>
      </c>
      <c r="H11" s="13">
        <v>45289</v>
      </c>
      <c r="I11" s="14">
        <v>21025000</v>
      </c>
      <c r="J11" s="15" t="s">
        <v>147</v>
      </c>
      <c r="K11" s="16" t="s">
        <v>148</v>
      </c>
    </row>
    <row r="12" spans="2:11" ht="51">
      <c r="B12" s="118">
        <v>7</v>
      </c>
      <c r="C12" s="18" t="s">
        <v>146</v>
      </c>
      <c r="D12" s="119" t="s">
        <v>107</v>
      </c>
      <c r="E12" s="10">
        <v>2007</v>
      </c>
      <c r="F12" s="11">
        <v>77438</v>
      </c>
      <c r="G12" s="12" t="s">
        <v>2038</v>
      </c>
      <c r="H12" s="13">
        <v>45289</v>
      </c>
      <c r="I12" s="14">
        <v>21025000</v>
      </c>
      <c r="J12" s="15" t="s">
        <v>147</v>
      </c>
      <c r="K12" s="16" t="s">
        <v>148</v>
      </c>
    </row>
    <row r="13" spans="2:11" ht="51">
      <c r="B13" s="118">
        <v>8</v>
      </c>
      <c r="C13" s="18" t="s">
        <v>146</v>
      </c>
      <c r="D13" s="119" t="s">
        <v>116</v>
      </c>
      <c r="E13" s="10">
        <v>2007</v>
      </c>
      <c r="F13" s="11">
        <v>77439</v>
      </c>
      <c r="G13" s="12" t="s">
        <v>2039</v>
      </c>
      <c r="H13" s="13">
        <v>45289</v>
      </c>
      <c r="I13" s="14">
        <v>21025000</v>
      </c>
      <c r="J13" s="15" t="s">
        <v>147</v>
      </c>
      <c r="K13" s="16" t="s">
        <v>148</v>
      </c>
    </row>
    <row r="14" spans="2:11" ht="51">
      <c r="B14" s="118">
        <v>9</v>
      </c>
      <c r="C14" s="18" t="s">
        <v>146</v>
      </c>
      <c r="D14" s="119" t="s">
        <v>1258</v>
      </c>
      <c r="E14" s="10">
        <v>2007</v>
      </c>
      <c r="F14" s="11">
        <v>77436</v>
      </c>
      <c r="G14" s="12" t="s">
        <v>2040</v>
      </c>
      <c r="H14" s="13">
        <v>45289</v>
      </c>
      <c r="I14" s="14">
        <v>21025000</v>
      </c>
      <c r="J14" s="15" t="s">
        <v>147</v>
      </c>
      <c r="K14" s="16" t="s">
        <v>148</v>
      </c>
    </row>
    <row r="15" spans="2:11" ht="38.25">
      <c r="B15" s="118">
        <v>10</v>
      </c>
      <c r="C15" s="18" t="s">
        <v>146</v>
      </c>
      <c r="D15" s="119" t="s">
        <v>120</v>
      </c>
      <c r="E15" s="10">
        <v>2007</v>
      </c>
      <c r="F15" s="11">
        <v>80123</v>
      </c>
      <c r="G15" s="12" t="s">
        <v>2041</v>
      </c>
      <c r="H15" s="13">
        <v>45428</v>
      </c>
      <c r="I15" s="14">
        <v>11960214</v>
      </c>
      <c r="J15" s="15" t="s">
        <v>147</v>
      </c>
      <c r="K15" s="16" t="s">
        <v>148</v>
      </c>
    </row>
    <row r="16" spans="2:11" ht="51">
      <c r="B16" s="118">
        <v>11</v>
      </c>
      <c r="C16" s="18" t="s">
        <v>146</v>
      </c>
      <c r="D16" s="119" t="s">
        <v>125</v>
      </c>
      <c r="E16" s="10">
        <v>2007</v>
      </c>
      <c r="F16" s="11">
        <v>81404</v>
      </c>
      <c r="G16" s="12" t="s">
        <v>2042</v>
      </c>
      <c r="H16" s="13">
        <v>45687</v>
      </c>
      <c r="I16" s="14">
        <v>12000000</v>
      </c>
      <c r="J16" s="15" t="s">
        <v>147</v>
      </c>
      <c r="K16" s="16" t="s">
        <v>148</v>
      </c>
    </row>
    <row r="17" spans="2:11" ht="102">
      <c r="B17" s="118">
        <v>12</v>
      </c>
      <c r="C17" s="18" t="s">
        <v>2034</v>
      </c>
      <c r="D17" s="119" t="s">
        <v>2043</v>
      </c>
      <c r="E17" s="10">
        <v>2007</v>
      </c>
      <c r="F17" s="11">
        <v>70188</v>
      </c>
      <c r="G17" s="12" t="s">
        <v>2044</v>
      </c>
      <c r="H17" s="13">
        <v>44466</v>
      </c>
      <c r="I17" s="14">
        <v>13500000</v>
      </c>
      <c r="J17" s="15" t="s">
        <v>147</v>
      </c>
      <c r="K17" s="16" t="s">
        <v>148</v>
      </c>
    </row>
    <row r="18" spans="2:11" ht="89.25">
      <c r="B18" s="118">
        <v>13</v>
      </c>
      <c r="C18" s="18" t="s">
        <v>152</v>
      </c>
      <c r="D18" s="119" t="s">
        <v>531</v>
      </c>
      <c r="E18" s="10">
        <v>2007</v>
      </c>
      <c r="F18" s="11">
        <v>75705</v>
      </c>
      <c r="G18" s="12" t="s">
        <v>2045</v>
      </c>
      <c r="H18" s="13">
        <v>44925</v>
      </c>
      <c r="I18" s="14">
        <v>62534500</v>
      </c>
      <c r="J18" s="15" t="s">
        <v>147</v>
      </c>
      <c r="K18" s="16" t="s">
        <v>148</v>
      </c>
    </row>
    <row r="19" spans="2:11" ht="89.25">
      <c r="B19" s="118">
        <v>14</v>
      </c>
      <c r="C19" s="18" t="s">
        <v>152</v>
      </c>
      <c r="D19" s="119" t="s">
        <v>531</v>
      </c>
      <c r="E19" s="10">
        <v>2007</v>
      </c>
      <c r="F19" s="11">
        <v>75706</v>
      </c>
      <c r="G19" s="12" t="s">
        <v>2046</v>
      </c>
      <c r="H19" s="13">
        <v>44925</v>
      </c>
      <c r="I19" s="14">
        <v>63486500</v>
      </c>
      <c r="J19" s="15" t="s">
        <v>147</v>
      </c>
      <c r="K19" s="16" t="s">
        <v>148</v>
      </c>
    </row>
    <row r="20" spans="2:11" ht="51">
      <c r="B20" s="118">
        <v>15</v>
      </c>
      <c r="C20" s="18" t="s">
        <v>146</v>
      </c>
      <c r="D20" s="119" t="s">
        <v>118</v>
      </c>
      <c r="E20" s="10">
        <v>2007</v>
      </c>
      <c r="F20" s="11">
        <v>73613</v>
      </c>
      <c r="G20" s="12" t="s">
        <v>2047</v>
      </c>
      <c r="H20" s="13">
        <v>44901</v>
      </c>
      <c r="I20" s="14">
        <v>21025000</v>
      </c>
      <c r="J20" s="15" t="s">
        <v>147</v>
      </c>
      <c r="K20" s="16" t="s">
        <v>148</v>
      </c>
    </row>
    <row r="21" spans="2:11" ht="63.75">
      <c r="B21" s="118">
        <v>16</v>
      </c>
      <c r="C21" s="18" t="s">
        <v>146</v>
      </c>
      <c r="D21" s="119" t="s">
        <v>110</v>
      </c>
      <c r="E21" s="10">
        <v>2007</v>
      </c>
      <c r="F21" s="11">
        <v>73614</v>
      </c>
      <c r="G21" s="12" t="s">
        <v>2048</v>
      </c>
      <c r="H21" s="13">
        <v>44901</v>
      </c>
      <c r="I21" s="14">
        <v>21025000</v>
      </c>
      <c r="J21" s="15" t="s">
        <v>147</v>
      </c>
      <c r="K21" s="16" t="s">
        <v>148</v>
      </c>
    </row>
    <row r="22" spans="2:11" ht="25.5">
      <c r="B22" s="118">
        <v>17</v>
      </c>
      <c r="C22" s="18" t="s">
        <v>2049</v>
      </c>
      <c r="D22" s="120"/>
      <c r="E22" s="121">
        <v>2007</v>
      </c>
      <c r="F22" s="122">
        <v>86694</v>
      </c>
      <c r="G22" s="123" t="s">
        <v>2050</v>
      </c>
      <c r="H22" s="124"/>
      <c r="I22" s="125">
        <v>463866998</v>
      </c>
      <c r="J22" s="126"/>
      <c r="K22" s="127"/>
    </row>
    <row r="23" spans="2:11" ht="15.75">
      <c r="H23" s="8" t="s">
        <v>2</v>
      </c>
      <c r="I23" s="9">
        <f>SUM(I6:I22)</f>
        <v>824021468</v>
      </c>
    </row>
  </sheetData>
  <protectedRanges>
    <protectedRange sqref="C6:F22" name="rango1"/>
    <protectedRange sqref="G6:H22" name="Rango3"/>
    <protectedRange sqref="I6:I22" name="Rango3_2"/>
    <protectedRange sqref="J6:K22" name="Rango6"/>
  </protectedRanges>
  <autoFilter ref="C5:K5" xr:uid="{310B637F-F07A-4C7C-84AC-2CCF13E27E66}"/>
  <dataValidations count="1">
    <dataValidation type="whole" operator="greaterThanOrEqual" allowBlank="1" showInputMessage="1" showErrorMessage="1" sqref="I6:I22" xr:uid="{8698F8DC-2728-471F-988A-570A90A0D505}">
      <formula1>0</formula1>
    </dataValidation>
  </dataValidation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5</vt:i4>
      </vt:variant>
    </vt:vector>
  </HeadingPairs>
  <TitlesOfParts>
    <vt:vector size="17" baseType="lpstr">
      <vt:lpstr>1.RESUMEN VF</vt:lpstr>
      <vt:lpstr>ESTIMACIÓN_PRESUPUESTO PNN</vt:lpstr>
      <vt:lpstr>2.TASAS PROMEDIO</vt:lpstr>
      <vt:lpstr>3.VIGENCIA 2026</vt:lpstr>
      <vt:lpstr>4.VIGENCIA 2027</vt:lpstr>
      <vt:lpstr>5.VIGENCIA 2028</vt:lpstr>
      <vt:lpstr>6.VIGENCIA 2029</vt:lpstr>
      <vt:lpstr>7.VRES ASEGURADOS TRDM</vt:lpstr>
      <vt:lpstr>8.VRES ASEGURADOS E&amp;M </vt:lpstr>
      <vt:lpstr>9.CASCO BARCO</vt:lpstr>
      <vt:lpstr>10.PARQUE AUTOMOR 31-08-26 437</vt:lpstr>
      <vt:lpstr>11.DRONES</vt:lpstr>
      <vt:lpstr>'1.RESUMEN VF'!Área_de_impresión</vt:lpstr>
      <vt:lpstr>'3.VIGENCIA 2026'!Área_de_impresión</vt:lpstr>
      <vt:lpstr>'4.VIGENCIA 2027'!Área_de_impresión</vt:lpstr>
      <vt:lpstr>'5.VIGENCIA 2028'!Área_de_impresión</vt:lpstr>
      <vt:lpstr>'6.VIGENCIA 2029'!Área_de_impresión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jtrujill</dc:creator>
  <cp:lastModifiedBy>Angela Patricia Chavarro Diaz</cp:lastModifiedBy>
  <cp:lastPrinted>2025-02-04T22:57:31Z</cp:lastPrinted>
  <dcterms:created xsi:type="dcterms:W3CDTF">2012-07-16T15:58:17Z</dcterms:created>
  <dcterms:modified xsi:type="dcterms:W3CDTF">2026-10-19T21:00:24Z</dcterms:modified>
</cp:coreProperties>
</file>