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ThisWorkbook"/>
  <mc:AlternateContent xmlns:mc="http://schemas.openxmlformats.org/markup-compatibility/2006">
    <mc:Choice Requires="x15">
      <x15ac:absPath xmlns:x15ac="http://schemas.microsoft.com/office/spreadsheetml/2010/11/ac" url="C:\Users\Infra_Monteria_4\Desktop\"/>
    </mc:Choice>
  </mc:AlternateContent>
  <xr:revisionPtr revIDLastSave="0" documentId="8_{171995A1-8063-4CF1-97CB-AED5D1192A9F}"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70" r:id="rId1"/>
    <sheet name="PROPUESTA ECONOMICA(Proponente)" sheetId="269" r:id="rId2"/>
    <sheet name="INDICAR CÓDIGO DEL ITEM DE PAGO" sheetId="268" r:id="rId3"/>
  </sheets>
  <definedNames>
    <definedName name="\0">#REF!</definedName>
    <definedName name="\00">#REF!</definedName>
    <definedName name="\a" localSheetId="2">#REF!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 localSheetId="2">#REF!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 localSheetId="2">#REF!</definedName>
    <definedName name="_______MA2">#REF!</definedName>
    <definedName name="_______PJ50" localSheetId="2">#REF!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 localSheetId="1">#REF!</definedName>
    <definedName name="_____ane7">#REF!</definedName>
    <definedName name="_____ane8" localSheetId="1">#REF!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 localSheetId="2">#REF!</definedName>
    <definedName name="_____MA2">#REF!</definedName>
    <definedName name="_____OCD1">#REF!</definedName>
    <definedName name="_____OCI1">#REF!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 localSheetId="1">#REF!</definedName>
    <definedName name="____ane7">#REF!</definedName>
    <definedName name="____ane8" localSheetId="1">#REF!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 localSheetId="2">#REF!</definedName>
    <definedName name="____MA2">#REF!</definedName>
    <definedName name="____OCD1">#REF!</definedName>
    <definedName name="____OCI1">#REF!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 localSheetId="1">#REF!</definedName>
    <definedName name="___ane7">#REF!</definedName>
    <definedName name="___ane8" localSheetId="1">#REF!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 localSheetId="2">#REF!</definedName>
    <definedName name="___MA2">#REF!</definedName>
    <definedName name="___OCD1">#REF!</definedName>
    <definedName name="___OCI1">#REF!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 localSheetId="1">#REF!</definedName>
    <definedName name="__ane7">#REF!</definedName>
    <definedName name="__ane8" localSheetId="1">#REF!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2">'INDICAR CÓDIGO DEL ITEM DE PAGO'!ERR</definedName>
    <definedName name="__F">[0]!ERR</definedName>
    <definedName name="__FS01" localSheetId="2">'INDICAR CÓDIGO DEL ITEM DE PAGO'!ERR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 localSheetId="2">#REF!</definedName>
    <definedName name="__MA2">#REF!</definedName>
    <definedName name="__mun2" localSheetId="2">#REF!</definedName>
    <definedName name="__mun2">#REF!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 localSheetId="1">#REF!</definedName>
    <definedName name="_ane7">#REF!</definedName>
    <definedName name="_ane8" localSheetId="1">#REF!</definedName>
    <definedName name="_ane8">#REF!</definedName>
    <definedName name="_APU221" localSheetId="2">#REF!</definedName>
    <definedName name="_APU221">#REF!</definedName>
    <definedName name="_APU465" localSheetId="1">#REF!</definedName>
    <definedName name="_APU465">#REF!</definedName>
    <definedName name="_Atp2">#REF!</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 localSheetId="0">#REF!</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#REF!</definedName>
    <definedName name="_mun2">#REF!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2"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#REF!</definedName>
    <definedName name="a">#REF!</definedName>
    <definedName name="A_1">#REF!</definedName>
    <definedName name="A_impresión_IM" localSheetId="2">#REF!</definedName>
    <definedName name="A_impresión_IM">#REF!</definedName>
    <definedName name="A18A200">#REF!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#REF!</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#REF!</definedName>
    <definedName name="absc1" localSheetId="1">#REF!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#REF!</definedName>
    <definedName name="administrador">#REF!</definedName>
    <definedName name="ADMON">#REF!</definedName>
    <definedName name="ADMON1">#REF!</definedName>
    <definedName name="adoc1" localSheetId="1">#REF!</definedName>
    <definedName name="adoc1">#REF!</definedName>
    <definedName name="ADOC125" localSheetId="1">#REF!</definedName>
    <definedName name="ADOC125">#REF!</definedName>
    <definedName name="adoq" localSheetId="1">#REF!</definedName>
    <definedName name="adoq">#REF!</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#REF!</definedName>
    <definedName name="alc">#REF!</definedName>
    <definedName name="AlcanceProyecto">#REF!</definedName>
    <definedName name="ALM">#REF!</definedName>
    <definedName name="ALTO">#REF!</definedName>
    <definedName name="Amount">#REF!</definedName>
    <definedName name="ANCLAJE" localSheetId="2">#REF!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 localSheetId="1">#REF!</definedName>
    <definedName name="APU">#REF!</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(Entidad)'!$A$1:$M$127</definedName>
    <definedName name="_xlnm.Print_Area" localSheetId="1">'PROPUESTA ECONOMICA(Proponente)'!$A$1:$M$59</definedName>
    <definedName name="_xlnm.Print_Area">#REF!</definedName>
    <definedName name="AreaLimpiar">#REF!,#REF!,#REF!,#REF!,#REF!,#REF!,#REF!,#REF!,#REF!,#REF!</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#REF!</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#REF!</definedName>
    <definedName name="bASE" localSheetId="2">#REF!</definedName>
    <definedName name="Base">#REF!</definedName>
    <definedName name="Base_datos_IM">#REF!</definedName>
    <definedName name="base1">#REF!</definedName>
    <definedName name="base2">#REF!</definedName>
    <definedName name="basedatos">#REF!</definedName>
    <definedName name="_xlnm.Database" localSheetId="2">#REF!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 localSheetId="2">#REF!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#REF!,#REF!,#REF!,#REF!,#REF!,#REF!,#REF!,#REF!,#REF!,#REF!,#REF!,#REF!,#REF!,#REF!,#REF!,#REF!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#REF!</definedName>
    <definedName name="CCCCCC">#REF!</definedName>
    <definedName name="CCT">#REF!</definedName>
    <definedName name="ccto210" localSheetId="2">#REF!</definedName>
    <definedName name="ccto210">#REF!</definedName>
    <definedName name="cd">#REF!</definedName>
    <definedName name="cdcdc" localSheetId="2"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#REF!</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seqCat">0</definedName>
    <definedName name="ConseqForMitRisk">3</definedName>
    <definedName name="CONT">#REF!</definedName>
    <definedName name="Contratante">#REF!</definedName>
    <definedName name="CONTRATO">#REF!</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#REF!</definedName>
    <definedName name="costo2" hidden="1">#REF!</definedName>
    <definedName name="COSTODIRECTO" localSheetId="2">#REF!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 localSheetId="2">#REF!</definedName>
    <definedName name="CTA">#REF!</definedName>
    <definedName name="CTE">#REF!</definedName>
    <definedName name="CTR">#REF!</definedName>
    <definedName name="CTRPAG">#REF!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#REF!</definedName>
    <definedName name="Customize">#REF!</definedName>
    <definedName name="cv" localSheetId="2">#REF!</definedName>
    <definedName name="cv">#REF!</definedName>
    <definedName name="CVa">#REF!</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#REF!</definedName>
    <definedName name="dario">#REF!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#REF!</definedName>
    <definedName name="DATO1">#REF!</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 localSheetId="2">#REF!</definedName>
    <definedName name="DEX">#REF!</definedName>
    <definedName name="DF">#REF!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2" hidden="1">{"via1",#N/A,TRUE,"general";"via2",#N/A,TRUE,"general";"via3",#N/A,TRUE,"general"}</definedName>
    <definedName name="dry" hidden="1">{"via1",#N/A,TRUE,"general";"via2",#N/A,TRUE,"general";"via3",#N/A,TRUE,"general"}</definedName>
    <definedName name="DS">#REF!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#REF!</definedName>
    <definedName name="DsctoPension">#REF!</definedName>
    <definedName name="DsctoSalud">#REF!</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#REF!</definedName>
    <definedName name="equipo">#REF!</definedName>
    <definedName name="EQUIPO1">#REF!</definedName>
    <definedName name="EQUIPOS" localSheetId="2">#REF!</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#REF!</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#REF!</definedName>
    <definedName name="Excel_BuiltIn_Print_Titles_10">#REF!</definedName>
    <definedName name="Excel_BuiltIn_Print_Titles_11" localSheetId="2">#REF!</definedName>
    <definedName name="Excel_BuiltIn_Print_Titles_11">#REF!</definedName>
    <definedName name="Excel_BuiltIn_Print_Titles_12" localSheetId="2">#REF!</definedName>
    <definedName name="Excel_BuiltIn_Print_Titles_12">#REF!</definedName>
    <definedName name="Excel_BuiltIn_Print_Titles_13" localSheetId="2">#REF!</definedName>
    <definedName name="Excel_BuiltIn_Print_Titles_13">#REF!</definedName>
    <definedName name="Excel_BuiltIn_Print_Titles_14" localSheetId="2">#REF!</definedName>
    <definedName name="Excel_BuiltIn_Print_Titles_14">#REF!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#REF!</definedName>
    <definedName name="Excel_BuiltIn_Print_Titles_19">#REF!</definedName>
    <definedName name="Excel_BuiltIn_Print_Titles_20" localSheetId="2">#REF!</definedName>
    <definedName name="Excel_BuiltIn_Print_Titles_20">#REF!</definedName>
    <definedName name="Excel_BuiltIn_Print_Titles_21" localSheetId="2">#REF!</definedName>
    <definedName name="Excel_BuiltIn_Print_Titles_21">#REF!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#REF!</definedName>
    <definedName name="Excel_BuiltIn_Print_Titles_5">#REF!</definedName>
    <definedName name="Excel_BuiltIn_Print_Titles_5_XX" localSheetId="2">#REF!</definedName>
    <definedName name="Excel_BuiltIn_Print_Titles_5_XX">#REF!</definedName>
    <definedName name="Excel_BuiltIn_Print_Titles_6" localSheetId="2">#REF!</definedName>
    <definedName name="Excel_BuiltIn_Print_Titles_6">#REF!</definedName>
    <definedName name="Excel_BuiltIn_Print_Titles_7" localSheetId="2">#REF!</definedName>
    <definedName name="Excel_BuiltIn_Print_Titles_7">#REF!</definedName>
    <definedName name="Excel_BuiltIn_Print_Titles_8" localSheetId="2">#REF!</definedName>
    <definedName name="Excel_BuiltIn_Print_Titles_8">#REF!</definedName>
    <definedName name="Excel_BuiltIn_Print_Titles_9" localSheetId="2">#REF!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 localSheetId="1">#REF!</definedName>
    <definedName name="FareWellStmnt">#REF!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 localSheetId="2">#REF!</definedName>
    <definedName name="fer">#REF!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#REF!</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 localSheetId="2">#REF!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#REF!</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#REF!</definedName>
    <definedName name="GRC_ON_ASO">#REF!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#REF!</definedName>
    <definedName name="HIDE1">#REF!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2">'INDICAR CÓDIGO DEL ITEM DE PAGO'!ERR</definedName>
    <definedName name="ID">[0]!ERR</definedName>
    <definedName name="IF" localSheetId="2">#REF!</definedName>
    <definedName name="IF">#REF!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_auxiliares" localSheetId="2">#REF!</definedName>
    <definedName name="Insumos_auxiliares">#REF!</definedName>
    <definedName name="Insumos_basicos" localSheetId="2">#REF!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 localSheetId="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 localSheetId="0">#REF!</definedName>
    <definedName name="Last_Row">#N/A</definedName>
    <definedName name="lb">#REF!</definedName>
    <definedName name="ld">#REF!</definedName>
    <definedName name="Libro1_Hoja1_Lista">#REF!</definedName>
    <definedName name="LICITACION" localSheetId="2">#REF!</definedName>
    <definedName name="LICITACION">#REF!</definedName>
    <definedName name="LINEA" localSheetId="2">#REF!</definedName>
    <definedName name="LINEA">#REF!</definedName>
    <definedName name="ListaCantidad">#REF!</definedName>
    <definedName name="Listado">#REF!</definedName>
    <definedName name="Listado1">#REF!</definedName>
    <definedName name="ListaItem">#REF!</definedName>
    <definedName name="ListaUni">#REF!</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#REF!</definedName>
    <definedName name="LOCA">#REF!</definedName>
    <definedName name="LOCA1" localSheetId="1">#REF!</definedName>
    <definedName name="LOCA1">#REF!</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#REF!</definedName>
    <definedName name="lun">#REF!</definedName>
    <definedName name="lv">#REF!</definedName>
    <definedName name="m">#REF!</definedName>
    <definedName name="MA" localSheetId="2">#REF!</definedName>
    <definedName name="MA">#REF!</definedName>
    <definedName name="MACR">#REF!</definedName>
    <definedName name="MACRDEL">#REF!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#REF!</definedName>
    <definedName name="MAQUINAR">#REF!</definedName>
    <definedName name="mar" localSheetId="2">#REF!</definedName>
    <definedName name="mar">#REF!</definedName>
    <definedName name="MARCO_H">#REF!</definedName>
    <definedName name="marina">#REF!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2">#REF!</definedName>
    <definedName name="MESES">#REF!</definedName>
    <definedName name="MesesMora">#REF!</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#REF!</definedName>
    <definedName name="Módulo3.anexo1">#REF!</definedName>
    <definedName name="Módulo3.anexo10" localSheetId="1">#REF!</definedName>
    <definedName name="Módulo3.anexo10">#REF!</definedName>
    <definedName name="Módulo3.anexo11" localSheetId="1">#REF!</definedName>
    <definedName name="Módulo3.anexo11">#REF!</definedName>
    <definedName name="Módulo3.anexo12" localSheetId="1">#REF!</definedName>
    <definedName name="Módulo3.anexo12">#REF!</definedName>
    <definedName name="Módulo3.anexo3" localSheetId="1">#REF!</definedName>
    <definedName name="Módulo3.anexo3">#REF!</definedName>
    <definedName name="Módulo3.anexo4" localSheetId="1">#REF!</definedName>
    <definedName name="Módulo3.anexo4">#REF!</definedName>
    <definedName name="Módulo3.anexo5" localSheetId="1">#REF!</definedName>
    <definedName name="Módulo3.anexo5">#REF!</definedName>
    <definedName name="Módulo3.anexo6" localSheetId="1">#REF!</definedName>
    <definedName name="Módulo3.anexo6">#REF!</definedName>
    <definedName name="Módulo8.anexo16" localSheetId="1">#REF!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#REF!</definedName>
    <definedName name="Nada">#REF!</definedName>
    <definedName name="Nafta_2">#REF!</definedName>
    <definedName name="Nafta2">#REF!</definedName>
    <definedName name="Nafta3">#REF!</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#REF!,#REF!,#REF!,#REF!</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#REF!</definedName>
    <definedName name="ObjetivoProyecto">#REF!</definedName>
    <definedName name="Obra" localSheetId="2">#REF!</definedName>
    <definedName name="Obra">#REF!</definedName>
    <definedName name="obras" hidden="1">#REF!</definedName>
    <definedName name="obras1" localSheetId="1">DATE(YEAR(#REF!),MONTH(#REF!)+Payment_Number,DAY(#REF!))</definedName>
    <definedName name="obras1">DATE(YEAR(#REF!),MONTH(#REF!)+Payment_Number,DAY(#REF!))</definedName>
    <definedName name="obras11" hidden="1">#REF!</definedName>
    <definedName name="obras111" localSheetId="1">DATE(YEAR(#REF!),MONTH(#REF!)+Payment_Number,DAY(#REF!))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DATE(YEAR(#REF!),MONTH(#REF!)+Payment_Number,DAY(#REF!))</definedName>
    <definedName name="Payment_Date1">DATE(YEAR(#REF!),MONTH(#REF!)+Payment_Number,DAY(#REF!))</definedName>
    <definedName name="Payment_Needed">"Pago necesario"</definedName>
    <definedName name="Pb">#REF!</definedName>
    <definedName name="Pd">#REF!</definedName>
    <definedName name="PEPE" localSheetId="2">'INDICAR CÓDIGO DEL ITEM DE PAGO'!ERR</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localSheetId="2" hidden="1">{"via1",#N/A,TRUE,"general";"via2",#N/A,TRUE,"general";"via3",#N/A,TRUE,"general"}</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#REF!</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#REF!</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 localSheetId="0">#REF!</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#REF!</definedName>
    <definedName name="PRUEBA">#REF!</definedName>
    <definedName name="prueba1" localSheetId="1">#REF!</definedName>
    <definedName name="prueba1">#REF!</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 localSheetId="2">#REF!</definedName>
    <definedName name="Q">#REF!</definedName>
    <definedName name="Q_actual">#REF!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#REF!</definedName>
    <definedName name="qqqqqw" localSheetId="2"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ursos">#REF!</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#REF!</definedName>
    <definedName name="RESU">#REF!</definedName>
    <definedName name="resu8" localSheetId="1">#REF!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#REF!</definedName>
    <definedName name="SALID1">#REF!</definedName>
    <definedName name="SalMinimo">#REF!</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#REF!</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#REF!</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#REF!</definedName>
    <definedName name="SISISIS" localSheetId="2">'INDICAR CÓDIGO DEL ITEM DE PAGO'!ERR</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2" hidden="1">'INDICAR CÓDIGO DEL ITEM DE PAGO'!#REF!</definedName>
    <definedName name="solver_adj" localSheetId="0">'PRESUPUESTO OFICIAL (Entidad)'!$K$113</definedName>
    <definedName name="solver_adj" localSheetId="1" hidden="1">'PROPUESTA ECONOMICA(Proponente)'!#REF!</definedName>
    <definedName name="solver_cvg" localSheetId="2" hidden="1">0.0001</definedName>
    <definedName name="solver_cvg" localSheetId="1" hidden="1">0.0001</definedName>
    <definedName name="solver_drv" localSheetId="2" hidden="1">1</definedName>
    <definedName name="solver_drv" localSheetId="1" hidden="1">1</definedName>
    <definedName name="solver_est" localSheetId="2" hidden="1">1</definedName>
    <definedName name="solver_est" localSheetId="1" hidden="1">1</definedName>
    <definedName name="solver_itr" localSheetId="2" hidden="1">100</definedName>
    <definedName name="solver_itr" localSheetId="1" hidden="1">100</definedName>
    <definedName name="solver_lhs1" localSheetId="2" hidden="1">'INDICAR CÓDIGO DEL ITEM DE PAGO'!#REF!</definedName>
    <definedName name="solver_lhs1" localSheetId="0">'PRESUPUESTO OFICIAL (Entidad)'!$K$122</definedName>
    <definedName name="solver_lhs1" localSheetId="1" hidden="1">'PROPUESTA ECONOMICA(Proponente)'!$K$52</definedName>
    <definedName name="solver_lin" localSheetId="2" hidden="1">2</definedName>
    <definedName name="solver_lin" localSheetId="1" hidden="1">2</definedName>
    <definedName name="solver_neg" localSheetId="2" hidden="1">2</definedName>
    <definedName name="solver_neg" localSheetId="1" hidden="1">2</definedName>
    <definedName name="solver_num" localSheetId="2" hidden="1">1</definedName>
    <definedName name="solver_num" localSheetId="1" hidden="1">1</definedName>
    <definedName name="solver_nwt" localSheetId="2" hidden="1">1</definedName>
    <definedName name="solver_nwt" localSheetId="1" hidden="1">1</definedName>
    <definedName name="solver_opt" localSheetId="2" hidden="1">'INDICAR CÓDIGO DEL ITEM DE PAGO'!#REF!</definedName>
    <definedName name="solver_opt" localSheetId="0">'PRESUPUESTO OFICIAL (Entidad)'!$K$122</definedName>
    <definedName name="solver_opt" localSheetId="1" hidden="1">'PROPUESTA ECONOMICA(Proponente)'!$K$52</definedName>
    <definedName name="solver_pre" localSheetId="2" hidden="1">0.000001</definedName>
    <definedName name="solver_pre" localSheetId="1" hidden="1">0.000001</definedName>
    <definedName name="solver_rel1" localSheetId="2" hidden="1">2</definedName>
    <definedName name="solver_rel1" localSheetId="1" hidden="1">2</definedName>
    <definedName name="solver_rhs1" localSheetId="2" hidden="1">'INDICAR CÓDIGO DEL ITEM DE PAGO'!#REF!</definedName>
    <definedName name="solver_rhs1" localSheetId="0">'PRESUPUESTO OFICIAL (Entidad)'!$K$123</definedName>
    <definedName name="solver_rhs1" localSheetId="1" hidden="1">'PROPUESTA ECONOMICA(Proponente)'!$K$53</definedName>
    <definedName name="solver_scl" localSheetId="2" hidden="1">2</definedName>
    <definedName name="solver_scl" localSheetId="1" hidden="1">2</definedName>
    <definedName name="solver_sho" localSheetId="2" hidden="1">2</definedName>
    <definedName name="solver_sho" localSheetId="1" hidden="1">2</definedName>
    <definedName name="solver_tim" localSheetId="2" hidden="1">100</definedName>
    <definedName name="solver_tim" localSheetId="1" hidden="1">100</definedName>
    <definedName name="solver_tol" localSheetId="2" hidden="1">0.05</definedName>
    <definedName name="solver_tol" localSheetId="1" hidden="1">0.05</definedName>
    <definedName name="solver_typ" localSheetId="2" hidden="1">3</definedName>
    <definedName name="solver_typ" localSheetId="1" hidden="1">3</definedName>
    <definedName name="solver_val" localSheetId="2" hidden="1">490454</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#REF!</definedName>
    <definedName name="ssh">#REF!</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#REF!</definedName>
    <definedName name="Summary" localSheetId="2">#REF!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#REF!</definedName>
    <definedName name="t">#REF!</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2">#REF!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#REF!</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T" localSheetId="2">#REF!</definedName>
    <definedName name="TRAT">#REF!</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#REF!</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 localSheetId="2">#REF!</definedName>
    <definedName name="Unitarios">#REF!</definedName>
    <definedName name="unj" hidden="1">#REF!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L">#REF!</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2" hidden="1">{"via1",#N/A,TRUE,"general";"via2",#N/A,TRUE,"general";"via3",#N/A,TRUE,"general"}</definedName>
    <definedName name="vfbgnhyt" hidden="1">{"via1",#N/A,TRUE,"general";"via2",#N/A,TRUE,"general";"via3",#N/A,TRUE,"general"}</definedName>
    <definedName name="vfh">#REF!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2"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 localSheetId="2">#REF!</definedName>
    <definedName name="WDFSDF">#REF!</definedName>
    <definedName name="wedw">#REF!</definedName>
    <definedName name="WEFWE" localSheetId="2">#REF!</definedName>
    <definedName name="WEFWE">#REF!</definedName>
    <definedName name="WER">#REF!</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#REF!</definedName>
    <definedName name="WILSON">#REF!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#REF!</definedName>
    <definedName name="xxxxx">#REF!</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#REF!</definedName>
    <definedName name="Y">#REF!</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#REF!</definedName>
    <definedName name="ZZZZZZ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08" i="270" l="1"/>
  <c r="R78" i="270"/>
  <c r="R80" i="270"/>
  <c r="K124" i="270"/>
  <c r="K109" i="270"/>
  <c r="K105" i="270"/>
  <c r="K104" i="270"/>
  <c r="K103" i="270"/>
  <c r="K102" i="270"/>
  <c r="K101" i="270"/>
  <c r="K100" i="270"/>
  <c r="K99" i="270"/>
  <c r="K98" i="270"/>
  <c r="K97" i="270"/>
  <c r="K96" i="270"/>
  <c r="K93" i="270"/>
  <c r="K92" i="270"/>
  <c r="K94" i="270" s="1"/>
  <c r="K89" i="270"/>
  <c r="K88" i="270"/>
  <c r="K87" i="270"/>
  <c r="K86" i="270"/>
  <c r="K83" i="270"/>
  <c r="K82" i="270"/>
  <c r="K81" i="270"/>
  <c r="K80" i="270"/>
  <c r="K79" i="270"/>
  <c r="K78" i="270"/>
  <c r="K77" i="270"/>
  <c r="K76" i="270"/>
  <c r="K75" i="270"/>
  <c r="K74" i="270"/>
  <c r="K73" i="270"/>
  <c r="K70" i="270"/>
  <c r="K69" i="270"/>
  <c r="K66" i="270"/>
  <c r="K65" i="270"/>
  <c r="K64" i="270"/>
  <c r="K63" i="270"/>
  <c r="K62" i="270"/>
  <c r="K61" i="270"/>
  <c r="K60" i="270"/>
  <c r="K59" i="270"/>
  <c r="I58" i="270"/>
  <c r="K58" i="270" s="1"/>
  <c r="K55" i="270"/>
  <c r="K54" i="270"/>
  <c r="K53" i="270"/>
  <c r="K52" i="270"/>
  <c r="K49" i="270"/>
  <c r="I48" i="270"/>
  <c r="K48" i="270" s="1"/>
  <c r="K47" i="270"/>
  <c r="K46" i="270"/>
  <c r="K45" i="270"/>
  <c r="K44" i="270"/>
  <c r="K43" i="270"/>
  <c r="K42" i="270"/>
  <c r="I41" i="270"/>
  <c r="K41" i="270" s="1"/>
  <c r="K40" i="270"/>
  <c r="K39" i="270"/>
  <c r="K38" i="270"/>
  <c r="I37" i="270"/>
  <c r="K37" i="270" s="1"/>
  <c r="K36" i="270"/>
  <c r="K35" i="270"/>
  <c r="K32" i="270"/>
  <c r="K31" i="270"/>
  <c r="K30" i="270"/>
  <c r="K29" i="270"/>
  <c r="K28" i="270"/>
  <c r="K27" i="270"/>
  <c r="K26" i="270"/>
  <c r="K25" i="270"/>
  <c r="K24" i="270"/>
  <c r="K23" i="270"/>
  <c r="K22" i="270"/>
  <c r="K21" i="270"/>
  <c r="K20" i="270"/>
  <c r="K19" i="270"/>
  <c r="K18" i="270"/>
  <c r="K17" i="270"/>
  <c r="K16" i="270"/>
  <c r="K15" i="270"/>
  <c r="K14" i="270"/>
  <c r="K13" i="270"/>
  <c r="K106" i="270" l="1"/>
  <c r="K110" i="270"/>
  <c r="K33" i="270"/>
  <c r="K71" i="270"/>
  <c r="K50" i="270"/>
  <c r="K90" i="270"/>
  <c r="K84" i="270"/>
  <c r="I56" i="270"/>
  <c r="K56" i="270" s="1"/>
  <c r="K57" i="270"/>
  <c r="K67" i="270" l="1"/>
  <c r="K111" i="270"/>
  <c r="K116" i="270" s="1"/>
  <c r="K117" i="270" s="1"/>
  <c r="K114" i="270" l="1"/>
  <c r="K118" i="270" s="1"/>
</calcChain>
</file>

<file path=xl/sharedStrings.xml><?xml version="1.0" encoding="utf-8"?>
<sst xmlns="http://schemas.openxmlformats.org/spreadsheetml/2006/main" count="498" uniqueCount="280">
  <si>
    <t>Formulario 1 - Propuesta económica  - Documento tipo de selección abreviada de menor cuantía - versión 1</t>
  </si>
  <si>
    <t>Versión: 1 del 21 de agosto de 2025</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</si>
  <si>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</si>
  <si>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</si>
  <si>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</si>
  <si>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</si>
  <si>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</si>
  <si>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</si>
  <si>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</si>
  <si>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</si>
  <si>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</si>
  <si>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</si>
  <si>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</si>
  <si>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</si>
  <si>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</si>
  <si>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</si>
  <si>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</si>
  <si>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</si>
  <si>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</si>
  <si>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</si>
  <si>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</si>
  <si>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</si>
  <si>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</si>
  <si>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</si>
  <si>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</si>
  <si>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</si>
  <si>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</si>
  <si>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</si>
  <si>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</si>
  <si>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</si>
  <si>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</si>
  <si>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</si>
  <si>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</si>
  <si>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</si>
  <si>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</si>
  <si>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</si>
  <si>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</si>
  <si>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</si>
  <si>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</si>
  <si>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</si>
  <si>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</si>
  <si>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</si>
  <si>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</si>
  <si>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</si>
  <si>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</si>
  <si>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</si>
  <si>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</si>
  <si>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</si>
  <si>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</si>
  <si>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</si>
  <si>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</si>
  <si>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</si>
  <si>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</si>
  <si>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</si>
  <si>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</si>
  <si>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</si>
  <si>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</si>
  <si>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</si>
  <si>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</si>
  <si>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</si>
  <si>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</si>
  <si>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</si>
  <si>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</si>
  <si>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</si>
  <si>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</si>
  <si>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</si>
  <si>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</si>
  <si>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</si>
  <si>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</si>
  <si>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</si>
  <si>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</si>
  <si>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</si>
  <si>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</si>
  <si>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</si>
  <si>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</si>
  <si>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</si>
  <si>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</si>
  <si>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</si>
  <si>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</si>
  <si>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</si>
  <si>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</si>
  <si>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</si>
  <si>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</si>
  <si>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</si>
  <si>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</si>
  <si>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</si>
  <si>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</si>
  <si>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</si>
  <si>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</si>
  <si>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</si>
  <si>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</si>
  <si>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</si>
  <si>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CONTRATAR EN NOMBRE DE LA NACIÓN - CONSEJO SUPERIOR DE LA JUDICATURA, LA REVISIÓN, AJUSTES Y/O COMPLEMENTACIÓN A DISEÑOS, ASÍ COMO LA EJECUCIÓN DE LA REMODELACIÓN Y ADECUACIÓN DE LA INFRAESTRUCTURA FÍSICA DE LA SEDE JUDICIAL DE PUERTO ESCONDIDO EN EL DEPARTAMENTO DE CÓRDOBA.</t>
  </si>
  <si>
    <t xml:space="preserve">PRELIMINARES </t>
  </si>
  <si>
    <t>1.1</t>
  </si>
  <si>
    <t>Desmonte de cubiertas existentes, incluye suministro y uso de andamios, desmontaje de elementos asociados, cargue, transporte y disposición de escombros hasta 5 KM, en sitio autorizado, y limpieza del área.</t>
  </si>
  <si>
    <t>M2</t>
  </si>
  <si>
    <t>1.2</t>
  </si>
  <si>
    <t>Desmonte de cielo raso existente con su estructura de soporte, incluye desinstalación de elementos asociados, cargue, retiro y disposición de escombros, y limpieza del área.</t>
  </si>
  <si>
    <t>1.3</t>
  </si>
  <si>
    <t xml:space="preserve">Demolicion de redoblones en concreto, incluye suministro y uso de andamios, limpieza y retiro de escombros </t>
  </si>
  <si>
    <t>M</t>
  </si>
  <si>
    <t>1.4</t>
  </si>
  <si>
    <t>Desmonte de manto o material elastomérico en vigas canal y terrazas, incluye desprendimiento de residuos adheridos, cargue, retiro y disposición de escombros en sitio autorizado, y limpieza del área</t>
  </si>
  <si>
    <t>1.5</t>
  </si>
  <si>
    <t xml:space="preserve">Demolicion de columneta en garita de vigilante, incluye retiro y disposicion de escombros </t>
  </si>
  <si>
    <t>UND</t>
  </si>
  <si>
    <t>1.6</t>
  </si>
  <si>
    <t>Demolición de muros existentes, incluye corte, desmonte de elementos asociados, cargue, retiro y disposición de escombros en sitio autorizado, y limpieza del área.</t>
  </si>
  <si>
    <t>1.7</t>
  </si>
  <si>
    <t xml:space="preserve">Demolicion de pisos y andenes, incluye retiro y disposicion de escombros </t>
  </si>
  <si>
    <t>1.8</t>
  </si>
  <si>
    <t xml:space="preserve">Demolición de enchape  (incluye retiro de escombros a sitio autorizado) </t>
  </si>
  <si>
    <t>1.9</t>
  </si>
  <si>
    <t>Demolición de rampa en concreto, incluye desmonte de baranda en acero inoxidable, corte, cargue, retiro y disposición de escombros en sitio autorizado, y limpieza del área.</t>
  </si>
  <si>
    <t>1.10</t>
  </si>
  <si>
    <t>Desmonte de puerta en vidrio templado, incluye protección del material durante la maniobra, cargue, transporte y disposición en almacen.</t>
  </si>
  <si>
    <t>1.11</t>
  </si>
  <si>
    <t>Desmonte de aparatos sanitarios (incluye retiro)</t>
  </si>
  <si>
    <t>1.12</t>
  </si>
  <si>
    <t>Demolición y reconstrucción de jardineras en concreto con conservación y replantado de especies vegetales</t>
  </si>
  <si>
    <t>GLB</t>
  </si>
  <si>
    <t>1.13</t>
  </si>
  <si>
    <t>Demolición de Superboard; retiro y demolición de elementos en láminas de fibrocemento tipo Superboard, incluyendo desmonte, cargue, retiro y disposición de escombros en sitio autorizado, y limpieza del área.</t>
  </si>
  <si>
    <t>1.14</t>
  </si>
  <si>
    <t xml:space="preserve">Desmonte de luces tipo tortuga. </t>
  </si>
  <si>
    <t>1.15</t>
  </si>
  <si>
    <t>Desmonte de luces de exterior tipo (Bala Piso LED 1w Luz Cálida)incrustadas en el piso de la terraza de la fachada.</t>
  </si>
  <si>
    <t>1.16</t>
  </si>
  <si>
    <t>Excavacion en material comun.</t>
  </si>
  <si>
    <t>M3</t>
  </si>
  <si>
    <t>1.17</t>
  </si>
  <si>
    <t>Demolicion de plantilla, relleno y compactación de 5 cm de espesor.</t>
  </si>
  <si>
    <t>1.18</t>
  </si>
  <si>
    <t>Desmonte de ventana fija incluye; traslado y disposición o almacenamiento</t>
  </si>
  <si>
    <t>1.19</t>
  </si>
  <si>
    <t xml:space="preserve">Desmonte de barandas en acero inoxidable: Retiro cuidadoso de barandas existentes en acero inoxidable, incluyendo desmontaje de anclajes y accesorios, cargue, traslado y disposición o almacenamiento </t>
  </si>
  <si>
    <t>1.20</t>
  </si>
  <si>
    <t>Mantenimiento de juntas y enchapes de piso y muros. incluye retiro y aplicación de boquilla en juntas, limpieza de manchas con productos especializados y máquina a presión.</t>
  </si>
  <si>
    <t xml:space="preserve">MAMPOSTERIA Y ELEMENTOS EN CONCRETO </t>
  </si>
  <si>
    <t>2.1</t>
  </si>
  <si>
    <t xml:space="preserve">Contruccion de viga de cimentacion ,25x,25 contreto de 3000 psi inclye acero de refuerzo </t>
  </si>
  <si>
    <t>2.2</t>
  </si>
  <si>
    <t xml:space="preserve">Construccion de viga de amarre de 0,15x0,2 en concreto de 3000 psi, inclye acero de refuerzo </t>
  </si>
  <si>
    <t>2.3</t>
  </si>
  <si>
    <t>Zapatas en concreto de 21 mpa (3000 psi) , no incluye acero de refuerzo</t>
  </si>
  <si>
    <t>2.4</t>
  </si>
  <si>
    <t>Levante en bloque cemento de10*20*40 cm con pega en mortero1:4</t>
  </si>
  <si>
    <t>2.5</t>
  </si>
  <si>
    <t xml:space="preserve">Pañete impermeabilizado para muros con mortero 1:4 incluye filos y dilataciones </t>
  </si>
  <si>
    <t>2.6</t>
  </si>
  <si>
    <t>Mortero para nivelación de viga canal para evacuación de aguas lluvias a 1%</t>
  </si>
  <si>
    <t>2.7</t>
  </si>
  <si>
    <t>Construcción de rampa PMR; Comprende la construcción de rampa en concreto, incluyendo excavación, conformación y adecuación de la base, instalación de formaleta,refuerzo, vaciado de concreto, acabado superficial antideslizante, conformación de pendientes según norma y ejecución de bordillos o elementos de contención cuando se requiera, garantizando condiciones seguras de tránsito, accesibilidad y estabilidad estructural, incluyendo todo lo necesario para su correcta ejecución.</t>
  </si>
  <si>
    <t>2.8</t>
  </si>
  <si>
    <t>Plantilla de nivelación con pendiente del 2,5% hacia desague. Incluye: Suministro y aplicación de mortero (proporción 1:4 cemento-arena) para nivelación, malla electrosoldada y acabado de superficie</t>
  </si>
  <si>
    <t>2.9</t>
  </si>
  <si>
    <t xml:space="preserve">Construcción de escalera de acceso principal según diseño; incluye refuerzo en acero y todo lo necesario para su correcta ejecución </t>
  </si>
  <si>
    <t>2.10</t>
  </si>
  <si>
    <t>Impermeabilización para cubierta con manto de poliester no tejido o similar</t>
  </si>
  <si>
    <t>2.11</t>
  </si>
  <si>
    <t>Construccion de redoblon en concreto de 3000 psi de 0,2 x 0,1</t>
  </si>
  <si>
    <t>2.12</t>
  </si>
  <si>
    <t>Concreto de 3.000psi (21Mpa) para viga canal, no incluye acero de refuerzo</t>
  </si>
  <si>
    <t>2.13</t>
  </si>
  <si>
    <t>Acero de refuerzo fy= 60000 psi, incluye alambre de amarre y figuración.</t>
  </si>
  <si>
    <t>KG</t>
  </si>
  <si>
    <t>2.14</t>
  </si>
  <si>
    <t>Concreto de 3000psi (21MPa) para columnas de 0,25x0,25m, no incluye acero de refuerzo.</t>
  </si>
  <si>
    <t>2.15</t>
  </si>
  <si>
    <t>Construccion de columnetas en Concreto de 3000psi (21MPa), incluye acero de refuerzo.</t>
  </si>
  <si>
    <t>PISOS,  ENCHAPE Y ACABADOS</t>
  </si>
  <si>
    <t>3.1</t>
  </si>
  <si>
    <t>Estuco plastico muros interiores  incluye filos y dilataciones  todo lo necesario para cumplir con la seguridad y aplicación correcta de la misma.</t>
  </si>
  <si>
    <t>3.2</t>
  </si>
  <si>
    <t>Estuco en muros exteriores. Incluye equipos de trabajo en altura, limpieza de muros y raspado de estuco existente, e impermeabilización.</t>
  </si>
  <si>
    <t>3.3</t>
  </si>
  <si>
    <t>Pañete impermeabilizados para muros de fachada 1:4; incluye filos, dilataciones, uso de andamios, arnés y todo lo necesario para cumplir con la seguridad y ejecución correcta de la misma. Según diseño.</t>
  </si>
  <si>
    <t>3.4</t>
  </si>
  <si>
    <t>Pintura interior tipo 1 para muros interiores. incluye filos y dilataciones, protección de equipos y archivos.</t>
  </si>
  <si>
    <t>3.5</t>
  </si>
  <si>
    <t>Lineales de pintura en vinilo  tipo 1 para muros interiores, tres manos, incluye uso de andamios, arnés, columpios y todo lo necesario para cumplir con la seguridad y aplicación correcta de la misma</t>
  </si>
  <si>
    <t>ML</t>
  </si>
  <si>
    <t>3.6</t>
  </si>
  <si>
    <t>Pintura tipo Koraza para muros exterior, incluye filos y dilataciones, equipo de trabajo en altura y todo lo necesario para ejecución de la actividad</t>
  </si>
  <si>
    <t>3.7</t>
  </si>
  <si>
    <t>Lineales de pintura en vinilo  tipo koraza para muros, alfajias y dinteles exteriores tres manos, incluye uso de andamios, arnés, columpios y todo lo necesario para cumplir con la seguridad y aplicación correcta de la misma</t>
  </si>
  <si>
    <t>3.8</t>
  </si>
  <si>
    <t>Suministro e instalacion de pisos en terrazo payande mazz 30x30 trafico pesado según diseño.</t>
  </si>
  <si>
    <t>3.9</t>
  </si>
  <si>
    <t>Suministro e instalacion de zócalos en granito pulido trafico pesado según diseño.</t>
  </si>
  <si>
    <t>3.10</t>
  </si>
  <si>
    <t>Suministro e instalación de baldosa en porcelanato de 0,60*0,60, con todo lo necesario para una correcta y segura ejecución de la actividad.</t>
  </si>
  <si>
    <t>3.11</t>
  </si>
  <si>
    <t>Adecuacion de punto hidraulico para lavatraperos, incluye demolicion y resanes en mortero.</t>
  </si>
  <si>
    <t>3.12</t>
  </si>
  <si>
    <t>Suministro e instalacion de lavatrapero de 0,40x0,35 aprox</t>
  </si>
  <si>
    <t>3.13</t>
  </si>
  <si>
    <t>Construccion de alfajia perimetral para remate de muro de fachada según diseño</t>
  </si>
  <si>
    <t>3.14</t>
  </si>
  <si>
    <t xml:space="preserve">Molduras en mortero impermehabilizado 1:2.3 para fachada según diseño </t>
  </si>
  <si>
    <t>3.15</t>
  </si>
  <si>
    <t xml:space="preserve">Molduras en mortero impermehabilizado 1:2:3 para columnas de fachada según diseño </t>
  </si>
  <si>
    <t xml:space="preserve">CUBIERTAS Y CIELO RASOS </t>
  </si>
  <si>
    <t>4.1</t>
  </si>
  <si>
    <t>Suministro e instalación de cielo raso en drywall, con dilatacion lateral, incluye pintura, estuco y todo lo necesario para su correcta ejecución</t>
  </si>
  <si>
    <t>4.2</t>
  </si>
  <si>
    <t>Suministro, transporte e instalacion de Cubierta tipo UPVC blanca; incluye caballete, accesorios de fijación como tornillería autoperforante, ganchos, arandelas, caballetes, traslapos, sellos, remates y demás elementos necesarios para su correcta instalación; así mismo incluye el ajuste, refuerzo y complementación de la estructura existente para garantizar el adecuado soporte de la cubierta, su nivelación, alineación, fijación y sellado, asegurando su impermeabilizacion y correcto funcionamiento.</t>
  </si>
  <si>
    <t xml:space="preserve">INSTACIONES ELECTRICAS </t>
  </si>
  <si>
    <t>5.1</t>
  </si>
  <si>
    <t>Suministro, transporte e instalación de materiales para salida eléctrica de alumbrado, switche, toma y toma regulado color naranja y aire acondicionado 220. incluye cable # 12 , tapa, cajas, con tapa para toma, ducto emt, adaptadores terminal, curvas, pega pvc, conectores de conexión y empalme, tornillos, obra civil y demás accesorios y elementos necesarios para su correcta instalación y funcionamiento. (salida de 10 a 20 m a caja).</t>
  </si>
  <si>
    <t>5.2</t>
  </si>
  <si>
    <t>suministro e instalacion de luces para exterior (Aplique LED Seoul Bi 4w Gris Oscuro)</t>
  </si>
  <si>
    <t>5.3</t>
  </si>
  <si>
    <t>suministro e instalacion de luces tipo (Bala Piso LED 3W Multiv Luz Calida 240 Lumenes)</t>
  </si>
  <si>
    <t>5.4</t>
  </si>
  <si>
    <t>Suministro e instalación de luminaria exterior tipo tortuga led. incluye accesorios y elementos para su correcta instalación y funcionamiento.</t>
  </si>
  <si>
    <t>5.5</t>
  </si>
  <si>
    <t>Suministro e instalacion de luminaria Panel LED Empotrable Cuadrado 1350 Lúmenes 18w Luz Fría Certificado</t>
  </si>
  <si>
    <t>5.6</t>
  </si>
  <si>
    <t>Desmonte, traslado, mantenimiento correctivo y reinstalación de aire acondicionado: Comprende el desmonte del equipo de aire acondicionado, revisión, mantenimiento correctivo, limpieza general y posterior reinstalación, incluyendo recarga de gas refrigerante, verificación de tuberías, drenajes, conexiones eléctricas y aislamiento, así como el cambio de partes menores necesarias para su correcto funcionamiento</t>
  </si>
  <si>
    <t>5.7</t>
  </si>
  <si>
    <t xml:space="preserve">Mantenimiento de aire acondicionado tipo cassette: comprende el desmonte del equipo, revisión y diagnóstico, limpieza integral de unidad evaporadora y condensadora, limpieza de filtros, serpentines, bandejas y drenajes, revisión de tuberías, aislamiento térmico, conexiones eléctricas y sistema de drenaje, suministro y recarga de refrigerante, pruebas de funcionamiento y posterior reinstalación y puesta en servicio. El ítem incluye mano de obra especializada, herramientas, equipos, materiales, refrigerante, transporte, cargue y descargue, elementos de fijación, consumibles, desplazamiento hasta el sitio, cambio de partes menores y todos los elementos necesarios para entregar el equipo correctamente instalado y funcionando.  </t>
  </si>
  <si>
    <t>5.8</t>
  </si>
  <si>
    <t>Reubicación de cámaras de seguridad y puntos de datos existentes, incluye desmontaje de equipos, retiro y recuperación de cableado existente cuando aplique, suministro e instalación de cable UTP categoría 6, canalización en tubería PVC/EMT según necesidad, instalación de cajas, conectores RJ45, patch cord, ponchado, etiquetado, pruebas de continuidad, certificación básica de puntos, configuración básica de equipos, ajuste de cámaras, pruebas de funcionamiento, puesta en operación del sistema, fijación, limpieza del área intervenida y todos los elementos necesarios para su correcta ejecución</t>
  </si>
  <si>
    <t>5.9</t>
  </si>
  <si>
    <t>Desmonte de luminarias existentes.</t>
  </si>
  <si>
    <t>5.10</t>
  </si>
  <si>
    <t>SUMINISTRO,TRANSPORTE E INSTALACIÓN DE CABLE  2F#2CU + 1N#2CU + 1T#8CU THHN/THWN ACOMETIDA PRINCIPAL, INCLUYE TUBERÍA PVC DE 1-1/2"</t>
  </si>
  <si>
    <t>5.11</t>
  </si>
  <si>
    <t>Suministro, desmontaje del tablero eléctrico existente, traslado de circuitos y conductores, suministro e instalación de tablero eléctrico metálico de 8 circuitos con puerta y barrajes, incluye cambio de breakers termomagnéticos, cambio de totalizador principal, protecciones eléctricas, organización y marcación de circuitos, conexionado, ajustes de torque, pruebas eléctricas, verificación de funcionamiento y todos los elementos necesarios para la correcta operación del sistema</t>
  </si>
  <si>
    <t>INSTALACIONES HIDRAULICAS Y SANITARIAS</t>
  </si>
  <si>
    <t>6.1</t>
  </si>
  <si>
    <t>Revisión, reubicacion y mantenimiento de instalaciones hidrosanitarias: Inspección general del sistema para detectar y corregir malos olores, taponamientos y fugas, incluyendo limpieza y destaponamiento de tuberías, rejillas y cajas de inspección, ajuste de conexiones y verificación de su correcto funcionamiento</t>
  </si>
  <si>
    <t>6.2</t>
  </si>
  <si>
    <t>Suministro e instalación de tuberías de desagüe de aguas lluvias (Ø 3” y 4”): Incluye el suministro, transporte e instalación de tuberías PVC de 3” y 4” para evacuación de aguas lluvias, con todos sus accesorios (codos, tees, uniones, reducciones, etc.), corte, ajuste, pegado, fijación y pruebas de funcionamiento, así como mano de obra, herramientas y equipos necesarios para su correcta ejecución</t>
  </si>
  <si>
    <t>6.3</t>
  </si>
  <si>
    <t xml:space="preserve">Traslado y reubicacion de electro bomba a sitio dispuesto según diseño, incluye traslado de punto electrico y todo lo necesario para el correcto funcionamiento del equipo </t>
  </si>
  <si>
    <t>6.4</t>
  </si>
  <si>
    <t xml:space="preserve">Construccion de caja de registro en concreto reforzado, para tuberias de desagues de 0,60 x 0,60 con marcos metalitcos según diseño </t>
  </si>
  <si>
    <t>PAISAJISMO - SEGURIDAD PERIMETRAL</t>
  </si>
  <si>
    <t>7.1</t>
  </si>
  <si>
    <t>Suministro, transporte y siembra de plantas ornamentales para interiores y exteriores, de especies acordes con las condiciones del proyecto, incluyendo materas en concreto, preparación, conformación y nivelación de las áreas, suministro y aplicación de abono y sustrato, siembra, fijación y riego inicial. incluye mano de obra, materiales, herramientas, equipos, transporte, cargue y descargue, disposición de residuos y manual inicial de mantenimiento, con las recomendaciones básicas para el cuidado y conservación de las especies, así como todos los elementos necesarios para garantizar su correcta ejecución, adaptación y total prendimiento.</t>
  </si>
  <si>
    <t>7.2</t>
  </si>
  <si>
    <t>Suministro e instalación de barrera de seguridad en concertina fabricada en acero galvanizado que se extiende longitudinalmente en forma de espiral, incluye párales de agarre y fijación de la misma</t>
  </si>
  <si>
    <t>CARPINTERIA - ACABADOS PARA MUROS</t>
  </si>
  <si>
    <t>8.1</t>
  </si>
  <si>
    <t xml:space="preserve">Suministro e instalacion de ventana proyectante de 10MM con marco metalico, 2 Seguros de Impacto, Empaque de Caucho EPDM Marca Extrusiones, Aluminio, Vidrio Flotado Crudo 4mm Incoloro. Medidas de 0,80 de ancho*1,60 de alto; aproximadamente </t>
  </si>
  <si>
    <t>8.2</t>
  </si>
  <si>
    <t>Suministro e instalacion de protector para ventana de fachada en tuberia galvanizada de 1/2" cal 18 con platinas perforadas; con medidas de 0,80 de ancho*1,60 de alto</t>
  </si>
  <si>
    <t>8.3</t>
  </si>
  <si>
    <t>suministro e instalacion de papel polarizado tipo smerilado para ventanas</t>
  </si>
  <si>
    <t>8.4</t>
  </si>
  <si>
    <t>Suministro e instalacion de protector para ventana de fachada izquiera en tuberia galvanizada de 1/2" cal 18 con platinas perforadas; con medidas de 0,40 de ancho*0,50 de alto</t>
  </si>
  <si>
    <t>8.5</t>
  </si>
  <si>
    <t>suministro e instalacion de protector en ventana de oficina de juez, de 0,9 x 2,5 m</t>
  </si>
  <si>
    <t>8.6</t>
  </si>
  <si>
    <t xml:space="preserve">suministro e instalacion de protector en ventanas de sala de audiencia, con medidas de 1,2 m de ancho con 2,7 m de alto </t>
  </si>
  <si>
    <t>8.7</t>
  </si>
  <si>
    <t>S/I de letrero simbolico en acrilico, incluye logo institucional según diseño actualizado</t>
  </si>
  <si>
    <t>8.8</t>
  </si>
  <si>
    <t>S/I de barandas pasa manos en hierro color negro pintura al horno con tres líneas en tubo de 3/4", bastones de 1-1/2" y tubo superior de 2" con sus bases y tapa bases, para área de rampa de acceso</t>
  </si>
  <si>
    <t>8.9</t>
  </si>
  <si>
    <t>Suministro E Instalación De Sistemas De Revestimiento En Wpc Acustico (Wood Plastic Composite), Con Fijación Oculta Resaltando Su Apariencia Estética Con Todo Lo Necesario Para Una Correcta Y Segura Ejecución De La Actividad</t>
  </si>
  <si>
    <t>8.10</t>
  </si>
  <si>
    <t>Suministro e instalacion de mueble para meson de cocina con puertas y cajones en aglomerado RH, con medidas de 1,35 de largo x 0,75 de alto x 0,70 de ancho ,color según diseño</t>
  </si>
  <si>
    <t xml:space="preserve"> ASEO GENERAL DE LA OBRA</t>
  </si>
  <si>
    <t>9.1</t>
  </si>
  <si>
    <t>Aseo general de obra</t>
  </si>
  <si>
    <t>9.2</t>
  </si>
  <si>
    <t>Control de plagas y humedad incluye limpieza y fumigación del área</t>
  </si>
  <si>
    <t xml:space="preserve">IVA SOBRE UTILIDAD OBRA </t>
  </si>
  <si>
    <t>REVISIÓN, AJUSTE Y/O COMPLEMENTACIÓN DE DISEÑOS</t>
  </si>
  <si>
    <t>IVA SOBRE UTILIDAD ESTUDIOS Y DISEÑOS</t>
  </si>
  <si>
    <r>
      <rPr>
        <b/>
        <sz val="12"/>
        <rFont val="Arial Narrow"/>
        <family val="2"/>
      </rPr>
      <t xml:space="preserve">NOTA 1: </t>
    </r>
    <r>
      <rPr>
        <sz val="12"/>
        <rFont val="Arial Narrow"/>
        <family val="2"/>
      </rPr>
      <t xml:space="preserve"> Se debe tener en cuenta que el PRECIO UNITARIO incluye el valor de A.I.U. </t>
    </r>
  </si>
  <si>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</si>
  <si>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family val="2"/>
      </rPr>
      <t>NOTA 3:</t>
    </r>
    <r>
      <rPr>
        <sz val="12"/>
        <rFont val="Arial Narrow"/>
        <family val="2"/>
      </rPr>
      <t xml:space="preserve"> El A.I.U y su discriminación deben estar en porcentaje (%). </t>
    </r>
  </si>
  <si>
    <t>IMPREVISTO</t>
  </si>
  <si>
    <r>
      <t xml:space="preserve">PLAN DE GESTION INTEGRAL DE OBRA </t>
    </r>
    <r>
      <rPr>
        <sz val="10"/>
        <rFont val="Arial Narrow"/>
        <family val="2"/>
      </rPr>
      <t>(% SOBRE COSTO DIRECTO DE OBRA)</t>
    </r>
  </si>
  <si>
    <t>SUBTOTAL OBRAS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</si>
</sst>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3">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_-* #,##0.00_-;\-* #,##0.00_-;_-* &quot;-&quot;??_-;_-@"/>
    <numFmt numFmtId="202" formatCode="&quot;$&quot;\ #,##0.000_);\(&quot;$&quot;\ #,##0.000\)"/>
    <numFmt numFmtId="203" formatCode="0.00000000000000"/>
    <numFmt numFmtId="204" formatCode="0.00000000"/>
    <numFmt numFmtId="205" formatCode="0.00000"/>
    <numFmt numFmtId="206" formatCode="_-[$$-240A]* #,##0.00_-;\-[$$-240A]* #,##0.00_-;_-[$$-240A]* &quot;-&quot;??_-;_-@"/>
    <numFmt numFmtId="207" formatCode="_-[$$-240A]\ * #,##0.00_-;\-[$$-240A]\ * #,##0.00_-;_-[$$-240A]\ * &quot;-&quot;??_-;_-@_-"/>
    <numFmt numFmtId="208" formatCode="_-[$$-240A]\ * #,##0.00_-;\-[$$-240A]\ * #,##0.00_-;_-[$$-240A]\ * &quot;-&quot;??_-;_-@"/>
    <numFmt numFmtId="209" formatCode="_-[$$-240A]* #,##0_-;\-[$$-240A]* #,##0_-;_-[$$-240A]* &quot;-&quot;??_-;_-@"/>
    <numFmt numFmtId="210" formatCode="_-&quot;$&quot;\ * #,##0.00_-;\-&quot;$&quot;\ * #,##0.00_-;_-&quot;$&quot;\ * &quot;-&quot;??_-;_-@"/>
    <numFmt numFmtId="211" formatCode="_-[$$-240A]\ * #,##0_-;\-[$$-240A]\ * #,##0_-;_-[$$-240A]\ * &quot;-&quot;??_-;_-@"/>
    <numFmt numFmtId="212" formatCode="_-* #,##0_-;\-* #,##0_-;_-* &quot;-&quot;??_-;_-@_-"/>
    <numFmt numFmtId="213" formatCode="_-&quot;$&quot;* #,##0_-;\-&quot;$&quot;* #,##0_-;_-&quot;$&quot;* &quot;-&quot;??_-;_-@_-"/>
    <numFmt numFmtId="214" formatCode="_-&quot;$&quot;\ * #,##0_-;\-&quot;$&quot;\ * #,##0_-;_-&quot;$&quot;\ * &quot;-&quot;??_-;_-@_-"/>
  </numFmts>
  <fonts count="65">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color rgb="FF000000"/>
      <name val="Calibri"/>
      <scheme val="minor"/>
    </font>
    <font>
      <sz val="12"/>
      <name val="Arial Narrow"/>
      <family val="2"/>
    </font>
    <font>
      <b/>
      <sz val="12"/>
      <color rgb="FF595959"/>
      <name val="Arial Narrow"/>
      <family val="2"/>
    </font>
    <font>
      <sz val="12"/>
      <color rgb="FF000000"/>
      <name val="Arial Narrow"/>
      <family val="2"/>
    </font>
    <font>
      <sz val="12"/>
      <color rgb="FF595959"/>
      <name val="Arial Narrow"/>
      <family val="2"/>
    </font>
    <font>
      <b/>
      <sz val="12"/>
      <name val="Arial Narrow"/>
      <family val="2"/>
    </font>
    <font>
      <sz val="12"/>
      <name val="Arial"/>
      <family val="2"/>
    </font>
    <font>
      <sz val="12"/>
      <name val="Arial MT"/>
      <family val="2"/>
    </font>
    <font>
      <sz val="12"/>
      <color theme="1"/>
      <name val="Arial Narrow"/>
      <family val="2"/>
    </font>
    <font>
      <sz val="12"/>
      <color theme="1"/>
      <name val="Arial"/>
      <family val="2"/>
    </font>
    <font>
      <sz val="12"/>
      <color rgb="FF000000"/>
      <name val="Arial"/>
      <family val="2"/>
    </font>
    <font>
      <sz val="10"/>
      <color rgb="FF000000"/>
      <name val="Calibri"/>
      <family val="2"/>
      <scheme val="minor"/>
    </font>
    <font>
      <b/>
      <sz val="12"/>
      <color rgb="FFFF0000"/>
      <name val="Arial Narrow"/>
      <family val="2"/>
    </font>
    <font>
      <sz val="12"/>
      <color rgb="FF000000"/>
      <name val="Calibri"/>
      <family val="2"/>
      <scheme val="minor"/>
    </font>
    <font>
      <sz val="10"/>
      <name val="Arial"/>
    </font>
    <font>
      <b/>
      <sz val="12"/>
      <color rgb="FF000000"/>
      <name val="Arial Narrow"/>
      <family val="2"/>
    </font>
    <font>
      <sz val="10"/>
      <name val="Arial Narrow"/>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BFBFBF"/>
        <bgColor rgb="FFBFBFBF"/>
      </patternFill>
    </fill>
    <fill>
      <patternFill patternType="solid">
        <fgColor rgb="FFFFFF00"/>
        <bgColor rgb="FFFFFF00"/>
      </patternFill>
    </fill>
    <fill>
      <patternFill patternType="solid">
        <fgColor rgb="FF7F7F7F"/>
        <bgColor rgb="FF7F7F7F"/>
      </patternFill>
    </fill>
  </fills>
  <borders count="15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style="medium">
        <color indexed="64"/>
      </left>
      <right/>
      <top/>
      <bottom style="thin">
        <color rgb="FF000000"/>
      </bottom>
      <diagonal/>
    </border>
    <border>
      <left/>
      <right/>
      <top/>
      <bottom style="thin">
        <color rgb="FF000000"/>
      </bottom>
      <diagonal/>
    </border>
    <border>
      <left/>
      <right style="medium">
        <color indexed="64"/>
      </right>
      <top/>
      <bottom style="thin">
        <color rgb="FF000000"/>
      </bottom>
      <diagonal/>
    </border>
    <border>
      <left style="medium">
        <color indexed="64"/>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bottom style="medium">
        <color rgb="FF000000"/>
      </bottom>
      <diagonal/>
    </border>
    <border>
      <left/>
      <right/>
      <top/>
      <bottom style="medium">
        <color rgb="FF000000"/>
      </bottom>
      <diagonal/>
    </border>
    <border>
      <left/>
      <right style="medium">
        <color indexed="64"/>
      </right>
      <top/>
      <bottom style="medium">
        <color rgb="FF000000"/>
      </bottom>
      <diagonal/>
    </border>
    <border>
      <left style="medium">
        <color indexed="64"/>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style="thin">
        <color rgb="FF000000"/>
      </right>
      <top style="medium">
        <color rgb="FF000000"/>
      </top>
      <bottom/>
      <diagonal/>
    </border>
    <border>
      <left style="thin">
        <color rgb="FF000000"/>
      </left>
      <right style="medium">
        <color indexed="64"/>
      </right>
      <top style="medium">
        <color rgb="FF000000"/>
      </top>
      <bottom/>
      <diagonal/>
    </border>
    <border>
      <left style="medium">
        <color indexed="64"/>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bottom style="medium">
        <color rgb="FF000000"/>
      </bottom>
      <diagonal/>
    </border>
    <border>
      <left style="thin">
        <color rgb="FF000000"/>
      </left>
      <right style="medium">
        <color indexed="64"/>
      </right>
      <top/>
      <bottom style="medium">
        <color rgb="FF000000"/>
      </bottom>
      <diagonal/>
    </border>
    <border>
      <left style="medium">
        <color indexed="64"/>
      </left>
      <right/>
      <top style="medium">
        <color rgb="FF000000"/>
      </top>
      <bottom/>
      <diagonal/>
    </border>
    <border>
      <left/>
      <right/>
      <top style="medium">
        <color rgb="FF000000"/>
      </top>
      <bottom style="medium">
        <color rgb="FF000000"/>
      </bottom>
      <diagonal/>
    </border>
    <border>
      <left/>
      <right/>
      <top style="medium">
        <color rgb="FF000000"/>
      </top>
      <bottom/>
      <diagonal/>
    </border>
    <border>
      <left/>
      <right style="medium">
        <color indexed="64"/>
      </right>
      <top style="medium">
        <color rgb="FF000000"/>
      </top>
      <bottom style="medium">
        <color rgb="FF000000"/>
      </bottom>
      <diagonal/>
    </border>
    <border>
      <left/>
      <right/>
      <top style="medium">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indexed="64"/>
      </left>
      <right style="medium">
        <color indexed="64"/>
      </right>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right style="medium">
        <color rgb="FF000000"/>
      </right>
      <top/>
      <bottom style="medium">
        <color rgb="FF000000"/>
      </bottom>
      <diagonal/>
    </border>
    <border>
      <left/>
      <right style="medium">
        <color rgb="FF000000"/>
      </right>
      <top style="thin">
        <color rgb="FF000000"/>
      </top>
      <bottom style="thin">
        <color rgb="FF000000"/>
      </bottom>
      <diagonal/>
    </border>
    <border>
      <left/>
      <right style="medium">
        <color rgb="FF000000"/>
      </right>
      <top style="thin">
        <color rgb="FF000000"/>
      </top>
      <bottom/>
      <diagonal/>
    </border>
    <border>
      <left style="medium">
        <color indexed="64"/>
      </left>
      <right style="medium">
        <color indexed="64"/>
      </right>
      <top/>
      <bottom style="medium">
        <color indexed="64"/>
      </bottom>
      <diagonal/>
    </border>
    <border>
      <left style="thin">
        <color rgb="FF000000"/>
      </left>
      <right style="thin">
        <color rgb="FF000000"/>
      </right>
      <top/>
      <bottom/>
      <diagonal/>
    </border>
    <border>
      <left style="medium">
        <color rgb="FF000000"/>
      </left>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thin">
        <color rgb="FF000000"/>
      </left>
      <right/>
      <top style="thin">
        <color rgb="FF000000"/>
      </top>
      <bottom style="thin">
        <color rgb="FF000000"/>
      </bottom>
      <diagonal/>
    </border>
    <border>
      <left style="medium">
        <color indexed="64"/>
      </left>
      <right/>
      <top style="thin">
        <color rgb="FF000000"/>
      </top>
      <bottom/>
      <diagonal/>
    </border>
    <border>
      <left/>
      <right style="thin">
        <color rgb="FF000000"/>
      </right>
      <top/>
      <bottom style="medium">
        <color indexed="64"/>
      </bottom>
      <diagonal/>
    </border>
    <border>
      <left style="thin">
        <color rgb="FF000000"/>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s>
  <cellStyleXfs count="260">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37" fillId="0" borderId="0"/>
    <xf numFmtId="0" fontId="38" fillId="0" borderId="0" applyNumberFormat="0" applyFill="0" applyBorder="0" applyAlignment="0" applyProtection="0">
      <alignment vertical="top"/>
      <protection locked="0"/>
    </xf>
    <xf numFmtId="0" fontId="48" fillId="0" borderId="0"/>
    <xf numFmtId="44" fontId="59" fillId="0" borderId="0" applyFont="0" applyFill="0" applyBorder="0" applyAlignment="0" applyProtection="0"/>
    <xf numFmtId="43" fontId="59" fillId="0" borderId="0" applyFont="0" applyFill="0" applyBorder="0" applyAlignment="0" applyProtection="0"/>
    <xf numFmtId="164" fontId="62" fillId="0" borderId="0" applyFont="0" applyFill="0" applyBorder="0" applyAlignment="0" applyProtection="0"/>
    <xf numFmtId="9" fontId="62" fillId="0" borderId="0" applyFont="0" applyFill="0" applyBorder="0" applyAlignment="0" applyProtection="0"/>
  </cellStyleXfs>
  <cellXfs count="551">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6"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5"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180" fontId="39" fillId="0" borderId="30" xfId="129" applyNumberFormat="1" applyFont="1" applyBorder="1" applyAlignment="1">
      <alignment vertical="center"/>
    </xf>
    <xf numFmtId="0" fontId="39" fillId="0" borderId="0" xfId="126" applyFont="1" applyAlignment="1">
      <alignment horizontal="center" vertical="center"/>
    </xf>
    <xf numFmtId="180" fontId="42" fillId="0" borderId="30" xfId="129" applyNumberFormat="1" applyFont="1" applyBorder="1" applyAlignment="1">
      <alignment vertical="center"/>
    </xf>
    <xf numFmtId="2" fontId="39" fillId="0" borderId="0" xfId="128" applyNumberFormat="1" applyFont="1"/>
    <xf numFmtId="180"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1" fontId="39" fillId="0" borderId="37" xfId="90" applyNumberFormat="1" applyFont="1" applyBorder="1"/>
    <xf numFmtId="185" fontId="42" fillId="26" borderId="45" xfId="60" applyNumberFormat="1" applyFont="1" applyFill="1" applyBorder="1" applyAlignment="1">
      <alignment horizontal="center" vertical="center"/>
    </xf>
    <xf numFmtId="183" fontId="39" fillId="0" borderId="37" xfId="90" applyNumberFormat="1" applyFont="1" applyBorder="1"/>
    <xf numFmtId="185"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4" fontId="39" fillId="0" borderId="81" xfId="34" applyNumberFormat="1" applyFont="1" applyBorder="1"/>
    <xf numFmtId="0" fontId="39" fillId="0" borderId="82" xfId="89" applyFont="1" applyBorder="1"/>
    <xf numFmtId="0" fontId="39" fillId="25" borderId="36" xfId="89" applyFont="1" applyFill="1" applyBorder="1"/>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6"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9" fillId="0" borderId="0" xfId="255" applyFont="1"/>
    <xf numFmtId="0" fontId="50" fillId="0" borderId="0" xfId="255" applyFont="1" applyAlignment="1">
      <alignment horizontal="left"/>
    </xf>
    <xf numFmtId="0" fontId="51" fillId="0" borderId="0" xfId="255" applyFont="1"/>
    <xf numFmtId="201" fontId="49" fillId="0" borderId="0" xfId="255" applyNumberFormat="1" applyFont="1"/>
    <xf numFmtId="0" fontId="52" fillId="0" borderId="0" xfId="255" applyFont="1" applyAlignment="1">
      <alignment horizontal="left"/>
    </xf>
    <xf numFmtId="0" fontId="49" fillId="0" borderId="0" xfId="255" applyFont="1" applyAlignment="1">
      <alignment horizontal="center"/>
    </xf>
    <xf numFmtId="0" fontId="49" fillId="0" borderId="88" xfId="255" applyFont="1" applyBorder="1"/>
    <xf numFmtId="0" fontId="49" fillId="0" borderId="89" xfId="255" applyFont="1" applyBorder="1"/>
    <xf numFmtId="0" fontId="53" fillId="0" borderId="107" xfId="255" applyFont="1" applyBorder="1" applyAlignment="1">
      <alignment horizontal="center" vertical="center" wrapText="1"/>
    </xf>
    <xf numFmtId="0" fontId="53" fillId="30" borderId="110" xfId="255" applyFont="1" applyFill="1" applyBorder="1" applyAlignment="1">
      <alignment horizontal="center" vertical="center"/>
    </xf>
    <xf numFmtId="0" fontId="53" fillId="30" borderId="111" xfId="255" applyFont="1" applyFill="1" applyBorder="1" applyAlignment="1">
      <alignment vertical="center"/>
    </xf>
    <xf numFmtId="0" fontId="53" fillId="30" borderId="112" xfId="255" applyFont="1" applyFill="1" applyBorder="1" applyAlignment="1">
      <alignment horizontal="center" vertical="center"/>
    </xf>
    <xf numFmtId="0" fontId="53" fillId="30" borderId="111" xfId="255" applyFont="1" applyFill="1" applyBorder="1" applyAlignment="1">
      <alignment horizontal="center" vertical="center"/>
    </xf>
    <xf numFmtId="0" fontId="53" fillId="30" borderId="113" xfId="255" applyFont="1" applyFill="1" applyBorder="1" applyAlignment="1">
      <alignment vertical="center"/>
    </xf>
    <xf numFmtId="0" fontId="49" fillId="0" borderId="69" xfId="255" applyFont="1" applyBorder="1" applyAlignment="1">
      <alignment horizontal="center" vertical="center"/>
    </xf>
    <xf numFmtId="0" fontId="49" fillId="0" borderId="114" xfId="255" applyFont="1" applyBorder="1" applyAlignment="1">
      <alignment horizontal="center" vertical="center"/>
    </xf>
    <xf numFmtId="0" fontId="49" fillId="0" borderId="115" xfId="255" applyFont="1" applyBorder="1" applyAlignment="1">
      <alignment horizontal="center" vertical="center"/>
    </xf>
    <xf numFmtId="0" fontId="54" fillId="0" borderId="18" xfId="255" applyFont="1" applyBorder="1" applyAlignment="1">
      <alignment horizontal="left" vertical="center" wrapText="1"/>
    </xf>
    <xf numFmtId="0" fontId="55" fillId="0" borderId="23" xfId="255" applyFont="1" applyBorder="1" applyAlignment="1">
      <alignment horizontal="center" vertical="center" wrapText="1"/>
    </xf>
    <xf numFmtId="4" fontId="49" fillId="0" borderId="116" xfId="255" applyNumberFormat="1" applyFont="1" applyBorder="1" applyAlignment="1">
      <alignment vertical="center" wrapText="1"/>
    </xf>
    <xf numFmtId="202" fontId="49" fillId="0" borderId="116" xfId="255" applyNumberFormat="1" applyFont="1" applyBorder="1" applyAlignment="1">
      <alignment horizontal="right" vertical="center" wrapText="1"/>
    </xf>
    <xf numFmtId="167" fontId="49" fillId="0" borderId="117" xfId="255" applyNumberFormat="1" applyFont="1" applyBorder="1" applyAlignment="1">
      <alignment horizontal="right" vertical="center" wrapText="1"/>
    </xf>
    <xf numFmtId="0" fontId="49" fillId="0" borderId="118" xfId="255" applyFont="1" applyBorder="1" applyAlignment="1">
      <alignment horizontal="center" vertical="center"/>
    </xf>
    <xf numFmtId="0" fontId="49" fillId="0" borderId="94" xfId="255" applyFont="1" applyBorder="1" applyAlignment="1">
      <alignment horizontal="center" vertical="center"/>
    </xf>
    <xf numFmtId="167" fontId="49" fillId="0" borderId="116" xfId="255" applyNumberFormat="1" applyFont="1" applyBorder="1" applyAlignment="1">
      <alignment horizontal="right" vertical="center" wrapText="1"/>
    </xf>
    <xf numFmtId="4" fontId="49" fillId="25" borderId="116" xfId="255" applyNumberFormat="1" applyFont="1" applyFill="1" applyBorder="1" applyAlignment="1">
      <alignment vertical="center" wrapText="1"/>
    </xf>
    <xf numFmtId="167" fontId="49" fillId="25" borderId="116" xfId="255" applyNumberFormat="1" applyFont="1" applyFill="1" applyBorder="1" applyAlignment="1">
      <alignment horizontal="right" vertical="center" wrapText="1"/>
    </xf>
    <xf numFmtId="0" fontId="49" fillId="0" borderId="39" xfId="255" applyFont="1" applyBorder="1" applyAlignment="1">
      <alignment horizontal="left" vertical="center"/>
    </xf>
    <xf numFmtId="0" fontId="49" fillId="0" borderId="41" xfId="255" applyFont="1" applyBorder="1" applyAlignment="1">
      <alignment horizontal="center" vertical="center"/>
    </xf>
    <xf numFmtId="0" fontId="49" fillId="0" borderId="41" xfId="255" applyFont="1" applyBorder="1" applyAlignment="1">
      <alignment horizontal="left" vertical="center" wrapText="1"/>
    </xf>
    <xf numFmtId="4" fontId="49" fillId="0" borderId="41" xfId="255" applyNumberFormat="1" applyFont="1" applyBorder="1" applyAlignment="1">
      <alignment vertical="center" wrapText="1"/>
    </xf>
    <xf numFmtId="167" fontId="49" fillId="0" borderId="41" xfId="255" applyNumberFormat="1" applyFont="1" applyBorder="1" applyAlignment="1">
      <alignment horizontal="right" vertical="center" wrapText="1"/>
    </xf>
    <xf numFmtId="176" fontId="53" fillId="25" borderId="42" xfId="255" applyNumberFormat="1" applyFont="1" applyFill="1" applyBorder="1" applyAlignment="1">
      <alignment horizontal="right" vertical="center"/>
    </xf>
    <xf numFmtId="4" fontId="49" fillId="0" borderId="0" xfId="255" applyNumberFormat="1" applyFont="1"/>
    <xf numFmtId="0" fontId="53" fillId="30" borderId="39" xfId="255" applyFont="1" applyFill="1" applyBorder="1" applyAlignment="1">
      <alignment horizontal="center" vertical="center"/>
    </xf>
    <xf numFmtId="0" fontId="53" fillId="30" borderId="41" xfId="255" applyFont="1" applyFill="1" applyBorder="1" applyAlignment="1">
      <alignment vertical="center"/>
    </xf>
    <xf numFmtId="0" fontId="53" fillId="30" borderId="119" xfId="255" applyFont="1" applyFill="1" applyBorder="1" applyAlignment="1">
      <alignment horizontal="center" vertical="center"/>
    </xf>
    <xf numFmtId="0" fontId="53" fillId="30" borderId="41" xfId="255" applyFont="1" applyFill="1" applyBorder="1" applyAlignment="1">
      <alignment horizontal="center" vertical="center"/>
    </xf>
    <xf numFmtId="0" fontId="53" fillId="30" borderId="42" xfId="255" applyFont="1" applyFill="1" applyBorder="1" applyAlignment="1">
      <alignment vertical="center"/>
    </xf>
    <xf numFmtId="2" fontId="49" fillId="0" borderId="120" xfId="255" applyNumberFormat="1" applyFont="1" applyBorder="1" applyAlignment="1">
      <alignment horizontal="center" vertical="center"/>
    </xf>
    <xf numFmtId="0" fontId="49" fillId="0" borderId="91" xfId="255" applyFont="1" applyBorder="1" applyAlignment="1">
      <alignment horizontal="center" vertical="center"/>
    </xf>
    <xf numFmtId="0" fontId="49" fillId="0" borderId="121" xfId="255" applyFont="1" applyBorder="1" applyAlignment="1">
      <alignment horizontal="center" vertical="center"/>
    </xf>
    <xf numFmtId="0" fontId="54" fillId="25" borderId="18" xfId="255" applyFont="1" applyFill="1" applyBorder="1" applyAlignment="1">
      <alignment horizontal="left" vertical="center" wrapText="1"/>
    </xf>
    <xf numFmtId="0" fontId="54" fillId="0" borderId="23" xfId="255" applyFont="1" applyBorder="1" applyAlignment="1">
      <alignment horizontal="center" vertical="center" wrapText="1"/>
    </xf>
    <xf numFmtId="4" fontId="49" fillId="0" borderId="122" xfId="255" applyNumberFormat="1" applyFont="1" applyBorder="1" applyAlignment="1">
      <alignment vertical="center" wrapText="1"/>
    </xf>
    <xf numFmtId="167" fontId="49" fillId="0" borderId="122" xfId="255" applyNumberFormat="1" applyFont="1" applyBorder="1" applyAlignment="1">
      <alignment horizontal="right" vertical="center" wrapText="1"/>
    </xf>
    <xf numFmtId="2" fontId="49" fillId="0" borderId="123" xfId="255" applyNumberFormat="1" applyFont="1" applyBorder="1" applyAlignment="1">
      <alignment horizontal="center" vertical="center"/>
    </xf>
    <xf numFmtId="0" fontId="54" fillId="0" borderId="18" xfId="255" applyFont="1" applyBorder="1" applyAlignment="1">
      <alignment vertical="center" wrapText="1"/>
    </xf>
    <xf numFmtId="167" fontId="56" fillId="0" borderId="116" xfId="255" applyNumberFormat="1" applyFont="1" applyBorder="1" applyAlignment="1">
      <alignment horizontal="right" vertical="center" wrapText="1"/>
    </xf>
    <xf numFmtId="0" fontId="49" fillId="25" borderId="0" xfId="255" applyFont="1" applyFill="1"/>
    <xf numFmtId="0" fontId="49" fillId="25" borderId="88" xfId="255" applyFont="1" applyFill="1" applyBorder="1"/>
    <xf numFmtId="0" fontId="49" fillId="25" borderId="94" xfId="255" applyFont="1" applyFill="1" applyBorder="1" applyAlignment="1">
      <alignment horizontal="center" vertical="center"/>
    </xf>
    <xf numFmtId="0" fontId="49" fillId="25" borderId="115" xfId="255" applyFont="1" applyFill="1" applyBorder="1" applyAlignment="1">
      <alignment horizontal="center" vertical="center"/>
    </xf>
    <xf numFmtId="0" fontId="54" fillId="25" borderId="18" xfId="255" applyFont="1" applyFill="1" applyBorder="1" applyAlignment="1">
      <alignment vertical="center" wrapText="1"/>
    </xf>
    <xf numFmtId="0" fontId="55" fillId="25" borderId="23" xfId="255" applyFont="1" applyFill="1" applyBorder="1" applyAlignment="1">
      <alignment horizontal="center" vertical="center" wrapText="1"/>
    </xf>
    <xf numFmtId="0" fontId="49" fillId="25" borderId="89" xfId="255" applyFont="1" applyFill="1" applyBorder="1"/>
    <xf numFmtId="4" fontId="49" fillId="25" borderId="0" xfId="255" applyNumberFormat="1" applyFont="1" applyFill="1"/>
    <xf numFmtId="0" fontId="51" fillId="25" borderId="0" xfId="255" applyFont="1" applyFill="1"/>
    <xf numFmtId="176" fontId="53" fillId="0" borderId="42" xfId="255" applyNumberFormat="1" applyFont="1" applyBorder="1" applyAlignment="1">
      <alignment horizontal="right" vertical="center"/>
    </xf>
    <xf numFmtId="0" fontId="49" fillId="0" borderId="120" xfId="255" applyFont="1" applyBorder="1" applyAlignment="1">
      <alignment horizontal="center" vertical="center"/>
    </xf>
    <xf numFmtId="0" fontId="49" fillId="0" borderId="123" xfId="255" applyFont="1" applyBorder="1" applyAlignment="1">
      <alignment horizontal="center" vertical="center"/>
    </xf>
    <xf numFmtId="0" fontId="54" fillId="0" borderId="116" xfId="255" applyFont="1" applyBorder="1" applyAlignment="1">
      <alignment horizontal="left" vertical="center" wrapText="1"/>
    </xf>
    <xf numFmtId="0" fontId="57" fillId="0" borderId="18" xfId="255" applyFont="1" applyBorder="1" applyAlignment="1">
      <alignment vertical="center" wrapText="1"/>
    </xf>
    <xf numFmtId="0" fontId="49" fillId="0" borderId="116" xfId="255" applyFont="1" applyBorder="1" applyAlignment="1">
      <alignment horizontal="center" vertical="center"/>
    </xf>
    <xf numFmtId="0" fontId="58" fillId="0" borderId="18" xfId="255" applyFont="1" applyBorder="1" applyAlignment="1">
      <alignment vertical="center" wrapText="1"/>
    </xf>
    <xf numFmtId="0" fontId="49" fillId="0" borderId="124" xfId="255" applyFont="1" applyBorder="1" applyAlignment="1">
      <alignment horizontal="center" vertical="center"/>
    </xf>
    <xf numFmtId="0" fontId="49" fillId="0" borderId="125" xfId="255" applyFont="1" applyBorder="1" applyAlignment="1">
      <alignment horizontal="center" vertical="center"/>
    </xf>
    <xf numFmtId="0" fontId="58" fillId="0" borderId="75" xfId="255" applyFont="1" applyBorder="1" applyAlignment="1">
      <alignment vertical="center" wrapText="1"/>
    </xf>
    <xf numFmtId="0" fontId="54" fillId="0" borderId="63" xfId="255" applyFont="1" applyBorder="1" applyAlignment="1">
      <alignment horizontal="center" vertical="center" wrapText="1"/>
    </xf>
    <xf numFmtId="4" fontId="49" fillId="0" borderId="126" xfId="255" applyNumberFormat="1" applyFont="1" applyBorder="1" applyAlignment="1">
      <alignment vertical="center" wrapText="1"/>
    </xf>
    <xf numFmtId="167" fontId="49" fillId="0" borderId="126" xfId="255" applyNumberFormat="1" applyFont="1" applyBorder="1" applyAlignment="1">
      <alignment horizontal="right" vertical="center" wrapText="1"/>
    </xf>
    <xf numFmtId="0" fontId="53" fillId="30" borderId="11" xfId="255" applyFont="1" applyFill="1" applyBorder="1" applyAlignment="1">
      <alignment horizontal="center" vertical="center"/>
    </xf>
    <xf numFmtId="0" fontId="53" fillId="30" borderId="127" xfId="255" applyFont="1" applyFill="1" applyBorder="1" applyAlignment="1">
      <alignment vertical="center"/>
    </xf>
    <xf numFmtId="0" fontId="53" fillId="30" borderId="97" xfId="255" applyFont="1" applyFill="1" applyBorder="1" applyAlignment="1">
      <alignment horizontal="center" vertical="center"/>
    </xf>
    <xf numFmtId="0" fontId="53" fillId="30" borderId="97" xfId="255" applyFont="1" applyFill="1" applyBorder="1" applyAlignment="1">
      <alignment vertical="center"/>
    </xf>
    <xf numFmtId="0" fontId="53" fillId="30" borderId="98" xfId="255" applyFont="1" applyFill="1" applyBorder="1" applyAlignment="1">
      <alignment vertical="center"/>
    </xf>
    <xf numFmtId="0" fontId="49" fillId="0" borderId="128" xfId="255" applyFont="1" applyBorder="1" applyAlignment="1">
      <alignment horizontal="center" vertical="center"/>
    </xf>
    <xf numFmtId="176" fontId="51" fillId="0" borderId="0" xfId="255" applyNumberFormat="1" applyFont="1"/>
    <xf numFmtId="0" fontId="58" fillId="0" borderId="23" xfId="255" applyFont="1" applyBorder="1" applyAlignment="1">
      <alignment horizontal="center" vertical="center" wrapText="1"/>
    </xf>
    <xf numFmtId="0" fontId="49" fillId="0" borderId="129" xfId="255" applyFont="1" applyBorder="1" applyAlignment="1">
      <alignment horizontal="center" vertical="center"/>
    </xf>
    <xf numFmtId="0" fontId="49" fillId="0" borderId="126" xfId="255" applyFont="1" applyBorder="1" applyAlignment="1">
      <alignment horizontal="center" vertical="center"/>
    </xf>
    <xf numFmtId="0" fontId="53" fillId="0" borderId="65" xfId="255" applyFont="1" applyBorder="1" applyAlignment="1">
      <alignment vertical="center"/>
    </xf>
    <xf numFmtId="0" fontId="54" fillId="0" borderId="25" xfId="255" applyFont="1" applyBorder="1" applyAlignment="1">
      <alignment vertical="center" wrapText="1"/>
    </xf>
    <xf numFmtId="0" fontId="54" fillId="0" borderId="65" xfId="255" applyFont="1" applyBorder="1" applyAlignment="1">
      <alignment horizontal="center" vertical="center" wrapText="1"/>
    </xf>
    <xf numFmtId="2" fontId="49" fillId="0" borderId="25" xfId="255" applyNumberFormat="1" applyFont="1" applyBorder="1" applyAlignment="1">
      <alignment vertical="center"/>
    </xf>
    <xf numFmtId="0" fontId="53" fillId="0" borderId="23" xfId="255" applyFont="1" applyBorder="1" applyAlignment="1">
      <alignment vertical="center"/>
    </xf>
    <xf numFmtId="2" fontId="49" fillId="0" borderId="18" xfId="255" applyNumberFormat="1" applyFont="1" applyBorder="1" applyAlignment="1">
      <alignment vertical="center"/>
    </xf>
    <xf numFmtId="44" fontId="49" fillId="0" borderId="18" xfId="256" applyFont="1" applyFill="1" applyBorder="1" applyAlignment="1">
      <alignment vertical="center"/>
    </xf>
    <xf numFmtId="0" fontId="49" fillId="0" borderId="130" xfId="255" applyFont="1" applyBorder="1" applyAlignment="1">
      <alignment horizontal="center" vertical="center"/>
    </xf>
    <xf numFmtId="0" fontId="49" fillId="0" borderId="25" xfId="255" applyFont="1" applyBorder="1" applyAlignment="1">
      <alignment horizontal="center" vertical="center"/>
    </xf>
    <xf numFmtId="0" fontId="53" fillId="0" borderId="25" xfId="255" applyFont="1" applyBorder="1" applyAlignment="1">
      <alignment vertical="center"/>
    </xf>
    <xf numFmtId="0" fontId="54" fillId="0" borderId="25" xfId="255" applyFont="1" applyBorder="1" applyAlignment="1">
      <alignment horizontal="center" vertical="center" wrapText="1"/>
    </xf>
    <xf numFmtId="44" fontId="49" fillId="0" borderId="25" xfId="256" applyFont="1" applyFill="1" applyBorder="1" applyAlignment="1">
      <alignment vertical="center"/>
    </xf>
    <xf numFmtId="167" fontId="49" fillId="0" borderId="25" xfId="255" applyNumberFormat="1" applyFont="1" applyBorder="1" applyAlignment="1">
      <alignment horizontal="right" vertical="center" wrapText="1"/>
    </xf>
    <xf numFmtId="0" fontId="53" fillId="0" borderId="47" xfId="255" applyFont="1" applyBorder="1" applyAlignment="1">
      <alignment vertical="center"/>
    </xf>
    <xf numFmtId="0" fontId="54" fillId="0" borderId="47" xfId="255" applyFont="1" applyBorder="1" applyAlignment="1">
      <alignment vertical="center" wrapText="1"/>
    </xf>
    <xf numFmtId="2" fontId="49" fillId="0" borderId="47" xfId="255" applyNumberFormat="1" applyFont="1" applyBorder="1" applyAlignment="1">
      <alignment vertical="center"/>
    </xf>
    <xf numFmtId="44" fontId="49" fillId="0" borderId="47" xfId="256" applyFont="1" applyFill="1" applyBorder="1" applyAlignment="1">
      <alignment vertical="center"/>
    </xf>
    <xf numFmtId="44" fontId="51" fillId="0" borderId="0" xfId="256" applyFont="1"/>
    <xf numFmtId="44" fontId="51" fillId="0" borderId="0" xfId="255" applyNumberFormat="1" applyFont="1"/>
    <xf numFmtId="0" fontId="53" fillId="30" borderId="58" xfId="255" applyFont="1" applyFill="1" applyBorder="1" applyAlignment="1">
      <alignment horizontal="center" vertical="center"/>
    </xf>
    <xf numFmtId="0" fontId="53" fillId="30" borderId="57" xfId="255" applyFont="1" applyFill="1" applyBorder="1" applyAlignment="1">
      <alignment horizontal="center" vertical="center"/>
    </xf>
    <xf numFmtId="0" fontId="53" fillId="30" borderId="57" xfId="255" applyFont="1" applyFill="1" applyBorder="1" applyAlignment="1">
      <alignment vertical="center"/>
    </xf>
    <xf numFmtId="0" fontId="53" fillId="0" borderId="54" xfId="255" applyFont="1" applyBorder="1" applyAlignment="1">
      <alignment vertical="center"/>
    </xf>
    <xf numFmtId="0" fontId="58" fillId="0" borderId="65" xfId="255" applyFont="1" applyBorder="1" applyAlignment="1">
      <alignment vertical="center" wrapText="1"/>
    </xf>
    <xf numFmtId="0" fontId="49" fillId="0" borderId="25" xfId="255" applyFont="1" applyBorder="1" applyAlignment="1">
      <alignment vertical="center"/>
    </xf>
    <xf numFmtId="0" fontId="53" fillId="0" borderId="22" xfId="255" applyFont="1" applyBorder="1" applyAlignment="1">
      <alignment vertical="center"/>
    </xf>
    <xf numFmtId="0" fontId="58" fillId="0" borderId="23" xfId="255" applyFont="1" applyBorder="1" applyAlignment="1">
      <alignment vertical="center" wrapText="1"/>
    </xf>
    <xf numFmtId="0" fontId="54" fillId="0" borderId="23" xfId="255" applyFont="1" applyBorder="1" applyAlignment="1">
      <alignment vertical="center" wrapText="1"/>
    </xf>
    <xf numFmtId="0" fontId="53" fillId="0" borderId="53" xfId="255" applyFont="1" applyBorder="1" applyAlignment="1">
      <alignment vertical="center"/>
    </xf>
    <xf numFmtId="0" fontId="58" fillId="0" borderId="63" xfId="255" applyFont="1" applyBorder="1" applyAlignment="1">
      <alignment vertical="center" wrapText="1"/>
    </xf>
    <xf numFmtId="2" fontId="49" fillId="0" borderId="75" xfId="255" applyNumberFormat="1" applyFont="1" applyBorder="1" applyAlignment="1">
      <alignment vertical="center"/>
    </xf>
    <xf numFmtId="0" fontId="49" fillId="0" borderId="22" xfId="255" applyFont="1" applyBorder="1" applyAlignment="1">
      <alignment horizontal="center" vertical="center"/>
    </xf>
    <xf numFmtId="0" fontId="49" fillId="0" borderId="23" xfId="255" applyFont="1" applyBorder="1" applyAlignment="1">
      <alignment horizontal="center" vertical="center"/>
    </xf>
    <xf numFmtId="4" fontId="49" fillId="0" borderId="18" xfId="255" applyNumberFormat="1" applyFont="1" applyBorder="1" applyAlignment="1">
      <alignment vertical="center" wrapText="1"/>
    </xf>
    <xf numFmtId="203" fontId="51" fillId="0" borderId="0" xfId="255" applyNumberFormat="1" applyFont="1"/>
    <xf numFmtId="204" fontId="51" fillId="0" borderId="0" xfId="255" applyNumberFormat="1" applyFont="1"/>
    <xf numFmtId="205" fontId="51" fillId="0" borderId="0" xfId="255" applyNumberFormat="1" applyFont="1"/>
    <xf numFmtId="4" fontId="49" fillId="0" borderId="131" xfId="255" applyNumberFormat="1" applyFont="1" applyBorder="1" applyAlignment="1">
      <alignment vertical="center" wrapText="1"/>
    </xf>
    <xf numFmtId="207" fontId="51" fillId="0" borderId="0" xfId="255" applyNumberFormat="1" applyFont="1"/>
    <xf numFmtId="206" fontId="53" fillId="30" borderId="15" xfId="255" applyNumberFormat="1" applyFont="1" applyFill="1" applyBorder="1" applyAlignment="1">
      <alignment vertical="center"/>
    </xf>
    <xf numFmtId="208" fontId="49" fillId="0" borderId="0" xfId="255" applyNumberFormat="1" applyFont="1"/>
    <xf numFmtId="49" fontId="53" fillId="0" borderId="0" xfId="255" applyNumberFormat="1" applyFont="1" applyAlignment="1">
      <alignment horizontal="right" vertical="center"/>
    </xf>
    <xf numFmtId="185" fontId="53" fillId="0" borderId="0" xfId="255" applyNumberFormat="1" applyFont="1" applyAlignment="1">
      <alignment vertical="center"/>
    </xf>
    <xf numFmtId="9" fontId="60" fillId="0" borderId="102" xfId="255" applyNumberFormat="1" applyFont="1" applyBorder="1" applyAlignment="1">
      <alignment horizontal="right" vertical="center"/>
    </xf>
    <xf numFmtId="0" fontId="49" fillId="0" borderId="0" xfId="255" applyFont="1" applyAlignment="1">
      <alignment horizontal="center" vertical="center"/>
    </xf>
    <xf numFmtId="0" fontId="53" fillId="0" borderId="134" xfId="255" applyFont="1" applyBorder="1" applyAlignment="1">
      <alignment horizontal="left" vertical="center"/>
    </xf>
    <xf numFmtId="9" fontId="49" fillId="0" borderId="94" xfId="255" applyNumberFormat="1" applyFont="1" applyBorder="1" applyAlignment="1">
      <alignment horizontal="center" vertical="center"/>
    </xf>
    <xf numFmtId="180" fontId="49" fillId="0" borderId="94" xfId="255" applyNumberFormat="1" applyFont="1" applyBorder="1" applyAlignment="1">
      <alignment vertical="center"/>
    </xf>
    <xf numFmtId="0" fontId="49" fillId="0" borderId="115" xfId="255" applyFont="1" applyBorder="1" applyAlignment="1">
      <alignment vertical="center"/>
    </xf>
    <xf numFmtId="0" fontId="53" fillId="0" borderId="136" xfId="255" applyFont="1" applyBorder="1" applyAlignment="1">
      <alignment horizontal="left" vertical="center"/>
    </xf>
    <xf numFmtId="9" fontId="49" fillId="0" borderId="137" xfId="255" applyNumberFormat="1" applyFont="1" applyBorder="1" applyAlignment="1">
      <alignment horizontal="center" vertical="center"/>
    </xf>
    <xf numFmtId="180" fontId="53" fillId="0" borderId="137" xfId="255" applyNumberFormat="1" applyFont="1" applyBorder="1" applyAlignment="1">
      <alignment vertical="center"/>
    </xf>
    <xf numFmtId="0" fontId="49" fillId="0" borderId="138" xfId="255" applyFont="1" applyBorder="1" applyAlignment="1">
      <alignment vertical="center"/>
    </xf>
    <xf numFmtId="2" fontId="49" fillId="0" borderId="0" xfId="255" applyNumberFormat="1" applyFont="1"/>
    <xf numFmtId="180" fontId="49" fillId="0" borderId="0" xfId="255" applyNumberFormat="1" applyFont="1"/>
    <xf numFmtId="39" fontId="53" fillId="0" borderId="0" xfId="255" applyNumberFormat="1" applyFont="1" applyAlignment="1">
      <alignment vertical="center"/>
    </xf>
    <xf numFmtId="185" fontId="53" fillId="29" borderId="144" xfId="255" applyNumberFormat="1" applyFont="1" applyFill="1" applyBorder="1" applyAlignment="1">
      <alignment horizontal="center" vertical="center"/>
    </xf>
    <xf numFmtId="183" fontId="49" fillId="0" borderId="89" xfId="255" applyNumberFormat="1" applyFont="1" applyBorder="1"/>
    <xf numFmtId="183" fontId="49" fillId="0" borderId="0" xfId="255" applyNumberFormat="1" applyFont="1"/>
    <xf numFmtId="210" fontId="49" fillId="0" borderId="0" xfId="255" applyNumberFormat="1" applyFont="1"/>
    <xf numFmtId="185" fontId="53" fillId="29" borderId="116" xfId="255" applyNumberFormat="1" applyFont="1" applyFill="1" applyBorder="1" applyAlignment="1">
      <alignment horizontal="center" vertical="center"/>
    </xf>
    <xf numFmtId="9" fontId="49" fillId="28" borderId="117" xfId="255" applyNumberFormat="1" applyFont="1" applyFill="1" applyBorder="1" applyAlignment="1">
      <alignment horizontal="center" vertical="center"/>
    </xf>
    <xf numFmtId="185" fontId="53" fillId="29" borderId="150" xfId="255" applyNumberFormat="1" applyFont="1" applyFill="1" applyBorder="1" applyAlignment="1">
      <alignment horizontal="center" vertical="center"/>
    </xf>
    <xf numFmtId="9" fontId="49" fillId="28" borderId="151" xfId="255" applyNumberFormat="1" applyFont="1" applyFill="1" applyBorder="1" applyAlignment="1">
      <alignment horizontal="center" vertical="center"/>
    </xf>
    <xf numFmtId="0" fontId="49" fillId="0" borderId="152" xfId="255" applyFont="1" applyBorder="1"/>
    <xf numFmtId="0" fontId="49" fillId="0" borderId="153" xfId="255" applyFont="1" applyBorder="1"/>
    <xf numFmtId="0" fontId="49" fillId="0" borderId="153" xfId="255" applyFont="1" applyBorder="1" applyAlignment="1">
      <alignment horizontal="center"/>
    </xf>
    <xf numFmtId="184" fontId="49" fillId="0" borderId="153" xfId="255" applyNumberFormat="1" applyFont="1" applyBorder="1"/>
    <xf numFmtId="0" fontId="49" fillId="0" borderId="154" xfId="255" applyFont="1" applyBorder="1"/>
    <xf numFmtId="44" fontId="49" fillId="0" borderId="0" xfId="256" applyFont="1"/>
    <xf numFmtId="209" fontId="51" fillId="0" borderId="0" xfId="255" applyNumberFormat="1" applyFont="1"/>
    <xf numFmtId="44" fontId="61" fillId="0" borderId="0" xfId="255" applyNumberFormat="1" applyFont="1"/>
    <xf numFmtId="211" fontId="49" fillId="0" borderId="0" xfId="255" applyNumberFormat="1" applyFont="1"/>
    <xf numFmtId="183" fontId="49" fillId="0" borderId="0" xfId="255" applyNumberFormat="1" applyFont="1" applyAlignment="1">
      <alignment horizontal="left"/>
    </xf>
    <xf numFmtId="212" fontId="53" fillId="0" borderId="0" xfId="257" applyNumberFormat="1" applyFont="1"/>
    <xf numFmtId="211" fontId="63" fillId="0" borderId="0" xfId="255" applyNumberFormat="1" applyFont="1"/>
    <xf numFmtId="213" fontId="49" fillId="0" borderId="0" xfId="258" applyNumberFormat="1" applyFont="1"/>
    <xf numFmtId="214" fontId="49" fillId="0" borderId="0" xfId="255" applyNumberFormat="1" applyFont="1"/>
    <xf numFmtId="213" fontId="53" fillId="0" borderId="0" xfId="255" applyNumberFormat="1" applyFont="1"/>
    <xf numFmtId="164" fontId="49" fillId="0" borderId="0" xfId="258" applyFont="1"/>
    <xf numFmtId="0" fontId="49" fillId="28" borderId="93" xfId="255" applyFont="1" applyFill="1" applyBorder="1" applyAlignment="1">
      <alignment horizontal="center" vertical="center" wrapText="1"/>
    </xf>
    <xf numFmtId="0" fontId="49" fillId="28" borderId="94" xfId="255" applyFont="1" applyFill="1" applyBorder="1" applyAlignment="1">
      <alignment horizontal="center" vertical="center" wrapText="1"/>
    </xf>
    <xf numFmtId="0" fontId="49" fillId="28" borderId="95" xfId="255" applyFont="1" applyFill="1" applyBorder="1" applyAlignment="1">
      <alignment horizontal="center" vertical="center" wrapText="1"/>
    </xf>
    <xf numFmtId="0" fontId="50" fillId="0" borderId="0" xfId="255" applyFont="1" applyAlignment="1">
      <alignment horizontal="left"/>
    </xf>
    <xf numFmtId="0" fontId="51" fillId="0" borderId="0" xfId="255" applyFont="1"/>
    <xf numFmtId="0" fontId="49" fillId="0" borderId="85" xfId="255" applyFont="1" applyBorder="1" applyAlignment="1">
      <alignment horizontal="center"/>
    </xf>
    <xf numFmtId="0" fontId="49" fillId="0" borderId="86" xfId="255" applyFont="1" applyBorder="1"/>
    <xf numFmtId="0" fontId="49" fillId="0" borderId="87" xfId="255" applyFont="1" applyBorder="1"/>
    <xf numFmtId="0" fontId="53" fillId="0" borderId="58" xfId="255" applyFont="1" applyBorder="1" applyAlignment="1">
      <alignment horizontal="center"/>
    </xf>
    <xf numFmtId="0" fontId="49" fillId="0" borderId="57" xfId="255" applyFont="1" applyBorder="1"/>
    <xf numFmtId="0" fontId="49" fillId="0" borderId="56" xfId="255" applyFont="1" applyBorder="1"/>
    <xf numFmtId="0" fontId="49" fillId="0" borderId="90" xfId="255" applyFont="1" applyBorder="1" applyAlignment="1">
      <alignment horizontal="center"/>
    </xf>
    <xf numFmtId="0" fontId="49" fillId="0" borderId="91" xfId="255" applyFont="1" applyBorder="1"/>
    <xf numFmtId="0" fontId="49" fillId="0" borderId="92" xfId="255" applyFont="1" applyBorder="1"/>
    <xf numFmtId="0" fontId="49" fillId="29" borderId="93" xfId="255" applyFont="1" applyFill="1" applyBorder="1" applyAlignment="1">
      <alignment horizontal="center" wrapText="1"/>
    </xf>
    <xf numFmtId="0" fontId="49" fillId="0" borderId="94" xfId="255" applyFont="1" applyBorder="1"/>
    <xf numFmtId="0" fontId="49" fillId="0" borderId="95" xfId="255" applyFont="1" applyBorder="1"/>
    <xf numFmtId="0" fontId="53" fillId="30" borderId="96" xfId="255" applyFont="1" applyFill="1" applyBorder="1" applyAlignment="1">
      <alignment horizontal="left" vertical="center"/>
    </xf>
    <xf numFmtId="0" fontId="49" fillId="0" borderId="97" xfId="255" applyFont="1" applyBorder="1"/>
    <xf numFmtId="0" fontId="49" fillId="0" borderId="98" xfId="255" applyFont="1" applyBorder="1"/>
    <xf numFmtId="0" fontId="53" fillId="0" borderId="99" xfId="255" applyFont="1" applyBorder="1" applyAlignment="1">
      <alignment horizontal="center" vertical="center" wrapText="1"/>
    </xf>
    <xf numFmtId="0" fontId="49" fillId="0" borderId="105" xfId="255" applyFont="1" applyBorder="1"/>
    <xf numFmtId="0" fontId="53" fillId="0" borderId="100" xfId="255" applyFont="1" applyBorder="1" applyAlignment="1">
      <alignment horizontal="center" vertical="center" wrapText="1"/>
    </xf>
    <xf numFmtId="0" fontId="49" fillId="0" borderId="106" xfId="255" applyFont="1" applyBorder="1"/>
    <xf numFmtId="0" fontId="53" fillId="0" borderId="101" xfId="255" applyFont="1" applyBorder="1" applyAlignment="1">
      <alignment horizontal="center" vertical="center" wrapText="1"/>
    </xf>
    <xf numFmtId="0" fontId="49" fillId="0" borderId="102" xfId="255" applyFont="1" applyBorder="1"/>
    <xf numFmtId="0" fontId="53" fillId="0" borderId="103" xfId="255" applyFont="1" applyBorder="1" applyAlignment="1">
      <alignment horizontal="center" vertical="center" wrapText="1"/>
    </xf>
    <xf numFmtId="0" fontId="49" fillId="0" borderId="108" xfId="255" applyFont="1" applyBorder="1"/>
    <xf numFmtId="4" fontId="53" fillId="0" borderId="100" xfId="255" applyNumberFormat="1" applyFont="1" applyBorder="1" applyAlignment="1">
      <alignment horizontal="center" vertical="center" wrapText="1"/>
    </xf>
    <xf numFmtId="4" fontId="53" fillId="0" borderId="106" xfId="255" applyNumberFormat="1" applyFont="1" applyBorder="1" applyAlignment="1">
      <alignment horizontal="center" vertical="center" wrapText="1"/>
    </xf>
    <xf numFmtId="4" fontId="53" fillId="0" borderId="104" xfId="255" applyNumberFormat="1" applyFont="1" applyBorder="1" applyAlignment="1">
      <alignment horizontal="center" vertical="center" wrapText="1"/>
    </xf>
    <xf numFmtId="0" fontId="49" fillId="0" borderId="109" xfId="255" applyFont="1" applyBorder="1"/>
    <xf numFmtId="4" fontId="49" fillId="0" borderId="88" xfId="255" applyNumberFormat="1" applyFont="1" applyBorder="1" applyAlignment="1">
      <alignment horizontal="center"/>
    </xf>
    <xf numFmtId="0" fontId="49" fillId="0" borderId="132" xfId="255" applyFont="1" applyBorder="1" applyAlignment="1">
      <alignment horizontal="left" vertical="center" wrapText="1"/>
    </xf>
    <xf numFmtId="0" fontId="49" fillId="0" borderId="114" xfId="255" applyFont="1" applyBorder="1"/>
    <xf numFmtId="0" fontId="49" fillId="0" borderId="134" xfId="255" applyFont="1" applyBorder="1" applyAlignment="1">
      <alignment horizontal="left" vertical="center" wrapText="1"/>
    </xf>
    <xf numFmtId="0" fontId="49" fillId="0" borderId="115" xfId="255" applyFont="1" applyBorder="1"/>
    <xf numFmtId="0" fontId="49" fillId="0" borderId="0" xfId="255" applyFont="1" applyAlignment="1">
      <alignment horizontal="center"/>
    </xf>
    <xf numFmtId="0" fontId="49" fillId="29" borderId="140" xfId="255" applyFont="1" applyFill="1" applyBorder="1" applyAlignment="1">
      <alignment vertical="center" wrapText="1"/>
    </xf>
    <xf numFmtId="0" fontId="49" fillId="0" borderId="141" xfId="255" applyFont="1" applyBorder="1"/>
    <xf numFmtId="0" fontId="49" fillId="0" borderId="142" xfId="255" applyFont="1" applyBorder="1"/>
    <xf numFmtId="3" fontId="53" fillId="29" borderId="143" xfId="255" applyNumberFormat="1" applyFont="1" applyFill="1" applyBorder="1" applyAlignment="1">
      <alignment horizontal="center" vertical="center" wrapText="1"/>
    </xf>
    <xf numFmtId="0" fontId="53" fillId="30" borderId="13" xfId="255" applyFont="1" applyFill="1" applyBorder="1" applyAlignment="1">
      <alignment horizontal="right" vertical="center"/>
    </xf>
    <xf numFmtId="0" fontId="49" fillId="0" borderId="14" xfId="255" applyFont="1" applyBorder="1"/>
    <xf numFmtId="0" fontId="49" fillId="0" borderId="15" xfId="255" applyFont="1" applyBorder="1"/>
    <xf numFmtId="0" fontId="49" fillId="29" borderId="93" xfId="255" applyFont="1" applyFill="1" applyBorder="1" applyAlignment="1">
      <alignment vertical="center" wrapText="1"/>
    </xf>
    <xf numFmtId="0" fontId="49" fillId="0" borderId="94" xfId="255" applyFont="1" applyBorder="1" applyAlignment="1">
      <alignment wrapText="1"/>
    </xf>
    <xf numFmtId="0" fontId="49" fillId="0" borderId="115" xfId="255" applyFont="1" applyBorder="1" applyAlignment="1">
      <alignment wrapText="1"/>
    </xf>
    <xf numFmtId="3" fontId="53" fillId="29" borderId="145" xfId="255" applyNumberFormat="1" applyFont="1" applyFill="1" applyBorder="1" applyAlignment="1">
      <alignment horizontal="center" vertical="center"/>
    </xf>
    <xf numFmtId="0" fontId="53" fillId="29" borderId="145" xfId="255" applyFont="1" applyFill="1" applyBorder="1" applyAlignment="1">
      <alignment horizontal="center" vertical="center" wrapText="1"/>
    </xf>
    <xf numFmtId="0" fontId="49" fillId="0" borderId="146" xfId="255" applyFont="1" applyBorder="1" applyAlignment="1">
      <alignment horizontal="center" vertical="center" wrapText="1"/>
    </xf>
    <xf numFmtId="0" fontId="49" fillId="0" borderId="124" xfId="255" applyFont="1" applyBorder="1"/>
    <xf numFmtId="0" fontId="49" fillId="0" borderId="125" xfId="255" applyFont="1" applyBorder="1"/>
    <xf numFmtId="0" fontId="49" fillId="0" borderId="13" xfId="255" applyFont="1" applyBorder="1"/>
    <xf numFmtId="0" fontId="51" fillId="0" borderId="14" xfId="255" applyFont="1" applyBorder="1"/>
    <xf numFmtId="0" fontId="49" fillId="0" borderId="147" xfId="255" applyFont="1" applyBorder="1"/>
    <xf numFmtId="3" fontId="53" fillId="29" borderId="145" xfId="255" applyNumberFormat="1" applyFont="1" applyFill="1" applyBorder="1" applyAlignment="1">
      <alignment horizontal="center" vertical="center" wrapText="1"/>
    </xf>
    <xf numFmtId="3" fontId="53" fillId="29" borderId="148" xfId="255" applyNumberFormat="1" applyFont="1" applyFill="1" applyBorder="1" applyAlignment="1">
      <alignment horizontal="center" vertical="center"/>
    </xf>
    <xf numFmtId="0" fontId="49" fillId="0" borderId="149" xfId="255" applyFont="1" applyBorder="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40" fillId="0" borderId="0" xfId="0" applyFont="1" applyAlignment="1">
      <alignment horizontal="left"/>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39" fillId="0" borderId="83" xfId="89" applyFont="1" applyBorder="1" applyAlignment="1">
      <alignment horizontal="center"/>
    </xf>
    <xf numFmtId="0" fontId="39" fillId="0" borderId="79" xfId="89" applyFont="1" applyBorder="1" applyAlignment="1">
      <alignment horizontal="center"/>
    </xf>
    <xf numFmtId="0" fontId="39" fillId="0" borderId="84" xfId="89" applyFont="1" applyBorder="1" applyAlignment="1">
      <alignment horizontal="center"/>
    </xf>
    <xf numFmtId="3" fontId="42" fillId="26" borderId="18"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2" xfId="89" applyFont="1" applyFill="1" applyBorder="1" applyAlignment="1">
      <alignment horizontal="center" wrapText="1"/>
    </xf>
    <xf numFmtId="0" fontId="39" fillId="26" borderId="23" xfId="89" applyFont="1" applyFill="1" applyBorder="1" applyAlignment="1">
      <alignment horizont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5" fillId="0" borderId="78" xfId="254" applyFont="1" applyBorder="1" applyAlignment="1" applyProtection="1">
      <alignment horizontal="center"/>
    </xf>
    <xf numFmtId="0" fontId="45"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6" fillId="24" borderId="34" xfId="0" applyFont="1" applyFill="1" applyBorder="1" applyAlignment="1">
      <alignment horizontal="center" vertical="center" wrapText="1"/>
    </xf>
    <xf numFmtId="0" fontId="46" fillId="24" borderId="16" xfId="0" applyFont="1" applyFill="1" applyBorder="1" applyAlignment="1">
      <alignment horizontal="center" vertical="center" wrapText="1"/>
    </xf>
    <xf numFmtId="0" fontId="46"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6" fillId="24" borderId="34" xfId="0" applyFont="1" applyFill="1" applyBorder="1" applyAlignment="1">
      <alignment horizontal="center" vertical="center"/>
    </xf>
    <xf numFmtId="0" fontId="46"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3" xfId="0" applyFont="1" applyBorder="1" applyAlignment="1">
      <alignment horizontal="center"/>
    </xf>
    <xf numFmtId="0" fontId="40" fillId="0" borderId="79" xfId="0" applyFont="1" applyBorder="1" applyAlignment="1">
      <alignment horizontal="center"/>
    </xf>
    <xf numFmtId="0" fontId="40" fillId="0" borderId="84"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180" fontId="49" fillId="0" borderId="133" xfId="255" applyNumberFormat="1" applyFont="1" applyBorder="1" applyAlignment="1">
      <alignment vertical="center"/>
    </xf>
    <xf numFmtId="180" fontId="53" fillId="0" borderId="135" xfId="255" applyNumberFormat="1" applyFont="1" applyBorder="1" applyAlignment="1">
      <alignment vertical="center"/>
    </xf>
    <xf numFmtId="180" fontId="49" fillId="0" borderId="135" xfId="255" applyNumberFormat="1" applyFont="1" applyBorder="1" applyAlignment="1">
      <alignment vertical="center"/>
    </xf>
    <xf numFmtId="180" fontId="49" fillId="25" borderId="135" xfId="255" applyNumberFormat="1" applyFont="1" applyFill="1" applyBorder="1" applyAlignment="1">
      <alignment vertical="center"/>
    </xf>
    <xf numFmtId="180" fontId="49" fillId="25" borderId="133" xfId="255" applyNumberFormat="1" applyFont="1" applyFill="1" applyBorder="1" applyAlignment="1">
      <alignment vertical="center"/>
    </xf>
    <xf numFmtId="180" fontId="53" fillId="30" borderId="139" xfId="255" applyNumberFormat="1" applyFont="1" applyFill="1" applyBorder="1" applyAlignment="1">
      <alignment vertical="center"/>
    </xf>
    <xf numFmtId="9" fontId="60" fillId="0" borderId="102" xfId="255" applyNumberFormat="1" applyFont="1" applyBorder="1" applyAlignment="1">
      <alignment horizontal="center" vertical="center"/>
    </xf>
    <xf numFmtId="0" fontId="51" fillId="0" borderId="0" xfId="255" applyFont="1" applyAlignment="1">
      <alignment horizontal="center" vertical="center"/>
    </xf>
    <xf numFmtId="206" fontId="51" fillId="0" borderId="0" xfId="255" applyNumberFormat="1" applyFont="1" applyAlignment="1">
      <alignment horizontal="right"/>
    </xf>
    <xf numFmtId="0" fontId="51" fillId="0" borderId="0" xfId="255" applyFont="1" applyAlignment="1">
      <alignment horizontal="right"/>
    </xf>
    <xf numFmtId="10" fontId="49" fillId="0" borderId="0" xfId="259" applyNumberFormat="1" applyFont="1"/>
    <xf numFmtId="10" fontId="51" fillId="0" borderId="0" xfId="255" applyNumberFormat="1" applyFont="1"/>
    <xf numFmtId="164" fontId="49" fillId="0" borderId="0" xfId="255" applyNumberFormat="1" applyFont="1"/>
    <xf numFmtId="2" fontId="51" fillId="0" borderId="0" xfId="255" applyNumberFormat="1" applyFont="1"/>
    <xf numFmtId="2" fontId="51" fillId="0" borderId="0" xfId="255" applyNumberFormat="1" applyFont="1" applyAlignment="1">
      <alignment horizontal="center" vertical="center"/>
    </xf>
  </cellXfs>
  <cellStyles count="260">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14" xfId="257" xr:uid="{EAFFA829-16AF-41DE-9402-C918E3B4DD46}"/>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8"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da 5" xfId="256" xr:uid="{2567DC97-2DD9-42A4-91DD-080024E4E833}"/>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55" xr:uid="{F62078AB-87E9-43CA-BD1E-244F398A260F}"/>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9"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10/relationships/person" Target="persons/person.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048E4-6372-4527-88AB-FF6DEE551471}">
  <sheetPr>
    <pageSetUpPr fitToPage="1"/>
  </sheetPr>
  <dimension ref="A1:AF130"/>
  <sheetViews>
    <sheetView showGridLines="0" tabSelected="1" view="pageBreakPreview" topLeftCell="A96" zoomScale="70" zoomScaleNormal="70" zoomScaleSheetLayoutView="70" workbookViewId="0">
      <selection activeCell="Q99" sqref="Q99"/>
    </sheetView>
  </sheetViews>
  <sheetFormatPr baseColWidth="10" defaultColWidth="14.28515625" defaultRowHeight="15.75"/>
  <cols>
    <col min="1" max="2" width="4.42578125" style="163" customWidth="1"/>
    <col min="3" max="3" width="14.5703125" style="163" customWidth="1"/>
    <col min="4" max="4" width="14.28515625" style="163" customWidth="1"/>
    <col min="5" max="5" width="16.140625" style="163" customWidth="1"/>
    <col min="6" max="6" width="17.5703125" style="163" customWidth="1"/>
    <col min="7" max="7" width="73.140625" style="163" customWidth="1"/>
    <col min="8" max="8" width="8.7109375" style="163" customWidth="1"/>
    <col min="9" max="9" width="18.85546875" style="163" customWidth="1"/>
    <col min="10" max="10" width="23.85546875" style="163" customWidth="1"/>
    <col min="11" max="11" width="34.7109375" style="163" customWidth="1"/>
    <col min="12" max="13" width="4.42578125" style="163" customWidth="1"/>
    <col min="14" max="14" width="6.85546875" style="163" customWidth="1"/>
    <col min="15" max="15" width="19.140625" style="163" customWidth="1"/>
    <col min="16" max="16" width="7.85546875" style="163" bestFit="1" customWidth="1"/>
    <col min="17" max="17" width="19.28515625" style="163" customWidth="1"/>
    <col min="18" max="19" width="36.85546875" style="163" customWidth="1"/>
    <col min="20" max="20" width="19.85546875" style="163" customWidth="1"/>
    <col min="21" max="21" width="8.7109375" style="163" customWidth="1"/>
    <col min="22" max="22" width="26" style="163" customWidth="1"/>
    <col min="23" max="27" width="18.28515625" style="163" customWidth="1"/>
    <col min="28" max="28" width="11.42578125" style="163" customWidth="1"/>
    <col min="29" max="29" width="17" style="163" customWidth="1"/>
    <col min="30" max="30" width="23.42578125" style="163" customWidth="1"/>
    <col min="31" max="31" width="11.42578125" style="163" customWidth="1"/>
    <col min="32" max="32" width="17.140625" style="163" customWidth="1"/>
    <col min="33" max="16384" width="14.28515625" style="163"/>
  </cols>
  <sheetData>
    <row r="1" spans="1:32">
      <c r="A1" s="161"/>
      <c r="B1" s="325" t="s">
        <v>0</v>
      </c>
      <c r="C1" s="326"/>
      <c r="D1" s="326"/>
      <c r="E1" s="326"/>
      <c r="F1" s="326"/>
      <c r="G1" s="326"/>
      <c r="H1" s="161"/>
      <c r="I1" s="161"/>
      <c r="J1" s="161"/>
      <c r="K1" s="161"/>
      <c r="L1" s="161"/>
      <c r="M1" s="161"/>
      <c r="N1" s="161"/>
      <c r="O1" s="161"/>
      <c r="P1" s="161"/>
      <c r="Q1" s="161"/>
      <c r="R1" s="164"/>
      <c r="S1" s="164"/>
      <c r="T1" s="161"/>
      <c r="U1" s="161"/>
      <c r="V1" s="161"/>
      <c r="W1" s="161"/>
      <c r="X1" s="161"/>
      <c r="Y1" s="161"/>
      <c r="Z1" s="161"/>
      <c r="AA1" s="161"/>
      <c r="AB1" s="161"/>
      <c r="AC1" s="161"/>
      <c r="AD1" s="161"/>
      <c r="AE1" s="161"/>
      <c r="AF1" s="161"/>
    </row>
    <row r="2" spans="1:32">
      <c r="A2" s="161"/>
      <c r="B2" s="325" t="s">
        <v>1</v>
      </c>
      <c r="C2" s="326"/>
      <c r="D2" s="326"/>
      <c r="E2" s="326"/>
      <c r="F2" s="161"/>
      <c r="G2" s="161"/>
      <c r="H2" s="161"/>
      <c r="I2" s="161"/>
      <c r="J2" s="161"/>
      <c r="K2" s="161"/>
      <c r="L2" s="161"/>
      <c r="M2" s="161"/>
      <c r="N2" s="161"/>
      <c r="O2" s="161"/>
      <c r="P2" s="161"/>
      <c r="Q2" s="161"/>
      <c r="R2" s="164"/>
      <c r="S2" s="164"/>
      <c r="T2" s="161"/>
      <c r="U2" s="161"/>
      <c r="V2" s="161"/>
      <c r="W2" s="161"/>
      <c r="X2" s="161"/>
      <c r="Y2" s="161"/>
      <c r="Z2" s="161"/>
      <c r="AA2" s="161"/>
      <c r="AB2" s="161"/>
      <c r="AC2" s="161"/>
      <c r="AD2" s="161"/>
      <c r="AE2" s="161"/>
      <c r="AF2" s="161"/>
    </row>
    <row r="3" spans="1:32" ht="16.5" thickBot="1">
      <c r="A3" s="161"/>
      <c r="B3" s="162"/>
      <c r="C3" s="165"/>
      <c r="D3" s="162"/>
      <c r="E3" s="165"/>
      <c r="F3" s="161"/>
      <c r="G3" s="161"/>
      <c r="H3" s="161"/>
      <c r="I3" s="161"/>
      <c r="J3" s="161"/>
      <c r="K3" s="161"/>
      <c r="L3" s="161"/>
      <c r="M3" s="161"/>
      <c r="N3" s="161"/>
    </row>
    <row r="4" spans="1:32" ht="17.25" thickTop="1" thickBot="1">
      <c r="A4" s="161"/>
      <c r="B4" s="327"/>
      <c r="C4" s="328"/>
      <c r="D4" s="328"/>
      <c r="E4" s="328"/>
      <c r="F4" s="328"/>
      <c r="G4" s="328"/>
      <c r="H4" s="328"/>
      <c r="I4" s="328"/>
      <c r="J4" s="328"/>
      <c r="K4" s="328"/>
      <c r="L4" s="329"/>
      <c r="M4" s="161"/>
      <c r="N4" s="166"/>
    </row>
    <row r="5" spans="1:32">
      <c r="A5" s="161"/>
      <c r="B5" s="167"/>
      <c r="C5" s="330" t="s">
        <v>2</v>
      </c>
      <c r="D5" s="331"/>
      <c r="E5" s="331"/>
      <c r="F5" s="331"/>
      <c r="G5" s="331"/>
      <c r="H5" s="331"/>
      <c r="I5" s="331"/>
      <c r="J5" s="331"/>
      <c r="K5" s="332"/>
      <c r="L5" s="168"/>
      <c r="M5" s="161"/>
      <c r="N5" s="161"/>
    </row>
    <row r="6" spans="1:32">
      <c r="A6" s="161"/>
      <c r="B6" s="167"/>
      <c r="C6" s="333" t="s">
        <v>3</v>
      </c>
      <c r="D6" s="334"/>
      <c r="E6" s="334"/>
      <c r="F6" s="334"/>
      <c r="G6" s="334"/>
      <c r="H6" s="334"/>
      <c r="I6" s="334"/>
      <c r="J6" s="334"/>
      <c r="K6" s="335"/>
      <c r="L6" s="168"/>
      <c r="M6" s="161"/>
      <c r="N6" s="161"/>
    </row>
    <row r="7" spans="1:32" ht="40.5" customHeight="1">
      <c r="A7" s="161"/>
      <c r="B7" s="167"/>
      <c r="C7" s="322" t="s">
        <v>92</v>
      </c>
      <c r="D7" s="323"/>
      <c r="E7" s="323"/>
      <c r="F7" s="323"/>
      <c r="G7" s="323"/>
      <c r="H7" s="323"/>
      <c r="I7" s="323"/>
      <c r="J7" s="323"/>
      <c r="K7" s="324"/>
      <c r="L7" s="168"/>
      <c r="M7" s="161"/>
      <c r="N7" s="161"/>
    </row>
    <row r="8" spans="1:32">
      <c r="A8" s="161"/>
      <c r="B8" s="167"/>
      <c r="C8" s="336" t="s">
        <v>4</v>
      </c>
      <c r="D8" s="337"/>
      <c r="E8" s="337"/>
      <c r="F8" s="337"/>
      <c r="G8" s="337"/>
      <c r="H8" s="337"/>
      <c r="I8" s="337"/>
      <c r="J8" s="337"/>
      <c r="K8" s="338"/>
      <c r="L8" s="168"/>
      <c r="M8" s="161"/>
      <c r="N8" s="161"/>
    </row>
    <row r="9" spans="1:32" ht="16.5" thickBot="1">
      <c r="A9" s="161"/>
      <c r="B9" s="167"/>
      <c r="C9" s="339"/>
      <c r="D9" s="340"/>
      <c r="E9" s="340"/>
      <c r="F9" s="340"/>
      <c r="G9" s="340"/>
      <c r="H9" s="340"/>
      <c r="I9" s="340"/>
      <c r="J9" s="340"/>
      <c r="K9" s="341"/>
      <c r="L9" s="168"/>
      <c r="M9" s="161"/>
      <c r="N9" s="161"/>
    </row>
    <row r="10" spans="1:32">
      <c r="A10" s="161"/>
      <c r="B10" s="167"/>
      <c r="C10" s="342" t="s">
        <v>5</v>
      </c>
      <c r="D10" s="344" t="s">
        <v>6</v>
      </c>
      <c r="E10" s="346" t="s">
        <v>7</v>
      </c>
      <c r="F10" s="347"/>
      <c r="G10" s="348" t="s">
        <v>8</v>
      </c>
      <c r="H10" s="344" t="s">
        <v>9</v>
      </c>
      <c r="I10" s="344" t="s">
        <v>10</v>
      </c>
      <c r="J10" s="350" t="s">
        <v>11</v>
      </c>
      <c r="K10" s="352" t="s">
        <v>12</v>
      </c>
      <c r="L10" s="168"/>
      <c r="M10" s="161"/>
      <c r="N10" s="161"/>
    </row>
    <row r="11" spans="1:32" ht="16.5" thickBot="1">
      <c r="A11" s="161"/>
      <c r="B11" s="167"/>
      <c r="C11" s="343"/>
      <c r="D11" s="345"/>
      <c r="E11" s="169" t="s">
        <v>13</v>
      </c>
      <c r="F11" s="169" t="s">
        <v>14</v>
      </c>
      <c r="G11" s="349"/>
      <c r="H11" s="345"/>
      <c r="I11" s="345"/>
      <c r="J11" s="351"/>
      <c r="K11" s="353"/>
      <c r="L11" s="168"/>
      <c r="M11" s="161"/>
      <c r="N11" s="161"/>
    </row>
    <row r="12" spans="1:32" ht="16.5" thickBot="1">
      <c r="A12" s="161"/>
      <c r="B12" s="167"/>
      <c r="C12" s="170">
        <v>1</v>
      </c>
      <c r="D12" s="171"/>
      <c r="E12" s="172">
        <v>1</v>
      </c>
      <c r="F12" s="171"/>
      <c r="G12" s="173" t="s">
        <v>93</v>
      </c>
      <c r="H12" s="171"/>
      <c r="I12" s="171"/>
      <c r="J12" s="171"/>
      <c r="K12" s="174"/>
      <c r="L12" s="168"/>
      <c r="M12" s="161"/>
      <c r="N12" s="161"/>
    </row>
    <row r="13" spans="1:32" ht="53.25" customHeight="1">
      <c r="A13" s="161"/>
      <c r="B13" s="167"/>
      <c r="C13" s="175" t="s">
        <v>94</v>
      </c>
      <c r="D13" s="176"/>
      <c r="E13" s="175" t="s">
        <v>94</v>
      </c>
      <c r="F13" s="177"/>
      <c r="G13" s="178" t="s">
        <v>95</v>
      </c>
      <c r="H13" s="179" t="s">
        <v>96</v>
      </c>
      <c r="I13" s="180">
        <v>165.13</v>
      </c>
      <c r="J13" s="181">
        <v>65763</v>
      </c>
      <c r="K13" s="182">
        <f>+ROUNDUP(I13*J13,)</f>
        <v>10859445</v>
      </c>
      <c r="L13" s="168"/>
      <c r="M13" s="161"/>
      <c r="N13" s="161"/>
    </row>
    <row r="14" spans="1:32" ht="45">
      <c r="A14" s="161"/>
      <c r="B14" s="167"/>
      <c r="C14" s="183" t="s">
        <v>97</v>
      </c>
      <c r="D14" s="184"/>
      <c r="E14" s="183" t="s">
        <v>97</v>
      </c>
      <c r="F14" s="177"/>
      <c r="G14" s="178" t="s">
        <v>98</v>
      </c>
      <c r="H14" s="179" t="s">
        <v>96</v>
      </c>
      <c r="I14" s="180">
        <v>190.95</v>
      </c>
      <c r="J14" s="185">
        <v>60160</v>
      </c>
      <c r="K14" s="182">
        <f t="shared" ref="K14:K32" si="0">+ROUNDUP(I14*J14,)</f>
        <v>11487552</v>
      </c>
      <c r="L14" s="168"/>
      <c r="M14" s="161"/>
      <c r="N14" s="161"/>
    </row>
    <row r="15" spans="1:32" ht="30">
      <c r="A15" s="161"/>
      <c r="B15" s="167"/>
      <c r="C15" s="183" t="s">
        <v>99</v>
      </c>
      <c r="D15" s="184"/>
      <c r="E15" s="183" t="s">
        <v>99</v>
      </c>
      <c r="F15" s="177"/>
      <c r="G15" s="178" t="s">
        <v>100</v>
      </c>
      <c r="H15" s="179" t="s">
        <v>101</v>
      </c>
      <c r="I15" s="180">
        <v>51.75</v>
      </c>
      <c r="J15" s="185">
        <v>30000</v>
      </c>
      <c r="K15" s="182">
        <f t="shared" si="0"/>
        <v>1552500</v>
      </c>
      <c r="L15" s="168"/>
      <c r="M15" s="161"/>
      <c r="N15" s="161"/>
    </row>
    <row r="16" spans="1:32" ht="54.75" customHeight="1">
      <c r="A16" s="161"/>
      <c r="B16" s="167"/>
      <c r="C16" s="183" t="s">
        <v>102</v>
      </c>
      <c r="D16" s="184"/>
      <c r="E16" s="183" t="s">
        <v>102</v>
      </c>
      <c r="F16" s="177"/>
      <c r="G16" s="178" t="s">
        <v>103</v>
      </c>
      <c r="H16" s="179" t="s">
        <v>96</v>
      </c>
      <c r="I16" s="180">
        <v>21.28</v>
      </c>
      <c r="J16" s="185">
        <v>24271</v>
      </c>
      <c r="K16" s="182">
        <f t="shared" si="0"/>
        <v>516487</v>
      </c>
      <c r="L16" s="168"/>
      <c r="M16" s="161"/>
      <c r="N16" s="161"/>
    </row>
    <row r="17" spans="1:14" ht="30">
      <c r="A17" s="161"/>
      <c r="B17" s="167"/>
      <c r="C17" s="183" t="s">
        <v>104</v>
      </c>
      <c r="D17" s="184"/>
      <c r="E17" s="183" t="s">
        <v>104</v>
      </c>
      <c r="F17" s="177"/>
      <c r="G17" s="178" t="s">
        <v>105</v>
      </c>
      <c r="H17" s="179" t="s">
        <v>106</v>
      </c>
      <c r="I17" s="180">
        <v>1</v>
      </c>
      <c r="J17" s="185">
        <v>159000</v>
      </c>
      <c r="K17" s="182">
        <f t="shared" si="0"/>
        <v>159000</v>
      </c>
      <c r="L17" s="168"/>
      <c r="M17" s="161"/>
      <c r="N17" s="161"/>
    </row>
    <row r="18" spans="1:14" ht="45">
      <c r="A18" s="161"/>
      <c r="B18" s="167"/>
      <c r="C18" s="183" t="s">
        <v>107</v>
      </c>
      <c r="D18" s="184"/>
      <c r="E18" s="183" t="s">
        <v>107</v>
      </c>
      <c r="F18" s="177"/>
      <c r="G18" s="178" t="s">
        <v>108</v>
      </c>
      <c r="H18" s="179" t="s">
        <v>96</v>
      </c>
      <c r="I18" s="180">
        <v>43.41</v>
      </c>
      <c r="J18" s="185">
        <v>63104</v>
      </c>
      <c r="K18" s="182">
        <f t="shared" si="0"/>
        <v>2739345</v>
      </c>
      <c r="L18" s="168"/>
      <c r="M18" s="161"/>
      <c r="N18" s="161"/>
    </row>
    <row r="19" spans="1:14" ht="30">
      <c r="A19" s="161"/>
      <c r="B19" s="167"/>
      <c r="C19" s="183" t="s">
        <v>109</v>
      </c>
      <c r="D19" s="184"/>
      <c r="E19" s="183" t="s">
        <v>109</v>
      </c>
      <c r="F19" s="177"/>
      <c r="G19" s="178" t="s">
        <v>110</v>
      </c>
      <c r="H19" s="179" t="s">
        <v>96</v>
      </c>
      <c r="I19" s="180">
        <v>65.5</v>
      </c>
      <c r="J19" s="185">
        <v>35293</v>
      </c>
      <c r="K19" s="182">
        <f t="shared" si="0"/>
        <v>2311692</v>
      </c>
      <c r="L19" s="168"/>
      <c r="M19" s="161"/>
      <c r="N19" s="161"/>
    </row>
    <row r="20" spans="1:14" ht="23.25" customHeight="1">
      <c r="A20" s="161"/>
      <c r="B20" s="167"/>
      <c r="C20" s="183" t="s">
        <v>111</v>
      </c>
      <c r="D20" s="184"/>
      <c r="E20" s="183" t="s">
        <v>111</v>
      </c>
      <c r="F20" s="177"/>
      <c r="G20" s="178" t="s">
        <v>112</v>
      </c>
      <c r="H20" s="179" t="s">
        <v>96</v>
      </c>
      <c r="I20" s="180">
        <v>19.100000000000001</v>
      </c>
      <c r="J20" s="185">
        <v>77500</v>
      </c>
      <c r="K20" s="182">
        <f t="shared" si="0"/>
        <v>1480250</v>
      </c>
      <c r="L20" s="168"/>
      <c r="M20" s="161"/>
      <c r="N20" s="161"/>
    </row>
    <row r="21" spans="1:14" ht="45">
      <c r="A21" s="161"/>
      <c r="B21" s="167"/>
      <c r="C21" s="183" t="s">
        <v>113</v>
      </c>
      <c r="D21" s="184"/>
      <c r="E21" s="183" t="s">
        <v>113</v>
      </c>
      <c r="F21" s="177"/>
      <c r="G21" s="178" t="s">
        <v>114</v>
      </c>
      <c r="H21" s="179" t="s">
        <v>96</v>
      </c>
      <c r="I21" s="180">
        <v>9.6999999999999993</v>
      </c>
      <c r="J21" s="185">
        <v>48725</v>
      </c>
      <c r="K21" s="182">
        <f t="shared" si="0"/>
        <v>472633</v>
      </c>
      <c r="L21" s="168"/>
      <c r="M21" s="161"/>
      <c r="N21" s="161"/>
    </row>
    <row r="22" spans="1:14" ht="38.25" customHeight="1">
      <c r="A22" s="161"/>
      <c r="B22" s="167"/>
      <c r="C22" s="183" t="s">
        <v>115</v>
      </c>
      <c r="D22" s="184"/>
      <c r="E22" s="183" t="s">
        <v>115</v>
      </c>
      <c r="F22" s="177"/>
      <c r="G22" s="178" t="s">
        <v>116</v>
      </c>
      <c r="H22" s="179" t="s">
        <v>106</v>
      </c>
      <c r="I22" s="180">
        <v>3</v>
      </c>
      <c r="J22" s="185">
        <v>134032</v>
      </c>
      <c r="K22" s="182">
        <f t="shared" si="0"/>
        <v>402096</v>
      </c>
      <c r="L22" s="168"/>
      <c r="M22" s="161"/>
      <c r="N22" s="161"/>
    </row>
    <row r="23" spans="1:14">
      <c r="A23" s="161"/>
      <c r="B23" s="167"/>
      <c r="C23" s="183" t="s">
        <v>117</v>
      </c>
      <c r="D23" s="184"/>
      <c r="E23" s="183" t="s">
        <v>117</v>
      </c>
      <c r="F23" s="177"/>
      <c r="G23" s="178" t="s">
        <v>118</v>
      </c>
      <c r="H23" s="179" t="s">
        <v>106</v>
      </c>
      <c r="I23" s="180">
        <v>1</v>
      </c>
      <c r="J23" s="185">
        <v>100283</v>
      </c>
      <c r="K23" s="182">
        <f t="shared" si="0"/>
        <v>100283</v>
      </c>
      <c r="L23" s="168"/>
      <c r="M23" s="161"/>
      <c r="N23" s="161"/>
    </row>
    <row r="24" spans="1:14" ht="32.25" customHeight="1">
      <c r="A24" s="161"/>
      <c r="B24" s="167"/>
      <c r="C24" s="183" t="s">
        <v>119</v>
      </c>
      <c r="D24" s="184"/>
      <c r="E24" s="183" t="s">
        <v>119</v>
      </c>
      <c r="F24" s="177"/>
      <c r="G24" s="178" t="s">
        <v>120</v>
      </c>
      <c r="H24" s="179" t="s">
        <v>121</v>
      </c>
      <c r="I24" s="180">
        <v>1</v>
      </c>
      <c r="J24" s="185">
        <v>2666438</v>
      </c>
      <c r="K24" s="182">
        <f t="shared" si="0"/>
        <v>2666438</v>
      </c>
      <c r="L24" s="168"/>
      <c r="M24" s="161"/>
      <c r="N24" s="161"/>
    </row>
    <row r="25" spans="1:14" ht="49.5" customHeight="1">
      <c r="A25" s="161"/>
      <c r="B25" s="167"/>
      <c r="C25" s="183" t="s">
        <v>122</v>
      </c>
      <c r="D25" s="184"/>
      <c r="E25" s="183" t="s">
        <v>122</v>
      </c>
      <c r="F25" s="177"/>
      <c r="G25" s="178" t="s">
        <v>123</v>
      </c>
      <c r="H25" s="179" t="s">
        <v>96</v>
      </c>
      <c r="I25" s="186">
        <v>28.8</v>
      </c>
      <c r="J25" s="187">
        <v>72500</v>
      </c>
      <c r="K25" s="182">
        <f t="shared" si="0"/>
        <v>2088000</v>
      </c>
      <c r="L25" s="168"/>
      <c r="M25" s="161"/>
      <c r="N25" s="161"/>
    </row>
    <row r="26" spans="1:14" ht="20.100000000000001" customHeight="1">
      <c r="A26" s="161"/>
      <c r="B26" s="167"/>
      <c r="C26" s="183" t="s">
        <v>124</v>
      </c>
      <c r="D26" s="184"/>
      <c r="E26" s="183" t="s">
        <v>124</v>
      </c>
      <c r="F26" s="177"/>
      <c r="G26" s="178" t="s">
        <v>125</v>
      </c>
      <c r="H26" s="179" t="s">
        <v>106</v>
      </c>
      <c r="I26" s="180">
        <v>3</v>
      </c>
      <c r="J26" s="185">
        <v>20870</v>
      </c>
      <c r="K26" s="182">
        <f t="shared" si="0"/>
        <v>62610</v>
      </c>
      <c r="L26" s="168"/>
      <c r="M26" s="161"/>
      <c r="N26" s="161"/>
    </row>
    <row r="27" spans="1:14" ht="30">
      <c r="A27" s="161"/>
      <c r="B27" s="167"/>
      <c r="C27" s="183" t="s">
        <v>126</v>
      </c>
      <c r="D27" s="184"/>
      <c r="E27" s="183" t="s">
        <v>126</v>
      </c>
      <c r="F27" s="177"/>
      <c r="G27" s="178" t="s">
        <v>127</v>
      </c>
      <c r="H27" s="179" t="s">
        <v>106</v>
      </c>
      <c r="I27" s="180">
        <v>8</v>
      </c>
      <c r="J27" s="185">
        <v>20870</v>
      </c>
      <c r="K27" s="182">
        <f t="shared" si="0"/>
        <v>166960</v>
      </c>
      <c r="L27" s="168"/>
      <c r="M27" s="161"/>
      <c r="N27" s="161"/>
    </row>
    <row r="28" spans="1:14">
      <c r="A28" s="161"/>
      <c r="B28" s="167"/>
      <c r="C28" s="183" t="s">
        <v>128</v>
      </c>
      <c r="D28" s="184"/>
      <c r="E28" s="183" t="s">
        <v>128</v>
      </c>
      <c r="F28" s="177"/>
      <c r="G28" s="178" t="s">
        <v>129</v>
      </c>
      <c r="H28" s="179" t="s">
        <v>130</v>
      </c>
      <c r="I28" s="180">
        <v>6.12</v>
      </c>
      <c r="J28" s="185">
        <v>60504</v>
      </c>
      <c r="K28" s="182">
        <f t="shared" si="0"/>
        <v>370285</v>
      </c>
      <c r="L28" s="168"/>
      <c r="M28" s="161"/>
      <c r="N28" s="161"/>
    </row>
    <row r="29" spans="1:14" ht="23.25" customHeight="1">
      <c r="A29" s="161"/>
      <c r="B29" s="167"/>
      <c r="C29" s="183" t="s">
        <v>131</v>
      </c>
      <c r="D29" s="184"/>
      <c r="E29" s="183" t="s">
        <v>131</v>
      </c>
      <c r="F29" s="177"/>
      <c r="G29" s="178" t="s">
        <v>132</v>
      </c>
      <c r="H29" s="179" t="s">
        <v>96</v>
      </c>
      <c r="I29" s="186">
        <v>28.8</v>
      </c>
      <c r="J29" s="187">
        <v>45592</v>
      </c>
      <c r="K29" s="182">
        <f t="shared" si="0"/>
        <v>1313050</v>
      </c>
      <c r="L29" s="168"/>
      <c r="M29" s="161"/>
      <c r="N29" s="161"/>
    </row>
    <row r="30" spans="1:14" ht="33.75" customHeight="1">
      <c r="A30" s="161"/>
      <c r="B30" s="167"/>
      <c r="C30" s="183" t="s">
        <v>133</v>
      </c>
      <c r="D30" s="184"/>
      <c r="E30" s="183" t="s">
        <v>133</v>
      </c>
      <c r="F30" s="177"/>
      <c r="G30" s="178" t="s">
        <v>134</v>
      </c>
      <c r="H30" s="179" t="s">
        <v>96</v>
      </c>
      <c r="I30" s="180">
        <v>10</v>
      </c>
      <c r="J30" s="185">
        <v>67227</v>
      </c>
      <c r="K30" s="182">
        <f t="shared" si="0"/>
        <v>672270</v>
      </c>
      <c r="L30" s="168"/>
      <c r="M30" s="161"/>
      <c r="N30" s="161"/>
    </row>
    <row r="31" spans="1:14" ht="48.75" customHeight="1">
      <c r="A31" s="161"/>
      <c r="B31" s="167"/>
      <c r="C31" s="183" t="s">
        <v>135</v>
      </c>
      <c r="D31" s="184"/>
      <c r="E31" s="183" t="s">
        <v>135</v>
      </c>
      <c r="F31" s="177"/>
      <c r="G31" s="178" t="s">
        <v>136</v>
      </c>
      <c r="H31" s="179" t="s">
        <v>101</v>
      </c>
      <c r="I31" s="180">
        <v>8.65</v>
      </c>
      <c r="J31" s="185">
        <v>71484</v>
      </c>
      <c r="K31" s="182">
        <f t="shared" si="0"/>
        <v>618337</v>
      </c>
      <c r="L31" s="168"/>
      <c r="M31" s="161"/>
      <c r="N31" s="161"/>
    </row>
    <row r="32" spans="1:14" ht="47.25" customHeight="1" thickBot="1">
      <c r="A32" s="161"/>
      <c r="B32" s="167"/>
      <c r="C32" s="183" t="s">
        <v>137</v>
      </c>
      <c r="D32" s="184"/>
      <c r="E32" s="183" t="s">
        <v>137</v>
      </c>
      <c r="F32" s="177"/>
      <c r="G32" s="178" t="s">
        <v>138</v>
      </c>
      <c r="H32" s="179" t="s">
        <v>96</v>
      </c>
      <c r="I32" s="180">
        <v>181.57</v>
      </c>
      <c r="J32" s="185">
        <v>41140</v>
      </c>
      <c r="K32" s="182">
        <f t="shared" si="0"/>
        <v>7469790</v>
      </c>
      <c r="L32" s="168"/>
      <c r="M32" s="161"/>
      <c r="N32" s="161"/>
    </row>
    <row r="33" spans="1:14" ht="16.5" thickBot="1">
      <c r="A33" s="161"/>
      <c r="B33" s="167"/>
      <c r="C33" s="188" t="s">
        <v>15</v>
      </c>
      <c r="D33" s="189"/>
      <c r="E33" s="189"/>
      <c r="F33" s="189"/>
      <c r="G33" s="190"/>
      <c r="H33" s="189"/>
      <c r="I33" s="191"/>
      <c r="J33" s="192"/>
      <c r="K33" s="193">
        <f>SUM(K13:K32)</f>
        <v>47509023</v>
      </c>
      <c r="L33" s="168"/>
      <c r="M33" s="161"/>
      <c r="N33" s="194"/>
    </row>
    <row r="34" spans="1:14" ht="16.5" thickBot="1">
      <c r="A34" s="161"/>
      <c r="B34" s="167"/>
      <c r="C34" s="195">
        <v>2</v>
      </c>
      <c r="D34" s="196"/>
      <c r="E34" s="197">
        <v>2</v>
      </c>
      <c r="F34" s="196"/>
      <c r="G34" s="198" t="s">
        <v>139</v>
      </c>
      <c r="H34" s="196"/>
      <c r="I34" s="196"/>
      <c r="J34" s="196"/>
      <c r="K34" s="199"/>
      <c r="L34" s="168"/>
      <c r="M34" s="161"/>
      <c r="N34" s="161"/>
    </row>
    <row r="35" spans="1:14" ht="30">
      <c r="A35" s="161"/>
      <c r="B35" s="167"/>
      <c r="C35" s="200" t="s">
        <v>140</v>
      </c>
      <c r="D35" s="201"/>
      <c r="E35" s="200" t="s">
        <v>140</v>
      </c>
      <c r="F35" s="202"/>
      <c r="G35" s="203" t="s">
        <v>141</v>
      </c>
      <c r="H35" s="204" t="s">
        <v>101</v>
      </c>
      <c r="I35" s="205">
        <v>11.35</v>
      </c>
      <c r="J35" s="206">
        <v>120126</v>
      </c>
      <c r="K35" s="182">
        <f>+ROUNDUP(I35*J35,)</f>
        <v>1363431</v>
      </c>
      <c r="L35" s="168"/>
      <c r="M35" s="161"/>
      <c r="N35" s="194"/>
    </row>
    <row r="36" spans="1:14" ht="30">
      <c r="A36" s="161"/>
      <c r="B36" s="167"/>
      <c r="C36" s="207" t="s">
        <v>142</v>
      </c>
      <c r="D36" s="184"/>
      <c r="E36" s="207" t="s">
        <v>142</v>
      </c>
      <c r="F36" s="177"/>
      <c r="G36" s="178" t="s">
        <v>143</v>
      </c>
      <c r="H36" s="204" t="s">
        <v>101</v>
      </c>
      <c r="I36" s="180">
        <v>6.35</v>
      </c>
      <c r="J36" s="185">
        <v>144136</v>
      </c>
      <c r="K36" s="182">
        <f t="shared" ref="K36:K49" si="1">+ROUNDUP(I36*J36,)</f>
        <v>915264</v>
      </c>
      <c r="L36" s="168"/>
      <c r="M36" s="161"/>
      <c r="N36" s="194"/>
    </row>
    <row r="37" spans="1:14" ht="30">
      <c r="A37" s="161"/>
      <c r="B37" s="167"/>
      <c r="C37" s="207" t="s">
        <v>144</v>
      </c>
      <c r="D37" s="184"/>
      <c r="E37" s="207" t="s">
        <v>144</v>
      </c>
      <c r="F37" s="177"/>
      <c r="G37" s="178" t="s">
        <v>145</v>
      </c>
      <c r="H37" s="204" t="s">
        <v>130</v>
      </c>
      <c r="I37" s="186">
        <f>(1*1*0.45)*8</f>
        <v>3.6</v>
      </c>
      <c r="J37" s="185">
        <v>1167905</v>
      </c>
      <c r="K37" s="182">
        <f t="shared" si="1"/>
        <v>4204458</v>
      </c>
      <c r="L37" s="168"/>
      <c r="M37" s="161"/>
      <c r="N37" s="194"/>
    </row>
    <row r="38" spans="1:14">
      <c r="A38" s="161"/>
      <c r="B38" s="167"/>
      <c r="C38" s="207" t="s">
        <v>146</v>
      </c>
      <c r="D38" s="184"/>
      <c r="E38" s="207" t="s">
        <v>146</v>
      </c>
      <c r="F38" s="177"/>
      <c r="G38" s="208" t="s">
        <v>147</v>
      </c>
      <c r="H38" s="179" t="s">
        <v>96</v>
      </c>
      <c r="I38" s="180">
        <v>15.88</v>
      </c>
      <c r="J38" s="185">
        <v>193280</v>
      </c>
      <c r="K38" s="182">
        <f t="shared" si="1"/>
        <v>3069287</v>
      </c>
      <c r="L38" s="168"/>
      <c r="M38" s="161"/>
      <c r="N38" s="194"/>
    </row>
    <row r="39" spans="1:14" ht="30">
      <c r="A39" s="161"/>
      <c r="B39" s="167"/>
      <c r="C39" s="207" t="s">
        <v>148</v>
      </c>
      <c r="D39" s="184"/>
      <c r="E39" s="207" t="s">
        <v>148</v>
      </c>
      <c r="F39" s="177"/>
      <c r="G39" s="208" t="s">
        <v>149</v>
      </c>
      <c r="H39" s="179" t="s">
        <v>96</v>
      </c>
      <c r="I39" s="180">
        <v>15.88</v>
      </c>
      <c r="J39" s="209">
        <v>83738</v>
      </c>
      <c r="K39" s="182">
        <f t="shared" si="1"/>
        <v>1329760</v>
      </c>
      <c r="L39" s="168"/>
      <c r="M39" s="161"/>
      <c r="N39" s="194"/>
    </row>
    <row r="40" spans="1:14" ht="28.5" customHeight="1">
      <c r="A40" s="161"/>
      <c r="B40" s="167"/>
      <c r="C40" s="207" t="s">
        <v>150</v>
      </c>
      <c r="D40" s="184"/>
      <c r="E40" s="207" t="s">
        <v>150</v>
      </c>
      <c r="F40" s="177"/>
      <c r="G40" s="208" t="s">
        <v>151</v>
      </c>
      <c r="H40" s="179" t="s">
        <v>96</v>
      </c>
      <c r="I40" s="180">
        <v>32.15</v>
      </c>
      <c r="J40" s="185">
        <v>49437</v>
      </c>
      <c r="K40" s="182">
        <f t="shared" si="1"/>
        <v>1589400</v>
      </c>
      <c r="L40" s="168"/>
      <c r="M40" s="161"/>
      <c r="N40" s="194"/>
    </row>
    <row r="41" spans="1:14" s="218" customFormat="1" ht="120">
      <c r="A41" s="210"/>
      <c r="B41" s="211"/>
      <c r="C41" s="207" t="s">
        <v>152</v>
      </c>
      <c r="D41" s="212"/>
      <c r="E41" s="207" t="s">
        <v>152</v>
      </c>
      <c r="F41" s="213"/>
      <c r="G41" s="214" t="s">
        <v>153</v>
      </c>
      <c r="H41" s="215" t="s">
        <v>96</v>
      </c>
      <c r="I41" s="186">
        <f>1.5+6.2+17.2</f>
        <v>24.9</v>
      </c>
      <c r="J41" s="187">
        <v>350740</v>
      </c>
      <c r="K41" s="182">
        <f t="shared" si="1"/>
        <v>8733426</v>
      </c>
      <c r="L41" s="216"/>
      <c r="M41" s="210"/>
      <c r="N41" s="217"/>
    </row>
    <row r="42" spans="1:14" s="218" customFormat="1" ht="45">
      <c r="A42" s="210"/>
      <c r="B42" s="211"/>
      <c r="C42" s="207" t="s">
        <v>154</v>
      </c>
      <c r="D42" s="212"/>
      <c r="E42" s="207" t="s">
        <v>154</v>
      </c>
      <c r="F42" s="213"/>
      <c r="G42" s="214" t="s">
        <v>155</v>
      </c>
      <c r="H42" s="215" t="s">
        <v>96</v>
      </c>
      <c r="I42" s="186">
        <v>28.8</v>
      </c>
      <c r="J42" s="187">
        <v>54937</v>
      </c>
      <c r="K42" s="182">
        <f t="shared" si="1"/>
        <v>1582186</v>
      </c>
      <c r="L42" s="216"/>
      <c r="M42" s="210"/>
      <c r="N42" s="217"/>
    </row>
    <row r="43" spans="1:14" s="218" customFormat="1" ht="30">
      <c r="A43" s="210"/>
      <c r="B43" s="211"/>
      <c r="C43" s="207" t="s">
        <v>156</v>
      </c>
      <c r="D43" s="212"/>
      <c r="E43" s="207" t="s">
        <v>156</v>
      </c>
      <c r="F43" s="213"/>
      <c r="G43" s="214" t="s">
        <v>157</v>
      </c>
      <c r="H43" s="215" t="s">
        <v>96</v>
      </c>
      <c r="I43" s="186">
        <v>3.3</v>
      </c>
      <c r="J43" s="187">
        <v>490500</v>
      </c>
      <c r="K43" s="182">
        <f t="shared" si="1"/>
        <v>1618650</v>
      </c>
      <c r="L43" s="216"/>
      <c r="M43" s="210"/>
      <c r="N43" s="217"/>
    </row>
    <row r="44" spans="1:14" s="218" customFormat="1" ht="30">
      <c r="A44" s="210"/>
      <c r="B44" s="211"/>
      <c r="C44" s="207" t="s">
        <v>158</v>
      </c>
      <c r="D44" s="212"/>
      <c r="E44" s="207" t="s">
        <v>158</v>
      </c>
      <c r="F44" s="213"/>
      <c r="G44" s="214" t="s">
        <v>159</v>
      </c>
      <c r="H44" s="215" t="s">
        <v>96</v>
      </c>
      <c r="I44" s="186">
        <v>52.85</v>
      </c>
      <c r="J44" s="187">
        <v>193066</v>
      </c>
      <c r="K44" s="182">
        <f t="shared" si="1"/>
        <v>10203539</v>
      </c>
      <c r="L44" s="216"/>
      <c r="M44" s="210"/>
      <c r="N44" s="217"/>
    </row>
    <row r="45" spans="1:14" s="218" customFormat="1">
      <c r="A45" s="210"/>
      <c r="B45" s="211"/>
      <c r="C45" s="207" t="s">
        <v>160</v>
      </c>
      <c r="D45" s="212"/>
      <c r="E45" s="207" t="s">
        <v>160</v>
      </c>
      <c r="F45" s="213"/>
      <c r="G45" s="214" t="s">
        <v>161</v>
      </c>
      <c r="H45" s="215" t="s">
        <v>101</v>
      </c>
      <c r="I45" s="186">
        <v>30.7</v>
      </c>
      <c r="J45" s="187">
        <v>80058</v>
      </c>
      <c r="K45" s="182">
        <f t="shared" si="1"/>
        <v>2457781</v>
      </c>
      <c r="L45" s="216"/>
      <c r="M45" s="210"/>
      <c r="N45" s="217"/>
    </row>
    <row r="46" spans="1:14" s="218" customFormat="1" ht="30">
      <c r="A46" s="210"/>
      <c r="B46" s="211"/>
      <c r="C46" s="207" t="s">
        <v>162</v>
      </c>
      <c r="D46" s="212"/>
      <c r="E46" s="207" t="s">
        <v>162</v>
      </c>
      <c r="F46" s="213"/>
      <c r="G46" s="214" t="s">
        <v>163</v>
      </c>
      <c r="H46" s="215" t="s">
        <v>96</v>
      </c>
      <c r="I46" s="186">
        <v>23.32</v>
      </c>
      <c r="J46" s="187">
        <v>490000</v>
      </c>
      <c r="K46" s="182">
        <f t="shared" si="1"/>
        <v>11426800</v>
      </c>
      <c r="L46" s="216"/>
      <c r="M46" s="210"/>
      <c r="N46" s="217"/>
    </row>
    <row r="47" spans="1:14" s="218" customFormat="1" ht="21.75" customHeight="1">
      <c r="A47" s="210"/>
      <c r="B47" s="211"/>
      <c r="C47" s="207" t="s">
        <v>164</v>
      </c>
      <c r="D47" s="212"/>
      <c r="E47" s="207" t="s">
        <v>164</v>
      </c>
      <c r="F47" s="213"/>
      <c r="G47" s="214" t="s">
        <v>165</v>
      </c>
      <c r="H47" s="215" t="s">
        <v>166</v>
      </c>
      <c r="I47" s="186">
        <v>1111.6799999999998</v>
      </c>
      <c r="J47" s="187">
        <v>13066</v>
      </c>
      <c r="K47" s="182">
        <f t="shared" si="1"/>
        <v>14525211</v>
      </c>
      <c r="L47" s="216"/>
      <c r="M47" s="210"/>
      <c r="N47" s="217"/>
    </row>
    <row r="48" spans="1:14" s="218" customFormat="1" ht="30.75" customHeight="1">
      <c r="A48" s="210"/>
      <c r="B48" s="211"/>
      <c r="C48" s="207" t="s">
        <v>167</v>
      </c>
      <c r="D48" s="212"/>
      <c r="E48" s="207" t="s">
        <v>167</v>
      </c>
      <c r="F48" s="213"/>
      <c r="G48" s="214" t="s">
        <v>168</v>
      </c>
      <c r="H48" s="215" t="s">
        <v>101</v>
      </c>
      <c r="I48" s="186">
        <f>3*8</f>
        <v>24</v>
      </c>
      <c r="J48" s="187">
        <v>199512</v>
      </c>
      <c r="K48" s="182">
        <f t="shared" si="1"/>
        <v>4788288</v>
      </c>
      <c r="L48" s="216"/>
      <c r="M48" s="210"/>
      <c r="N48" s="217"/>
    </row>
    <row r="49" spans="1:14" s="218" customFormat="1" ht="30.75" thickBot="1">
      <c r="A49" s="210"/>
      <c r="B49" s="211"/>
      <c r="C49" s="207" t="s">
        <v>169</v>
      </c>
      <c r="D49" s="212"/>
      <c r="E49" s="207" t="s">
        <v>169</v>
      </c>
      <c r="F49" s="213"/>
      <c r="G49" s="214" t="s">
        <v>170</v>
      </c>
      <c r="H49" s="215" t="s">
        <v>101</v>
      </c>
      <c r="I49" s="186">
        <v>10</v>
      </c>
      <c r="J49" s="187">
        <v>143799</v>
      </c>
      <c r="K49" s="182">
        <f t="shared" si="1"/>
        <v>1437990</v>
      </c>
      <c r="L49" s="216"/>
      <c r="M49" s="210"/>
      <c r="N49" s="217"/>
    </row>
    <row r="50" spans="1:14" ht="16.5" thickBot="1">
      <c r="A50" s="161"/>
      <c r="B50" s="167"/>
      <c r="C50" s="188" t="s">
        <v>15</v>
      </c>
      <c r="D50" s="189"/>
      <c r="E50" s="189"/>
      <c r="F50" s="189"/>
      <c r="G50" s="190"/>
      <c r="H50" s="189"/>
      <c r="I50" s="191"/>
      <c r="J50" s="192"/>
      <c r="K50" s="219">
        <f>SUM(K35:K49)</f>
        <v>69245471</v>
      </c>
      <c r="L50" s="168"/>
      <c r="M50" s="161"/>
      <c r="N50" s="194"/>
    </row>
    <row r="51" spans="1:14" ht="16.5" thickBot="1">
      <c r="A51" s="161"/>
      <c r="B51" s="167"/>
      <c r="C51" s="170">
        <v>3</v>
      </c>
      <c r="D51" s="171"/>
      <c r="E51" s="172">
        <v>3</v>
      </c>
      <c r="F51" s="171"/>
      <c r="G51" s="173" t="s">
        <v>171</v>
      </c>
      <c r="H51" s="171"/>
      <c r="I51" s="171"/>
      <c r="J51" s="171"/>
      <c r="K51" s="174"/>
      <c r="L51" s="168"/>
      <c r="M51" s="161"/>
      <c r="N51" s="194"/>
    </row>
    <row r="52" spans="1:14" ht="45">
      <c r="A52" s="161"/>
      <c r="B52" s="167"/>
      <c r="C52" s="220" t="s">
        <v>172</v>
      </c>
      <c r="D52" s="177"/>
      <c r="E52" s="220" t="s">
        <v>172</v>
      </c>
      <c r="F52" s="177"/>
      <c r="G52" s="208" t="s">
        <v>173</v>
      </c>
      <c r="H52" s="179" t="s">
        <v>96</v>
      </c>
      <c r="I52" s="180">
        <v>147.52000000000001</v>
      </c>
      <c r="J52" s="185">
        <v>61990</v>
      </c>
      <c r="K52" s="182">
        <f>+ROUNDUP(I52*J52,)</f>
        <v>9144765</v>
      </c>
      <c r="L52" s="168"/>
      <c r="M52" s="161"/>
      <c r="N52" s="194"/>
    </row>
    <row r="53" spans="1:14" ht="36" customHeight="1">
      <c r="A53" s="161"/>
      <c r="B53" s="167"/>
      <c r="C53" s="221" t="s">
        <v>174</v>
      </c>
      <c r="D53" s="177"/>
      <c r="E53" s="221" t="s">
        <v>174</v>
      </c>
      <c r="F53" s="177"/>
      <c r="G53" s="208" t="s">
        <v>175</v>
      </c>
      <c r="H53" s="179" t="s">
        <v>96</v>
      </c>
      <c r="I53" s="180">
        <v>231.93</v>
      </c>
      <c r="J53" s="185">
        <v>74388</v>
      </c>
      <c r="K53" s="182">
        <f t="shared" ref="K53:K66" si="2">+ROUNDUP(I53*J53,)</f>
        <v>17252809</v>
      </c>
      <c r="L53" s="168"/>
      <c r="M53" s="161"/>
      <c r="N53" s="194"/>
    </row>
    <row r="54" spans="1:14" ht="45">
      <c r="A54" s="161"/>
      <c r="B54" s="167"/>
      <c r="C54" s="221" t="s">
        <v>176</v>
      </c>
      <c r="D54" s="177"/>
      <c r="E54" s="221" t="s">
        <v>176</v>
      </c>
      <c r="F54" s="177"/>
      <c r="G54" s="222" t="s">
        <v>177</v>
      </c>
      <c r="H54" s="179" t="s">
        <v>96</v>
      </c>
      <c r="I54" s="180">
        <v>34.22</v>
      </c>
      <c r="J54" s="185">
        <v>89200</v>
      </c>
      <c r="K54" s="182">
        <f t="shared" si="2"/>
        <v>3052424</v>
      </c>
      <c r="L54" s="168"/>
      <c r="M54" s="161"/>
      <c r="N54" s="194"/>
    </row>
    <row r="55" spans="1:14" ht="30">
      <c r="A55" s="161"/>
      <c r="B55" s="167"/>
      <c r="C55" s="221" t="s">
        <v>178</v>
      </c>
      <c r="D55" s="177"/>
      <c r="E55" s="221" t="s">
        <v>178</v>
      </c>
      <c r="F55" s="177"/>
      <c r="G55" s="208" t="s">
        <v>179</v>
      </c>
      <c r="H55" s="179" t="s">
        <v>96</v>
      </c>
      <c r="I55" s="180">
        <v>339.3</v>
      </c>
      <c r="J55" s="185">
        <v>52480</v>
      </c>
      <c r="K55" s="182">
        <f t="shared" si="2"/>
        <v>17806464</v>
      </c>
      <c r="L55" s="168"/>
      <c r="M55" s="161"/>
      <c r="N55" s="194"/>
    </row>
    <row r="56" spans="1:14" ht="45">
      <c r="A56" s="161"/>
      <c r="B56" s="167"/>
      <c r="C56" s="221" t="s">
        <v>180</v>
      </c>
      <c r="D56" s="177"/>
      <c r="E56" s="221" t="s">
        <v>180</v>
      </c>
      <c r="F56" s="177"/>
      <c r="G56" s="208" t="s">
        <v>181</v>
      </c>
      <c r="H56" s="179" t="s">
        <v>182</v>
      </c>
      <c r="I56" s="180">
        <f>+I55/2</f>
        <v>169.65</v>
      </c>
      <c r="J56" s="185">
        <v>22435</v>
      </c>
      <c r="K56" s="182">
        <f t="shared" si="2"/>
        <v>3806098</v>
      </c>
      <c r="L56" s="168"/>
      <c r="M56" s="161"/>
      <c r="N56" s="194"/>
    </row>
    <row r="57" spans="1:14" ht="45">
      <c r="A57" s="161"/>
      <c r="B57" s="167"/>
      <c r="C57" s="221" t="s">
        <v>183</v>
      </c>
      <c r="D57" s="177"/>
      <c r="E57" s="221" t="s">
        <v>183</v>
      </c>
      <c r="F57" s="177"/>
      <c r="G57" s="208" t="s">
        <v>184</v>
      </c>
      <c r="H57" s="179" t="s">
        <v>96</v>
      </c>
      <c r="I57" s="180">
        <v>231.93</v>
      </c>
      <c r="J57" s="185">
        <v>100480</v>
      </c>
      <c r="K57" s="182">
        <f t="shared" si="2"/>
        <v>23304327</v>
      </c>
      <c r="L57" s="168"/>
      <c r="M57" s="161"/>
      <c r="N57" s="194"/>
    </row>
    <row r="58" spans="1:14" ht="60">
      <c r="A58" s="161"/>
      <c r="B58" s="167"/>
      <c r="C58" s="221" t="s">
        <v>185</v>
      </c>
      <c r="D58" s="177"/>
      <c r="E58" s="221" t="s">
        <v>185</v>
      </c>
      <c r="F58" s="177"/>
      <c r="G58" s="208" t="s">
        <v>186</v>
      </c>
      <c r="H58" s="179" t="s">
        <v>182</v>
      </c>
      <c r="I58" s="180">
        <f>+I57/2</f>
        <v>115.965</v>
      </c>
      <c r="J58" s="185">
        <v>35200</v>
      </c>
      <c r="K58" s="182">
        <f t="shared" si="2"/>
        <v>4081968</v>
      </c>
      <c r="L58" s="168"/>
      <c r="M58" s="161"/>
      <c r="N58" s="194"/>
    </row>
    <row r="59" spans="1:14" ht="30">
      <c r="A59" s="161"/>
      <c r="B59" s="167"/>
      <c r="C59" s="221" t="s">
        <v>187</v>
      </c>
      <c r="D59" s="177"/>
      <c r="E59" s="221" t="s">
        <v>187</v>
      </c>
      <c r="F59" s="177"/>
      <c r="G59" s="223" t="s">
        <v>188</v>
      </c>
      <c r="H59" s="179" t="s">
        <v>96</v>
      </c>
      <c r="I59" s="180">
        <v>18.579999999999998</v>
      </c>
      <c r="J59" s="185">
        <v>340800</v>
      </c>
      <c r="K59" s="182">
        <f t="shared" si="2"/>
        <v>6332064</v>
      </c>
      <c r="L59" s="168"/>
      <c r="M59" s="161"/>
      <c r="N59" s="194"/>
    </row>
    <row r="60" spans="1:14" ht="30">
      <c r="A60" s="161"/>
      <c r="B60" s="167"/>
      <c r="C60" s="221" t="s">
        <v>189</v>
      </c>
      <c r="D60" s="177"/>
      <c r="E60" s="221" t="s">
        <v>189</v>
      </c>
      <c r="F60" s="177"/>
      <c r="G60" s="223" t="s">
        <v>190</v>
      </c>
      <c r="H60" s="179" t="s">
        <v>101</v>
      </c>
      <c r="I60" s="180">
        <v>30</v>
      </c>
      <c r="J60" s="185">
        <v>99267</v>
      </c>
      <c r="K60" s="182">
        <f t="shared" si="2"/>
        <v>2978010</v>
      </c>
      <c r="L60" s="168"/>
      <c r="M60" s="161"/>
      <c r="N60" s="194"/>
    </row>
    <row r="61" spans="1:14" ht="30">
      <c r="A61" s="161"/>
      <c r="B61" s="167"/>
      <c r="C61" s="221" t="s">
        <v>191</v>
      </c>
      <c r="D61" s="177"/>
      <c r="E61" s="221" t="s">
        <v>191</v>
      </c>
      <c r="F61" s="177"/>
      <c r="G61" s="223" t="s">
        <v>192</v>
      </c>
      <c r="H61" s="179" t="s">
        <v>96</v>
      </c>
      <c r="I61" s="180">
        <v>15.7</v>
      </c>
      <c r="J61" s="185">
        <v>225000</v>
      </c>
      <c r="K61" s="182">
        <f t="shared" si="2"/>
        <v>3532500</v>
      </c>
      <c r="L61" s="168"/>
      <c r="M61" s="161"/>
      <c r="N61" s="194"/>
    </row>
    <row r="62" spans="1:14" ht="30">
      <c r="A62" s="161"/>
      <c r="B62" s="167"/>
      <c r="C62" s="221" t="s">
        <v>193</v>
      </c>
      <c r="D62" s="177"/>
      <c r="E62" s="221" t="s">
        <v>193</v>
      </c>
      <c r="F62" s="177"/>
      <c r="G62" s="223" t="s">
        <v>194</v>
      </c>
      <c r="H62" s="224" t="s">
        <v>106</v>
      </c>
      <c r="I62" s="180">
        <v>1</v>
      </c>
      <c r="J62" s="185">
        <v>212261</v>
      </c>
      <c r="K62" s="182">
        <f t="shared" si="2"/>
        <v>212261</v>
      </c>
      <c r="L62" s="168"/>
      <c r="M62" s="161"/>
      <c r="N62" s="194"/>
    </row>
    <row r="63" spans="1:14">
      <c r="A63" s="161"/>
      <c r="B63" s="167"/>
      <c r="C63" s="221" t="s">
        <v>195</v>
      </c>
      <c r="D63" s="177"/>
      <c r="E63" s="221" t="s">
        <v>195</v>
      </c>
      <c r="F63" s="177"/>
      <c r="G63" s="223" t="s">
        <v>196</v>
      </c>
      <c r="H63" s="224" t="s">
        <v>106</v>
      </c>
      <c r="I63" s="180">
        <v>1</v>
      </c>
      <c r="J63" s="185">
        <v>660800</v>
      </c>
      <c r="K63" s="182">
        <f t="shared" si="2"/>
        <v>660800</v>
      </c>
      <c r="L63" s="168"/>
      <c r="M63" s="161"/>
      <c r="N63" s="194"/>
    </row>
    <row r="64" spans="1:14" ht="30">
      <c r="A64" s="161"/>
      <c r="B64" s="167"/>
      <c r="C64" s="221" t="s">
        <v>197</v>
      </c>
      <c r="D64" s="177"/>
      <c r="E64" s="221" t="s">
        <v>197</v>
      </c>
      <c r="F64" s="177"/>
      <c r="G64" s="208" t="s">
        <v>198</v>
      </c>
      <c r="H64" s="179" t="s">
        <v>182</v>
      </c>
      <c r="I64" s="180">
        <v>18.2</v>
      </c>
      <c r="J64" s="185">
        <v>197375</v>
      </c>
      <c r="K64" s="182">
        <f t="shared" si="2"/>
        <v>3592225</v>
      </c>
      <c r="L64" s="168"/>
      <c r="M64" s="161"/>
      <c r="N64" s="194"/>
    </row>
    <row r="65" spans="1:18" ht="30">
      <c r="A65" s="161"/>
      <c r="B65" s="167"/>
      <c r="C65" s="221" t="s">
        <v>199</v>
      </c>
      <c r="D65" s="177"/>
      <c r="E65" s="221" t="s">
        <v>199</v>
      </c>
      <c r="F65" s="177"/>
      <c r="G65" s="208" t="s">
        <v>200</v>
      </c>
      <c r="H65" s="179" t="s">
        <v>101</v>
      </c>
      <c r="I65" s="180">
        <v>42</v>
      </c>
      <c r="J65" s="185">
        <v>164731</v>
      </c>
      <c r="K65" s="182">
        <f t="shared" si="2"/>
        <v>6918702</v>
      </c>
      <c r="L65" s="168"/>
      <c r="M65" s="161"/>
      <c r="N65" s="194"/>
    </row>
    <row r="66" spans="1:18" ht="30.75" thickBot="1">
      <c r="A66" s="161"/>
      <c r="B66" s="167"/>
      <c r="C66" s="221" t="s">
        <v>201</v>
      </c>
      <c r="D66" s="177"/>
      <c r="E66" s="221" t="s">
        <v>201</v>
      </c>
      <c r="F66" s="177"/>
      <c r="G66" s="208" t="s">
        <v>202</v>
      </c>
      <c r="H66" s="179" t="s">
        <v>106</v>
      </c>
      <c r="I66" s="180">
        <v>6</v>
      </c>
      <c r="J66" s="185">
        <v>1015130</v>
      </c>
      <c r="K66" s="182">
        <f t="shared" si="2"/>
        <v>6090780</v>
      </c>
      <c r="L66" s="168"/>
      <c r="M66" s="161"/>
      <c r="N66" s="194"/>
    </row>
    <row r="67" spans="1:18" ht="16.5" thickBot="1">
      <c r="A67" s="161"/>
      <c r="B67" s="167"/>
      <c r="C67" s="188" t="s">
        <v>15</v>
      </c>
      <c r="D67" s="189"/>
      <c r="E67" s="189"/>
      <c r="F67" s="189"/>
      <c r="G67" s="190"/>
      <c r="H67" s="189"/>
      <c r="I67" s="191"/>
      <c r="J67" s="192"/>
      <c r="K67" s="219">
        <f>SUM(K52:K66)</f>
        <v>108766197</v>
      </c>
      <c r="L67" s="168"/>
      <c r="M67" s="161"/>
      <c r="N67" s="194"/>
    </row>
    <row r="68" spans="1:18" ht="16.5" thickBot="1">
      <c r="A68" s="161"/>
      <c r="B68" s="167"/>
      <c r="C68" s="170">
        <v>4</v>
      </c>
      <c r="D68" s="171"/>
      <c r="E68" s="172">
        <v>4</v>
      </c>
      <c r="F68" s="171"/>
      <c r="G68" s="173" t="s">
        <v>203</v>
      </c>
      <c r="H68" s="171"/>
      <c r="I68" s="171"/>
      <c r="J68" s="171"/>
      <c r="K68" s="174"/>
      <c r="L68" s="168"/>
      <c r="M68" s="161"/>
      <c r="N68" s="194"/>
    </row>
    <row r="69" spans="1:18" ht="30">
      <c r="A69" s="161"/>
      <c r="B69" s="167"/>
      <c r="C69" s="221" t="s">
        <v>204</v>
      </c>
      <c r="D69" s="176"/>
      <c r="E69" s="220" t="s">
        <v>204</v>
      </c>
      <c r="F69" s="177"/>
      <c r="G69" s="225" t="s">
        <v>205</v>
      </c>
      <c r="H69" s="204" t="s">
        <v>96</v>
      </c>
      <c r="I69" s="180">
        <v>177.81</v>
      </c>
      <c r="J69" s="185">
        <v>183453</v>
      </c>
      <c r="K69" s="182">
        <f>+ROUNDUP(I69*J69,)</f>
        <v>32619778</v>
      </c>
      <c r="L69" s="168"/>
      <c r="M69" s="161"/>
      <c r="N69" s="194"/>
    </row>
    <row r="70" spans="1:18" ht="120.75" thickBot="1">
      <c r="A70" s="161"/>
      <c r="B70" s="167"/>
      <c r="C70" s="221" t="s">
        <v>206</v>
      </c>
      <c r="D70" s="226"/>
      <c r="E70" s="221" t="s">
        <v>206</v>
      </c>
      <c r="F70" s="227"/>
      <c r="G70" s="228" t="s">
        <v>207</v>
      </c>
      <c r="H70" s="229" t="s">
        <v>96</v>
      </c>
      <c r="I70" s="230">
        <v>153.94999999999999</v>
      </c>
      <c r="J70" s="231">
        <v>299769</v>
      </c>
      <c r="K70" s="182">
        <f>+ROUNDUP(I70*J70,)</f>
        <v>46149438</v>
      </c>
      <c r="L70" s="168"/>
      <c r="M70" s="161"/>
      <c r="N70" s="194"/>
    </row>
    <row r="71" spans="1:18" ht="16.5" thickBot="1">
      <c r="A71" s="161"/>
      <c r="B71" s="167"/>
      <c r="C71" s="188" t="s">
        <v>15</v>
      </c>
      <c r="D71" s="189"/>
      <c r="E71" s="189"/>
      <c r="F71" s="189"/>
      <c r="G71" s="190"/>
      <c r="H71" s="189"/>
      <c r="I71" s="191"/>
      <c r="J71" s="192"/>
      <c r="K71" s="219">
        <f>SUM(K69:K70)</f>
        <v>78769216</v>
      </c>
      <c r="L71" s="168"/>
      <c r="M71" s="161"/>
      <c r="N71" s="194"/>
    </row>
    <row r="72" spans="1:18" ht="16.5" thickBot="1">
      <c r="A72" s="161"/>
      <c r="B72" s="167"/>
      <c r="C72" s="232">
        <v>5</v>
      </c>
      <c r="D72" s="233"/>
      <c r="E72" s="234">
        <v>5</v>
      </c>
      <c r="F72" s="235"/>
      <c r="G72" s="234" t="s">
        <v>208</v>
      </c>
      <c r="H72" s="235"/>
      <c r="I72" s="235"/>
      <c r="J72" s="235"/>
      <c r="K72" s="236"/>
      <c r="L72" s="168"/>
      <c r="M72" s="161"/>
      <c r="N72" s="194"/>
    </row>
    <row r="73" spans="1:18" ht="105.75" customHeight="1">
      <c r="A73" s="161"/>
      <c r="B73" s="167"/>
      <c r="C73" s="220" t="s">
        <v>209</v>
      </c>
      <c r="D73" s="237"/>
      <c r="E73" s="220" t="s">
        <v>209</v>
      </c>
      <c r="F73" s="224"/>
      <c r="G73" s="225" t="s">
        <v>210</v>
      </c>
      <c r="H73" s="204" t="s">
        <v>106</v>
      </c>
      <c r="I73" s="180">
        <v>86</v>
      </c>
      <c r="J73" s="185">
        <v>530588</v>
      </c>
      <c r="K73" s="182">
        <f>+ROUNDUP(I73*J73,)</f>
        <v>45630568</v>
      </c>
      <c r="L73" s="168"/>
      <c r="M73" s="161"/>
      <c r="N73" s="194"/>
    </row>
    <row r="74" spans="1:18" ht="30">
      <c r="A74" s="161"/>
      <c r="B74" s="167"/>
      <c r="C74" s="221" t="s">
        <v>211</v>
      </c>
      <c r="D74" s="237"/>
      <c r="E74" s="221" t="s">
        <v>211</v>
      </c>
      <c r="F74" s="224"/>
      <c r="G74" s="225" t="s">
        <v>212</v>
      </c>
      <c r="H74" s="179" t="s">
        <v>106</v>
      </c>
      <c r="I74" s="180">
        <v>3</v>
      </c>
      <c r="J74" s="185">
        <v>201811</v>
      </c>
      <c r="K74" s="182">
        <f t="shared" ref="K74:K83" si="3">+ROUNDUP(I74*J74,)</f>
        <v>605433</v>
      </c>
      <c r="L74" s="168"/>
      <c r="M74" s="161"/>
      <c r="N74" s="194"/>
    </row>
    <row r="75" spans="1:18" ht="30">
      <c r="A75" s="161"/>
      <c r="B75" s="167"/>
      <c r="C75" s="221" t="s">
        <v>213</v>
      </c>
      <c r="D75" s="237"/>
      <c r="E75" s="221" t="s">
        <v>213</v>
      </c>
      <c r="F75" s="224"/>
      <c r="G75" s="225" t="s">
        <v>214</v>
      </c>
      <c r="H75" s="179" t="s">
        <v>106</v>
      </c>
      <c r="I75" s="180">
        <v>14</v>
      </c>
      <c r="J75" s="185">
        <v>264584</v>
      </c>
      <c r="K75" s="182">
        <f t="shared" si="3"/>
        <v>3704176</v>
      </c>
      <c r="L75" s="168"/>
      <c r="M75" s="161"/>
      <c r="N75" s="194"/>
    </row>
    <row r="76" spans="1:18" ht="30">
      <c r="A76" s="161"/>
      <c r="B76" s="167"/>
      <c r="C76" s="221" t="s">
        <v>215</v>
      </c>
      <c r="D76" s="237"/>
      <c r="E76" s="221" t="s">
        <v>215</v>
      </c>
      <c r="F76" s="224"/>
      <c r="G76" s="225" t="s">
        <v>216</v>
      </c>
      <c r="H76" s="179" t="s">
        <v>106</v>
      </c>
      <c r="I76" s="180">
        <v>8</v>
      </c>
      <c r="J76" s="185">
        <v>356913</v>
      </c>
      <c r="K76" s="182">
        <f t="shared" si="3"/>
        <v>2855304</v>
      </c>
      <c r="L76" s="168"/>
      <c r="M76" s="161"/>
      <c r="N76" s="194"/>
    </row>
    <row r="77" spans="1:18" ht="30">
      <c r="A77" s="161"/>
      <c r="B77" s="167"/>
      <c r="C77" s="221" t="s">
        <v>217</v>
      </c>
      <c r="D77" s="237"/>
      <c r="E77" s="221" t="s">
        <v>217</v>
      </c>
      <c r="F77" s="224"/>
      <c r="G77" s="208" t="s">
        <v>218</v>
      </c>
      <c r="H77" s="179" t="s">
        <v>106</v>
      </c>
      <c r="I77" s="180">
        <v>56</v>
      </c>
      <c r="J77" s="185">
        <v>109507</v>
      </c>
      <c r="K77" s="182">
        <f t="shared" si="3"/>
        <v>6132392</v>
      </c>
      <c r="L77" s="168"/>
      <c r="M77" s="161"/>
      <c r="N77" s="194"/>
    </row>
    <row r="78" spans="1:18" ht="105">
      <c r="A78" s="161"/>
      <c r="B78" s="167"/>
      <c r="C78" s="221" t="s">
        <v>219</v>
      </c>
      <c r="D78" s="237"/>
      <c r="E78" s="221" t="s">
        <v>219</v>
      </c>
      <c r="F78" s="224"/>
      <c r="G78" s="225" t="s">
        <v>220</v>
      </c>
      <c r="H78" s="179" t="s">
        <v>106</v>
      </c>
      <c r="I78" s="180">
        <v>4</v>
      </c>
      <c r="J78" s="185">
        <v>1005782</v>
      </c>
      <c r="K78" s="182">
        <f t="shared" si="3"/>
        <v>4023128</v>
      </c>
      <c r="L78" s="168"/>
      <c r="M78" s="161"/>
      <c r="N78" s="194"/>
      <c r="P78" s="238"/>
      <c r="R78" s="163">
        <f>+P78/2.34</f>
        <v>0</v>
      </c>
    </row>
    <row r="79" spans="1:18" ht="165">
      <c r="A79" s="161"/>
      <c r="B79" s="167"/>
      <c r="C79" s="221" t="s">
        <v>221</v>
      </c>
      <c r="D79" s="237"/>
      <c r="E79" s="221" t="s">
        <v>221</v>
      </c>
      <c r="F79" s="224"/>
      <c r="G79" s="225" t="s">
        <v>222</v>
      </c>
      <c r="H79" s="179" t="s">
        <v>106</v>
      </c>
      <c r="I79" s="180">
        <v>1</v>
      </c>
      <c r="J79" s="185">
        <v>1400000</v>
      </c>
      <c r="K79" s="182">
        <f t="shared" si="3"/>
        <v>1400000</v>
      </c>
      <c r="L79" s="168"/>
      <c r="M79" s="161"/>
      <c r="N79" s="194"/>
      <c r="P79" s="238"/>
    </row>
    <row r="80" spans="1:18" ht="150">
      <c r="A80" s="161"/>
      <c r="B80" s="167"/>
      <c r="C80" s="221" t="s">
        <v>223</v>
      </c>
      <c r="D80" s="237"/>
      <c r="E80" s="221" t="s">
        <v>223</v>
      </c>
      <c r="F80" s="224"/>
      <c r="G80" s="225" t="s">
        <v>224</v>
      </c>
      <c r="H80" s="179" t="s">
        <v>121</v>
      </c>
      <c r="I80" s="180">
        <v>1</v>
      </c>
      <c r="J80" s="185">
        <v>3497381</v>
      </c>
      <c r="K80" s="182">
        <f t="shared" si="3"/>
        <v>3497381</v>
      </c>
      <c r="L80" s="168"/>
      <c r="M80" s="161"/>
      <c r="N80" s="194"/>
      <c r="R80" s="163">
        <f>+P80/2.34</f>
        <v>0</v>
      </c>
    </row>
    <row r="81" spans="1:16">
      <c r="A81" s="161"/>
      <c r="B81" s="167"/>
      <c r="C81" s="221" t="s">
        <v>225</v>
      </c>
      <c r="D81" s="237"/>
      <c r="E81" s="221" t="s">
        <v>225</v>
      </c>
      <c r="F81" s="224"/>
      <c r="G81" s="225" t="s">
        <v>226</v>
      </c>
      <c r="H81" s="179" t="s">
        <v>106</v>
      </c>
      <c r="I81" s="180">
        <v>56</v>
      </c>
      <c r="J81" s="185">
        <v>30551</v>
      </c>
      <c r="K81" s="182">
        <f t="shared" si="3"/>
        <v>1710856</v>
      </c>
      <c r="L81" s="168"/>
      <c r="M81" s="161"/>
      <c r="N81" s="194"/>
    </row>
    <row r="82" spans="1:16" ht="45">
      <c r="A82" s="161"/>
      <c r="B82" s="167"/>
      <c r="C82" s="221" t="s">
        <v>227</v>
      </c>
      <c r="D82" s="237"/>
      <c r="E82" s="221" t="s">
        <v>227</v>
      </c>
      <c r="F82" s="224"/>
      <c r="G82" s="178" t="s">
        <v>228</v>
      </c>
      <c r="H82" s="239" t="s">
        <v>101</v>
      </c>
      <c r="I82" s="180">
        <v>30</v>
      </c>
      <c r="J82" s="185">
        <v>297631</v>
      </c>
      <c r="K82" s="182">
        <f t="shared" si="3"/>
        <v>8928930</v>
      </c>
      <c r="L82" s="168"/>
      <c r="M82" s="161"/>
      <c r="N82" s="194"/>
    </row>
    <row r="83" spans="1:16" ht="109.5" customHeight="1" thickBot="1">
      <c r="A83" s="161"/>
      <c r="B83" s="167"/>
      <c r="C83" s="221" t="s">
        <v>229</v>
      </c>
      <c r="D83" s="240"/>
      <c r="E83" s="221" t="s">
        <v>229</v>
      </c>
      <c r="F83" s="241"/>
      <c r="G83" s="228" t="s">
        <v>230</v>
      </c>
      <c r="H83" s="229" t="s">
        <v>106</v>
      </c>
      <c r="I83" s="230">
        <v>2</v>
      </c>
      <c r="J83" s="231">
        <v>2110070</v>
      </c>
      <c r="K83" s="182">
        <f t="shared" si="3"/>
        <v>4220140</v>
      </c>
      <c r="L83" s="168"/>
      <c r="M83" s="161"/>
      <c r="N83" s="194"/>
    </row>
    <row r="84" spans="1:16" ht="16.5" thickBot="1">
      <c r="A84" s="161"/>
      <c r="B84" s="167"/>
      <c r="C84" s="188" t="s">
        <v>15</v>
      </c>
      <c r="D84" s="189"/>
      <c r="E84" s="189"/>
      <c r="F84" s="189"/>
      <c r="G84" s="190"/>
      <c r="H84" s="189"/>
      <c r="I84" s="191"/>
      <c r="J84" s="192"/>
      <c r="K84" s="219">
        <f>SUM(K73:K83)</f>
        <v>82708308</v>
      </c>
      <c r="L84" s="168"/>
      <c r="M84" s="161"/>
      <c r="N84" s="194"/>
    </row>
    <row r="85" spans="1:16" ht="16.5" thickBot="1">
      <c r="A85" s="161"/>
      <c r="B85" s="167"/>
      <c r="C85" s="195">
        <v>6</v>
      </c>
      <c r="D85" s="196"/>
      <c r="E85" s="198">
        <v>6</v>
      </c>
      <c r="F85" s="196"/>
      <c r="G85" s="198" t="s">
        <v>231</v>
      </c>
      <c r="H85" s="196"/>
      <c r="I85" s="196"/>
      <c r="J85" s="196"/>
      <c r="K85" s="199"/>
      <c r="L85" s="168"/>
      <c r="M85" s="161"/>
      <c r="N85" s="194"/>
    </row>
    <row r="86" spans="1:16" ht="75">
      <c r="A86" s="161"/>
      <c r="B86" s="167"/>
      <c r="C86" s="220" t="s">
        <v>232</v>
      </c>
      <c r="D86" s="242"/>
      <c r="E86" s="220" t="s">
        <v>232</v>
      </c>
      <c r="F86" s="242"/>
      <c r="G86" s="243" t="s">
        <v>233</v>
      </c>
      <c r="H86" s="244" t="s">
        <v>121</v>
      </c>
      <c r="I86" s="245">
        <v>1</v>
      </c>
      <c r="J86" s="231">
        <v>1577760</v>
      </c>
      <c r="K86" s="182">
        <f>+ROUNDUP(I86*J86,)</f>
        <v>1577760</v>
      </c>
      <c r="L86" s="168"/>
      <c r="M86" s="161"/>
      <c r="N86" s="194"/>
    </row>
    <row r="87" spans="1:16" ht="90">
      <c r="A87" s="161"/>
      <c r="B87" s="167"/>
      <c r="C87" s="221" t="s">
        <v>234</v>
      </c>
      <c r="D87" s="246"/>
      <c r="E87" s="221" t="s">
        <v>234</v>
      </c>
      <c r="F87" s="246"/>
      <c r="G87" s="208" t="s">
        <v>235</v>
      </c>
      <c r="H87" s="204" t="s">
        <v>101</v>
      </c>
      <c r="I87" s="247">
        <v>20</v>
      </c>
      <c r="J87" s="231">
        <v>93154</v>
      </c>
      <c r="K87" s="182">
        <f t="shared" ref="K87:K89" si="4">+ROUNDUP(I87*J87,)</f>
        <v>1863080</v>
      </c>
      <c r="L87" s="168"/>
      <c r="M87" s="161"/>
      <c r="N87" s="194"/>
    </row>
    <row r="88" spans="1:16" ht="45">
      <c r="A88" s="161"/>
      <c r="B88" s="167"/>
      <c r="C88" s="221" t="s">
        <v>236</v>
      </c>
      <c r="D88" s="246"/>
      <c r="E88" s="221" t="s">
        <v>236</v>
      </c>
      <c r="F88" s="246"/>
      <c r="G88" s="208" t="s">
        <v>237</v>
      </c>
      <c r="H88" s="204" t="s">
        <v>121</v>
      </c>
      <c r="I88" s="247">
        <v>1</v>
      </c>
      <c r="J88" s="248">
        <v>1200000</v>
      </c>
      <c r="K88" s="182">
        <f t="shared" si="4"/>
        <v>1200000</v>
      </c>
      <c r="L88" s="168"/>
      <c r="M88" s="161"/>
      <c r="N88" s="194"/>
    </row>
    <row r="89" spans="1:16" ht="30.75" thickBot="1">
      <c r="A89" s="161"/>
      <c r="B89" s="167"/>
      <c r="C89" s="249" t="s">
        <v>238</v>
      </c>
      <c r="D89" s="246"/>
      <c r="E89" s="221" t="s">
        <v>238</v>
      </c>
      <c r="F89" s="246"/>
      <c r="G89" s="208" t="s">
        <v>239</v>
      </c>
      <c r="H89" s="204" t="s">
        <v>121</v>
      </c>
      <c r="I89" s="247">
        <v>1</v>
      </c>
      <c r="J89" s="248">
        <v>1019650</v>
      </c>
      <c r="K89" s="182">
        <f t="shared" si="4"/>
        <v>1019650</v>
      </c>
      <c r="L89" s="168"/>
      <c r="M89" s="161"/>
      <c r="N89" s="194"/>
    </row>
    <row r="90" spans="1:16" ht="16.5" thickBot="1">
      <c r="A90" s="161"/>
      <c r="B90" s="167"/>
      <c r="C90" s="188" t="s">
        <v>15</v>
      </c>
      <c r="D90" s="189"/>
      <c r="E90" s="189"/>
      <c r="F90" s="189"/>
      <c r="G90" s="190"/>
      <c r="H90" s="189"/>
      <c r="I90" s="191"/>
      <c r="J90" s="192"/>
      <c r="K90" s="219">
        <f>SUM(K86:K89)</f>
        <v>5660490</v>
      </c>
      <c r="L90" s="168"/>
      <c r="M90" s="161"/>
      <c r="N90" s="194"/>
    </row>
    <row r="91" spans="1:16" ht="16.5" thickBot="1">
      <c r="A91" s="161"/>
      <c r="B91" s="167"/>
      <c r="C91" s="195">
        <v>7</v>
      </c>
      <c r="D91" s="196"/>
      <c r="E91" s="198">
        <v>7</v>
      </c>
      <c r="F91" s="196"/>
      <c r="G91" s="198" t="s">
        <v>240</v>
      </c>
      <c r="H91" s="196"/>
      <c r="I91" s="196"/>
      <c r="J91" s="196"/>
      <c r="K91" s="199"/>
      <c r="L91" s="168"/>
      <c r="M91" s="161"/>
      <c r="N91" s="194"/>
    </row>
    <row r="92" spans="1:16" ht="150">
      <c r="A92" s="161"/>
      <c r="B92" s="167"/>
      <c r="C92" s="250" t="s">
        <v>241</v>
      </c>
      <c r="D92" s="251"/>
      <c r="E92" s="250" t="s">
        <v>241</v>
      </c>
      <c r="F92" s="251"/>
      <c r="G92" s="243" t="s">
        <v>242</v>
      </c>
      <c r="H92" s="252" t="s">
        <v>121</v>
      </c>
      <c r="I92" s="245">
        <v>1</v>
      </c>
      <c r="J92" s="253">
        <v>6000000</v>
      </c>
      <c r="K92" s="254">
        <f>+ROUNDUP(I92*J92,)</f>
        <v>6000000</v>
      </c>
      <c r="L92" s="168"/>
      <c r="M92" s="161"/>
      <c r="N92" s="194"/>
    </row>
    <row r="93" spans="1:16" ht="45.75" thickBot="1">
      <c r="A93" s="161"/>
      <c r="B93" s="167"/>
      <c r="C93" s="250" t="s">
        <v>243</v>
      </c>
      <c r="D93" s="255"/>
      <c r="E93" s="250" t="s">
        <v>243</v>
      </c>
      <c r="F93" s="255"/>
      <c r="G93" s="256" t="s">
        <v>244</v>
      </c>
      <c r="H93" s="244" t="s">
        <v>182</v>
      </c>
      <c r="I93" s="257">
        <v>53.29</v>
      </c>
      <c r="J93" s="258">
        <v>179121</v>
      </c>
      <c r="K93" s="254">
        <f>+ROUNDUP(I93*J93,)</f>
        <v>9545359</v>
      </c>
      <c r="L93" s="168"/>
      <c r="M93" s="161"/>
      <c r="N93" s="194"/>
      <c r="O93" s="259"/>
      <c r="P93" s="259"/>
    </row>
    <row r="94" spans="1:16" ht="16.5" thickBot="1">
      <c r="A94" s="161"/>
      <c r="B94" s="167"/>
      <c r="C94" s="188" t="s">
        <v>15</v>
      </c>
      <c r="D94" s="189"/>
      <c r="E94" s="189"/>
      <c r="F94" s="189"/>
      <c r="G94" s="190"/>
      <c r="H94" s="189"/>
      <c r="I94" s="191"/>
      <c r="J94" s="192"/>
      <c r="K94" s="219">
        <f>SUM(K92:K93)</f>
        <v>15545359</v>
      </c>
      <c r="L94" s="168"/>
      <c r="M94" s="161"/>
      <c r="N94" s="194"/>
      <c r="P94" s="260"/>
    </row>
    <row r="95" spans="1:16" ht="16.5" thickBot="1">
      <c r="A95" s="161"/>
      <c r="B95" s="167"/>
      <c r="C95" s="261">
        <v>8</v>
      </c>
      <c r="D95" s="196"/>
      <c r="E95" s="262">
        <v>8</v>
      </c>
      <c r="F95" s="263"/>
      <c r="G95" s="198" t="s">
        <v>245</v>
      </c>
      <c r="H95" s="196"/>
      <c r="I95" s="196"/>
      <c r="J95" s="196"/>
      <c r="K95" s="199"/>
      <c r="L95" s="168"/>
      <c r="M95" s="161"/>
      <c r="N95" s="194"/>
    </row>
    <row r="96" spans="1:16" ht="60">
      <c r="A96" s="161"/>
      <c r="B96" s="167"/>
      <c r="C96" s="175" t="s">
        <v>246</v>
      </c>
      <c r="D96" s="264"/>
      <c r="E96" s="175" t="s">
        <v>246</v>
      </c>
      <c r="F96" s="246"/>
      <c r="G96" s="265" t="s">
        <v>247</v>
      </c>
      <c r="H96" s="179" t="s">
        <v>96</v>
      </c>
      <c r="I96" s="266">
        <v>3.36</v>
      </c>
      <c r="J96" s="253">
        <v>519595</v>
      </c>
      <c r="K96" s="182">
        <f>+ROUNDUP(I96*J96,)</f>
        <v>1745840</v>
      </c>
      <c r="L96" s="168"/>
      <c r="M96" s="161"/>
      <c r="N96" s="194"/>
      <c r="P96" s="260"/>
    </row>
    <row r="97" spans="1:20" ht="45">
      <c r="A97" s="161"/>
      <c r="B97" s="167"/>
      <c r="C97" s="183" t="s">
        <v>248</v>
      </c>
      <c r="D97" s="267"/>
      <c r="E97" s="183" t="s">
        <v>248</v>
      </c>
      <c r="F97" s="246"/>
      <c r="G97" s="268" t="s">
        <v>249</v>
      </c>
      <c r="H97" s="229" t="s">
        <v>106</v>
      </c>
      <c r="I97" s="247">
        <v>2</v>
      </c>
      <c r="J97" s="248">
        <v>744597</v>
      </c>
      <c r="K97" s="182">
        <f t="shared" ref="K97:K105" si="5">+ROUNDUP(I97*J97,)</f>
        <v>1489194</v>
      </c>
      <c r="L97" s="168"/>
      <c r="M97" s="161"/>
      <c r="N97" s="194"/>
    </row>
    <row r="98" spans="1:20" ht="30">
      <c r="A98" s="161"/>
      <c r="B98" s="167"/>
      <c r="C98" s="183" t="s">
        <v>250</v>
      </c>
      <c r="D98" s="267"/>
      <c r="E98" s="183" t="s">
        <v>250</v>
      </c>
      <c r="F98" s="246"/>
      <c r="G98" s="268" t="s">
        <v>251</v>
      </c>
      <c r="H98" s="179" t="s">
        <v>96</v>
      </c>
      <c r="I98" s="247">
        <v>23</v>
      </c>
      <c r="J98" s="248">
        <v>109570</v>
      </c>
      <c r="K98" s="182">
        <f t="shared" si="5"/>
        <v>2520110</v>
      </c>
      <c r="L98" s="168"/>
      <c r="M98" s="161"/>
      <c r="N98" s="194"/>
    </row>
    <row r="99" spans="1:20" ht="45">
      <c r="A99" s="161"/>
      <c r="B99" s="167"/>
      <c r="C99" s="183" t="s">
        <v>252</v>
      </c>
      <c r="D99" s="267"/>
      <c r="E99" s="183" t="s">
        <v>252</v>
      </c>
      <c r="F99" s="246"/>
      <c r="G99" s="269" t="s">
        <v>253</v>
      </c>
      <c r="H99" s="229" t="s">
        <v>106</v>
      </c>
      <c r="I99" s="247">
        <v>3</v>
      </c>
      <c r="J99" s="248">
        <v>696771</v>
      </c>
      <c r="K99" s="182">
        <f t="shared" si="5"/>
        <v>2090313</v>
      </c>
      <c r="L99" s="168"/>
      <c r="M99" s="161"/>
      <c r="N99" s="194"/>
    </row>
    <row r="100" spans="1:20" ht="30">
      <c r="A100" s="161"/>
      <c r="B100" s="167"/>
      <c r="C100" s="183" t="s">
        <v>254</v>
      </c>
      <c r="D100" s="270"/>
      <c r="E100" s="183" t="s">
        <v>254</v>
      </c>
      <c r="F100" s="246"/>
      <c r="G100" s="268" t="s">
        <v>255</v>
      </c>
      <c r="H100" s="229" t="s">
        <v>106</v>
      </c>
      <c r="I100" s="247">
        <v>1</v>
      </c>
      <c r="J100" s="248">
        <v>1135109</v>
      </c>
      <c r="K100" s="182">
        <f t="shared" si="5"/>
        <v>1135109</v>
      </c>
      <c r="L100" s="168"/>
      <c r="M100" s="161"/>
      <c r="N100" s="194"/>
    </row>
    <row r="101" spans="1:20" ht="30">
      <c r="A101" s="161"/>
      <c r="B101" s="167"/>
      <c r="C101" s="183" t="s">
        <v>256</v>
      </c>
      <c r="D101" s="267"/>
      <c r="E101" s="183" t="s">
        <v>256</v>
      </c>
      <c r="F101" s="246"/>
      <c r="G101" s="271" t="s">
        <v>257</v>
      </c>
      <c r="H101" s="229" t="s">
        <v>106</v>
      </c>
      <c r="I101" s="272">
        <v>3</v>
      </c>
      <c r="J101" s="248">
        <v>1150614</v>
      </c>
      <c r="K101" s="182">
        <f t="shared" si="5"/>
        <v>3451842</v>
      </c>
      <c r="L101" s="168"/>
      <c r="M101" s="161"/>
      <c r="N101" s="194"/>
    </row>
    <row r="102" spans="1:20" ht="30">
      <c r="A102" s="161"/>
      <c r="B102" s="167"/>
      <c r="C102" s="183" t="s">
        <v>258</v>
      </c>
      <c r="D102" s="267"/>
      <c r="E102" s="183" t="s">
        <v>258</v>
      </c>
      <c r="F102" s="246"/>
      <c r="G102" s="269" t="s">
        <v>259</v>
      </c>
      <c r="H102" s="179" t="s">
        <v>96</v>
      </c>
      <c r="I102" s="247">
        <v>2.2000000000000002</v>
      </c>
      <c r="J102" s="248">
        <v>2602658</v>
      </c>
      <c r="K102" s="182">
        <f t="shared" si="5"/>
        <v>5725848</v>
      </c>
      <c r="L102" s="168"/>
      <c r="M102" s="161"/>
      <c r="N102" s="194"/>
    </row>
    <row r="103" spans="1:20" ht="45">
      <c r="A103" s="161"/>
      <c r="B103" s="167"/>
      <c r="C103" s="183" t="s">
        <v>260</v>
      </c>
      <c r="D103" s="273"/>
      <c r="E103" s="183" t="s">
        <v>260</v>
      </c>
      <c r="F103" s="274"/>
      <c r="G103" s="268" t="s">
        <v>261</v>
      </c>
      <c r="H103" s="179" t="s">
        <v>182</v>
      </c>
      <c r="I103" s="275">
        <v>17</v>
      </c>
      <c r="J103" s="248">
        <v>415837</v>
      </c>
      <c r="K103" s="182">
        <f t="shared" si="5"/>
        <v>7069229</v>
      </c>
      <c r="L103" s="168"/>
      <c r="M103" s="161"/>
      <c r="N103" s="194"/>
      <c r="R103" s="276"/>
      <c r="S103" s="277"/>
      <c r="T103" s="278"/>
    </row>
    <row r="104" spans="1:20" ht="60">
      <c r="A104" s="161"/>
      <c r="B104" s="167"/>
      <c r="C104" s="183" t="s">
        <v>262</v>
      </c>
      <c r="D104" s="273"/>
      <c r="E104" s="183" t="s">
        <v>262</v>
      </c>
      <c r="F104" s="274"/>
      <c r="G104" s="268" t="s">
        <v>263</v>
      </c>
      <c r="H104" s="179" t="s">
        <v>96</v>
      </c>
      <c r="I104" s="275">
        <v>38</v>
      </c>
      <c r="J104" s="248">
        <v>275000</v>
      </c>
      <c r="K104" s="182">
        <f t="shared" si="5"/>
        <v>10450000</v>
      </c>
      <c r="L104" s="168"/>
      <c r="M104" s="161"/>
      <c r="N104" s="194"/>
      <c r="P104" s="543"/>
      <c r="R104" s="276"/>
      <c r="S104" s="277"/>
      <c r="T104" s="278"/>
    </row>
    <row r="105" spans="1:20" ht="45.75" thickBot="1">
      <c r="A105" s="161"/>
      <c r="B105" s="167"/>
      <c r="C105" s="183" t="s">
        <v>264</v>
      </c>
      <c r="D105" s="273"/>
      <c r="E105" s="183" t="s">
        <v>264</v>
      </c>
      <c r="F105" s="274"/>
      <c r="G105" s="268" t="s">
        <v>265</v>
      </c>
      <c r="H105" s="179" t="s">
        <v>106</v>
      </c>
      <c r="I105" s="279">
        <v>1</v>
      </c>
      <c r="J105" s="248">
        <v>2736449</v>
      </c>
      <c r="K105" s="182">
        <f t="shared" si="5"/>
        <v>2736449</v>
      </c>
      <c r="L105" s="168"/>
      <c r="M105" s="161"/>
      <c r="N105" s="194"/>
      <c r="R105" s="276"/>
      <c r="S105" s="277"/>
      <c r="T105" s="278"/>
    </row>
    <row r="106" spans="1:20" ht="16.5" thickBot="1">
      <c r="A106" s="161"/>
      <c r="B106" s="167"/>
      <c r="C106" s="188" t="s">
        <v>15</v>
      </c>
      <c r="D106" s="189"/>
      <c r="E106" s="189"/>
      <c r="F106" s="189"/>
      <c r="G106" s="190"/>
      <c r="H106" s="189"/>
      <c r="I106" s="191"/>
      <c r="J106" s="192"/>
      <c r="K106" s="219">
        <f>SUM(K96:K105)</f>
        <v>38413934</v>
      </c>
      <c r="L106" s="168"/>
      <c r="M106" s="161"/>
      <c r="N106" s="194"/>
      <c r="Q106" s="549"/>
      <c r="R106" s="550"/>
      <c r="S106" s="280"/>
    </row>
    <row r="107" spans="1:20" ht="16.5" thickBot="1">
      <c r="A107" s="161"/>
      <c r="B107" s="167"/>
      <c r="C107" s="261">
        <v>9</v>
      </c>
      <c r="D107" s="196"/>
      <c r="E107" s="262">
        <v>9</v>
      </c>
      <c r="F107" s="263"/>
      <c r="G107" s="198" t="s">
        <v>266</v>
      </c>
      <c r="H107" s="196"/>
      <c r="I107" s="196"/>
      <c r="J107" s="196"/>
      <c r="K107" s="199"/>
      <c r="L107" s="168"/>
      <c r="M107" s="161"/>
      <c r="N107" s="194"/>
      <c r="O107" s="544"/>
      <c r="P107" s="547"/>
      <c r="Q107" s="549"/>
    </row>
    <row r="108" spans="1:20">
      <c r="A108" s="161"/>
      <c r="B108" s="167"/>
      <c r="C108" s="183" t="s">
        <v>267</v>
      </c>
      <c r="D108" s="267"/>
      <c r="E108" s="183" t="s">
        <v>267</v>
      </c>
      <c r="F108" s="246"/>
      <c r="G108" s="269" t="s">
        <v>268</v>
      </c>
      <c r="H108" s="179" t="s">
        <v>96</v>
      </c>
      <c r="I108" s="247">
        <v>266</v>
      </c>
      <c r="J108" s="248">
        <v>9000</v>
      </c>
      <c r="K108" s="182">
        <f>+ROUNDUP(I108*J108,)</f>
        <v>2394000</v>
      </c>
      <c r="L108" s="168"/>
      <c r="M108" s="161"/>
      <c r="N108" s="194"/>
      <c r="O108" s="545"/>
      <c r="P108" s="547"/>
      <c r="Q108" s="549"/>
    </row>
    <row r="109" spans="1:20" ht="16.5" thickBot="1">
      <c r="A109" s="161"/>
      <c r="B109" s="167"/>
      <c r="C109" s="183" t="s">
        <v>269</v>
      </c>
      <c r="D109" s="267"/>
      <c r="E109" s="183" t="s">
        <v>269</v>
      </c>
      <c r="F109" s="246"/>
      <c r="G109" s="269" t="s">
        <v>270</v>
      </c>
      <c r="H109" s="179" t="s">
        <v>106</v>
      </c>
      <c r="I109" s="247">
        <v>1</v>
      </c>
      <c r="J109" s="248">
        <v>739273</v>
      </c>
      <c r="K109" s="182">
        <f>+ROUNDUP(I109*J109,)</f>
        <v>739273</v>
      </c>
      <c r="L109" s="168"/>
      <c r="M109" s="161"/>
      <c r="N109" s="194"/>
      <c r="O109" s="545"/>
      <c r="P109" s="547"/>
      <c r="Q109" s="549"/>
    </row>
    <row r="110" spans="1:20" ht="16.5" thickBot="1">
      <c r="A110" s="161"/>
      <c r="B110" s="167"/>
      <c r="C110" s="188" t="s">
        <v>15</v>
      </c>
      <c r="D110" s="189"/>
      <c r="E110" s="189"/>
      <c r="F110" s="189"/>
      <c r="G110" s="190"/>
      <c r="H110" s="189"/>
      <c r="I110" s="191"/>
      <c r="J110" s="192"/>
      <c r="K110" s="219">
        <f>SUM(K108:K109)</f>
        <v>3133273</v>
      </c>
      <c r="L110" s="168"/>
      <c r="M110" s="161"/>
      <c r="N110" s="194"/>
      <c r="O110" s="545"/>
      <c r="P110" s="547"/>
      <c r="Q110" s="549"/>
    </row>
    <row r="111" spans="1:20" ht="16.5" thickBot="1">
      <c r="A111" s="161"/>
      <c r="B111" s="167"/>
      <c r="C111" s="364" t="s">
        <v>279</v>
      </c>
      <c r="D111" s="365"/>
      <c r="E111" s="365"/>
      <c r="F111" s="365"/>
      <c r="G111" s="365"/>
      <c r="H111" s="365"/>
      <c r="I111" s="365"/>
      <c r="J111" s="366"/>
      <c r="K111" s="281">
        <f>+K110+K94+K90+K84+K71+K67+K50+K33+K106</f>
        <v>449751271</v>
      </c>
      <c r="L111" s="168"/>
      <c r="M111" s="161"/>
      <c r="N111" s="354"/>
      <c r="O111" s="545"/>
      <c r="P111" s="546"/>
      <c r="Q111" s="549"/>
      <c r="R111" s="280"/>
      <c r="S111" s="280"/>
    </row>
    <row r="112" spans="1:20" ht="16.5" thickBot="1">
      <c r="A112" s="161"/>
      <c r="B112" s="167"/>
      <c r="C112" s="283"/>
      <c r="D112" s="283"/>
      <c r="E112" s="283"/>
      <c r="F112" s="283"/>
      <c r="G112" s="283"/>
      <c r="H112" s="283"/>
      <c r="I112" s="283"/>
      <c r="J112" s="283"/>
      <c r="K112" s="284"/>
      <c r="L112" s="168"/>
      <c r="M112" s="161"/>
      <c r="N112" s="354"/>
      <c r="P112" s="546"/>
      <c r="Q112" s="549"/>
    </row>
    <row r="113" spans="1:32">
      <c r="A113" s="161"/>
      <c r="B113" s="167"/>
      <c r="C113" s="161"/>
      <c r="D113" s="166"/>
      <c r="E113" s="161"/>
      <c r="F113" s="161"/>
      <c r="G113" s="355" t="s">
        <v>271</v>
      </c>
      <c r="H113" s="356"/>
      <c r="I113" s="347"/>
      <c r="J113" s="542">
        <v>0.19</v>
      </c>
      <c r="K113" s="536">
        <v>3418110</v>
      </c>
      <c r="L113" s="168"/>
      <c r="M113" s="161"/>
      <c r="N113" s="161"/>
      <c r="O113" s="161"/>
      <c r="P113" s="546"/>
      <c r="Q113" s="295"/>
      <c r="R113" s="164"/>
      <c r="S113" s="164"/>
      <c r="T113" s="161"/>
      <c r="U113" s="161"/>
      <c r="V113" s="161"/>
      <c r="W113" s="161"/>
      <c r="X113" s="161"/>
      <c r="Y113" s="161"/>
      <c r="Z113" s="161"/>
      <c r="AA113" s="161"/>
      <c r="AB113" s="161"/>
      <c r="AC113" s="161"/>
      <c r="AD113" s="161"/>
      <c r="AE113" s="161"/>
      <c r="AF113" s="161"/>
    </row>
    <row r="114" spans="1:32">
      <c r="A114" s="161"/>
      <c r="B114" s="167"/>
      <c r="C114" s="161"/>
      <c r="D114" s="286"/>
      <c r="E114" s="286"/>
      <c r="F114" s="286"/>
      <c r="G114" s="287" t="s">
        <v>17</v>
      </c>
      <c r="H114" s="288"/>
      <c r="I114" s="289"/>
      <c r="J114" s="290"/>
      <c r="K114" s="537">
        <f>+K111+K113</f>
        <v>453169381</v>
      </c>
      <c r="L114" s="168"/>
      <c r="M114" s="161"/>
      <c r="N114" s="161"/>
      <c r="O114" s="161"/>
      <c r="P114" s="314"/>
      <c r="Q114" s="295"/>
      <c r="R114" s="164"/>
      <c r="S114" s="164"/>
      <c r="T114" s="161"/>
      <c r="U114" s="161"/>
      <c r="V114" s="161"/>
      <c r="W114" s="161"/>
      <c r="X114" s="161"/>
      <c r="Y114" s="161"/>
      <c r="Z114" s="161"/>
      <c r="AA114" s="161"/>
      <c r="AB114" s="161"/>
      <c r="AC114" s="161"/>
      <c r="AD114" s="161"/>
      <c r="AE114" s="161"/>
      <c r="AF114" s="161"/>
    </row>
    <row r="115" spans="1:32">
      <c r="A115" s="161"/>
      <c r="B115" s="167"/>
      <c r="C115" s="161"/>
      <c r="D115" s="166"/>
      <c r="E115" s="161"/>
      <c r="F115" s="161"/>
      <c r="G115" s="357" t="s">
        <v>278</v>
      </c>
      <c r="H115" s="337"/>
      <c r="I115" s="337"/>
      <c r="J115" s="358"/>
      <c r="K115" s="538">
        <v>12593035</v>
      </c>
      <c r="L115" s="168"/>
      <c r="M115" s="161"/>
      <c r="N115" s="161"/>
      <c r="O115" s="161"/>
      <c r="P115" s="282"/>
      <c r="Q115" s="161"/>
      <c r="R115" s="164"/>
      <c r="S115" s="164"/>
      <c r="T115" s="161"/>
      <c r="U115" s="161"/>
      <c r="V115" s="161"/>
      <c r="W115" s="161"/>
      <c r="X115" s="161"/>
      <c r="Y115" s="161"/>
      <c r="Z115" s="161"/>
      <c r="AA115" s="161"/>
      <c r="AB115" s="161"/>
      <c r="AC115" s="161"/>
      <c r="AD115" s="161"/>
      <c r="AE115" s="161"/>
      <c r="AF115" s="161"/>
    </row>
    <row r="116" spans="1:32" ht="16.5" thickBot="1">
      <c r="A116" s="161"/>
      <c r="B116" s="167"/>
      <c r="C116" s="161"/>
      <c r="D116" s="166"/>
      <c r="E116" s="161"/>
      <c r="F116" s="161"/>
      <c r="G116" s="357" t="s">
        <v>272</v>
      </c>
      <c r="H116" s="337"/>
      <c r="I116" s="337"/>
      <c r="J116" s="358"/>
      <c r="K116" s="539">
        <f>+ROUND(K111*0.07,0)</f>
        <v>31482589</v>
      </c>
      <c r="L116" s="168"/>
      <c r="M116" s="161"/>
      <c r="N116" s="161"/>
      <c r="O116" s="161"/>
      <c r="P116" s="282"/>
      <c r="Q116" s="161"/>
      <c r="R116" s="164"/>
      <c r="S116" s="164"/>
      <c r="T116" s="161"/>
      <c r="U116" s="161"/>
      <c r="V116" s="161"/>
      <c r="W116" s="161"/>
      <c r="X116" s="161"/>
      <c r="Y116" s="161"/>
      <c r="Z116" s="161"/>
      <c r="AA116" s="161"/>
      <c r="AB116" s="161"/>
      <c r="AC116" s="161"/>
      <c r="AD116" s="161"/>
      <c r="AE116" s="161"/>
      <c r="AF116" s="161"/>
    </row>
    <row r="117" spans="1:32" ht="16.5" thickBot="1">
      <c r="A117" s="161"/>
      <c r="B117" s="167"/>
      <c r="C117" s="161"/>
      <c r="D117" s="166"/>
      <c r="E117" s="161"/>
      <c r="F117" s="161"/>
      <c r="G117" s="355" t="s">
        <v>273</v>
      </c>
      <c r="H117" s="356"/>
      <c r="I117" s="347"/>
      <c r="J117" s="542">
        <v>0.19</v>
      </c>
      <c r="K117" s="540">
        <f>ROUND(K116*J117,0)</f>
        <v>5981692</v>
      </c>
      <c r="L117" s="168"/>
      <c r="M117" s="161"/>
      <c r="N117" s="161"/>
      <c r="O117" s="161"/>
      <c r="P117" s="282"/>
      <c r="Q117" s="161"/>
      <c r="R117" s="164"/>
      <c r="S117" s="164"/>
      <c r="T117" s="161"/>
      <c r="U117" s="161"/>
      <c r="V117" s="161"/>
      <c r="W117" s="161"/>
      <c r="X117" s="161"/>
      <c r="Y117" s="161"/>
      <c r="Z117" s="161"/>
      <c r="AA117" s="161"/>
      <c r="AB117" s="161"/>
      <c r="AC117" s="161"/>
      <c r="AD117" s="161"/>
      <c r="AE117" s="161"/>
      <c r="AF117" s="161"/>
    </row>
    <row r="118" spans="1:32" ht="16.5" thickBot="1">
      <c r="A118" s="161"/>
      <c r="B118" s="167"/>
      <c r="C118" s="161"/>
      <c r="D118" s="166"/>
      <c r="E118" s="161"/>
      <c r="F118" s="161"/>
      <c r="G118" s="291" t="s">
        <v>18</v>
      </c>
      <c r="H118" s="292"/>
      <c r="I118" s="293"/>
      <c r="J118" s="294"/>
      <c r="K118" s="541">
        <f>+K114+K115+K116+K117</f>
        <v>503226697</v>
      </c>
      <c r="L118" s="168"/>
      <c r="M118" s="161"/>
      <c r="N118" s="161"/>
      <c r="O118" s="321"/>
      <c r="P118" s="314"/>
      <c r="Q118" s="548"/>
      <c r="R118" s="164"/>
      <c r="S118" s="164"/>
      <c r="T118" s="161"/>
      <c r="U118" s="161"/>
      <c r="V118" s="161"/>
      <c r="W118" s="161"/>
      <c r="X118" s="161"/>
      <c r="Y118" s="161"/>
      <c r="Z118" s="161"/>
      <c r="AA118" s="161"/>
      <c r="AB118" s="161"/>
      <c r="AC118" s="161"/>
      <c r="AD118" s="161"/>
      <c r="AE118" s="161"/>
      <c r="AF118" s="161"/>
    </row>
    <row r="119" spans="1:32" ht="16.5" thickBot="1">
      <c r="A119" s="161"/>
      <c r="B119" s="167"/>
      <c r="C119" s="161"/>
      <c r="D119" s="166"/>
      <c r="E119" s="166"/>
      <c r="F119" s="166"/>
      <c r="G119" s="161"/>
      <c r="H119" s="161"/>
      <c r="I119" s="295"/>
      <c r="J119" s="296"/>
      <c r="K119" s="297"/>
      <c r="L119" s="168"/>
      <c r="M119" s="161"/>
      <c r="N119" s="161"/>
      <c r="O119" s="161"/>
      <c r="P119" s="314"/>
      <c r="Q119" s="161"/>
      <c r="R119" s="164"/>
      <c r="S119" s="164"/>
      <c r="T119" s="161"/>
      <c r="U119" s="161"/>
      <c r="V119" s="161"/>
      <c r="W119" s="161"/>
      <c r="X119" s="161"/>
      <c r="Y119" s="161"/>
      <c r="Z119" s="161"/>
      <c r="AA119" s="161"/>
      <c r="AB119" s="161"/>
      <c r="AC119" s="161"/>
      <c r="AD119" s="161"/>
      <c r="AE119" s="161"/>
      <c r="AF119" s="161"/>
    </row>
    <row r="120" spans="1:32">
      <c r="A120" s="161"/>
      <c r="B120" s="167"/>
      <c r="C120" s="360" t="s">
        <v>274</v>
      </c>
      <c r="D120" s="361"/>
      <c r="E120" s="361"/>
      <c r="F120" s="361"/>
      <c r="G120" s="362"/>
      <c r="H120" s="363" t="s">
        <v>8</v>
      </c>
      <c r="I120" s="361"/>
      <c r="J120" s="362"/>
      <c r="K120" s="298" t="s">
        <v>20</v>
      </c>
      <c r="L120" s="299"/>
      <c r="M120" s="300"/>
      <c r="N120" s="300"/>
      <c r="P120" s="314"/>
      <c r="Q120" s="161"/>
      <c r="R120" s="164"/>
      <c r="S120" s="164"/>
      <c r="T120" s="359"/>
      <c r="U120" s="326"/>
      <c r="V120" s="301"/>
      <c r="W120" s="161"/>
      <c r="X120" s="161"/>
      <c r="Y120" s="161"/>
      <c r="Z120" s="161"/>
      <c r="AA120" s="161"/>
      <c r="AB120" s="161"/>
      <c r="AC120" s="161"/>
      <c r="AD120" s="161"/>
      <c r="AE120" s="161"/>
      <c r="AF120" s="161"/>
    </row>
    <row r="121" spans="1:32" ht="35.1" customHeight="1">
      <c r="A121" s="161"/>
      <c r="B121" s="167"/>
      <c r="C121" s="367" t="s">
        <v>275</v>
      </c>
      <c r="D121" s="368"/>
      <c r="E121" s="368"/>
      <c r="F121" s="368"/>
      <c r="G121" s="369"/>
      <c r="H121" s="370" t="s">
        <v>22</v>
      </c>
      <c r="I121" s="358"/>
      <c r="J121" s="302" t="s">
        <v>23</v>
      </c>
      <c r="K121" s="303">
        <v>0.19</v>
      </c>
      <c r="L121" s="299"/>
      <c r="M121" s="300"/>
      <c r="N121" s="300"/>
      <c r="O121" s="315"/>
      <c r="P121" s="314"/>
      <c r="Q121" s="161"/>
      <c r="R121" s="164"/>
      <c r="S121" s="164"/>
      <c r="T121" s="161"/>
      <c r="U121" s="161"/>
      <c r="V121" s="301"/>
      <c r="W121" s="161"/>
      <c r="X121" s="161"/>
      <c r="Y121" s="161"/>
      <c r="Z121" s="161"/>
      <c r="AA121" s="161"/>
      <c r="AB121" s="161"/>
      <c r="AC121" s="161"/>
      <c r="AD121" s="161"/>
      <c r="AE121" s="161"/>
      <c r="AF121" s="161"/>
    </row>
    <row r="122" spans="1:32">
      <c r="A122" s="161"/>
      <c r="B122" s="167"/>
      <c r="C122" s="367" t="s">
        <v>276</v>
      </c>
      <c r="D122" s="337"/>
      <c r="E122" s="337"/>
      <c r="F122" s="337"/>
      <c r="G122" s="358"/>
      <c r="H122" s="371" t="s">
        <v>277</v>
      </c>
      <c r="I122" s="358"/>
      <c r="J122" s="302" t="s">
        <v>26</v>
      </c>
      <c r="K122" s="303">
        <v>0.01</v>
      </c>
      <c r="L122" s="299"/>
      <c r="M122" s="300"/>
      <c r="N122" s="300"/>
      <c r="O122" s="161"/>
      <c r="P122" s="316"/>
      <c r="Q122" s="161"/>
      <c r="R122" s="164"/>
      <c r="S122" s="164"/>
      <c r="T122" s="161"/>
      <c r="U122" s="161"/>
      <c r="V122" s="301"/>
      <c r="W122" s="161"/>
      <c r="X122" s="161"/>
      <c r="Y122" s="161"/>
      <c r="Z122" s="161"/>
      <c r="AA122" s="161"/>
      <c r="AB122" s="161"/>
      <c r="AC122" s="161"/>
      <c r="AD122" s="161"/>
      <c r="AE122" s="161"/>
      <c r="AF122" s="161"/>
    </row>
    <row r="123" spans="1:32">
      <c r="A123" s="161"/>
      <c r="B123" s="167"/>
      <c r="C123" s="372"/>
      <c r="D123" s="373"/>
      <c r="E123" s="373"/>
      <c r="F123" s="373"/>
      <c r="G123" s="374"/>
      <c r="H123" s="378" t="s">
        <v>80</v>
      </c>
      <c r="I123" s="358"/>
      <c r="J123" s="302" t="s">
        <v>28</v>
      </c>
      <c r="K123" s="303">
        <v>0.05</v>
      </c>
      <c r="L123" s="168"/>
      <c r="M123" s="161"/>
      <c r="N123" s="161"/>
      <c r="O123" s="161"/>
      <c r="P123" s="317"/>
      <c r="Q123" s="161"/>
      <c r="R123" s="164"/>
      <c r="S123" s="164"/>
      <c r="T123" s="161"/>
      <c r="U123" s="161"/>
      <c r="V123" s="301"/>
      <c r="W123" s="161"/>
      <c r="X123" s="161"/>
      <c r="Y123" s="161"/>
      <c r="Z123" s="161"/>
      <c r="AA123" s="161"/>
      <c r="AB123" s="161"/>
      <c r="AC123" s="161"/>
      <c r="AD123" s="161"/>
      <c r="AE123" s="161"/>
      <c r="AF123" s="161"/>
    </row>
    <row r="124" spans="1:32" ht="16.5" thickBot="1">
      <c r="A124" s="161"/>
      <c r="B124" s="167"/>
      <c r="C124" s="375"/>
      <c r="D124" s="376"/>
      <c r="E124" s="376"/>
      <c r="F124" s="376"/>
      <c r="G124" s="377"/>
      <c r="H124" s="379" t="s">
        <v>29</v>
      </c>
      <c r="I124" s="380"/>
      <c r="J124" s="304" t="s">
        <v>30</v>
      </c>
      <c r="K124" s="305">
        <f>+K121+K122+K123</f>
        <v>0.25</v>
      </c>
      <c r="L124" s="168"/>
      <c r="M124" s="161"/>
      <c r="N124" s="161"/>
      <c r="O124" s="161"/>
      <c r="P124" s="318"/>
      <c r="Q124" s="161"/>
      <c r="R124" s="164"/>
      <c r="S124" s="164"/>
      <c r="T124" s="161"/>
      <c r="U124" s="161"/>
      <c r="V124" s="301"/>
      <c r="W124" s="161"/>
      <c r="X124" s="161"/>
      <c r="Y124" s="161"/>
      <c r="Z124" s="161"/>
      <c r="AA124" s="161"/>
      <c r="AB124" s="161"/>
      <c r="AC124" s="161"/>
      <c r="AD124" s="161"/>
      <c r="AE124" s="161"/>
      <c r="AF124" s="161"/>
    </row>
    <row r="125" spans="1:32" ht="16.5" thickBot="1">
      <c r="A125" s="161"/>
      <c r="B125" s="306"/>
      <c r="C125" s="307"/>
      <c r="D125" s="307"/>
      <c r="E125" s="308"/>
      <c r="F125" s="307"/>
      <c r="G125" s="309"/>
      <c r="H125" s="307"/>
      <c r="I125" s="307"/>
      <c r="J125" s="307"/>
      <c r="K125" s="307"/>
      <c r="L125" s="310"/>
      <c r="M125" s="161"/>
      <c r="N125" s="161"/>
      <c r="O125" s="161"/>
      <c r="P125" s="318"/>
      <c r="Q125" s="161"/>
      <c r="R125" s="164"/>
      <c r="S125" s="164"/>
      <c r="T125" s="161"/>
      <c r="U125" s="161"/>
      <c r="V125" s="161"/>
      <c r="W125" s="161"/>
      <c r="X125" s="161"/>
      <c r="Y125" s="161"/>
      <c r="Z125" s="161"/>
      <c r="AA125" s="161"/>
      <c r="AB125" s="161"/>
      <c r="AC125" s="161"/>
      <c r="AD125" s="161"/>
      <c r="AE125" s="161"/>
      <c r="AF125" s="161"/>
    </row>
    <row r="126" spans="1:32" ht="16.5" thickTop="1">
      <c r="A126" s="161"/>
      <c r="B126" s="161"/>
      <c r="C126" s="161"/>
      <c r="D126" s="161"/>
      <c r="E126" s="166"/>
      <c r="F126" s="161"/>
      <c r="G126" s="161"/>
      <c r="H126" s="161"/>
      <c r="I126" s="161"/>
      <c r="J126" s="161"/>
      <c r="K126" s="161"/>
      <c r="L126" s="161"/>
      <c r="M126" s="161"/>
      <c r="N126" s="161"/>
      <c r="O126" s="311"/>
      <c r="P126" s="319"/>
      <c r="Q126" s="161"/>
      <c r="R126" s="164"/>
      <c r="S126" s="164"/>
      <c r="T126" s="161"/>
      <c r="U126" s="161"/>
      <c r="V126" s="161"/>
      <c r="W126" s="161"/>
      <c r="X126" s="161"/>
      <c r="Y126" s="161"/>
      <c r="Z126" s="161"/>
      <c r="AA126" s="161"/>
      <c r="AB126" s="161"/>
      <c r="AC126" s="161"/>
      <c r="AD126" s="161"/>
      <c r="AE126" s="161"/>
      <c r="AF126" s="161"/>
    </row>
    <row r="127" spans="1:32">
      <c r="A127" s="161"/>
      <c r="B127" s="161"/>
      <c r="C127" s="161"/>
      <c r="D127" s="161"/>
      <c r="E127" s="166"/>
      <c r="F127" s="161"/>
      <c r="G127" s="161"/>
      <c r="H127" s="161"/>
      <c r="I127" s="161"/>
      <c r="J127" s="161"/>
      <c r="K127" s="161"/>
      <c r="L127" s="161"/>
      <c r="M127" s="161"/>
      <c r="N127" s="161"/>
      <c r="O127" s="311"/>
      <c r="P127" s="320"/>
      <c r="Q127" s="161"/>
      <c r="R127" s="164"/>
      <c r="S127" s="164"/>
      <c r="T127" s="161"/>
      <c r="U127" s="161"/>
      <c r="V127" s="301"/>
      <c r="W127" s="301"/>
      <c r="X127" s="161"/>
      <c r="Y127" s="161"/>
      <c r="Z127" s="161"/>
      <c r="AA127" s="161"/>
      <c r="AB127" s="161"/>
      <c r="AC127" s="161"/>
      <c r="AD127" s="161"/>
      <c r="AE127" s="161"/>
      <c r="AF127" s="161"/>
    </row>
    <row r="128" spans="1:32">
      <c r="O128" s="313"/>
      <c r="P128" s="312"/>
    </row>
    <row r="130" spans="15:15">
      <c r="O130" s="312"/>
    </row>
  </sheetData>
  <mergeCells count="32">
    <mergeCell ref="C121:G121"/>
    <mergeCell ref="H121:I121"/>
    <mergeCell ref="C122:G122"/>
    <mergeCell ref="H122:I122"/>
    <mergeCell ref="C123:G124"/>
    <mergeCell ref="H123:I123"/>
    <mergeCell ref="H124:I124"/>
    <mergeCell ref="N111:N112"/>
    <mergeCell ref="G113:I113"/>
    <mergeCell ref="G115:J115"/>
    <mergeCell ref="G116:J116"/>
    <mergeCell ref="T120:U120"/>
    <mergeCell ref="C120:G120"/>
    <mergeCell ref="H120:J120"/>
    <mergeCell ref="G117:I117"/>
    <mergeCell ref="C111:J111"/>
    <mergeCell ref="C8:K8"/>
    <mergeCell ref="C9:K9"/>
    <mergeCell ref="C10:C11"/>
    <mergeCell ref="D10:D11"/>
    <mergeCell ref="E10:F10"/>
    <mergeCell ref="G10:G11"/>
    <mergeCell ref="H10:H11"/>
    <mergeCell ref="I10:I11"/>
    <mergeCell ref="J10:J11"/>
    <mergeCell ref="K10:K11"/>
    <mergeCell ref="C7:K7"/>
    <mergeCell ref="B1:G1"/>
    <mergeCell ref="B2:E2"/>
    <mergeCell ref="B4:L4"/>
    <mergeCell ref="C5:K5"/>
    <mergeCell ref="C6:K6"/>
  </mergeCells>
  <printOptions horizontalCentered="1"/>
  <pageMargins left="0.19685039370078741" right="0.19685039370078741" top="0.19685039370078741" bottom="0.19685039370078741" header="0" footer="0"/>
  <pageSetup scale="43"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59"/>
  <sheetViews>
    <sheetView showGridLines="0" view="pageBreakPreview" topLeftCell="A33" zoomScale="80" zoomScaleNormal="100" zoomScaleSheetLayoutView="80" zoomScalePageLayoutView="145" workbookViewId="0">
      <selection activeCell="C36" sqref="C36"/>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5.42578125" style="1" customWidth="1"/>
    <col min="12" max="13" width="2.85546875" style="1" customWidth="1"/>
    <col min="14" max="16384" width="11.42578125" style="1"/>
  </cols>
  <sheetData>
    <row r="1" spans="2:12">
      <c r="B1" s="405" t="s">
        <v>0</v>
      </c>
      <c r="C1" s="405"/>
      <c r="D1" s="405"/>
      <c r="E1" s="405"/>
      <c r="F1" s="405"/>
      <c r="G1" s="405"/>
    </row>
    <row r="2" spans="2:12">
      <c r="B2" s="405" t="s">
        <v>1</v>
      </c>
      <c r="C2" s="405"/>
      <c r="D2" s="405"/>
      <c r="E2" s="405"/>
    </row>
    <row r="3" spans="2:12" ht="15" thickBot="1">
      <c r="C3" s="6"/>
      <c r="D3" s="7"/>
      <c r="E3" s="6"/>
      <c r="F3" s="7"/>
    </row>
    <row r="4" spans="2:12" ht="15.75" thickTop="1" thickBot="1">
      <c r="B4" s="409"/>
      <c r="C4" s="410"/>
      <c r="D4" s="410"/>
      <c r="E4" s="410"/>
      <c r="F4" s="410"/>
      <c r="G4" s="410"/>
      <c r="H4" s="410"/>
      <c r="I4" s="410"/>
      <c r="J4" s="410"/>
      <c r="K4" s="410"/>
      <c r="L4" s="411"/>
    </row>
    <row r="5" spans="2:12" ht="31.5" customHeight="1">
      <c r="B5" s="3"/>
      <c r="C5" s="406" t="s">
        <v>2</v>
      </c>
      <c r="D5" s="407"/>
      <c r="E5" s="407"/>
      <c r="F5" s="407"/>
      <c r="G5" s="407"/>
      <c r="H5" s="407"/>
      <c r="I5" s="407"/>
      <c r="J5" s="407"/>
      <c r="K5" s="408"/>
      <c r="L5" s="4"/>
    </row>
    <row r="6" spans="2:12">
      <c r="B6" s="3"/>
      <c r="C6" s="415" t="s">
        <v>31</v>
      </c>
      <c r="D6" s="416"/>
      <c r="E6" s="416"/>
      <c r="F6" s="416"/>
      <c r="G6" s="416"/>
      <c r="H6" s="416"/>
      <c r="I6" s="416"/>
      <c r="J6" s="416"/>
      <c r="K6" s="417"/>
      <c r="L6" s="4"/>
    </row>
    <row r="7" spans="2:12" s="2" customFormat="1">
      <c r="B7" s="72"/>
      <c r="C7" s="418" t="s">
        <v>32</v>
      </c>
      <c r="D7" s="418"/>
      <c r="E7" s="418"/>
      <c r="F7" s="418"/>
      <c r="G7" s="418"/>
      <c r="H7" s="418"/>
      <c r="I7" s="418"/>
      <c r="J7" s="418"/>
      <c r="K7" s="418"/>
      <c r="L7" s="8"/>
    </row>
    <row r="8" spans="2:12" ht="105.75" customHeight="1">
      <c r="B8" s="3"/>
      <c r="C8" s="418"/>
      <c r="D8" s="418"/>
      <c r="E8" s="418"/>
      <c r="F8" s="418"/>
      <c r="G8" s="418"/>
      <c r="H8" s="418"/>
      <c r="I8" s="418"/>
      <c r="J8" s="418"/>
      <c r="K8" s="418"/>
      <c r="L8" s="4"/>
    </row>
    <row r="9" spans="2:12" ht="34.5" customHeight="1">
      <c r="B9" s="3"/>
      <c r="C9" s="419" t="s">
        <v>33</v>
      </c>
      <c r="D9" s="420"/>
      <c r="E9" s="420"/>
      <c r="F9" s="420"/>
      <c r="G9" s="420"/>
      <c r="H9" s="420"/>
      <c r="I9" s="420"/>
      <c r="J9" s="420"/>
      <c r="K9" s="421"/>
      <c r="L9" s="4"/>
    </row>
    <row r="10" spans="2:12" ht="30" customHeight="1" thickBot="1">
      <c r="B10" s="3"/>
      <c r="C10" s="422"/>
      <c r="D10" s="423"/>
      <c r="E10" s="423"/>
      <c r="F10" s="423"/>
      <c r="G10" s="423"/>
      <c r="H10" s="423"/>
      <c r="I10" s="423"/>
      <c r="J10" s="423"/>
      <c r="K10" s="424"/>
      <c r="L10" s="4"/>
    </row>
    <row r="11" spans="2:12" ht="30" customHeight="1">
      <c r="B11" s="3"/>
      <c r="C11" s="425" t="s">
        <v>5</v>
      </c>
      <c r="D11" s="427" t="s">
        <v>6</v>
      </c>
      <c r="E11" s="429" t="s">
        <v>7</v>
      </c>
      <c r="F11" s="429"/>
      <c r="G11" s="425" t="s">
        <v>8</v>
      </c>
      <c r="H11" s="427" t="s">
        <v>9</v>
      </c>
      <c r="I11" s="427" t="s">
        <v>10</v>
      </c>
      <c r="J11" s="398" t="s">
        <v>11</v>
      </c>
      <c r="K11" s="400" t="s">
        <v>12</v>
      </c>
      <c r="L11" s="4"/>
    </row>
    <row r="12" spans="2:12" ht="30" customHeight="1" thickBot="1">
      <c r="B12" s="3"/>
      <c r="C12" s="426"/>
      <c r="D12" s="428"/>
      <c r="E12" s="9" t="s">
        <v>13</v>
      </c>
      <c r="F12" s="9" t="s">
        <v>14</v>
      </c>
      <c r="G12" s="426"/>
      <c r="H12" s="428"/>
      <c r="I12" s="428"/>
      <c r="J12" s="399"/>
      <c r="K12" s="401"/>
      <c r="L12" s="4"/>
    </row>
    <row r="13" spans="2:12" ht="30" customHeight="1" thickBot="1">
      <c r="B13" s="3"/>
      <c r="C13" s="10"/>
      <c r="D13" s="11"/>
      <c r="E13" s="11"/>
      <c r="F13" s="11"/>
      <c r="G13" s="11"/>
      <c r="H13" s="11"/>
      <c r="I13" s="11"/>
      <c r="J13" s="11"/>
      <c r="K13" s="12"/>
      <c r="L13" s="4"/>
    </row>
    <row r="14" spans="2:12" ht="30" customHeight="1">
      <c r="B14" s="3"/>
      <c r="C14" s="13"/>
      <c r="D14" s="14"/>
      <c r="E14" s="14"/>
      <c r="F14" s="14"/>
      <c r="G14" s="15"/>
      <c r="H14" s="14"/>
      <c r="I14" s="16"/>
      <c r="J14" s="17"/>
      <c r="K14" s="18"/>
      <c r="L14" s="4"/>
    </row>
    <row r="15" spans="2:12" ht="30" customHeight="1" thickBot="1">
      <c r="B15" s="3"/>
      <c r="C15" s="19" t="s">
        <v>15</v>
      </c>
      <c r="D15" s="20"/>
      <c r="E15" s="20"/>
      <c r="F15" s="20"/>
      <c r="G15" s="21"/>
      <c r="H15" s="20"/>
      <c r="I15" s="16"/>
      <c r="J15" s="22"/>
      <c r="K15" s="23"/>
      <c r="L15" s="4"/>
    </row>
    <row r="16" spans="2:12" ht="30" customHeight="1" thickBot="1">
      <c r="B16" s="3"/>
      <c r="C16" s="10"/>
      <c r="D16" s="11"/>
      <c r="E16" s="11"/>
      <c r="F16" s="11"/>
      <c r="G16" s="11"/>
      <c r="H16" s="11"/>
      <c r="I16" s="11"/>
      <c r="J16" s="11"/>
      <c r="K16" s="12"/>
      <c r="L16" s="4"/>
    </row>
    <row r="17" spans="2:12" ht="30" customHeight="1">
      <c r="B17" s="3"/>
      <c r="C17" s="13"/>
      <c r="D17" s="14"/>
      <c r="E17" s="14"/>
      <c r="F17" s="14"/>
      <c r="G17" s="24"/>
      <c r="H17" s="14"/>
      <c r="I17" s="16"/>
      <c r="J17" s="17"/>
      <c r="K17" s="25"/>
      <c r="L17" s="4"/>
    </row>
    <row r="18" spans="2:12" ht="30" customHeight="1">
      <c r="B18" s="3"/>
      <c r="C18" s="13"/>
      <c r="D18" s="14"/>
      <c r="E18" s="14"/>
      <c r="F18" s="14"/>
      <c r="G18" s="24"/>
      <c r="H18" s="14"/>
      <c r="I18" s="16"/>
      <c r="J18" s="17"/>
      <c r="K18" s="25"/>
      <c r="L18" s="4"/>
    </row>
    <row r="19" spans="2:12" ht="30" customHeight="1">
      <c r="B19" s="3"/>
      <c r="C19" s="13"/>
      <c r="D19" s="26"/>
      <c r="E19" s="26"/>
      <c r="F19" s="26"/>
      <c r="G19" s="27"/>
      <c r="H19" s="26"/>
      <c r="I19" s="16"/>
      <c r="J19" s="17"/>
      <c r="K19" s="25"/>
      <c r="L19" s="4"/>
    </row>
    <row r="20" spans="2:12" ht="30" customHeight="1">
      <c r="B20" s="3"/>
      <c r="C20" s="13"/>
      <c r="D20" s="14"/>
      <c r="E20" s="14"/>
      <c r="F20" s="14"/>
      <c r="G20" s="24"/>
      <c r="H20" s="14"/>
      <c r="I20" s="16"/>
      <c r="J20" s="17"/>
      <c r="K20" s="25"/>
      <c r="L20" s="4"/>
    </row>
    <row r="21" spans="2:12" ht="30" customHeight="1" thickBot="1">
      <c r="B21" s="3"/>
      <c r="C21" s="19" t="s">
        <v>15</v>
      </c>
      <c r="D21" s="28"/>
      <c r="E21" s="29"/>
      <c r="F21" s="28"/>
      <c r="G21" s="28"/>
      <c r="H21" s="28"/>
      <c r="I21" s="16"/>
      <c r="J21" s="28"/>
      <c r="K21" s="23"/>
      <c r="L21" s="4"/>
    </row>
    <row r="22" spans="2:12" ht="30" customHeight="1" thickBot="1">
      <c r="B22" s="3"/>
      <c r="C22" s="10"/>
      <c r="D22" s="11"/>
      <c r="E22" s="11"/>
      <c r="F22" s="11"/>
      <c r="G22" s="11"/>
      <c r="H22" s="11"/>
      <c r="I22" s="11"/>
      <c r="J22" s="11"/>
      <c r="K22" s="12"/>
      <c r="L22" s="4"/>
    </row>
    <row r="23" spans="2:12" ht="30" customHeight="1">
      <c r="B23" s="3"/>
      <c r="C23" s="13"/>
      <c r="D23" s="30"/>
      <c r="E23" s="30"/>
      <c r="F23" s="30"/>
      <c r="G23" s="31"/>
      <c r="H23" s="30"/>
      <c r="I23" s="16"/>
      <c r="J23" s="17"/>
      <c r="K23" s="25"/>
      <c r="L23" s="4"/>
    </row>
    <row r="24" spans="2:12" ht="30" customHeight="1">
      <c r="B24" s="3"/>
      <c r="C24" s="13"/>
      <c r="D24" s="32"/>
      <c r="E24" s="32"/>
      <c r="F24" s="32"/>
      <c r="G24" s="31"/>
      <c r="H24" s="30"/>
      <c r="I24" s="16"/>
      <c r="J24" s="17"/>
      <c r="K24" s="25"/>
      <c r="L24" s="4"/>
    </row>
    <row r="25" spans="2:12" ht="30" customHeight="1">
      <c r="B25" s="3"/>
      <c r="C25" s="13"/>
      <c r="D25" s="30"/>
      <c r="E25" s="30"/>
      <c r="F25" s="30"/>
      <c r="G25" s="31"/>
      <c r="H25" s="30"/>
      <c r="I25" s="16"/>
      <c r="J25" s="17"/>
      <c r="K25" s="25"/>
      <c r="L25" s="4"/>
    </row>
    <row r="26" spans="2:12" ht="30" customHeight="1">
      <c r="B26" s="3"/>
      <c r="C26" s="13"/>
      <c r="D26" s="26"/>
      <c r="E26" s="26"/>
      <c r="F26" s="26"/>
      <c r="G26" s="33"/>
      <c r="H26" s="26"/>
      <c r="I26" s="16"/>
      <c r="J26" s="17"/>
      <c r="K26" s="25"/>
      <c r="L26" s="4"/>
    </row>
    <row r="27" spans="2:12" ht="30" customHeight="1">
      <c r="B27" s="3"/>
      <c r="C27" s="13"/>
      <c r="D27" s="30"/>
      <c r="E27" s="30"/>
      <c r="F27" s="30"/>
      <c r="G27" s="31"/>
      <c r="H27" s="30"/>
      <c r="I27" s="16"/>
      <c r="J27" s="34"/>
      <c r="K27" s="25"/>
      <c r="L27" s="4"/>
    </row>
    <row r="28" spans="2:12" ht="30" customHeight="1">
      <c r="B28" s="3"/>
      <c r="C28" s="35"/>
      <c r="D28" s="26"/>
      <c r="E28" s="26"/>
      <c r="F28" s="26"/>
      <c r="G28" s="33"/>
      <c r="H28" s="26"/>
      <c r="I28" s="16"/>
      <c r="J28" s="34"/>
      <c r="K28" s="25"/>
      <c r="L28" s="4"/>
    </row>
    <row r="29" spans="2:12" ht="30" customHeight="1">
      <c r="B29" s="3"/>
      <c r="C29" s="13"/>
      <c r="D29" s="30"/>
      <c r="E29" s="14"/>
      <c r="F29" s="30"/>
      <c r="G29" s="31"/>
      <c r="H29" s="30"/>
      <c r="I29" s="16"/>
      <c r="J29" s="17"/>
      <c r="K29" s="25"/>
      <c r="L29" s="4"/>
    </row>
    <row r="30" spans="2:12" ht="30" customHeight="1">
      <c r="B30" s="3"/>
      <c r="C30" s="13"/>
      <c r="D30" s="30"/>
      <c r="E30" s="30"/>
      <c r="F30" s="30"/>
      <c r="G30" s="31"/>
      <c r="H30" s="36"/>
      <c r="I30" s="16"/>
      <c r="J30" s="17"/>
      <c r="K30" s="25"/>
      <c r="L30" s="4"/>
    </row>
    <row r="31" spans="2:12" ht="30" customHeight="1" thickBot="1">
      <c r="B31" s="3"/>
      <c r="C31" s="37" t="s">
        <v>15</v>
      </c>
      <c r="D31" s="38"/>
      <c r="E31" s="38"/>
      <c r="F31" s="38"/>
      <c r="G31" s="39"/>
      <c r="H31" s="38"/>
      <c r="I31" s="16"/>
      <c r="J31" s="40"/>
      <c r="K31" s="41"/>
      <c r="L31" s="4"/>
    </row>
    <row r="32" spans="2:12" ht="30" customHeight="1" thickBot="1">
      <c r="B32" s="3"/>
      <c r="C32" s="10"/>
      <c r="D32" s="11"/>
      <c r="E32" s="11"/>
      <c r="F32" s="11"/>
      <c r="G32" s="11"/>
      <c r="H32" s="11"/>
      <c r="I32" s="11"/>
      <c r="J32" s="11"/>
      <c r="K32" s="12"/>
      <c r="L32" s="4"/>
    </row>
    <row r="33" spans="2:12" ht="30" customHeight="1">
      <c r="B33" s="3"/>
      <c r="C33" s="13"/>
      <c r="D33" s="30"/>
      <c r="E33" s="30"/>
      <c r="F33" s="30"/>
      <c r="G33" s="31"/>
      <c r="H33" s="30"/>
      <c r="I33" s="16"/>
      <c r="J33" s="17"/>
      <c r="K33" s="25"/>
      <c r="L33" s="4"/>
    </row>
    <row r="34" spans="2:12" ht="30" customHeight="1">
      <c r="B34" s="3"/>
      <c r="C34" s="13"/>
      <c r="D34" s="30"/>
      <c r="E34" s="30"/>
      <c r="F34" s="30"/>
      <c r="G34" s="31"/>
      <c r="H34" s="30"/>
      <c r="I34" s="16"/>
      <c r="J34" s="17"/>
      <c r="K34" s="25"/>
      <c r="L34" s="4"/>
    </row>
    <row r="35" spans="2:12" ht="30" customHeight="1">
      <c r="B35" s="3"/>
      <c r="C35" s="42"/>
      <c r="D35" s="30"/>
      <c r="E35" s="30"/>
      <c r="F35" s="30"/>
      <c r="G35" s="31"/>
      <c r="H35" s="30"/>
      <c r="I35" s="16"/>
      <c r="J35" s="17"/>
      <c r="K35" s="25"/>
      <c r="L35" s="4"/>
    </row>
    <row r="36" spans="2:12" ht="30" customHeight="1" thickBot="1">
      <c r="B36" s="3"/>
      <c r="C36" s="19" t="s">
        <v>15</v>
      </c>
      <c r="D36" s="43"/>
      <c r="E36" s="43"/>
      <c r="F36" s="43"/>
      <c r="G36" s="44"/>
      <c r="H36" s="45"/>
      <c r="I36" s="16"/>
      <c r="J36" s="22"/>
      <c r="K36" s="23"/>
      <c r="L36" s="4"/>
    </row>
    <row r="37" spans="2:12" ht="30" customHeight="1" thickBot="1">
      <c r="B37" s="3"/>
      <c r="C37" s="10"/>
      <c r="D37" s="11"/>
      <c r="E37" s="11"/>
      <c r="F37" s="11"/>
      <c r="G37" s="11"/>
      <c r="H37" s="11"/>
      <c r="I37" s="11"/>
      <c r="J37" s="11"/>
      <c r="K37" s="12"/>
      <c r="L37" s="4"/>
    </row>
    <row r="38" spans="2:12" ht="30" customHeight="1">
      <c r="B38" s="3"/>
      <c r="C38" s="13"/>
      <c r="D38" s="30"/>
      <c r="E38" s="30"/>
      <c r="F38" s="30"/>
      <c r="G38" s="31"/>
      <c r="H38" s="30"/>
      <c r="I38" s="16"/>
      <c r="J38" s="17"/>
      <c r="K38" s="25"/>
      <c r="L38" s="4"/>
    </row>
    <row r="39" spans="2:12" ht="30" customHeight="1" thickBot="1">
      <c r="B39" s="3"/>
      <c r="C39" s="19" t="s">
        <v>15</v>
      </c>
      <c r="D39" s="43"/>
      <c r="E39" s="43"/>
      <c r="F39" s="43"/>
      <c r="G39" s="46"/>
      <c r="H39" s="45"/>
      <c r="I39" s="16"/>
      <c r="J39" s="22"/>
      <c r="K39" s="23"/>
      <c r="L39" s="4"/>
    </row>
    <row r="40" spans="2:12" s="47" customFormat="1" ht="30" customHeight="1" thickBot="1">
      <c r="B40" s="48"/>
      <c r="C40" s="402" t="s">
        <v>16</v>
      </c>
      <c r="D40" s="403"/>
      <c r="E40" s="403"/>
      <c r="F40" s="403"/>
      <c r="G40" s="403"/>
      <c r="H40" s="403"/>
      <c r="I40" s="403"/>
      <c r="J40" s="404"/>
      <c r="K40" s="49"/>
      <c r="L40" s="50"/>
    </row>
    <row r="41" spans="2:12" s="47" customFormat="1" ht="15" thickBot="1">
      <c r="B41" s="48"/>
      <c r="C41" s="51"/>
      <c r="D41" s="51"/>
      <c r="E41" s="51"/>
      <c r="F41" s="51"/>
      <c r="G41" s="51"/>
      <c r="H41" s="51"/>
      <c r="I41" s="51"/>
      <c r="J41" s="51"/>
      <c r="K41" s="52"/>
      <c r="L41" s="50"/>
    </row>
    <row r="42" spans="2:12" s="47" customFormat="1" ht="15.75">
      <c r="B42" s="48"/>
      <c r="C42" s="53"/>
      <c r="D42" s="56"/>
      <c r="E42" s="56"/>
      <c r="F42" s="56"/>
      <c r="G42" s="355" t="s">
        <v>271</v>
      </c>
      <c r="H42" s="356"/>
      <c r="I42" s="347"/>
      <c r="J42" s="285">
        <v>0.19</v>
      </c>
      <c r="K42" s="55"/>
      <c r="L42" s="50"/>
    </row>
    <row r="43" spans="2:12" s="47" customFormat="1" ht="15.75">
      <c r="B43" s="48"/>
      <c r="C43" s="53"/>
      <c r="D43" s="56"/>
      <c r="E43" s="56"/>
      <c r="F43" s="56"/>
      <c r="G43" s="287" t="s">
        <v>17</v>
      </c>
      <c r="H43" s="288"/>
      <c r="I43" s="289"/>
      <c r="J43" s="290"/>
      <c r="K43" s="57"/>
      <c r="L43" s="50"/>
    </row>
    <row r="44" spans="2:12" s="47" customFormat="1" ht="15.75">
      <c r="B44" s="48"/>
      <c r="C44" s="53"/>
      <c r="D44" s="54"/>
      <c r="E44" s="53"/>
      <c r="F44" s="53"/>
      <c r="G44" s="357" t="s">
        <v>278</v>
      </c>
      <c r="H44" s="337"/>
      <c r="I44" s="337"/>
      <c r="J44" s="358"/>
      <c r="K44" s="55"/>
      <c r="L44" s="50"/>
    </row>
    <row r="45" spans="2:12" s="47" customFormat="1" ht="16.5" thickBot="1">
      <c r="B45" s="48"/>
      <c r="C45" s="53"/>
      <c r="D45" s="54"/>
      <c r="E45" s="53"/>
      <c r="F45" s="53"/>
      <c r="G45" s="357" t="s">
        <v>272</v>
      </c>
      <c r="H45" s="337"/>
      <c r="I45" s="337"/>
      <c r="J45" s="358"/>
      <c r="K45" s="55"/>
      <c r="L45" s="50"/>
    </row>
    <row r="46" spans="2:12" s="47" customFormat="1" ht="16.5" thickBot="1">
      <c r="B46" s="48"/>
      <c r="C46" s="53"/>
      <c r="D46" s="54"/>
      <c r="E46" s="53"/>
      <c r="F46" s="53"/>
      <c r="G46" s="355" t="s">
        <v>273</v>
      </c>
      <c r="H46" s="356"/>
      <c r="I46" s="347"/>
      <c r="J46" s="285">
        <v>0.19</v>
      </c>
      <c r="K46" s="57"/>
      <c r="L46" s="50"/>
    </row>
    <row r="47" spans="2:12" s="47" customFormat="1" ht="16.5" thickBot="1">
      <c r="B47" s="48"/>
      <c r="C47" s="53"/>
      <c r="D47" s="54"/>
      <c r="E47" s="53"/>
      <c r="F47" s="53"/>
      <c r="G47" s="291" t="s">
        <v>18</v>
      </c>
      <c r="H47" s="292"/>
      <c r="I47" s="293"/>
      <c r="J47" s="294"/>
      <c r="K47" s="49"/>
      <c r="L47" s="50"/>
    </row>
    <row r="48" spans="2:12" s="47" customFormat="1" ht="15" thickBot="1">
      <c r="B48" s="48"/>
      <c r="C48" s="53"/>
      <c r="D48" s="54"/>
      <c r="E48" s="54"/>
      <c r="F48" s="54"/>
      <c r="G48" s="53"/>
      <c r="H48" s="53"/>
      <c r="I48" s="58"/>
      <c r="J48" s="59"/>
      <c r="K48" s="60"/>
      <c r="L48" s="50"/>
    </row>
    <row r="49" spans="2:12" s="47" customFormat="1">
      <c r="B49" s="48"/>
      <c r="C49" s="61"/>
      <c r="D49" s="413"/>
      <c r="E49" s="413"/>
      <c r="F49" s="413"/>
      <c r="G49" s="413"/>
      <c r="H49" s="413"/>
      <c r="I49" s="413"/>
      <c r="J49" s="413"/>
      <c r="K49" s="414"/>
      <c r="L49" s="62"/>
    </row>
    <row r="50" spans="2:12" s="47" customFormat="1" ht="46.5" customHeight="1">
      <c r="B50" s="48"/>
      <c r="C50" s="383" t="s">
        <v>19</v>
      </c>
      <c r="D50" s="384"/>
      <c r="E50" s="384"/>
      <c r="F50" s="384"/>
      <c r="G50" s="384"/>
      <c r="H50" s="385" t="s">
        <v>8</v>
      </c>
      <c r="I50" s="385"/>
      <c r="J50" s="385"/>
      <c r="K50" s="63" t="s">
        <v>20</v>
      </c>
      <c r="L50" s="64"/>
    </row>
    <row r="51" spans="2:12" s="47" customFormat="1" ht="32.25" customHeight="1">
      <c r="B51" s="48"/>
      <c r="C51" s="383" t="s">
        <v>21</v>
      </c>
      <c r="D51" s="384"/>
      <c r="E51" s="384"/>
      <c r="F51" s="384"/>
      <c r="G51" s="384"/>
      <c r="H51" s="386" t="s">
        <v>22</v>
      </c>
      <c r="I51" s="386"/>
      <c r="J51" s="65" t="s">
        <v>23</v>
      </c>
      <c r="K51" s="66" t="s">
        <v>34</v>
      </c>
      <c r="L51" s="64"/>
    </row>
    <row r="52" spans="2:12" s="47" customFormat="1" ht="30" customHeight="1">
      <c r="B52" s="48"/>
      <c r="C52" s="383" t="s">
        <v>24</v>
      </c>
      <c r="D52" s="384"/>
      <c r="E52" s="384"/>
      <c r="F52" s="384"/>
      <c r="G52" s="384"/>
      <c r="H52" s="387" t="s">
        <v>25</v>
      </c>
      <c r="I52" s="388"/>
      <c r="J52" s="65" t="s">
        <v>26</v>
      </c>
      <c r="K52" s="66" t="s">
        <v>34</v>
      </c>
      <c r="L52" s="64"/>
    </row>
    <row r="53" spans="2:12" s="47" customFormat="1" ht="58.5" customHeight="1">
      <c r="B53" s="48"/>
      <c r="C53" s="389"/>
      <c r="D53" s="390"/>
      <c r="E53" s="390"/>
      <c r="F53" s="390"/>
      <c r="G53" s="391"/>
      <c r="H53" s="412" t="s">
        <v>27</v>
      </c>
      <c r="I53" s="386"/>
      <c r="J53" s="65" t="s">
        <v>28</v>
      </c>
      <c r="K53" s="66" t="s">
        <v>34</v>
      </c>
      <c r="L53" s="50"/>
    </row>
    <row r="54" spans="2:12" ht="39" customHeight="1">
      <c r="B54" s="3"/>
      <c r="C54" s="392"/>
      <c r="D54" s="393"/>
      <c r="E54" s="393"/>
      <c r="F54" s="393"/>
      <c r="G54" s="394"/>
      <c r="H54" s="386" t="s">
        <v>29</v>
      </c>
      <c r="I54" s="386"/>
      <c r="J54" s="65" t="s">
        <v>30</v>
      </c>
      <c r="K54" s="66" t="s">
        <v>34</v>
      </c>
      <c r="L54" s="4"/>
    </row>
    <row r="55" spans="2:12" ht="47.25" customHeight="1" thickBot="1">
      <c r="B55" s="3"/>
      <c r="C55" s="395"/>
      <c r="D55" s="396"/>
      <c r="E55" s="396"/>
      <c r="F55" s="396"/>
      <c r="G55" s="397"/>
      <c r="H55" s="381"/>
      <c r="I55" s="381"/>
      <c r="J55" s="381"/>
      <c r="K55" s="382"/>
      <c r="L55" s="4"/>
    </row>
    <row r="56" spans="2:12" ht="47.25" customHeight="1">
      <c r="B56" s="3"/>
      <c r="C56" s="73"/>
      <c r="D56" s="73"/>
      <c r="E56" s="73"/>
      <c r="F56" s="73"/>
      <c r="G56" s="73"/>
      <c r="H56" s="73"/>
      <c r="I56" s="73"/>
      <c r="J56" s="73"/>
      <c r="K56" s="73"/>
      <c r="L56" s="4"/>
    </row>
    <row r="57" spans="2:12" ht="47.25" customHeight="1">
      <c r="B57" s="3"/>
      <c r="C57" s="73"/>
      <c r="D57" s="73"/>
      <c r="E57" s="73"/>
      <c r="F57" s="73"/>
      <c r="G57" s="74" t="s">
        <v>35</v>
      </c>
      <c r="H57" s="73"/>
      <c r="I57" s="73"/>
      <c r="J57" s="73"/>
      <c r="K57" s="73"/>
      <c r="L57" s="4"/>
    </row>
    <row r="58" spans="2:12" ht="15" thickBot="1">
      <c r="B58" s="67"/>
      <c r="C58" s="68"/>
      <c r="D58" s="68"/>
      <c r="E58" s="69"/>
      <c r="F58" s="68"/>
      <c r="G58" s="70"/>
      <c r="H58" s="68"/>
      <c r="I58" s="68"/>
      <c r="J58" s="68"/>
      <c r="K58" s="68"/>
      <c r="L58" s="71"/>
    </row>
    <row r="59" spans="2:12" ht="15" thickTop="1"/>
  </sheetData>
  <mergeCells count="32">
    <mergeCell ref="B1:G1"/>
    <mergeCell ref="B2:E2"/>
    <mergeCell ref="C5:K5"/>
    <mergeCell ref="B4:L4"/>
    <mergeCell ref="H53:I53"/>
    <mergeCell ref="D49:K49"/>
    <mergeCell ref="C6:K6"/>
    <mergeCell ref="C7:K8"/>
    <mergeCell ref="C9:K9"/>
    <mergeCell ref="C10:K10"/>
    <mergeCell ref="C11:C12"/>
    <mergeCell ref="D11:D12"/>
    <mergeCell ref="E11:F11"/>
    <mergeCell ref="G11:G12"/>
    <mergeCell ref="H11:H12"/>
    <mergeCell ref="I11:I12"/>
    <mergeCell ref="J11:J12"/>
    <mergeCell ref="K11:K12"/>
    <mergeCell ref="C40:J40"/>
    <mergeCell ref="H54:I54"/>
    <mergeCell ref="G42:I42"/>
    <mergeCell ref="G44:J44"/>
    <mergeCell ref="G45:J45"/>
    <mergeCell ref="G46:I46"/>
    <mergeCell ref="H55:K55"/>
    <mergeCell ref="C50:G50"/>
    <mergeCell ref="H50:J50"/>
    <mergeCell ref="C51:G51"/>
    <mergeCell ref="H51:I51"/>
    <mergeCell ref="C52:G52"/>
    <mergeCell ref="H52:I52"/>
    <mergeCell ref="C53:G55"/>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topLeftCell="A7" zoomScale="90" zoomScaleNormal="80" zoomScaleSheetLayoutView="90" zoomScalePageLayoutView="85" workbookViewId="0">
      <selection activeCell="C81" sqref="C81:O82"/>
    </sheetView>
  </sheetViews>
  <sheetFormatPr baseColWidth="10" defaultColWidth="11.42578125" defaultRowHeight="14.25"/>
  <cols>
    <col min="1" max="2" width="3.140625" style="75" customWidth="1"/>
    <col min="3" max="3" width="14.7109375" style="75" customWidth="1"/>
    <col min="4" max="4" width="13" style="75" customWidth="1"/>
    <col min="5" max="11" width="11.42578125" style="75"/>
    <col min="12" max="12" width="15.7109375" style="75" customWidth="1"/>
    <col min="13" max="14" width="11.42578125" style="75"/>
    <col min="15" max="15" width="18.7109375" style="75" customWidth="1"/>
    <col min="16" max="17" width="3.140625" style="75" customWidth="1"/>
    <col min="18" max="16384" width="11.42578125" style="75"/>
  </cols>
  <sheetData>
    <row r="1" spans="2:16">
      <c r="B1" s="405" t="s">
        <v>36</v>
      </c>
      <c r="C1" s="405"/>
      <c r="D1" s="405"/>
      <c r="E1" s="405"/>
      <c r="F1" s="405"/>
      <c r="G1" s="405"/>
      <c r="H1" s="405"/>
      <c r="I1" s="405"/>
      <c r="J1" s="405"/>
      <c r="K1" s="405"/>
      <c r="L1" s="405"/>
    </row>
    <row r="2" spans="2:16">
      <c r="B2" s="405" t="s">
        <v>1</v>
      </c>
      <c r="C2" s="405"/>
      <c r="D2" s="405"/>
      <c r="E2" s="405"/>
    </row>
    <row r="3" spans="2:16" ht="15" thickBot="1"/>
    <row r="4" spans="2:16" ht="25.5" customHeight="1" thickTop="1">
      <c r="B4" s="515"/>
      <c r="C4" s="516"/>
      <c r="D4" s="516"/>
      <c r="E4" s="516"/>
      <c r="F4" s="516"/>
      <c r="G4" s="516"/>
      <c r="H4" s="516"/>
      <c r="I4" s="516"/>
      <c r="J4" s="516"/>
      <c r="K4" s="516"/>
      <c r="L4" s="516"/>
      <c r="M4" s="516"/>
      <c r="N4" s="516"/>
      <c r="O4" s="516"/>
      <c r="P4" s="517"/>
    </row>
    <row r="5" spans="2:16" ht="36.75" customHeight="1">
      <c r="B5" s="77"/>
      <c r="C5" s="430" t="s">
        <v>37</v>
      </c>
      <c r="D5" s="430"/>
      <c r="E5" s="430"/>
      <c r="F5" s="430"/>
      <c r="G5" s="430"/>
      <c r="H5" s="430"/>
      <c r="I5" s="430"/>
      <c r="J5" s="430"/>
      <c r="K5" s="430"/>
      <c r="L5" s="430"/>
      <c r="M5" s="430"/>
      <c r="N5" s="430"/>
      <c r="O5" s="430"/>
      <c r="P5" s="76"/>
    </row>
    <row r="6" spans="2:16" ht="15" thickBot="1">
      <c r="B6" s="77"/>
      <c r="P6" s="76"/>
    </row>
    <row r="7" spans="2:16">
      <c r="B7" s="77"/>
      <c r="C7" s="439"/>
      <c r="D7" s="441"/>
      <c r="E7" s="442"/>
      <c r="F7" s="442"/>
      <c r="G7" s="442"/>
      <c r="H7" s="442"/>
      <c r="I7" s="442"/>
      <c r="J7" s="442"/>
      <c r="K7" s="443"/>
      <c r="L7" s="459"/>
      <c r="M7" s="460"/>
      <c r="N7" s="460"/>
      <c r="O7" s="461"/>
      <c r="P7" s="76"/>
    </row>
    <row r="8" spans="2:16">
      <c r="B8" s="77"/>
      <c r="C8" s="440"/>
      <c r="D8" s="433" t="s">
        <v>38</v>
      </c>
      <c r="E8" s="434"/>
      <c r="F8" s="434"/>
      <c r="G8" s="434"/>
      <c r="H8" s="434"/>
      <c r="I8" s="434"/>
      <c r="J8" s="434"/>
      <c r="K8" s="435"/>
      <c r="L8" s="462"/>
      <c r="M8" s="463"/>
      <c r="N8" s="463"/>
      <c r="O8" s="464"/>
      <c r="P8" s="76"/>
    </row>
    <row r="9" spans="2:16">
      <c r="B9" s="77"/>
      <c r="C9" s="440"/>
      <c r="D9" s="433"/>
      <c r="E9" s="434"/>
      <c r="F9" s="434"/>
      <c r="G9" s="434"/>
      <c r="H9" s="434"/>
      <c r="I9" s="434"/>
      <c r="J9" s="434"/>
      <c r="K9" s="435"/>
      <c r="L9" s="431" t="s">
        <v>39</v>
      </c>
      <c r="M9" s="465"/>
      <c r="N9" s="466"/>
      <c r="O9" s="467"/>
      <c r="P9" s="76"/>
    </row>
    <row r="10" spans="2:16">
      <c r="B10" s="77"/>
      <c r="C10" s="440"/>
      <c r="D10" s="433" t="s">
        <v>40</v>
      </c>
      <c r="E10" s="434"/>
      <c r="F10" s="434"/>
      <c r="G10" s="434"/>
      <c r="H10" s="434"/>
      <c r="I10" s="434"/>
      <c r="J10" s="434"/>
      <c r="K10" s="435"/>
      <c r="L10" s="444"/>
      <c r="M10" s="468"/>
      <c r="N10" s="469"/>
      <c r="O10" s="470"/>
      <c r="P10" s="76"/>
    </row>
    <row r="11" spans="2:16" ht="12.75" customHeight="1">
      <c r="B11" s="77"/>
      <c r="C11" s="440"/>
      <c r="D11" s="436"/>
      <c r="E11" s="437"/>
      <c r="F11" s="437"/>
      <c r="G11" s="437"/>
      <c r="H11" s="437"/>
      <c r="I11" s="437"/>
      <c r="J11" s="437"/>
      <c r="K11" s="438"/>
      <c r="L11" s="431" t="s">
        <v>41</v>
      </c>
      <c r="M11" s="431">
        <v>1</v>
      </c>
      <c r="N11" s="431" t="s">
        <v>42</v>
      </c>
      <c r="O11" s="457">
        <v>1</v>
      </c>
      <c r="P11" s="76"/>
    </row>
    <row r="12" spans="2:16">
      <c r="B12" s="77"/>
      <c r="C12" s="440"/>
      <c r="D12" s="436"/>
      <c r="E12" s="437"/>
      <c r="F12" s="437"/>
      <c r="G12" s="437"/>
      <c r="H12" s="437"/>
      <c r="I12" s="437"/>
      <c r="J12" s="437"/>
      <c r="K12" s="438"/>
      <c r="L12" s="432"/>
      <c r="M12" s="432"/>
      <c r="N12" s="432"/>
      <c r="O12" s="458"/>
      <c r="P12" s="76"/>
    </row>
    <row r="13" spans="2:16">
      <c r="B13" s="77"/>
      <c r="C13" s="440"/>
      <c r="D13" s="433" t="s">
        <v>43</v>
      </c>
      <c r="E13" s="434"/>
      <c r="F13" s="434"/>
      <c r="G13" s="434"/>
      <c r="H13" s="434"/>
      <c r="I13" s="434"/>
      <c r="J13" s="434"/>
      <c r="K13" s="435"/>
      <c r="L13" s="432"/>
      <c r="M13" s="432"/>
      <c r="N13" s="432"/>
      <c r="O13" s="458"/>
      <c r="P13" s="76"/>
    </row>
    <row r="14" spans="2:16" ht="15" thickBot="1">
      <c r="B14" s="77"/>
      <c r="C14" s="80"/>
      <c r="D14" s="81"/>
      <c r="E14" s="81"/>
      <c r="F14" s="81"/>
      <c r="G14" s="81"/>
      <c r="H14" s="81"/>
      <c r="I14" s="81"/>
      <c r="J14" s="81"/>
      <c r="K14" s="81"/>
      <c r="L14" s="81"/>
      <c r="M14" s="82"/>
      <c r="N14" s="82"/>
      <c r="O14" s="83"/>
      <c r="P14" s="76"/>
    </row>
    <row r="15" spans="2:16">
      <c r="B15" s="77"/>
      <c r="C15" s="84"/>
      <c r="D15" s="78"/>
      <c r="E15" s="78"/>
      <c r="F15" s="78"/>
      <c r="G15" s="78"/>
      <c r="H15" s="78"/>
      <c r="I15" s="78"/>
      <c r="J15" s="78"/>
      <c r="K15" s="78"/>
      <c r="L15" s="85" t="s">
        <v>44</v>
      </c>
      <c r="M15" s="86" t="s">
        <v>45</v>
      </c>
      <c r="N15" s="86" t="s">
        <v>46</v>
      </c>
      <c r="O15" s="87" t="s">
        <v>47</v>
      </c>
      <c r="P15" s="76"/>
    </row>
    <row r="16" spans="2:16">
      <c r="B16" s="77"/>
      <c r="C16" s="88"/>
      <c r="D16" s="79"/>
      <c r="E16" s="79"/>
      <c r="F16" s="79"/>
      <c r="G16" s="79"/>
      <c r="H16" s="79"/>
      <c r="I16" s="79"/>
      <c r="J16" s="79"/>
      <c r="K16" s="79"/>
      <c r="L16" s="89"/>
      <c r="M16" s="90"/>
      <c r="N16" s="90"/>
      <c r="O16" s="91"/>
      <c r="P16" s="76"/>
    </row>
    <row r="17" spans="2:16" ht="18" customHeight="1">
      <c r="B17" s="77"/>
      <c r="C17" s="524" t="s">
        <v>48</v>
      </c>
      <c r="D17" s="525"/>
      <c r="E17" s="525"/>
      <c r="F17" s="525"/>
      <c r="G17" s="79"/>
      <c r="H17" s="79"/>
      <c r="I17" s="79" t="s">
        <v>49</v>
      </c>
      <c r="K17" s="79"/>
      <c r="L17" s="89"/>
      <c r="O17" s="92"/>
      <c r="P17" s="76"/>
    </row>
    <row r="18" spans="2:16">
      <c r="B18" s="77"/>
      <c r="C18" s="93"/>
      <c r="D18" s="94"/>
      <c r="E18" s="94"/>
      <c r="F18" s="94"/>
      <c r="G18" s="94"/>
      <c r="H18" s="94"/>
      <c r="I18" s="94"/>
      <c r="J18" s="94"/>
      <c r="K18" s="94"/>
      <c r="L18" s="94"/>
      <c r="M18" s="94"/>
      <c r="N18" s="94"/>
      <c r="O18" s="95"/>
      <c r="P18" s="76"/>
    </row>
    <row r="19" spans="2:16" ht="15" thickBot="1">
      <c r="B19" s="77"/>
      <c r="C19" s="96"/>
      <c r="D19" s="97"/>
      <c r="E19" s="97"/>
      <c r="F19" s="97"/>
      <c r="G19" s="97"/>
      <c r="H19" s="97"/>
      <c r="I19" s="97"/>
      <c r="J19" s="97"/>
      <c r="K19" s="97"/>
      <c r="L19" s="97"/>
      <c r="M19" s="97"/>
      <c r="N19" s="97"/>
      <c r="O19" s="98"/>
      <c r="P19" s="76"/>
    </row>
    <row r="20" spans="2:16" ht="15" thickBot="1">
      <c r="B20" s="77"/>
      <c r="C20" s="99"/>
      <c r="D20" s="100"/>
      <c r="E20" s="100"/>
      <c r="F20" s="100"/>
      <c r="G20" s="100"/>
      <c r="H20" s="100"/>
      <c r="K20" s="100"/>
      <c r="L20" s="100"/>
      <c r="M20" s="100"/>
      <c r="N20" s="100"/>
      <c r="O20" s="101"/>
      <c r="P20" s="76"/>
    </row>
    <row r="21" spans="2:16">
      <c r="B21" s="77"/>
      <c r="C21" s="479" t="s">
        <v>50</v>
      </c>
      <c r="D21" s="480"/>
      <c r="E21" s="480"/>
      <c r="F21" s="480"/>
      <c r="G21" s="480"/>
      <c r="H21" s="480"/>
      <c r="I21" s="480"/>
      <c r="J21" s="480"/>
      <c r="K21" s="480"/>
      <c r="L21" s="480"/>
      <c r="M21" s="480"/>
      <c r="N21" s="480"/>
      <c r="O21" s="481"/>
      <c r="P21" s="76"/>
    </row>
    <row r="22" spans="2:16" ht="15" thickBot="1">
      <c r="B22" s="77"/>
      <c r="C22" s="102"/>
      <c r="O22" s="103"/>
      <c r="P22" s="76"/>
    </row>
    <row r="23" spans="2:16">
      <c r="B23" s="77"/>
      <c r="C23" s="104" t="s">
        <v>51</v>
      </c>
      <c r="D23" s="445" t="s">
        <v>52</v>
      </c>
      <c r="E23" s="446"/>
      <c r="F23" s="446"/>
      <c r="G23" s="446"/>
      <c r="H23" s="446"/>
      <c r="I23" s="446"/>
      <c r="J23" s="446"/>
      <c r="K23" s="446"/>
      <c r="L23" s="447"/>
      <c r="M23" s="477" t="s">
        <v>53</v>
      </c>
      <c r="N23" s="478"/>
      <c r="O23" s="104" t="s">
        <v>10</v>
      </c>
      <c r="P23" s="76"/>
    </row>
    <row r="24" spans="2:16" ht="15" thickBot="1">
      <c r="B24" s="77"/>
      <c r="C24" s="105"/>
      <c r="D24" s="471"/>
      <c r="E24" s="491"/>
      <c r="F24" s="491"/>
      <c r="G24" s="491"/>
      <c r="H24" s="491"/>
      <c r="I24" s="491"/>
      <c r="J24" s="491"/>
      <c r="K24" s="491"/>
      <c r="L24" s="472"/>
      <c r="M24" s="471"/>
      <c r="N24" s="472"/>
      <c r="O24" s="106"/>
      <c r="P24" s="76"/>
    </row>
    <row r="25" spans="2:16">
      <c r="B25" s="77"/>
      <c r="C25" s="448" t="s">
        <v>54</v>
      </c>
      <c r="D25" s="449"/>
      <c r="E25" s="449"/>
      <c r="F25" s="449"/>
      <c r="G25" s="449"/>
      <c r="H25" s="449"/>
      <c r="I25" s="449"/>
      <c r="J25" s="449"/>
      <c r="K25" s="449"/>
      <c r="L25" s="449"/>
      <c r="M25" s="449"/>
      <c r="N25" s="449"/>
      <c r="O25" s="450"/>
      <c r="P25" s="76"/>
    </row>
    <row r="26" spans="2:16">
      <c r="B26" s="77"/>
      <c r="C26" s="451"/>
      <c r="D26" s="452"/>
      <c r="E26" s="452"/>
      <c r="F26" s="452"/>
      <c r="G26" s="452"/>
      <c r="H26" s="452"/>
      <c r="I26" s="452"/>
      <c r="J26" s="452"/>
      <c r="K26" s="452"/>
      <c r="L26" s="452"/>
      <c r="M26" s="452"/>
      <c r="N26" s="452"/>
      <c r="O26" s="453"/>
      <c r="P26" s="76"/>
    </row>
    <row r="27" spans="2:16" ht="15" thickBot="1">
      <c r="B27" s="77"/>
      <c r="C27" s="454"/>
      <c r="D27" s="455"/>
      <c r="E27" s="455"/>
      <c r="F27" s="455"/>
      <c r="G27" s="455"/>
      <c r="H27" s="455"/>
      <c r="I27" s="455"/>
      <c r="J27" s="455"/>
      <c r="K27" s="455"/>
      <c r="L27" s="455"/>
      <c r="M27" s="455"/>
      <c r="N27" s="455"/>
      <c r="O27" s="456"/>
      <c r="P27" s="76"/>
    </row>
    <row r="28" spans="2:16">
      <c r="B28" s="77"/>
      <c r="C28" s="473" t="s">
        <v>52</v>
      </c>
      <c r="D28" s="474"/>
      <c r="E28" s="474"/>
      <c r="F28" s="474"/>
      <c r="G28" s="475"/>
      <c r="H28" s="476" t="s">
        <v>55</v>
      </c>
      <c r="I28" s="474"/>
      <c r="J28" s="488" t="s">
        <v>56</v>
      </c>
      <c r="K28" s="489"/>
      <c r="L28" s="108" t="s">
        <v>57</v>
      </c>
      <c r="M28" s="476" t="s">
        <v>58</v>
      </c>
      <c r="N28" s="490"/>
      <c r="O28" s="109" t="s">
        <v>59</v>
      </c>
      <c r="P28" s="76"/>
    </row>
    <row r="29" spans="2:16">
      <c r="B29" s="77"/>
      <c r="C29" s="482"/>
      <c r="D29" s="483"/>
      <c r="E29" s="483"/>
      <c r="F29" s="483"/>
      <c r="G29" s="484"/>
      <c r="H29" s="485"/>
      <c r="I29" s="484"/>
      <c r="J29" s="485"/>
      <c r="K29" s="484"/>
      <c r="L29" s="111"/>
      <c r="M29" s="486"/>
      <c r="N29" s="487"/>
      <c r="O29" s="112"/>
      <c r="P29" s="76"/>
    </row>
    <row r="30" spans="2:16">
      <c r="B30" s="77"/>
      <c r="C30" s="113"/>
      <c r="D30" s="114"/>
      <c r="E30" s="114"/>
      <c r="F30" s="114"/>
      <c r="G30" s="115"/>
      <c r="H30" s="116"/>
      <c r="I30" s="115"/>
      <c r="J30" s="116"/>
      <c r="K30" s="115"/>
      <c r="L30" s="111"/>
      <c r="M30" s="486"/>
      <c r="N30" s="487"/>
      <c r="O30" s="112"/>
      <c r="P30" s="76"/>
    </row>
    <row r="31" spans="2:16" ht="15" thickBot="1">
      <c r="B31" s="77"/>
      <c r="C31" s="492"/>
      <c r="D31" s="493"/>
      <c r="E31" s="493"/>
      <c r="F31" s="493"/>
      <c r="G31" s="494"/>
      <c r="H31" s="495"/>
      <c r="I31" s="494"/>
      <c r="J31" s="495"/>
      <c r="K31" s="494"/>
      <c r="L31" s="117"/>
      <c r="M31" s="496"/>
      <c r="N31" s="497"/>
      <c r="O31" s="112"/>
      <c r="P31" s="76"/>
    </row>
    <row r="32" spans="2:16" ht="15" thickBot="1">
      <c r="B32" s="77"/>
      <c r="C32" s="505" t="s">
        <v>60</v>
      </c>
      <c r="D32" s="506"/>
      <c r="E32" s="506"/>
      <c r="F32" s="506"/>
      <c r="G32" s="506"/>
      <c r="H32" s="506"/>
      <c r="I32" s="506"/>
      <c r="J32" s="506"/>
      <c r="K32" s="506"/>
      <c r="L32" s="506"/>
      <c r="M32" s="506"/>
      <c r="N32" s="507"/>
      <c r="O32" s="118"/>
      <c r="P32" s="76"/>
    </row>
    <row r="33" spans="2:16" ht="13.5" customHeight="1">
      <c r="B33" s="77"/>
      <c r="C33" s="448" t="s">
        <v>61</v>
      </c>
      <c r="D33" s="449"/>
      <c r="E33" s="449"/>
      <c r="F33" s="449"/>
      <c r="G33" s="449"/>
      <c r="H33" s="449"/>
      <c r="I33" s="449"/>
      <c r="J33" s="449"/>
      <c r="K33" s="449"/>
      <c r="L33" s="449"/>
      <c r="M33" s="449"/>
      <c r="N33" s="449"/>
      <c r="O33" s="450"/>
      <c r="P33" s="76"/>
    </row>
    <row r="34" spans="2:16">
      <c r="B34" s="77"/>
      <c r="C34" s="451"/>
      <c r="D34" s="452"/>
      <c r="E34" s="452"/>
      <c r="F34" s="452"/>
      <c r="G34" s="452"/>
      <c r="H34" s="452"/>
      <c r="I34" s="452"/>
      <c r="J34" s="452"/>
      <c r="K34" s="452"/>
      <c r="L34" s="452"/>
      <c r="M34" s="452"/>
      <c r="N34" s="452"/>
      <c r="O34" s="453"/>
      <c r="P34" s="76"/>
    </row>
    <row r="35" spans="2:16" ht="15" thickBot="1">
      <c r="B35" s="77"/>
      <c r="C35" s="454"/>
      <c r="D35" s="455"/>
      <c r="E35" s="455"/>
      <c r="F35" s="455"/>
      <c r="G35" s="455"/>
      <c r="H35" s="455"/>
      <c r="I35" s="455"/>
      <c r="J35" s="455"/>
      <c r="K35" s="455"/>
      <c r="L35" s="455"/>
      <c r="M35" s="455"/>
      <c r="N35" s="455"/>
      <c r="O35" s="456"/>
      <c r="P35" s="76"/>
    </row>
    <row r="36" spans="2:16">
      <c r="B36" s="77"/>
      <c r="C36" s="473" t="s">
        <v>52</v>
      </c>
      <c r="D36" s="498"/>
      <c r="E36" s="498"/>
      <c r="F36" s="498"/>
      <c r="G36" s="498"/>
      <c r="H36" s="498"/>
      <c r="I36" s="498"/>
      <c r="J36" s="490"/>
      <c r="K36" s="107" t="s">
        <v>53</v>
      </c>
      <c r="L36" s="108" t="s">
        <v>10</v>
      </c>
      <c r="M36" s="476" t="s">
        <v>62</v>
      </c>
      <c r="N36" s="490"/>
      <c r="O36" s="109" t="s">
        <v>59</v>
      </c>
      <c r="P36" s="76"/>
    </row>
    <row r="37" spans="2:16">
      <c r="B37" s="77"/>
      <c r="C37" s="482"/>
      <c r="D37" s="483"/>
      <c r="E37" s="483"/>
      <c r="F37" s="483"/>
      <c r="G37" s="483"/>
      <c r="H37" s="483"/>
      <c r="I37" s="483"/>
      <c r="J37" s="484"/>
      <c r="K37" s="120"/>
      <c r="L37" s="121"/>
      <c r="M37" s="513"/>
      <c r="N37" s="514"/>
      <c r="O37" s="112"/>
      <c r="P37" s="76"/>
    </row>
    <row r="38" spans="2:16" ht="15" thickBot="1">
      <c r="B38" s="77"/>
      <c r="C38" s="492"/>
      <c r="D38" s="493"/>
      <c r="E38" s="493"/>
      <c r="F38" s="493"/>
      <c r="G38" s="493"/>
      <c r="H38" s="493"/>
      <c r="I38" s="493"/>
      <c r="J38" s="494"/>
      <c r="K38" s="114"/>
      <c r="L38" s="122"/>
      <c r="M38" s="503"/>
      <c r="N38" s="504"/>
      <c r="O38" s="123"/>
      <c r="P38" s="76"/>
    </row>
    <row r="39" spans="2:16" ht="15" thickBot="1">
      <c r="B39" s="77"/>
      <c r="C39" s="505" t="s">
        <v>60</v>
      </c>
      <c r="D39" s="506"/>
      <c r="E39" s="506"/>
      <c r="F39" s="506"/>
      <c r="G39" s="506"/>
      <c r="H39" s="506"/>
      <c r="I39" s="506"/>
      <c r="J39" s="506"/>
      <c r="K39" s="506"/>
      <c r="L39" s="506"/>
      <c r="M39" s="506"/>
      <c r="N39" s="507"/>
      <c r="O39" s="124">
        <v>0</v>
      </c>
      <c r="P39" s="76"/>
    </row>
    <row r="40" spans="2:16">
      <c r="B40" s="77"/>
      <c r="C40" s="448" t="s">
        <v>63</v>
      </c>
      <c r="D40" s="449"/>
      <c r="E40" s="449"/>
      <c r="F40" s="449"/>
      <c r="G40" s="449"/>
      <c r="H40" s="449"/>
      <c r="I40" s="449"/>
      <c r="J40" s="449"/>
      <c r="K40" s="449"/>
      <c r="L40" s="449"/>
      <c r="M40" s="449"/>
      <c r="N40" s="449"/>
      <c r="O40" s="450"/>
      <c r="P40" s="76"/>
    </row>
    <row r="41" spans="2:16">
      <c r="B41" s="77"/>
      <c r="C41" s="451"/>
      <c r="D41" s="452"/>
      <c r="E41" s="452"/>
      <c r="F41" s="452"/>
      <c r="G41" s="452"/>
      <c r="H41" s="452"/>
      <c r="I41" s="452"/>
      <c r="J41" s="452"/>
      <c r="K41" s="452"/>
      <c r="L41" s="452"/>
      <c r="M41" s="452"/>
      <c r="N41" s="452"/>
      <c r="O41" s="453"/>
      <c r="P41" s="76"/>
    </row>
    <row r="42" spans="2:16" ht="15" thickBot="1">
      <c r="B42" s="77"/>
      <c r="C42" s="454"/>
      <c r="D42" s="455"/>
      <c r="E42" s="455"/>
      <c r="F42" s="455"/>
      <c r="G42" s="455"/>
      <c r="H42" s="455"/>
      <c r="I42" s="455"/>
      <c r="J42" s="455"/>
      <c r="K42" s="455"/>
      <c r="L42" s="455"/>
      <c r="M42" s="455"/>
      <c r="N42" s="455"/>
      <c r="O42" s="456"/>
      <c r="P42" s="76"/>
    </row>
    <row r="43" spans="2:16" ht="15.75">
      <c r="B43" s="77"/>
      <c r="C43" s="473" t="s">
        <v>64</v>
      </c>
      <c r="D43" s="498"/>
      <c r="E43" s="498"/>
      <c r="F43" s="498"/>
      <c r="G43" s="498"/>
      <c r="H43" s="498"/>
      <c r="I43" s="498"/>
      <c r="J43" s="108" t="s">
        <v>65</v>
      </c>
      <c r="K43" s="119" t="s">
        <v>66</v>
      </c>
      <c r="L43" s="125" t="s">
        <v>67</v>
      </c>
      <c r="M43" s="476" t="s">
        <v>68</v>
      </c>
      <c r="N43" s="490"/>
      <c r="O43" s="109" t="s">
        <v>59</v>
      </c>
      <c r="P43" s="76"/>
    </row>
    <row r="44" spans="2:16">
      <c r="B44" s="77"/>
      <c r="C44" s="482"/>
      <c r="D44" s="483"/>
      <c r="E44" s="483"/>
      <c r="F44" s="483"/>
      <c r="G44" s="483"/>
      <c r="H44" s="483"/>
      <c r="I44" s="483"/>
      <c r="J44" s="126"/>
      <c r="K44" s="127"/>
      <c r="L44" s="126"/>
      <c r="M44" s="501"/>
      <c r="N44" s="502"/>
      <c r="O44" s="112"/>
      <c r="P44" s="76"/>
    </row>
    <row r="45" spans="2:16" ht="15" thickBot="1">
      <c r="B45" s="77"/>
      <c r="C45" s="492"/>
      <c r="D45" s="493"/>
      <c r="E45" s="493"/>
      <c r="F45" s="493"/>
      <c r="G45" s="493"/>
      <c r="H45" s="493"/>
      <c r="I45" s="493"/>
      <c r="J45" s="128"/>
      <c r="K45" s="129"/>
      <c r="L45" s="128"/>
      <c r="M45" s="503"/>
      <c r="N45" s="504"/>
      <c r="O45" s="130"/>
      <c r="P45" s="76"/>
    </row>
    <row r="46" spans="2:16" ht="15" thickBot="1">
      <c r="B46" s="77"/>
      <c r="C46" s="505" t="s">
        <v>60</v>
      </c>
      <c r="D46" s="506"/>
      <c r="E46" s="506"/>
      <c r="F46" s="506"/>
      <c r="G46" s="506"/>
      <c r="H46" s="506"/>
      <c r="I46" s="506"/>
      <c r="J46" s="506"/>
      <c r="K46" s="506"/>
      <c r="L46" s="506"/>
      <c r="M46" s="506"/>
      <c r="N46" s="507"/>
      <c r="O46" s="118"/>
      <c r="P46" s="76"/>
    </row>
    <row r="47" spans="2:16">
      <c r="B47" s="77"/>
      <c r="C47" s="448" t="s">
        <v>69</v>
      </c>
      <c r="D47" s="449"/>
      <c r="E47" s="449"/>
      <c r="F47" s="449"/>
      <c r="G47" s="449"/>
      <c r="H47" s="449"/>
      <c r="I47" s="449"/>
      <c r="J47" s="449"/>
      <c r="K47" s="449"/>
      <c r="L47" s="449"/>
      <c r="M47" s="449"/>
      <c r="N47" s="449"/>
      <c r="O47" s="450"/>
      <c r="P47" s="76"/>
    </row>
    <row r="48" spans="2:16">
      <c r="B48" s="77"/>
      <c r="C48" s="451"/>
      <c r="D48" s="452"/>
      <c r="E48" s="452"/>
      <c r="F48" s="452"/>
      <c r="G48" s="452"/>
      <c r="H48" s="452"/>
      <c r="I48" s="452"/>
      <c r="J48" s="452"/>
      <c r="K48" s="452"/>
      <c r="L48" s="452"/>
      <c r="M48" s="452"/>
      <c r="N48" s="452"/>
      <c r="O48" s="453"/>
      <c r="P48" s="76"/>
    </row>
    <row r="49" spans="2:16" ht="15" thickBot="1">
      <c r="B49" s="77"/>
      <c r="C49" s="454"/>
      <c r="D49" s="455"/>
      <c r="E49" s="455"/>
      <c r="F49" s="455"/>
      <c r="G49" s="455"/>
      <c r="H49" s="455"/>
      <c r="I49" s="455"/>
      <c r="J49" s="455"/>
      <c r="K49" s="455"/>
      <c r="L49" s="455"/>
      <c r="M49" s="455"/>
      <c r="N49" s="455"/>
      <c r="O49" s="456"/>
      <c r="P49" s="76"/>
    </row>
    <row r="50" spans="2:16" ht="31.5" customHeight="1">
      <c r="B50" s="77"/>
      <c r="C50" s="473" t="s">
        <v>70</v>
      </c>
      <c r="D50" s="498"/>
      <c r="E50" s="498"/>
      <c r="F50" s="498"/>
      <c r="G50" s="498"/>
      <c r="H50" s="498"/>
      <c r="I50" s="498"/>
      <c r="J50" s="108" t="s">
        <v>71</v>
      </c>
      <c r="K50" s="131" t="s">
        <v>72</v>
      </c>
      <c r="L50" s="132" t="s">
        <v>73</v>
      </c>
      <c r="M50" s="499" t="s">
        <v>58</v>
      </c>
      <c r="N50" s="500"/>
      <c r="O50" s="134" t="s">
        <v>59</v>
      </c>
      <c r="P50" s="76"/>
    </row>
    <row r="51" spans="2:16">
      <c r="B51" s="77"/>
      <c r="C51" s="135"/>
      <c r="D51" s="136"/>
      <c r="E51" s="136"/>
      <c r="F51" s="136"/>
      <c r="G51" s="136"/>
      <c r="H51" s="136"/>
      <c r="I51" s="136"/>
      <c r="J51" s="137"/>
      <c r="K51" s="138"/>
      <c r="L51" s="139"/>
      <c r="M51" s="508"/>
      <c r="N51" s="509"/>
      <c r="O51" s="140"/>
      <c r="P51" s="76"/>
    </row>
    <row r="52" spans="2:16">
      <c r="B52" s="77"/>
      <c r="C52" s="135"/>
      <c r="D52" s="136"/>
      <c r="E52" s="136"/>
      <c r="F52" s="136"/>
      <c r="G52" s="136"/>
      <c r="H52" s="136"/>
      <c r="I52" s="136"/>
      <c r="J52" s="137"/>
      <c r="K52" s="138"/>
      <c r="L52" s="139"/>
      <c r="M52" s="508"/>
      <c r="N52" s="509"/>
      <c r="O52" s="140"/>
      <c r="P52" s="76"/>
    </row>
    <row r="53" spans="2:16">
      <c r="B53" s="77"/>
      <c r="C53" s="135"/>
      <c r="D53" s="136"/>
      <c r="E53" s="136"/>
      <c r="F53" s="136"/>
      <c r="G53" s="136"/>
      <c r="H53" s="136"/>
      <c r="I53" s="136"/>
      <c r="J53" s="137"/>
      <c r="K53" s="138"/>
      <c r="L53" s="139"/>
      <c r="M53" s="501"/>
      <c r="N53" s="502"/>
      <c r="O53" s="140"/>
      <c r="P53" s="76"/>
    </row>
    <row r="54" spans="2:16" ht="15" thickBot="1">
      <c r="B54" s="77"/>
      <c r="C54" s="492"/>
      <c r="D54" s="493"/>
      <c r="E54" s="493"/>
      <c r="F54" s="493"/>
      <c r="G54" s="493"/>
      <c r="H54" s="493"/>
      <c r="I54" s="493"/>
      <c r="J54" s="128"/>
      <c r="K54" s="129"/>
      <c r="L54" s="128"/>
      <c r="M54" s="503"/>
      <c r="N54" s="504"/>
      <c r="O54" s="130"/>
      <c r="P54" s="76"/>
    </row>
    <row r="55" spans="2:16" ht="15" thickBot="1">
      <c r="B55" s="77"/>
      <c r="C55" s="505" t="s">
        <v>60</v>
      </c>
      <c r="D55" s="506"/>
      <c r="E55" s="506"/>
      <c r="F55" s="506"/>
      <c r="G55" s="506"/>
      <c r="H55" s="506"/>
      <c r="I55" s="506"/>
      <c r="J55" s="506"/>
      <c r="K55" s="506"/>
      <c r="L55" s="506"/>
      <c r="M55" s="506"/>
      <c r="N55" s="507"/>
      <c r="O55" s="124"/>
      <c r="P55" s="76"/>
    </row>
    <row r="56" spans="2:16" ht="15" thickBot="1">
      <c r="B56" s="77"/>
      <c r="C56" s="102"/>
      <c r="O56" s="103"/>
      <c r="P56" s="76"/>
    </row>
    <row r="57" spans="2:16" ht="15" thickBot="1">
      <c r="B57" s="77"/>
      <c r="C57" s="510" t="s">
        <v>74</v>
      </c>
      <c r="D57" s="511"/>
      <c r="E57" s="511"/>
      <c r="F57" s="511"/>
      <c r="G57" s="511"/>
      <c r="H57" s="511"/>
      <c r="I57" s="511"/>
      <c r="J57" s="511"/>
      <c r="K57" s="511"/>
      <c r="L57" s="511"/>
      <c r="M57" s="511"/>
      <c r="N57" s="512"/>
      <c r="O57" s="141"/>
      <c r="P57" s="76"/>
    </row>
    <row r="58" spans="2:16">
      <c r="B58" s="77"/>
      <c r="C58" s="448" t="s">
        <v>75</v>
      </c>
      <c r="D58" s="449"/>
      <c r="E58" s="449"/>
      <c r="F58" s="449"/>
      <c r="G58" s="449"/>
      <c r="H58" s="449"/>
      <c r="I58" s="449"/>
      <c r="J58" s="449"/>
      <c r="K58" s="449"/>
      <c r="L58" s="449"/>
      <c r="M58" s="449"/>
      <c r="N58" s="449"/>
      <c r="O58" s="450"/>
      <c r="P58" s="76"/>
    </row>
    <row r="59" spans="2:16">
      <c r="B59" s="77"/>
      <c r="C59" s="451"/>
      <c r="D59" s="452"/>
      <c r="E59" s="452"/>
      <c r="F59" s="452"/>
      <c r="G59" s="452"/>
      <c r="H59" s="452"/>
      <c r="I59" s="452"/>
      <c r="J59" s="452"/>
      <c r="K59" s="452"/>
      <c r="L59" s="452"/>
      <c r="M59" s="452"/>
      <c r="N59" s="452"/>
      <c r="O59" s="453"/>
      <c r="P59" s="76"/>
    </row>
    <row r="60" spans="2:16" ht="15" thickBot="1">
      <c r="B60" s="77"/>
      <c r="C60" s="454"/>
      <c r="D60" s="455"/>
      <c r="E60" s="455"/>
      <c r="F60" s="455"/>
      <c r="G60" s="455"/>
      <c r="H60" s="455"/>
      <c r="I60" s="455"/>
      <c r="J60" s="455"/>
      <c r="K60" s="455"/>
      <c r="L60" s="455"/>
      <c r="M60" s="455"/>
      <c r="N60" s="455"/>
      <c r="O60" s="456"/>
      <c r="P60" s="76"/>
    </row>
    <row r="61" spans="2:16">
      <c r="B61" s="77"/>
      <c r="C61" s="473" t="s">
        <v>76</v>
      </c>
      <c r="D61" s="498"/>
      <c r="E61" s="498"/>
      <c r="F61" s="498"/>
      <c r="G61" s="498"/>
      <c r="H61" s="498"/>
      <c r="I61" s="498"/>
      <c r="J61" s="119"/>
      <c r="K61" s="133"/>
      <c r="L61" s="132" t="s">
        <v>77</v>
      </c>
      <c r="M61" s="499" t="s">
        <v>78</v>
      </c>
      <c r="N61" s="500"/>
      <c r="O61" s="134"/>
      <c r="P61" s="76"/>
    </row>
    <row r="62" spans="2:16">
      <c r="B62" s="77"/>
      <c r="C62" s="482" t="s">
        <v>22</v>
      </c>
      <c r="D62" s="483"/>
      <c r="E62" s="483"/>
      <c r="F62" s="483"/>
      <c r="G62" s="483"/>
      <c r="H62" s="483"/>
      <c r="I62" s="483"/>
      <c r="J62" s="142"/>
      <c r="K62" s="143"/>
      <c r="L62" s="144"/>
      <c r="M62" s="532"/>
      <c r="N62" s="533"/>
      <c r="O62" s="145"/>
      <c r="P62" s="76"/>
    </row>
    <row r="63" spans="2:16">
      <c r="B63" s="77"/>
      <c r="C63" s="113" t="s">
        <v>79</v>
      </c>
      <c r="D63" s="114"/>
      <c r="E63" s="114"/>
      <c r="F63" s="114"/>
      <c r="G63" s="114"/>
      <c r="H63" s="114"/>
      <c r="I63" s="114"/>
      <c r="J63" s="142"/>
      <c r="K63" s="143"/>
      <c r="L63" s="144"/>
      <c r="M63" s="532"/>
      <c r="N63" s="533"/>
      <c r="O63" s="145"/>
      <c r="P63" s="76"/>
    </row>
    <row r="64" spans="2:16" ht="15" thickBot="1">
      <c r="B64" s="77"/>
      <c r="C64" s="96" t="s">
        <v>80</v>
      </c>
      <c r="D64" s="97"/>
      <c r="E64" s="97"/>
      <c r="F64" s="97"/>
      <c r="G64" s="97"/>
      <c r="H64" s="97"/>
      <c r="I64" s="97"/>
      <c r="J64" s="146"/>
      <c r="K64" s="147"/>
      <c r="L64" s="144"/>
      <c r="M64" s="534"/>
      <c r="N64" s="535"/>
      <c r="O64" s="145"/>
      <c r="P64" s="76"/>
    </row>
    <row r="65" spans="2:16" ht="15" thickBot="1">
      <c r="B65" s="77"/>
      <c r="C65" s="505" t="s">
        <v>60</v>
      </c>
      <c r="D65" s="506"/>
      <c r="E65" s="506"/>
      <c r="F65" s="506"/>
      <c r="G65" s="506"/>
      <c r="H65" s="506"/>
      <c r="I65" s="506"/>
      <c r="J65" s="506"/>
      <c r="K65" s="506"/>
      <c r="L65" s="506"/>
      <c r="M65" s="506"/>
      <c r="N65" s="507"/>
      <c r="O65" s="148"/>
      <c r="P65" s="76"/>
    </row>
    <row r="66" spans="2:16" ht="15" thickBot="1">
      <c r="B66" s="77"/>
      <c r="C66" s="102"/>
      <c r="O66" s="103"/>
      <c r="P66" s="76"/>
    </row>
    <row r="67" spans="2:16" ht="15" thickBot="1">
      <c r="B67" s="77"/>
      <c r="C67" s="510" t="s">
        <v>81</v>
      </c>
      <c r="D67" s="511"/>
      <c r="E67" s="511"/>
      <c r="F67" s="511"/>
      <c r="G67" s="511"/>
      <c r="H67" s="511"/>
      <c r="I67" s="511"/>
      <c r="J67" s="511"/>
      <c r="K67" s="511"/>
      <c r="L67" s="511"/>
      <c r="M67" s="511"/>
      <c r="N67" s="512"/>
      <c r="O67" s="149"/>
      <c r="P67" s="76"/>
    </row>
    <row r="68" spans="2:16">
      <c r="B68" s="77"/>
      <c r="C68" s="99"/>
      <c r="D68" s="100"/>
      <c r="E68" s="100"/>
      <c r="F68" s="100"/>
      <c r="G68" s="100"/>
      <c r="H68" s="100"/>
      <c r="I68" s="100"/>
      <c r="J68" s="100"/>
      <c r="K68" s="100"/>
      <c r="L68" s="100"/>
      <c r="M68" s="100"/>
      <c r="N68" s="100"/>
      <c r="O68" s="101"/>
      <c r="P68" s="76"/>
    </row>
    <row r="69" spans="2:16">
      <c r="B69" s="77"/>
      <c r="C69" s="102"/>
      <c r="O69" s="103"/>
      <c r="P69" s="76"/>
    </row>
    <row r="70" spans="2:16">
      <c r="B70" s="77"/>
      <c r="C70" s="102"/>
      <c r="O70" s="103"/>
      <c r="P70" s="76"/>
    </row>
    <row r="71" spans="2:16">
      <c r="B71" s="77"/>
      <c r="C71" s="102"/>
      <c r="H71" s="150" t="s">
        <v>82</v>
      </c>
      <c r="I71" s="150"/>
      <c r="J71" s="150"/>
      <c r="K71" s="150"/>
      <c r="O71" s="103"/>
      <c r="P71" s="76"/>
    </row>
    <row r="72" spans="2:16">
      <c r="B72" s="77"/>
      <c r="C72" s="102"/>
      <c r="H72" s="150" t="s">
        <v>83</v>
      </c>
      <c r="O72" s="103"/>
      <c r="P72" s="76"/>
    </row>
    <row r="73" spans="2:16">
      <c r="B73" s="77"/>
      <c r="C73" s="102"/>
      <c r="H73" s="150" t="s">
        <v>84</v>
      </c>
      <c r="O73" s="103"/>
      <c r="P73" s="76"/>
    </row>
    <row r="74" spans="2:16">
      <c r="B74" s="77"/>
      <c r="C74" s="88"/>
      <c r="D74" s="151"/>
      <c r="E74" s="151"/>
      <c r="F74" s="151"/>
      <c r="G74" s="151"/>
      <c r="H74" s="150" t="s">
        <v>85</v>
      </c>
      <c r="I74" s="151"/>
      <c r="J74" s="151"/>
      <c r="K74" s="151"/>
      <c r="L74" s="151"/>
      <c r="M74" s="151"/>
      <c r="N74" s="151"/>
      <c r="O74" s="152"/>
      <c r="P74" s="76"/>
    </row>
    <row r="75" spans="2:16">
      <c r="B75" s="77"/>
      <c r="C75" s="102"/>
      <c r="H75" s="75" t="s">
        <v>86</v>
      </c>
      <c r="O75" s="103"/>
      <c r="P75" s="76"/>
    </row>
    <row r="76" spans="2:16">
      <c r="B76" s="77"/>
      <c r="C76" s="153" t="s">
        <v>87</v>
      </c>
      <c r="D76" s="110"/>
      <c r="E76" s="110"/>
      <c r="F76" s="110"/>
      <c r="G76" s="110"/>
      <c r="H76" s="110"/>
      <c r="I76" s="110"/>
      <c r="J76" s="110"/>
      <c r="K76" s="110"/>
      <c r="L76" s="110"/>
      <c r="M76" s="110"/>
      <c r="N76" s="110"/>
      <c r="O76" s="154"/>
      <c r="P76" s="76"/>
    </row>
    <row r="77" spans="2:16">
      <c r="B77" s="77"/>
      <c r="C77" s="529"/>
      <c r="D77" s="530"/>
      <c r="E77" s="530"/>
      <c r="F77" s="530"/>
      <c r="G77" s="530"/>
      <c r="H77" s="530"/>
      <c r="I77" s="530"/>
      <c r="J77" s="530"/>
      <c r="K77" s="530"/>
      <c r="L77" s="530"/>
      <c r="M77" s="530"/>
      <c r="N77" s="530"/>
      <c r="O77" s="531"/>
      <c r="P77" s="76"/>
    </row>
    <row r="78" spans="2:16">
      <c r="B78" s="77"/>
      <c r="C78" s="529"/>
      <c r="D78" s="530"/>
      <c r="E78" s="530"/>
      <c r="F78" s="530"/>
      <c r="G78" s="530"/>
      <c r="H78" s="530"/>
      <c r="I78" s="530"/>
      <c r="J78" s="530"/>
      <c r="K78" s="530"/>
      <c r="L78" s="530"/>
      <c r="M78" s="530"/>
      <c r="N78" s="530"/>
      <c r="O78" s="531"/>
      <c r="P78" s="76"/>
    </row>
    <row r="79" spans="2:16">
      <c r="B79" s="77"/>
      <c r="C79" s="88"/>
      <c r="D79" s="151"/>
      <c r="E79" s="151"/>
      <c r="F79" s="151"/>
      <c r="G79" s="151"/>
      <c r="H79" s="151"/>
      <c r="I79" s="151"/>
      <c r="J79" s="151"/>
      <c r="K79" s="151"/>
      <c r="L79" s="151"/>
      <c r="M79" s="151"/>
      <c r="N79" s="151"/>
      <c r="O79" s="152"/>
      <c r="P79" s="76"/>
    </row>
    <row r="80" spans="2:16">
      <c r="B80" s="77"/>
      <c r="C80" s="155" t="s">
        <v>88</v>
      </c>
      <c r="D80" s="151"/>
      <c r="E80" s="151"/>
      <c r="F80" s="151"/>
      <c r="G80" s="151"/>
      <c r="H80" s="151"/>
      <c r="I80" s="151"/>
      <c r="J80" s="151"/>
      <c r="K80" s="151"/>
      <c r="L80" s="151"/>
      <c r="M80" s="151"/>
      <c r="N80" s="151"/>
      <c r="O80" s="152"/>
      <c r="P80" s="76"/>
    </row>
    <row r="81" spans="2:16" ht="12.75" customHeight="1">
      <c r="B81" s="77"/>
      <c r="C81" s="526" t="s">
        <v>89</v>
      </c>
      <c r="D81" s="527"/>
      <c r="E81" s="527"/>
      <c r="F81" s="527"/>
      <c r="G81" s="527"/>
      <c r="H81" s="527"/>
      <c r="I81" s="527"/>
      <c r="J81" s="527"/>
      <c r="K81" s="527"/>
      <c r="L81" s="527"/>
      <c r="M81" s="527"/>
      <c r="N81" s="527"/>
      <c r="O81" s="528"/>
      <c r="P81" s="76"/>
    </row>
    <row r="82" spans="2:16" ht="38.25" customHeight="1">
      <c r="B82" s="77"/>
      <c r="C82" s="526"/>
      <c r="D82" s="527"/>
      <c r="E82" s="527"/>
      <c r="F82" s="527"/>
      <c r="G82" s="527"/>
      <c r="H82" s="527"/>
      <c r="I82" s="527"/>
      <c r="J82" s="527"/>
      <c r="K82" s="527"/>
      <c r="L82" s="527"/>
      <c r="M82" s="527"/>
      <c r="N82" s="527"/>
      <c r="O82" s="528"/>
      <c r="P82" s="76"/>
    </row>
    <row r="83" spans="2:16" ht="38.25" customHeight="1">
      <c r="B83" s="77"/>
      <c r="C83" s="526" t="s">
        <v>90</v>
      </c>
      <c r="D83" s="527"/>
      <c r="E83" s="527"/>
      <c r="F83" s="527"/>
      <c r="G83" s="527"/>
      <c r="H83" s="527"/>
      <c r="I83" s="527"/>
      <c r="J83" s="527"/>
      <c r="K83" s="527"/>
      <c r="L83" s="527"/>
      <c r="M83" s="527"/>
      <c r="N83" s="527"/>
      <c r="O83" s="528"/>
      <c r="P83" s="76"/>
    </row>
    <row r="84" spans="2:16">
      <c r="B84" s="77"/>
      <c r="C84" s="526"/>
      <c r="D84" s="527"/>
      <c r="E84" s="527"/>
      <c r="F84" s="527"/>
      <c r="G84" s="527"/>
      <c r="H84" s="527"/>
      <c r="I84" s="527"/>
      <c r="J84" s="527"/>
      <c r="K84" s="527"/>
      <c r="L84" s="527"/>
      <c r="M84" s="527"/>
      <c r="N84" s="527"/>
      <c r="O84" s="528"/>
      <c r="P84" s="76"/>
    </row>
    <row r="85" spans="2:16">
      <c r="B85" s="77"/>
      <c r="C85" s="88"/>
      <c r="D85" s="151"/>
      <c r="E85" s="151"/>
      <c r="F85" s="151"/>
      <c r="G85" s="151"/>
      <c r="H85" s="151"/>
      <c r="I85" s="151"/>
      <c r="J85" s="151"/>
      <c r="K85" s="151"/>
      <c r="L85" s="151"/>
      <c r="M85" s="151"/>
      <c r="N85" s="151"/>
      <c r="O85" s="152"/>
      <c r="P85" s="76"/>
    </row>
    <row r="86" spans="2:16">
      <c r="B86" s="77"/>
      <c r="C86" s="102"/>
      <c r="H86" s="150" t="s">
        <v>82</v>
      </c>
      <c r="O86" s="103"/>
      <c r="P86" s="76"/>
    </row>
    <row r="87" spans="2:16">
      <c r="B87" s="77"/>
      <c r="C87" s="102"/>
      <c r="H87" s="75" t="s">
        <v>83</v>
      </c>
      <c r="I87" s="114"/>
      <c r="J87" s="114"/>
      <c r="K87" s="114"/>
      <c r="O87" s="103"/>
      <c r="P87" s="76"/>
    </row>
    <row r="88" spans="2:16">
      <c r="B88" s="77"/>
      <c r="C88" s="102"/>
      <c r="H88" s="75" t="s">
        <v>91</v>
      </c>
      <c r="I88" s="156"/>
      <c r="J88" s="156"/>
      <c r="K88" s="156"/>
      <c r="O88" s="103"/>
      <c r="P88" s="76"/>
    </row>
    <row r="89" spans="2:16">
      <c r="B89" s="77"/>
      <c r="C89" s="157"/>
      <c r="D89" s="151"/>
      <c r="E89" s="151"/>
      <c r="F89" s="151"/>
      <c r="G89" s="151"/>
      <c r="H89" s="75" t="s">
        <v>85</v>
      </c>
      <c r="L89" s="151"/>
      <c r="M89" s="151"/>
      <c r="N89" s="151"/>
      <c r="O89" s="152"/>
      <c r="P89" s="76"/>
    </row>
    <row r="90" spans="2:16" ht="17.25" customHeight="1">
      <c r="B90" s="77"/>
      <c r="C90" s="157"/>
      <c r="D90" s="156"/>
      <c r="E90" s="156"/>
      <c r="K90" s="518"/>
      <c r="L90" s="518"/>
      <c r="M90" s="518"/>
      <c r="N90" s="518"/>
      <c r="O90" s="519"/>
      <c r="P90" s="76"/>
    </row>
    <row r="91" spans="2:16" ht="18.75" customHeight="1" thickBot="1">
      <c r="B91" s="77"/>
      <c r="C91" s="522"/>
      <c r="D91" s="523"/>
      <c r="E91" s="523"/>
      <c r="F91" s="129"/>
      <c r="G91" s="129"/>
      <c r="H91" s="129"/>
      <c r="I91" s="129"/>
      <c r="J91" s="129"/>
      <c r="K91" s="520"/>
      <c r="L91" s="520"/>
      <c r="M91" s="520"/>
      <c r="N91" s="520"/>
      <c r="O91" s="521"/>
      <c r="P91" s="76"/>
    </row>
    <row r="92" spans="2:16" ht="15" thickBot="1">
      <c r="B92" s="158"/>
      <c r="C92" s="159"/>
      <c r="D92" s="159"/>
      <c r="E92" s="159"/>
      <c r="F92" s="159"/>
      <c r="G92" s="159"/>
      <c r="H92" s="159"/>
      <c r="I92" s="159"/>
      <c r="J92" s="159"/>
      <c r="K92" s="159"/>
      <c r="L92" s="159"/>
      <c r="M92" s="159"/>
      <c r="N92" s="159"/>
      <c r="O92" s="159"/>
      <c r="P92" s="160"/>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2006/documentManagement/types"/>
    <ds:schemaRef ds:uri="9d85dbaf-23eb-4e57-a637-93dcacc8b1a1"/>
    <ds:schemaRef ds:uri="a6cb9e4b-f1d1-4245-83ec-6cad768d538a"/>
    <ds:schemaRef ds:uri="http://purl.org/dc/terms/"/>
    <ds:schemaRef ds:uri="http://www.w3.org/XML/1998/namespace"/>
    <ds:schemaRef ds:uri="http://purl.org/dc/dcmitype/"/>
    <ds:schemaRef ds:uri="http://purl.org/dc/elements/1.1/"/>
    <ds:schemaRef ds:uri="http://schemas.openxmlformats.org/package/2006/metadata/core-properties"/>
    <ds:schemaRef ds:uri="http://schemas.microsoft.com/office/infopath/2007/PartnerControls"/>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8</vt:i4>
      </vt:variant>
    </vt:vector>
  </HeadingPairs>
  <TitlesOfParts>
    <vt:vector size="11"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lpstr>'PRESUPUESTO OFICIAL (Entidad)'!solver_adj</vt:lpstr>
      <vt:lpstr>'PRESUPUESTO OFICIAL (Entidad)'!solver_lhs1</vt:lpstr>
      <vt:lpstr>'PRESUPUESTO OFICIAL (Entidad)'!solver_opt</vt:lpstr>
      <vt:lpstr>'PRESUPUESTO OFICIAL (Entidad)'!solver_rhs1</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Infra_Monteria_4</cp:lastModifiedBy>
  <cp:revision/>
  <dcterms:created xsi:type="dcterms:W3CDTF">2006-06-27T16:47:25Z</dcterms:created>
  <dcterms:modified xsi:type="dcterms:W3CDTF">2026-10-20T16:11:42Z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