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E:\ACUERDO COMERCIAL LABORATORIO\"/>
    </mc:Choice>
  </mc:AlternateContent>
  <xr:revisionPtr revIDLastSave="0" documentId="13_ncr:1_{DF499926-9F67-4D3E-8FEE-D54DF6F5BA1A}" xr6:coauthVersionLast="36" xr6:coauthVersionMax="47" xr10:uidLastSave="{00000000-0000-0000-0000-000000000000}"/>
  <bookViews>
    <workbookView xWindow="0" yWindow="600" windowWidth="28800" windowHeight="16200" xr2:uid="{00000000-000D-0000-FFFF-FFFF00000000}"/>
  </bookViews>
  <sheets>
    <sheet name="PRECIOS SUBRED SUR" sheetId="1" r:id="rId1"/>
    <sheet name="VISTA CON FILTROS" sheetId="2" r:id="rId2"/>
    <sheet name="DESPLEGAR ÍTEM" sheetId="3" r:id="rId3"/>
  </sheets>
  <calcPr calcId="191029"/>
</workbook>
</file>

<file path=xl/calcChain.xml><?xml version="1.0" encoding="utf-8"?>
<calcChain xmlns="http://schemas.openxmlformats.org/spreadsheetml/2006/main">
  <c r="G28" i="3" l="1"/>
  <c r="A28" i="3"/>
  <c r="A20" i="3"/>
  <c r="J17" i="3"/>
  <c r="D17" i="3"/>
  <c r="J15" i="3"/>
  <c r="D15" i="3"/>
  <c r="J13" i="3"/>
  <c r="D13" i="3"/>
  <c r="J11" i="3"/>
  <c r="D11" i="3"/>
  <c r="D7" i="3"/>
  <c r="K33" i="2"/>
  <c r="J33" i="2"/>
  <c r="I33" i="2"/>
  <c r="H33" i="2"/>
  <c r="F33" i="2"/>
  <c r="E33" i="2"/>
  <c r="D33" i="2"/>
  <c r="C33" i="2"/>
  <c r="B33" i="2"/>
  <c r="A33" i="2"/>
  <c r="K32" i="2"/>
  <c r="J32" i="2"/>
  <c r="I32" i="2"/>
  <c r="H32" i="2"/>
  <c r="F32" i="2"/>
  <c r="E32" i="2"/>
  <c r="D32" i="2"/>
  <c r="C32" i="2"/>
  <c r="B32" i="2"/>
  <c r="A32" i="2"/>
  <c r="K31" i="2"/>
  <c r="J31" i="2"/>
  <c r="I31" i="2"/>
  <c r="H31" i="2"/>
  <c r="F31" i="2"/>
  <c r="E31" i="2"/>
  <c r="D31" i="2"/>
  <c r="C31" i="2"/>
  <c r="B31" i="2"/>
  <c r="A31" i="2"/>
  <c r="K30" i="2"/>
  <c r="J30" i="2"/>
  <c r="I30" i="2"/>
  <c r="H30" i="2"/>
  <c r="F30" i="2"/>
  <c r="E30" i="2"/>
  <c r="D30" i="2"/>
  <c r="C30" i="2"/>
  <c r="B30" i="2"/>
  <c r="A30" i="2"/>
  <c r="K29" i="2"/>
  <c r="J29" i="2"/>
  <c r="I29" i="2"/>
  <c r="H29" i="2"/>
  <c r="F29" i="2"/>
  <c r="E29" i="2"/>
  <c r="D29" i="2"/>
  <c r="C29" i="2"/>
  <c r="B29" i="2"/>
  <c r="A29" i="2"/>
  <c r="K28" i="2"/>
  <c r="J28" i="2"/>
  <c r="I28" i="2"/>
  <c r="H28" i="2"/>
  <c r="F28" i="2"/>
  <c r="E28" i="2"/>
  <c r="D28" i="2"/>
  <c r="C28" i="2"/>
  <c r="B28" i="2"/>
  <c r="A28" i="2"/>
  <c r="K27" i="2"/>
  <c r="J27" i="2"/>
  <c r="I27" i="2"/>
  <c r="H27" i="2"/>
  <c r="F27" i="2"/>
  <c r="E27" i="2"/>
  <c r="D27" i="2"/>
  <c r="C27" i="2"/>
  <c r="B27" i="2"/>
  <c r="A27" i="2"/>
  <c r="K26" i="2"/>
  <c r="J26" i="2"/>
  <c r="I26" i="2"/>
  <c r="H26" i="2"/>
  <c r="G26" i="2"/>
  <c r="F26" i="2"/>
  <c r="E26" i="2"/>
  <c r="D26" i="2"/>
  <c r="C26" i="2"/>
  <c r="B26" i="2"/>
  <c r="A26" i="2"/>
  <c r="K25" i="2"/>
  <c r="J25" i="2"/>
  <c r="I25" i="2"/>
  <c r="H25" i="2"/>
  <c r="F25" i="2"/>
  <c r="E25" i="2"/>
  <c r="D25" i="2"/>
  <c r="C25" i="2"/>
  <c r="B25" i="2"/>
  <c r="A25" i="2"/>
  <c r="K24" i="2"/>
  <c r="J24" i="2"/>
  <c r="I24" i="2"/>
  <c r="H24" i="2"/>
  <c r="F24" i="2"/>
  <c r="E24" i="2"/>
  <c r="D24" i="2"/>
  <c r="C24" i="2"/>
  <c r="B24" i="2"/>
  <c r="A24" i="2"/>
  <c r="K23" i="2"/>
  <c r="J23" i="2"/>
  <c r="I23" i="2"/>
  <c r="H23" i="2"/>
  <c r="G23" i="2"/>
  <c r="F23" i="2"/>
  <c r="E23" i="2"/>
  <c r="D23" i="2"/>
  <c r="C23" i="2"/>
  <c r="B23" i="2"/>
  <c r="A23" i="2"/>
  <c r="K22" i="2"/>
  <c r="J22" i="2"/>
  <c r="I22" i="2"/>
  <c r="H22" i="2"/>
  <c r="G22" i="2"/>
  <c r="F22" i="2"/>
  <c r="E22" i="2"/>
  <c r="D22" i="2"/>
  <c r="C22" i="2"/>
  <c r="B22" i="2"/>
  <c r="A22" i="2"/>
  <c r="K21" i="2"/>
  <c r="J21" i="2"/>
  <c r="I21" i="2"/>
  <c r="H21" i="2"/>
  <c r="F21" i="2"/>
  <c r="E21" i="2"/>
  <c r="D21" i="2"/>
  <c r="C21" i="2"/>
  <c r="B21" i="2"/>
  <c r="A21" i="2"/>
  <c r="K20" i="2"/>
  <c r="J20" i="2"/>
  <c r="I20" i="2"/>
  <c r="H20" i="2"/>
  <c r="F20" i="2"/>
  <c r="E20" i="2"/>
  <c r="D20" i="2"/>
  <c r="C20" i="2"/>
  <c r="B20" i="2"/>
  <c r="A20" i="2"/>
  <c r="K19" i="2"/>
  <c r="J19" i="2"/>
  <c r="I19" i="2"/>
  <c r="H19" i="2"/>
  <c r="F19" i="2"/>
  <c r="E19" i="2"/>
  <c r="D19" i="2"/>
  <c r="C19" i="2"/>
  <c r="B19" i="2"/>
  <c r="A19" i="2"/>
  <c r="K18" i="2"/>
  <c r="J18" i="2"/>
  <c r="I18" i="2"/>
  <c r="H18" i="2"/>
  <c r="G18" i="2"/>
  <c r="F18" i="2"/>
  <c r="E18" i="2"/>
  <c r="D18" i="2"/>
  <c r="C18" i="2"/>
  <c r="B18" i="2"/>
  <c r="A18" i="2"/>
  <c r="K17" i="2"/>
  <c r="J17" i="2"/>
  <c r="I17" i="2"/>
  <c r="H17" i="2"/>
  <c r="F17" i="2"/>
  <c r="E17" i="2"/>
  <c r="D17" i="2"/>
  <c r="C17" i="2"/>
  <c r="B17" i="2"/>
  <c r="A17" i="2"/>
  <c r="K16" i="2"/>
  <c r="J16" i="2"/>
  <c r="I16" i="2"/>
  <c r="H16" i="2"/>
  <c r="F16" i="2"/>
  <c r="E16" i="2"/>
  <c r="D16" i="2"/>
  <c r="C16" i="2"/>
  <c r="B16" i="2"/>
  <c r="A16" i="2"/>
  <c r="K15" i="2"/>
  <c r="J15" i="2"/>
  <c r="I15" i="2"/>
  <c r="H15" i="2"/>
  <c r="G15" i="2"/>
  <c r="F15" i="2"/>
  <c r="E15" i="2"/>
  <c r="D15" i="2"/>
  <c r="C15" i="2"/>
  <c r="B15" i="2"/>
  <c r="A15" i="2"/>
  <c r="K14" i="2"/>
  <c r="J14" i="2"/>
  <c r="I14" i="2"/>
  <c r="H14" i="2"/>
  <c r="G14" i="2"/>
  <c r="F14" i="2"/>
  <c r="E14" i="2"/>
  <c r="D14" i="2"/>
  <c r="C14" i="2"/>
  <c r="B14" i="2"/>
  <c r="A14" i="2"/>
  <c r="K13" i="2"/>
  <c r="J13" i="2"/>
  <c r="I13" i="2"/>
  <c r="H13" i="2"/>
  <c r="F13" i="2"/>
  <c r="E13" i="2"/>
  <c r="D13" i="2"/>
  <c r="C13" i="2"/>
  <c r="B13" i="2"/>
  <c r="A13" i="2"/>
  <c r="K12" i="2"/>
  <c r="J12" i="2"/>
  <c r="I12" i="2"/>
  <c r="H12" i="2"/>
  <c r="F12" i="2"/>
  <c r="E12" i="2"/>
  <c r="D12" i="2"/>
  <c r="C12" i="2"/>
  <c r="B12" i="2"/>
  <c r="A12" i="2"/>
  <c r="K11" i="2"/>
  <c r="J11" i="2"/>
  <c r="I11" i="2"/>
  <c r="H11" i="2"/>
  <c r="F11" i="2"/>
  <c r="E11" i="2"/>
  <c r="D11" i="2"/>
  <c r="C11" i="2"/>
  <c r="B11" i="2"/>
  <c r="A11" i="2"/>
  <c r="K10" i="2"/>
  <c r="J10" i="2"/>
  <c r="I10" i="2"/>
  <c r="H10" i="2"/>
  <c r="G10" i="2"/>
  <c r="F10" i="2"/>
  <c r="E10" i="2"/>
  <c r="D10" i="2"/>
  <c r="C10" i="2"/>
  <c r="B10" i="2"/>
  <c r="A10" i="2"/>
  <c r="K9" i="2"/>
  <c r="J9" i="2"/>
  <c r="I9" i="2"/>
  <c r="H9" i="2"/>
  <c r="F9" i="2"/>
  <c r="E9" i="2"/>
  <c r="D9" i="2"/>
  <c r="C9" i="2"/>
  <c r="B9" i="2"/>
  <c r="A9" i="2"/>
  <c r="K8" i="2"/>
  <c r="J8" i="2"/>
  <c r="I8" i="2"/>
  <c r="H8" i="2"/>
  <c r="F8" i="2"/>
  <c r="E8" i="2"/>
  <c r="D8" i="2"/>
  <c r="C8" i="2"/>
  <c r="B8" i="2"/>
  <c r="A8" i="2"/>
  <c r="K7" i="2"/>
  <c r="J7" i="2"/>
  <c r="I7" i="2"/>
  <c r="H7" i="2"/>
  <c r="F7" i="2"/>
  <c r="E7" i="2"/>
  <c r="D7" i="2"/>
  <c r="C7" i="2"/>
  <c r="B7" i="2"/>
  <c r="A7" i="2"/>
  <c r="K6" i="2"/>
  <c r="J6" i="2"/>
  <c r="I6" i="2"/>
  <c r="H6" i="2"/>
  <c r="G6" i="2"/>
  <c r="F6" i="2"/>
  <c r="E6" i="2"/>
  <c r="D6" i="2"/>
  <c r="C6" i="2"/>
  <c r="B6" i="2"/>
  <c r="A6" i="2"/>
  <c r="A4" i="2"/>
  <c r="G41" i="1"/>
  <c r="F41" i="1"/>
  <c r="E41" i="1"/>
  <c r="C41" i="1"/>
  <c r="G40" i="1"/>
  <c r="G33" i="2" s="1"/>
  <c r="G39" i="1"/>
  <c r="G32" i="2" s="1"/>
  <c r="G38" i="1"/>
  <c r="G31" i="2" s="1"/>
  <c r="G37" i="1"/>
  <c r="G30" i="2" s="1"/>
  <c r="G36" i="1"/>
  <c r="G29" i="2" s="1"/>
  <c r="G35" i="1"/>
  <c r="G28" i="2" s="1"/>
  <c r="G34" i="1"/>
  <c r="G27" i="2" s="1"/>
  <c r="G33" i="1"/>
  <c r="G32" i="1"/>
  <c r="G25" i="2" s="1"/>
  <c r="G31" i="1"/>
  <c r="G24" i="2" s="1"/>
  <c r="G30" i="1"/>
  <c r="G29" i="1"/>
  <c r="G21" i="2"/>
  <c r="G27" i="1"/>
  <c r="G20" i="2" s="1"/>
  <c r="G26" i="1"/>
  <c r="G19" i="2" s="1"/>
  <c r="G25" i="1"/>
  <c r="G24" i="1"/>
  <c r="G17" i="2" s="1"/>
  <c r="G23" i="1"/>
  <c r="G16" i="2" s="1"/>
  <c r="G22" i="1"/>
  <c r="G21" i="1"/>
  <c r="G20" i="1"/>
  <c r="G13" i="2" s="1"/>
  <c r="G19" i="1"/>
  <c r="G12" i="2" s="1"/>
  <c r="G18" i="1"/>
  <c r="G11" i="2" s="1"/>
  <c r="G17" i="1"/>
  <c r="G16" i="1"/>
  <c r="G9" i="2" s="1"/>
  <c r="G15" i="1"/>
  <c r="G8" i="2" s="1"/>
  <c r="G14" i="1"/>
  <c r="G7" i="2" s="1"/>
  <c r="G13" i="1"/>
  <c r="E10" i="1"/>
</calcChain>
</file>

<file path=xl/sharedStrings.xml><?xml version="1.0" encoding="utf-8"?>
<sst xmlns="http://schemas.openxmlformats.org/spreadsheetml/2006/main" count="152" uniqueCount="110">
  <si>
    <t>FORMATO PRESENTACIÓN DE PRECIOS
OPERACIÓN SECUNDARIA</t>
  </si>
  <si>
    <t>FECHA DE COTIZACIÓN</t>
  </si>
  <si>
    <t>VIGENCIA DE LA COTIZACION</t>
  </si>
  <si>
    <t>TIEMPO ESTIMADO DE EJECUCION DEL CONTRATO</t>
  </si>
  <si>
    <t>ITEM</t>
  </si>
  <si>
    <t>ESPECIFICACIONES TECNICAS</t>
  </si>
  <si>
    <t xml:space="preserve">PRESENTACION </t>
  </si>
  <si>
    <t>PRECIO UNITARIO</t>
  </si>
  <si>
    <t>IVA</t>
  </si>
  <si>
    <t>PRECIO UNITARIO + IVA</t>
  </si>
  <si>
    <t>STOCK</t>
  </si>
  <si>
    <t>CANTIDAD DE PROPONENTES POR ITEM</t>
  </si>
  <si>
    <t>SI</t>
  </si>
  <si>
    <t>NO</t>
  </si>
  <si>
    <t>SUBRED
SUR E.S.E.</t>
  </si>
  <si>
    <t>Entidad:</t>
  </si>
  <si>
    <t>SUR E.S.E.</t>
  </si>
  <si>
    <t>Fecha:</t>
  </si>
  <si>
    <t>Proceso:</t>
  </si>
  <si>
    <t>CP-001-2026</t>
  </si>
  <si>
    <t>SUBRED INTEGRADA DE SERVICIOS DE SALUD SUR E.S.E.
ACUERDO COMERCIAL CP-001-2026 · GRUPO No. 6 — INSUMOS DE TOMA DE MUESTRAS</t>
  </si>
  <si>
    <t>OBJETO: SUMINISTRO DE INSUMOS, DISPOSITIVOS Y DEMÁS ELEMENTOS NECESARIOS PARA LA CORRECTA TOMA DE MUESTRAS EN LAS DIFERENTES UNIDADES DE SERVICIO DE SALUD DE LA SUBRED INTEGRADA DE SERVICIOS DE SALUD SUR E.S.E.</t>
  </si>
  <si>
    <t>SEGÚN SOLICITUD DE COTIZACIÓN</t>
  </si>
  <si>
    <t>POR DEFINIR EN OPERACIÓN SECUNDARIA</t>
  </si>
  <si>
    <t>PROVEEDOR QUE COTIZA:</t>
  </si>
  <si>
    <t>SELECCIONAR PROVEEDOR</t>
  </si>
  <si>
    <t>PRECIO TECHO
MÁX. DE REFERENCIA*</t>
  </si>
  <si>
    <t>PROPONENTES HABILITADOS Y TOPES INDIVIDUALES DEL CATÁLOGO (GRUPO 6)</t>
  </si>
  <si>
    <t>EQUIPO ALADO: Equipo alado de recolección de sangre para toma de muestras múltiples, tubo flexible con aguja número 23</t>
  </si>
  <si>
    <t>CAJA X 50 UNIDADES</t>
  </si>
  <si>
    <t>ANNAR DIAGNÓSTICA IMPORT S.A.S. — $53.645
QUINBERLAB S.A.S. — $54.740
Consumo prom. mes: 1 UN</t>
  </si>
  <si>
    <t>AGUJAS MÚLTIPLES Nº 21 POR 1" o por 1 1/2 " (TRIBISELADAS)</t>
  </si>
  <si>
    <t>CAJA X 100 UNIDADES</t>
  </si>
  <si>
    <t>ANNAR DIAGNÓSTICA IMPORT S.A.S. — $41.959
QUINBERLAB S.A.S. — $42.564</t>
  </si>
  <si>
    <t>UNIDAD</t>
  </si>
  <si>
    <t>ANNAR DIAGNÓSTICA IMPORT S.A.S. — $420
QUINBERLAB S.A.S. — $464
Consumo prom. mes: 20.000 UN</t>
  </si>
  <si>
    <t>AGUJAS MÚLTIPLES Nº 22 POR 1” 1 1/2 " (TRIBISELADAS)</t>
  </si>
  <si>
    <t>ANNAR DIAGNÓSTICA IMPORT S.A.S. — $49.480
QUINBERLAB S.A.S. — $49.980</t>
  </si>
  <si>
    <t>TUBO MINI LILA DE 0,5 MILILITROS CON K2</t>
  </si>
  <si>
    <t>BOLSA X 50 UNIDADES</t>
  </si>
  <si>
    <t>ANNAR DIAGNÓSTICA IMPORT S.A.S. — $55.957
QUINBERLAB S.A.S. — $56.022</t>
  </si>
  <si>
    <t>ANNAR DIAGNÓSTICA IMPORT S.A.S. — $560
QUINBERLAB S.A.S. — $1.292
Consumo prom. mes: 4.000 UN</t>
  </si>
  <si>
    <t>TUBOS MINI GEL AMARILLO (AMBAR) DE 0,5</t>
  </si>
  <si>
    <t>ANNAR DIAGNÓSTICA IMPORT S.A.S. — $72.408
QUINBERLAB S.A.S. — $72.471</t>
  </si>
  <si>
    <t>ANNAR DIAGNÓSTICA IMPORT S.A.S. — $724
QUINBERLAB S.A.S. — $1.292
Consumo prom. mes: 4.000 UN</t>
  </si>
  <si>
    <t>TUBO TAPA A AZUL citrato de sodio 3.2% con capacidad entre 2.7 y 4.5 ml con tapa plástica de seguridad</t>
  </si>
  <si>
    <t>GRADILLA X 100 UNIDADES</t>
  </si>
  <si>
    <t>ANNAR DIAGNÓSTICA IMPORT S.A.S. — $52.479
QUINBERLAB S.A.S. — $62.594</t>
  </si>
  <si>
    <t>ANNAR DIAGNÓSTICA IMPORT S.A.S. — $525
QUINBERLAB S.A.S. — $795
Consumo prom. mes: 10.000 UN</t>
  </si>
  <si>
    <t>TUBO TAPA A AZUL citrato de sodio 3.2% para la recolección y extracción de muestras, con capacidad entre 1.8 y 2.0 ml con tapa plástica de seguridad.</t>
  </si>
  <si>
    <t>ANNAR DIAGNÓSTICA IMPORT S.A.S. — $47.481
QUINBERLAB S.A.S. — $47.600</t>
  </si>
  <si>
    <t>ANNAR DIAGNÓSTICA IMPORT S.A.S. — $475
QUINBERLAB S.A.S. — $795
Consumo prom. mes: 500 UN</t>
  </si>
  <si>
    <t>TUBO TAPA AMARILLA ADULTO CON GEL SEPARADOR DE 13 x 75 mm con tapa plástico de seguridad .</t>
  </si>
  <si>
    <t>ANNAR DIAGNÓSTICA IMPORT S.A.S. — $52.015
QUINBERLAB S.A.S. — $52.360</t>
  </si>
  <si>
    <t>ANNAR DIAGNÓSTICA IMPORT S.A.S. — $520
QUINBERLAB S.A.S. — $678</t>
  </si>
  <si>
    <t>TUBO TAPA AMARILLA CON GEL 13 X100 con tapa plástico de seguridad</t>
  </si>
  <si>
    <t>ANNAR DIAGNÓSTICA IMPORT S.A.S. — $55.335
QUINBERLAB S.A.S. — $55.709</t>
  </si>
  <si>
    <t>ANNAR DIAGNÓSTICA IMPORT S.A.S. — $553
QUINBERLAB S.A.S. — $702
Consumo prom. mes: 30.000 UN</t>
  </si>
  <si>
    <t>TUBO TAPA LILA ADULTO K2 con tapa plástico de seguridad</t>
  </si>
  <si>
    <t>ANNAR DIAGNÓSTICA IMPORT S.A.S. — $40.984
QUINBERLAB S.A.S. — $41.312</t>
  </si>
  <si>
    <t>ANNAR DIAGNÓSTICA IMPORT S.A.S. — $410
QUINBERLAB S.A.S. — $464
Consumo prom. mes: 26.000 UN</t>
  </si>
  <si>
    <t>TUBO TAPA LILA PEDIÁTRICO ENTRE 2 Y 3 ML CON K2 con tapa plástico de seguridad</t>
  </si>
  <si>
    <t>ANNAR DIAGNÓSTICA IMPORT S.A.S. — $410
QUINBERLAB S.A.S. — $464
Consumo prom. mes: 1.000 UN</t>
  </si>
  <si>
    <t>TUBO TAPA GRIS FLUORURO DE SODIO Y OXALATO DE POTASIO 13 X 100</t>
  </si>
  <si>
    <t>ANNAR DIAGNÓSTICA IMPORT S.A.S. — $62.642
QUINBERLAB S.A.S. — $63.070</t>
  </si>
  <si>
    <t>ANNAR DIAGNÓSTICA IMPORT S.A.S. — $626
QUINBERLAB S.A.S. — $1.028
Consumo prom. mes: 100 UN</t>
  </si>
  <si>
    <t>TUBO AL VACÍO SIN ADITIVO 6 ML con tapa plástico de seguridad</t>
  </si>
  <si>
    <t>ANNAR DIAGNÓSTICA IMPORT S.A.S. — $54.740
QUINBERLAB S.A.S. — $56.585</t>
  </si>
  <si>
    <t>ANNAR DIAGNÓSTICA IMPORT S.A.S. — $547
QUINBERLAB S.A.S. — $690
Consumo prom. mes: 2.000 UN</t>
  </si>
  <si>
    <t>TUBO TAPA VERDE CON HEPARINA DE SODIO X ENTRE 3 Y 5 ML con tapa plástico de seguridad</t>
  </si>
  <si>
    <t>ANNAR DIAGNÓSTICA IMPORT S.A.S. — $53.645
QUINBERLAB S.A.S. — $54.740</t>
  </si>
  <si>
    <t>HOLDER (camisa) un solo uso</t>
  </si>
  <si>
    <t>CAJA X 20 UNIDADES</t>
  </si>
  <si>
    <t>ANNAR DIAGNÓSTICA IMPORT S.A.S. — $119.000
QUINBERLAB S.A.S. — $166.600</t>
  </si>
  <si>
    <t>ANNAR DIAGNÓSTICA IMPORT S.A.S. — $5.950
QUINBERLAB S.A.S. — $5.950</t>
  </si>
  <si>
    <t>TUBO AL VACÍO TAPA VERDE 5 ml HEPARINA DE LITIO</t>
  </si>
  <si>
    <t>ANNAR DIAGNÓSTICA IMPORT S.A.S. — $933
QUINBERLAB S.A.S. — $964
Consumo prom. mes: 3.500 UN</t>
  </si>
  <si>
    <t>VALOR TOTAL OFERTA (SEGÚN CANTIDADES SOLICITADAS)</t>
  </si>
  <si>
    <t>NOTA 1: Formato exclusivo de la Subred Integrada de Servicios de Salud Sur E.S.E. Los 28 ítems, especificaciones y presentaciones corresponden al estudio previo de necesidad del Grupo 6.</t>
  </si>
  <si>
    <t>NOTA 2: Pueden cotizar los proveedores habilitados para los ítems del Acuerdo Comercial CP-001-2026. Adjuntar propuesta económica y los certificados de antecedentes judiciales, disciplinarios y fiscales, más la declaración de inhabilidades e incompatibilidades.</t>
  </si>
  <si>
    <t>NOTA 3: El techo de la columna M es el MAYOR de los precios de referencia del catálogo (IVA incluido); cada proveedor deberá respetar SU PROPIO PRECIO MÁXIMO detallado en la columna Q. Verificar el catálogo electrónico vigente.</t>
  </si>
  <si>
    <t>NOTA 4: La cantidad de la columna C debe ser definida por la Subred Sur antes de cotizar. El dato «CAN = 1» del estudio previo identifica el bien por unidad y NO constituye la cantidad total que se contratará.</t>
  </si>
  <si>
    <t>NOTA 5: El oferente marcará SÍ o NO en la sección STOCK según su disponibilidad real. El consumo promedio mensual que figura, cuando aplica, en la columna Q se toma del estudio previo y no constituye compromiso de compra.</t>
  </si>
  <si>
    <t>NOTA 6: El contrato se ejecutará a demanda; cotizar según la presentación de cada ítem, incluyendo IVA aplicable, entrega, transporte y demás costos. Se aplicará el procedimiento y el criterio económico de la cláusula séptima del Acuerdo Comercial.</t>
  </si>
  <si>
    <t>Firma del representante legal / Delegado:</t>
  </si>
  <si>
    <t>Dirección:</t>
  </si>
  <si>
    <t>Teléfono:</t>
  </si>
  <si>
    <t>SUBRED INTEGRADA DE SERVICIOS DE SALUD SUR E.S.E.
FORMATO DE PRECIOS · CONSULTA CON FILTROS</t>
  </si>
  <si>
    <t>Use las flechas de cada encabezado para desplegar filtros y ordenar los 28 ítems. Ingrese cantidades, precios y stock en la pestaña PRECIOS SUBRED SUR; esta pestaña los muestra automáticamente.</t>
  </si>
  <si>
    <t>ÍTEM</t>
  </si>
  <si>
    <t>ESPECIFICACIÓN TÉCNICA</t>
  </si>
  <si>
    <t>CANTIDAD SOLICITADA</t>
  </si>
  <si>
    <t>PRESENTACIÓN</t>
  </si>
  <si>
    <t>P. UNIT. + IVA</t>
  </si>
  <si>
    <t>STOCK SÍ</t>
  </si>
  <si>
    <t>STOCK NO</t>
  </si>
  <si>
    <t>TECHO DE REFERENCIA*</t>
  </si>
  <si>
    <t>PROPONENTES Y TOPES CATÁLOGO</t>
  </si>
  <si>
    <t>* El precio techo de referencia es orientativo: cada proveedor debe verificar su precio máximo individual en el catálogo vigente del Acuerdo Comercial CP-001-2026.</t>
  </si>
  <si>
    <t>SUBRED INTEGRADA DE SERVICIOS DE SALUD SUR E.S.E.
CONSULTA DESPLEGABLE DE ÍTEMS · CP-001-2026 · GRUPO 6</t>
  </si>
  <si>
    <t>SELECCIONE UN ÍTEM   ▼</t>
  </si>
  <si>
    <t>Haga clic en la celda amarilla y abra la flecha ▼</t>
  </si>
  <si>
    <t>INFORMACIÓN DEL ÍTEM SELECCIONADO — CAMBIE EL NÚMERO ARRIBA PARA DESPLEGAR OTRO</t>
  </si>
  <si>
    <t>TECHO DEL CATÁLOGO</t>
  </si>
  <si>
    <t>PRECIO OFERTADO</t>
  </si>
  <si>
    <t>IVA (VALOR)</t>
  </si>
  <si>
    <t>PRECIO UNIT. + IVA</t>
  </si>
  <si>
    <t>PROVEEDORES HABILITADOS, PRECIOS DE REFERENCIA Y CONSUMO</t>
  </si>
  <si>
    <t>Esta hoja consulta el formulario original, no reemplaza la presentación de la oferta. Los precios, cantidades y el stock se diligencian en PRECIOS SUBRED SUR; los filtros por encabezado se encuentran en esa hoja y en VISTA CON FILTROS.</t>
  </si>
  <si>
    <t>CANTIDAD
ESTIMADA POR 2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</si>
</sst>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[$-F800]dddd\,\ mmmm\ dd\,\ yyyy"/>
    <numFmt numFmtId="165" formatCode="_-&quot;$&quot;* #,##0.00_-;\-&quot;$&quot;* #,##0.00_-;_-&quot;$&quot;* &quot;-&quot;??_-;_-@_-"/>
    <numFmt numFmtId="166" formatCode="_-&quot;$&quot;* #,##0_-;\-&quot;$&quot;* #,##0_-;_-&quot;$&quot;* &quot;-&quot;??_-;_-@_-"/>
    <numFmt numFmtId="167" formatCode="&quot;$&quot;\ #,##0"/>
    <numFmt numFmtId="168" formatCode="&quot;$&quot;\ #,##0.00"/>
    <numFmt numFmtId="169" formatCode="#,##0.00;[Red]\(#,##0.00\)"/>
    <numFmt numFmtId="170" formatCode="\$\ #,##0.00"/>
    <numFmt numFmtId="172" formatCode="_-* #,##0_-;\-* #,##0_-;_-* &quot;-&quot;??_-;_-@_-"/>
  </numFmts>
  <fonts count="36">
    <font>
      <sz val="10"/>
      <name val="Arial"/>
    </font>
    <font>
      <sz val="11"/>
      <color theme="1"/>
      <name val="Calibri"/>
      <family val="2"/>
    </font>
    <font>
      <b/>
      <sz val="36"/>
      <color theme="1"/>
      <name val="Arial"/>
      <family val="2"/>
    </font>
    <font>
      <sz val="8"/>
      <name val="Arial"/>
      <family val="2"/>
    </font>
    <font>
      <b/>
      <sz val="22"/>
      <color theme="1"/>
      <name val="Arial"/>
      <family val="2"/>
    </font>
    <font>
      <sz val="8"/>
      <color theme="1"/>
      <name val="Arial"/>
      <family val="2"/>
    </font>
    <font>
      <sz val="22"/>
      <color theme="1"/>
      <name val="Arial"/>
      <family val="2"/>
    </font>
    <font>
      <sz val="10"/>
      <name val="Arial"/>
      <family val="2"/>
    </font>
    <font>
      <sz val="20"/>
      <name val="Arial"/>
      <family val="2"/>
    </font>
    <font>
      <b/>
      <sz val="12"/>
      <name val="Arial"/>
      <family val="2"/>
    </font>
    <font>
      <b/>
      <sz val="12"/>
      <color rgb="FF000000"/>
      <name val="Arial"/>
      <family val="2"/>
    </font>
    <font>
      <sz val="12"/>
      <name val="Arial"/>
      <family val="2"/>
    </font>
    <font>
      <sz val="10"/>
      <name val="Arial "/>
    </font>
    <font>
      <sz val="11"/>
      <color rgb="FF000000"/>
      <name val="Arial"/>
      <family val="2"/>
    </font>
    <font>
      <sz val="12"/>
      <color rgb="FF000000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Calibri"/>
      <family val="2"/>
    </font>
    <font>
      <b/>
      <sz val="25"/>
      <color theme="1"/>
      <name val="Calibri"/>
      <family val="2"/>
    </font>
    <font>
      <sz val="11"/>
      <color theme="1"/>
      <name val="Arial"/>
      <family val="2"/>
    </font>
    <font>
      <b/>
      <sz val="14"/>
      <color rgb="FF174F67"/>
      <name val="Calibri"/>
      <family val="2"/>
    </font>
    <font>
      <b/>
      <sz val="10"/>
      <color rgb="FF1A1A1A"/>
      <name val="Arial"/>
      <family val="2"/>
    </font>
    <font>
      <sz val="10"/>
      <color rgb="FF1A1A1A"/>
      <name val="Arial"/>
      <family val="2"/>
    </font>
    <font>
      <b/>
      <sz val="10"/>
      <color rgb="FF111827"/>
      <name val="Arial"/>
      <family val="2"/>
    </font>
    <font>
      <b/>
      <sz val="10"/>
      <color rgb="FF183456"/>
      <name val="Arial"/>
      <family val="2"/>
    </font>
    <font>
      <sz val="10"/>
      <color rgb="FF1F2937"/>
      <name val="Arial"/>
      <family val="2"/>
    </font>
    <font>
      <b/>
      <sz val="14"/>
      <color rgb="FFFFFFFF"/>
      <name val="Arial"/>
      <family val="2"/>
    </font>
    <font>
      <i/>
      <sz val="10"/>
      <color rgb="FF3F4D5A"/>
      <name val="Arial"/>
      <family val="2"/>
    </font>
    <font>
      <b/>
      <sz val="10"/>
      <color rgb="FF102E4C"/>
      <name val="Arial"/>
      <family val="2"/>
    </font>
    <font>
      <sz val="10"/>
      <color rgb="FF26415E"/>
      <name val="Arial"/>
      <family val="2"/>
    </font>
    <font>
      <b/>
      <i/>
      <sz val="9"/>
      <color rgb="FFFFFFFF"/>
      <name val="Arial"/>
      <family val="2"/>
    </font>
    <font>
      <b/>
      <sz val="10"/>
      <color rgb="FFFFFFFF"/>
      <name val="Arial"/>
      <family val="2"/>
    </font>
    <font>
      <b/>
      <sz val="10"/>
      <color rgb="FF12314A"/>
      <name val="Arial"/>
      <family val="2"/>
    </font>
    <font>
      <sz val="10"/>
      <color rgb="FF245068"/>
      <name val="Arial"/>
      <family val="2"/>
    </font>
    <font>
      <b/>
      <sz val="10"/>
      <color rgb="FF153B5A"/>
      <name val="Arial"/>
      <family val="2"/>
    </font>
    <font>
      <sz val="10"/>
      <color rgb="FF345064"/>
      <name val="Arial"/>
      <family val="2"/>
    </font>
    <font>
      <sz val="10"/>
      <name val="Arial"/>
    </font>
  </fonts>
  <fills count="22">
    <fill>
      <patternFill patternType="none"/>
    </fill>
    <fill>
      <patternFill patternType="gray125"/>
    </fill>
    <fill>
      <patternFill patternType="solid">
        <fgColor theme="8" tint="0.79995117038483843"/>
        <bgColor indexed="65"/>
      </patternFill>
    </fill>
    <fill>
      <patternFill patternType="solid">
        <fgColor rgb="FF64C2C8"/>
      </patternFill>
    </fill>
    <fill>
      <patternFill patternType="solid">
        <fgColor rgb="FFEFF8FB"/>
      </patternFill>
    </fill>
    <fill>
      <patternFill patternType="solid">
        <fgColor rgb="FFFFF8E5"/>
      </patternFill>
    </fill>
    <fill>
      <patternFill patternType="solid">
        <fgColor rgb="FFDAE7F6"/>
      </patternFill>
    </fill>
    <fill>
      <patternFill patternType="solid">
        <fgColor rgb="FFFFF1C6"/>
      </patternFill>
    </fill>
    <fill>
      <patternFill patternType="solid">
        <fgColor rgb="FFF0F9FF"/>
      </patternFill>
    </fill>
    <fill>
      <patternFill patternType="solid">
        <fgColor rgb="FFF4F7FA"/>
      </patternFill>
    </fill>
    <fill>
      <patternFill patternType="solid">
        <fgColor rgb="FFFFFFFF"/>
      </patternFill>
    </fill>
    <fill>
      <patternFill patternType="solid">
        <fgColor rgb="FFE5EDF5"/>
      </patternFill>
    </fill>
    <fill>
      <patternFill patternType="solid">
        <fgColor rgb="FF17365D"/>
      </patternFill>
    </fill>
    <fill>
      <patternFill patternType="solid">
        <fgColor rgb="FFD7E6F5"/>
      </patternFill>
    </fill>
    <fill>
      <patternFill patternType="solid">
        <fgColor rgb="FFECF3FB"/>
      </patternFill>
    </fill>
    <fill>
      <patternFill patternType="solid">
        <fgColor rgb="FF145A78"/>
      </patternFill>
    </fill>
    <fill>
      <patternFill patternType="solid">
        <fgColor rgb="FF1C3D60"/>
      </patternFill>
    </fill>
    <fill>
      <patternFill patternType="solid">
        <fgColor rgb="FFFFF1B6"/>
      </patternFill>
    </fill>
    <fill>
      <patternFill patternType="solid">
        <fgColor rgb="FFE7F2F7"/>
      </patternFill>
    </fill>
    <fill>
      <patternFill patternType="solid">
        <fgColor rgb="FFDCEBF6"/>
      </patternFill>
    </fill>
    <fill>
      <patternFill patternType="solid">
        <fgColor rgb="FFFFFFFF"/>
      </patternFill>
    </fill>
    <fill>
      <patternFill patternType="solid">
        <fgColor rgb="FFF0F6F8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00B0F0"/>
      </left>
      <right style="medium">
        <color rgb="FF00B0F0"/>
      </right>
      <top style="medium">
        <color rgb="FF00B0F0"/>
      </top>
      <bottom/>
      <diagonal/>
    </border>
    <border>
      <left style="medium">
        <color rgb="FF00B0F0"/>
      </left>
      <right/>
      <top style="medium">
        <color rgb="FF00B0F0"/>
      </top>
      <bottom/>
      <diagonal/>
    </border>
    <border>
      <left/>
      <right style="medium">
        <color rgb="FF00B0F0"/>
      </right>
      <top style="medium">
        <color rgb="FF00B0F0"/>
      </top>
      <bottom style="medium">
        <color rgb="FF00B0F0"/>
      </bottom>
      <diagonal/>
    </border>
    <border>
      <left style="medium">
        <color rgb="FF00B0F0"/>
      </left>
      <right style="medium">
        <color rgb="FF00B0F0"/>
      </right>
      <top style="medium">
        <color rgb="FF00B0F0"/>
      </top>
      <bottom style="medium">
        <color rgb="FF00B0F0"/>
      </bottom>
      <diagonal/>
    </border>
    <border>
      <left style="medium">
        <color rgb="FF00B0F0"/>
      </left>
      <right style="medium">
        <color rgb="FF00B0F0"/>
      </right>
      <top/>
      <bottom/>
      <diagonal/>
    </border>
    <border>
      <left style="medium">
        <color rgb="FF00B0F0"/>
      </left>
      <right/>
      <top/>
      <bottom/>
      <diagonal/>
    </border>
    <border>
      <left style="medium">
        <color rgb="FF00B0F0"/>
      </left>
      <right style="medium">
        <color rgb="FF00B0F0"/>
      </right>
      <top/>
      <bottom style="medium">
        <color rgb="FF00B0F0"/>
      </bottom>
      <diagonal/>
    </border>
    <border>
      <left style="medium">
        <color rgb="FF00B0F0"/>
      </left>
      <right/>
      <top/>
      <bottom style="medium">
        <color rgb="FF00B0F0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00B0F0"/>
      </top>
      <bottom style="medium">
        <color rgb="FF00B0F0"/>
      </bottom>
      <diagonal/>
    </border>
    <border>
      <left style="thin">
        <color rgb="FF535353"/>
      </left>
      <right style="thin">
        <color rgb="FF535353"/>
      </right>
      <top style="thin">
        <color rgb="FF535353"/>
      </top>
      <bottom style="thin">
        <color rgb="FF535353"/>
      </bottom>
      <diagonal/>
    </border>
    <border>
      <left style="thin">
        <color rgb="FF47789F"/>
      </left>
      <right/>
      <top style="thin">
        <color rgb="FF47789F"/>
      </top>
      <bottom style="thin">
        <color rgb="FF47789F"/>
      </bottom>
      <diagonal/>
    </border>
    <border>
      <left/>
      <right/>
      <top style="thin">
        <color rgb="FF47789F"/>
      </top>
      <bottom style="thin">
        <color rgb="FF47789F"/>
      </bottom>
      <diagonal/>
    </border>
    <border>
      <left/>
      <right style="thin">
        <color rgb="FF47789F"/>
      </right>
      <top style="thin">
        <color rgb="FF47789F"/>
      </top>
      <bottom style="thin">
        <color rgb="FF47789F"/>
      </bottom>
      <diagonal/>
    </border>
    <border>
      <left style="thin">
        <color rgb="FF7B94A7"/>
      </left>
      <right style="thin">
        <color rgb="FF7B94A7"/>
      </right>
      <top style="thin">
        <color rgb="FF7B94A7"/>
      </top>
      <bottom style="thin">
        <color rgb="FF7B94A7"/>
      </bottom>
      <diagonal/>
    </border>
    <border>
      <left style="thin">
        <color rgb="FF697B8A"/>
      </left>
      <right/>
      <top style="thin">
        <color rgb="FF697B8A"/>
      </top>
      <bottom style="thin">
        <color rgb="FF697B8A"/>
      </bottom>
      <diagonal/>
    </border>
    <border>
      <left style="thin">
        <color indexed="64"/>
      </left>
      <right style="thin">
        <color indexed="64"/>
      </right>
      <top style="thin">
        <color rgb="FF697B8A"/>
      </top>
      <bottom style="thin">
        <color rgb="FF697B8A"/>
      </bottom>
      <diagonal/>
    </border>
    <border>
      <left/>
      <right/>
      <top style="thin">
        <color rgb="FF697B8A"/>
      </top>
      <bottom style="thin">
        <color rgb="FF697B8A"/>
      </bottom>
      <diagonal/>
    </border>
    <border>
      <left/>
      <right style="thin">
        <color rgb="FF697B8A"/>
      </right>
      <top style="thin">
        <color rgb="FF697B8A"/>
      </top>
      <bottom style="thin">
        <color rgb="FF697B8A"/>
      </bottom>
      <diagonal/>
    </border>
    <border>
      <left style="thin">
        <color rgb="FF697B8A"/>
      </left>
      <right style="thin">
        <color rgb="FF697B8A"/>
      </right>
      <top style="thin">
        <color rgb="FF697B8A"/>
      </top>
      <bottom style="thin">
        <color rgb="FF697B8A"/>
      </bottom>
      <diagonal/>
    </border>
  </borders>
  <cellStyleXfs count="6">
    <xf numFmtId="0" fontId="0" fillId="0" borderId="0"/>
    <xf numFmtId="44" fontId="7" fillId="0" borderId="0" applyFont="0" applyFill="0" applyBorder="0" applyAlignment="0" applyProtection="0"/>
    <xf numFmtId="0" fontId="7" fillId="0" borderId="0"/>
    <xf numFmtId="0" fontId="1" fillId="0" borderId="0"/>
    <xf numFmtId="165" fontId="18" fillId="0" borderId="0" applyFont="0" applyFill="0" applyBorder="0" applyAlignment="0" applyProtection="0"/>
    <xf numFmtId="43" fontId="35" fillId="0" borderId="0" applyFont="0" applyFill="0" applyBorder="0" applyAlignment="0" applyProtection="0"/>
  </cellStyleXfs>
  <cellXfs count="124">
    <xf numFmtId="0" fontId="0" fillId="0" borderId="0" xfId="0"/>
    <xf numFmtId="0" fontId="3" fillId="0" borderId="0" xfId="0" applyFont="1"/>
    <xf numFmtId="0" fontId="5" fillId="0" borderId="0" xfId="0" applyFont="1"/>
    <xf numFmtId="0" fontId="6" fillId="0" borderId="2" xfId="0" applyFont="1" applyBorder="1"/>
    <xf numFmtId="0" fontId="6" fillId="0" borderId="0" xfId="0" applyFont="1"/>
    <xf numFmtId="44" fontId="6" fillId="0" borderId="0" xfId="1" applyFont="1" applyFill="1" applyBorder="1" applyAlignment="1">
      <alignment horizontal="center"/>
    </xf>
    <xf numFmtId="0" fontId="8" fillId="0" borderId="0" xfId="0" applyFont="1"/>
    <xf numFmtId="0" fontId="11" fillId="0" borderId="0" xfId="0" applyFont="1"/>
    <xf numFmtId="0" fontId="9" fillId="3" borderId="1" xfId="0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3" fontId="12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vertical="top" wrapText="1"/>
    </xf>
    <xf numFmtId="0" fontId="11" fillId="0" borderId="0" xfId="0" applyFont="1" applyAlignment="1">
      <alignment vertical="top" wrapText="1"/>
    </xf>
    <xf numFmtId="0" fontId="9" fillId="0" borderId="0" xfId="0" applyFont="1" applyAlignment="1">
      <alignment vertical="center"/>
    </xf>
    <xf numFmtId="44" fontId="3" fillId="0" borderId="0" xfId="1" applyFont="1" applyFill="1"/>
    <xf numFmtId="0" fontId="13" fillId="0" borderId="1" xfId="2" applyFont="1" applyBorder="1" applyAlignment="1">
      <alignment vertical="center" wrapText="1"/>
    </xf>
    <xf numFmtId="0" fontId="16" fillId="0" borderId="13" xfId="0" applyFont="1" applyBorder="1" applyAlignment="1">
      <alignment horizontal="center" vertical="center"/>
    </xf>
    <xf numFmtId="14" fontId="16" fillId="0" borderId="13" xfId="0" applyNumberFormat="1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 wrapText="1"/>
    </xf>
    <xf numFmtId="0" fontId="9" fillId="0" borderId="5" xfId="3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167" fontId="11" fillId="0" borderId="1" xfId="0" applyNumberFormat="1" applyFont="1" applyBorder="1" applyAlignment="1">
      <alignment horizontal="center" vertical="center" wrapText="1"/>
    </xf>
    <xf numFmtId="168" fontId="13" fillId="5" borderId="1" xfId="0" applyNumberFormat="1" applyFont="1" applyFill="1" applyBorder="1" applyAlignment="1">
      <alignment vertical="center" wrapText="1"/>
    </xf>
    <xf numFmtId="168" fontId="13" fillId="0" borderId="1" xfId="0" applyNumberFormat="1" applyFont="1" applyBorder="1" applyAlignment="1">
      <alignment vertical="center" wrapText="1"/>
    </xf>
    <xf numFmtId="3" fontId="13" fillId="5" borderId="1" xfId="0" applyNumberFormat="1" applyFont="1" applyFill="1" applyBorder="1" applyAlignment="1">
      <alignment horizontal="center" vertical="center" wrapText="1"/>
    </xf>
    <xf numFmtId="3" fontId="20" fillId="0" borderId="0" xfId="0" applyNumberFormat="1" applyFont="1" applyAlignment="1">
      <alignment horizontal="center" vertical="center" wrapText="1"/>
    </xf>
    <xf numFmtId="0" fontId="21" fillId="0" borderId="0" xfId="0" applyFont="1" applyAlignment="1">
      <alignment vertical="center"/>
    </xf>
    <xf numFmtId="0" fontId="20" fillId="0" borderId="20" xfId="0" applyFont="1" applyBorder="1" applyAlignment="1">
      <alignment horizontal="center" vertical="center" wrapText="1"/>
    </xf>
    <xf numFmtId="3" fontId="20" fillId="5" borderId="20" xfId="0" applyNumberFormat="1" applyFont="1" applyFill="1" applyBorder="1" applyAlignment="1">
      <alignment horizontal="center" vertical="center" wrapText="1"/>
    </xf>
    <xf numFmtId="168" fontId="20" fillId="5" borderId="20" xfId="0" applyNumberFormat="1" applyFont="1" applyFill="1" applyBorder="1" applyAlignment="1">
      <alignment horizontal="center" vertical="center" wrapText="1"/>
    </xf>
    <xf numFmtId="168" fontId="20" fillId="0" borderId="20" xfId="0" applyNumberFormat="1" applyFont="1" applyBorder="1" applyAlignment="1">
      <alignment horizontal="center" vertical="center" wrapText="1"/>
    </xf>
    <xf numFmtId="167" fontId="21" fillId="0" borderId="20" xfId="0" applyNumberFormat="1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20" xfId="0" applyFont="1" applyBorder="1" applyAlignment="1">
      <alignment vertical="center" wrapText="1"/>
    </xf>
    <xf numFmtId="0" fontId="21" fillId="0" borderId="20" xfId="0" applyFont="1" applyBorder="1" applyAlignment="1">
      <alignment horizontal="left" vertical="center" wrapText="1"/>
    </xf>
    <xf numFmtId="3" fontId="21" fillId="5" borderId="20" xfId="0" applyNumberFormat="1" applyFont="1" applyFill="1" applyBorder="1" applyAlignment="1">
      <alignment horizontal="center" vertical="center"/>
    </xf>
    <xf numFmtId="0" fontId="21" fillId="0" borderId="20" xfId="0" applyFont="1" applyBorder="1" applyAlignment="1">
      <alignment horizontal="center" vertical="center" wrapText="1"/>
    </xf>
    <xf numFmtId="168" fontId="21" fillId="5" borderId="20" xfId="0" applyNumberFormat="1" applyFont="1" applyFill="1" applyBorder="1" applyAlignment="1">
      <alignment vertical="center"/>
    </xf>
    <xf numFmtId="168" fontId="21" fillId="0" borderId="20" xfId="0" applyNumberFormat="1" applyFont="1" applyBorder="1" applyAlignment="1">
      <alignment vertical="center"/>
    </xf>
    <xf numFmtId="0" fontId="21" fillId="0" borderId="6" xfId="0" applyFont="1" applyBorder="1" applyAlignment="1">
      <alignment horizontal="left" vertical="center"/>
    </xf>
    <xf numFmtId="168" fontId="21" fillId="5" borderId="20" xfId="0" applyNumberFormat="1" applyFont="1" applyFill="1" applyBorder="1" applyAlignment="1">
      <alignment horizontal="left" vertical="center"/>
    </xf>
    <xf numFmtId="168" fontId="21" fillId="0" borderId="20" xfId="0" applyNumberFormat="1" applyFont="1" applyBorder="1" applyAlignment="1">
      <alignment horizontal="left" vertical="center"/>
    </xf>
    <xf numFmtId="0" fontId="23" fillId="6" borderId="2" xfId="0" applyFont="1" applyFill="1" applyBorder="1" applyAlignment="1">
      <alignment horizontal="center" vertical="center" wrapText="1"/>
    </xf>
    <xf numFmtId="0" fontId="13" fillId="8" borderId="24" xfId="0" applyFont="1" applyFill="1" applyBorder="1" applyAlignment="1">
      <alignment horizontal="center" vertical="center" wrapText="1"/>
    </xf>
    <xf numFmtId="0" fontId="11" fillId="8" borderId="24" xfId="0" applyFont="1" applyFill="1" applyBorder="1" applyAlignment="1">
      <alignment horizontal="center" vertical="center" wrapText="1"/>
    </xf>
    <xf numFmtId="0" fontId="21" fillId="8" borderId="24" xfId="0" applyFont="1" applyFill="1" applyBorder="1" applyAlignment="1">
      <alignment horizontal="center" vertical="center"/>
    </xf>
    <xf numFmtId="0" fontId="22" fillId="0" borderId="29" xfId="0" applyFont="1" applyBorder="1" applyAlignment="1">
      <alignment vertical="center"/>
    </xf>
    <xf numFmtId="168" fontId="22" fillId="0" borderId="29" xfId="0" applyNumberFormat="1" applyFont="1" applyBorder="1" applyAlignment="1">
      <alignment vertical="center"/>
    </xf>
    <xf numFmtId="0" fontId="0" fillId="0" borderId="0" xfId="0" applyAlignment="1">
      <alignment vertical="center" wrapText="1"/>
    </xf>
    <xf numFmtId="169" fontId="0" fillId="0" borderId="0" xfId="0" applyNumberFormat="1" applyAlignment="1">
      <alignment vertical="center" wrapText="1"/>
    </xf>
    <xf numFmtId="170" fontId="0" fillId="0" borderId="0" xfId="0" applyNumberForma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27" fillId="13" borderId="0" xfId="0" applyFont="1" applyFill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44" fontId="10" fillId="2" borderId="1" xfId="1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horizontal="left" vertical="center"/>
    </xf>
    <xf numFmtId="0" fontId="16" fillId="0" borderId="12" xfId="0" applyFont="1" applyBorder="1" applyAlignment="1">
      <alignment horizontal="left" vertical="center"/>
    </xf>
    <xf numFmtId="0" fontId="16" fillId="0" borderId="10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9" fillId="4" borderId="11" xfId="0" applyFont="1" applyFill="1" applyBorder="1" applyAlignment="1">
      <alignment horizontal="center" vertical="center" wrapText="1"/>
    </xf>
    <xf numFmtId="0" fontId="19" fillId="4" borderId="15" xfId="0" applyFont="1" applyFill="1" applyBorder="1" applyAlignment="1">
      <alignment horizontal="center" vertical="center" wrapText="1"/>
    </xf>
    <xf numFmtId="0" fontId="19" fillId="4" borderId="17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164" fontId="11" fillId="0" borderId="1" xfId="3" applyNumberFormat="1" applyFont="1" applyBorder="1" applyAlignment="1">
      <alignment horizontal="left" vertical="center" wrapText="1"/>
    </xf>
    <xf numFmtId="166" fontId="9" fillId="0" borderId="1" xfId="4" applyNumberFormat="1" applyFont="1" applyBorder="1" applyAlignment="1">
      <alignment horizontal="left" vertical="center" wrapText="1"/>
    </xf>
    <xf numFmtId="164" fontId="11" fillId="0" borderId="5" xfId="3" applyNumberFormat="1" applyFont="1" applyBorder="1" applyAlignment="1">
      <alignment horizontal="center" vertical="center" wrapText="1"/>
    </xf>
    <xf numFmtId="164" fontId="11" fillId="0" borderId="6" xfId="3" applyNumberFormat="1" applyFont="1" applyBorder="1" applyAlignment="1">
      <alignment horizontal="center" vertical="center" wrapText="1"/>
    </xf>
    <xf numFmtId="164" fontId="11" fillId="0" borderId="7" xfId="3" applyNumberFormat="1" applyFont="1" applyBorder="1" applyAlignment="1">
      <alignment horizontal="center" vertical="center" wrapText="1"/>
    </xf>
    <xf numFmtId="0" fontId="11" fillId="0" borderId="5" xfId="3" applyFont="1" applyBorder="1" applyAlignment="1">
      <alignment horizontal="center" vertical="center" wrapText="1"/>
    </xf>
    <xf numFmtId="0" fontId="11" fillId="0" borderId="6" xfId="3" applyFont="1" applyBorder="1" applyAlignment="1">
      <alignment horizontal="center" vertical="center" wrapText="1"/>
    </xf>
    <xf numFmtId="0" fontId="11" fillId="0" borderId="7" xfId="3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24" fillId="9" borderId="25" xfId="0" applyFont="1" applyFill="1" applyBorder="1" applyAlignment="1">
      <alignment horizontal="left" vertical="center" wrapText="1"/>
    </xf>
    <xf numFmtId="0" fontId="24" fillId="9" borderId="27" xfId="0" applyFont="1" applyFill="1" applyBorder="1" applyAlignment="1">
      <alignment horizontal="left" vertical="center" wrapText="1"/>
    </xf>
    <xf numFmtId="0" fontId="24" fillId="9" borderId="28" xfId="0" applyFont="1" applyFill="1" applyBorder="1" applyAlignment="1">
      <alignment horizontal="left" vertical="center" wrapText="1"/>
    </xf>
    <xf numFmtId="0" fontId="24" fillId="10" borderId="25" xfId="0" applyFont="1" applyFill="1" applyBorder="1" applyAlignment="1">
      <alignment horizontal="left" vertical="center" wrapText="1"/>
    </xf>
    <xf numFmtId="0" fontId="24" fillId="10" borderId="27" xfId="0" applyFont="1" applyFill="1" applyBorder="1" applyAlignment="1">
      <alignment horizontal="left" vertical="center" wrapText="1"/>
    </xf>
    <xf numFmtId="0" fontId="24" fillId="10" borderId="28" xfId="0" applyFont="1" applyFill="1" applyBorder="1" applyAlignment="1">
      <alignment horizontal="left" vertical="center" wrapText="1"/>
    </xf>
    <xf numFmtId="0" fontId="23" fillId="7" borderId="21" xfId="0" applyFont="1" applyFill="1" applyBorder="1" applyAlignment="1">
      <alignment horizontal="center" vertical="center" wrapText="1"/>
    </xf>
    <xf numFmtId="0" fontId="23" fillId="7" borderId="22" xfId="0" applyFont="1" applyFill="1" applyBorder="1" applyAlignment="1">
      <alignment horizontal="center" vertical="center" wrapText="1"/>
    </xf>
    <xf numFmtId="0" fontId="23" fillId="7" borderId="23" xfId="0" applyFont="1" applyFill="1" applyBorder="1" applyAlignment="1">
      <alignment horizontal="center" vertical="center" wrapText="1"/>
    </xf>
    <xf numFmtId="0" fontId="29" fillId="15" borderId="0" xfId="0" applyFont="1" applyFill="1" applyAlignment="1">
      <alignment horizontal="center" vertical="center" wrapText="1"/>
    </xf>
    <xf numFmtId="0" fontId="22" fillId="0" borderId="29" xfId="0" applyFont="1" applyBorder="1" applyAlignment="1">
      <alignment vertical="center" wrapText="1"/>
    </xf>
    <xf numFmtId="0" fontId="24" fillId="9" borderId="26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23" fillId="11" borderId="25" xfId="0" applyFont="1" applyFill="1" applyBorder="1" applyAlignment="1">
      <alignment vertical="center"/>
    </xf>
    <xf numFmtId="0" fontId="23" fillId="11" borderId="27" xfId="0" applyFont="1" applyFill="1" applyBorder="1" applyAlignment="1">
      <alignment vertical="center"/>
    </xf>
    <xf numFmtId="0" fontId="23" fillId="11" borderId="28" xfId="0" applyFont="1" applyFill="1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28" xfId="0" applyBorder="1" applyAlignment="1">
      <alignment vertical="center"/>
    </xf>
    <xf numFmtId="0" fontId="25" fillId="12" borderId="0" xfId="0" applyFont="1" applyFill="1" applyAlignment="1">
      <alignment horizontal="center" vertical="center" wrapText="1"/>
    </xf>
    <xf numFmtId="0" fontId="26" fillId="0" borderId="0" xfId="0" applyFont="1" applyAlignment="1">
      <alignment vertical="center" wrapText="1"/>
    </xf>
    <xf numFmtId="0" fontId="28" fillId="14" borderId="25" xfId="0" applyFont="1" applyFill="1" applyBorder="1" applyAlignment="1">
      <alignment wrapText="1"/>
    </xf>
    <xf numFmtId="0" fontId="28" fillId="14" borderId="27" xfId="0" applyFont="1" applyFill="1" applyBorder="1" applyAlignment="1">
      <alignment wrapText="1"/>
    </xf>
    <xf numFmtId="0" fontId="28" fillId="14" borderId="28" xfId="0" applyFont="1" applyFill="1" applyBorder="1" applyAlignment="1">
      <alignment wrapText="1"/>
    </xf>
    <xf numFmtId="0" fontId="30" fillId="15" borderId="0" xfId="0" applyFont="1" applyFill="1" applyAlignment="1">
      <alignment horizontal="center" vertical="center"/>
    </xf>
    <xf numFmtId="0" fontId="30" fillId="16" borderId="0" xfId="0" applyFont="1" applyFill="1" applyAlignment="1">
      <alignment horizontal="center" vertical="center" wrapText="1"/>
    </xf>
    <xf numFmtId="0" fontId="31" fillId="17" borderId="0" xfId="0" applyFont="1" applyFill="1" applyAlignment="1">
      <alignment horizontal="center" vertical="center"/>
    </xf>
    <xf numFmtId="0" fontId="32" fillId="18" borderId="0" xfId="0" applyFont="1" applyFill="1" applyAlignment="1">
      <alignment horizontal="center" vertical="center" wrapText="1"/>
    </xf>
    <xf numFmtId="0" fontId="33" fillId="19" borderId="0" xfId="0" applyFont="1" applyFill="1" applyAlignment="1">
      <alignment horizontal="center"/>
    </xf>
    <xf numFmtId="0" fontId="33" fillId="19" borderId="0" xfId="0" applyFont="1" applyFill="1" applyAlignment="1">
      <alignment vertical="center" wrapText="1"/>
    </xf>
    <xf numFmtId="0" fontId="0" fillId="0" borderId="0" xfId="0"/>
    <xf numFmtId="0" fontId="24" fillId="20" borderId="0" xfId="0" applyFont="1" applyFill="1" applyAlignment="1">
      <alignment vertical="center" wrapText="1"/>
    </xf>
    <xf numFmtId="170" fontId="24" fillId="20" borderId="0" xfId="0" applyNumberFormat="1" applyFont="1" applyFill="1" applyAlignment="1">
      <alignment vertical="center" wrapText="1"/>
    </xf>
    <xf numFmtId="0" fontId="34" fillId="21" borderId="0" xfId="0" applyFont="1" applyFill="1" applyAlignment="1">
      <alignment vertical="center" wrapText="1"/>
    </xf>
    <xf numFmtId="0" fontId="30" fillId="16" borderId="0" xfId="0" applyFont="1" applyFill="1" applyAlignment="1">
      <alignment horizontal="center"/>
    </xf>
    <xf numFmtId="172" fontId="11" fillId="0" borderId="0" xfId="5" applyNumberFormat="1" applyFont="1" applyAlignment="1">
      <alignment vertical="top" wrapText="1"/>
    </xf>
    <xf numFmtId="172" fontId="3" fillId="0" borderId="0" xfId="0" applyNumberFormat="1" applyFont="1"/>
  </cellXfs>
  <cellStyles count="6">
    <cellStyle name="Millares" xfId="5" builtinId="3"/>
    <cellStyle name="Moneda" xfId="1" xr:uid="{00000000-0005-0000-0000-000000000000}"/>
    <cellStyle name="Moneda 2" xfId="4" xr:uid="{00000000-0005-0000-0000-000001000000}"/>
    <cellStyle name="Normal" xfId="0" builtinId="0"/>
    <cellStyle name="Normal 2 2" xfId="2" xr:uid="{00000000-0005-0000-0000-000003000000}"/>
    <cellStyle name="Normal 4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FiltrosPreciosSur" displayName="TablaFiltrosPreciosSur" ref="A5:K33" totalsRowShown="0">
  <autoFilter ref="A5:K33" xr:uid="{00000000-0009-0000-0100-000001000000}"/>
  <tableColumns count="11">
    <tableColumn id="1" xr3:uid="{00000000-0010-0000-0000-000001000000}" name="ÍTEM"/>
    <tableColumn id="2" xr3:uid="{00000000-0010-0000-0000-000002000000}" name="ESPECIFICACIÓN TÉCNICA"/>
    <tableColumn id="3" xr3:uid="{00000000-0010-0000-0000-000003000000}" name="CANTIDAD SOLICITADA"/>
    <tableColumn id="4" xr3:uid="{00000000-0010-0000-0000-000004000000}" name="PRESENTACIÓN"/>
    <tableColumn id="5" xr3:uid="{00000000-0010-0000-0000-000005000000}" name="PRECIO UNITARIO"/>
    <tableColumn id="6" xr3:uid="{00000000-0010-0000-0000-000006000000}" name="IVA"/>
    <tableColumn id="7" xr3:uid="{00000000-0010-0000-0000-000007000000}" name="P. UNIT. + IVA"/>
    <tableColumn id="8" xr3:uid="{00000000-0010-0000-0000-000008000000}" name="STOCK SÍ"/>
    <tableColumn id="9" xr3:uid="{00000000-0010-0000-0000-000009000000}" name="STOCK NO"/>
    <tableColumn id="10" xr3:uid="{00000000-0010-0000-0000-00000A000000}" name="TECHO DE REFERENCIA*"/>
    <tableColumn id="11" xr3:uid="{00000000-0010-0000-0000-00000B000000}" name="PROPONENTES Y TOPES CATÁLOGO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9"/>
  <sheetViews>
    <sheetView showGridLines="0" tabSelected="1" topLeftCell="A11" workbookViewId="0">
      <pane xSplit="3" ySplit="2" topLeftCell="D13" activePane="bottomRight" state="frozen"/>
      <selection activeCell="A11" sqref="A11"/>
      <selection pane="topRight" activeCell="D11" sqref="D11"/>
      <selection pane="bottomLeft" activeCell="A13" sqref="A13"/>
      <selection pane="bottomRight" activeCell="J12" sqref="J12"/>
    </sheetView>
  </sheetViews>
  <sheetFormatPr baseColWidth="10" defaultColWidth="11.42578125" defaultRowHeight="11.25" outlineLevelRow="1"/>
  <cols>
    <col min="1" max="1" width="28.140625" style="1" customWidth="1"/>
    <col min="2" max="2" width="56.28515625" style="1" customWidth="1"/>
    <col min="3" max="3" width="15.7109375" style="1" customWidth="1"/>
    <col min="4" max="4" width="23" style="1" customWidth="1"/>
    <col min="5" max="5" width="15.140625" style="1" customWidth="1"/>
    <col min="6" max="6" width="12.7109375" style="1" customWidth="1"/>
    <col min="7" max="7" width="14.85546875" style="1" customWidth="1"/>
    <col min="8" max="8" width="4.85546875" style="16" customWidth="1"/>
    <col min="9" max="9" width="13.85546875" style="1" customWidth="1"/>
    <col min="10" max="10" width="14.28515625" style="1" customWidth="1"/>
    <col min="11" max="11" width="5" style="1" customWidth="1"/>
    <col min="12" max="12" width="7.28515625" style="1" customWidth="1"/>
    <col min="13" max="13" width="16.28515625" style="1" customWidth="1"/>
    <col min="14" max="14" width="7.28515625" style="1" customWidth="1"/>
    <col min="15" max="15" width="19.140625" style="1" customWidth="1"/>
    <col min="16" max="16" width="16.85546875" style="1" customWidth="1"/>
    <col min="17" max="17" width="44.7109375" style="1" customWidth="1"/>
    <col min="18" max="18" width="15.7109375" style="1" bestFit="1" customWidth="1"/>
    <col min="19" max="16384" width="11.42578125" style="1"/>
  </cols>
  <sheetData>
    <row r="1" spans="1:18" ht="27" customHeight="1">
      <c r="A1" s="71" t="s">
        <v>14</v>
      </c>
      <c r="B1" s="66" t="s">
        <v>0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1" t="s">
        <v>15</v>
      </c>
      <c r="O1" s="62"/>
      <c r="P1" s="18" t="s">
        <v>16</v>
      </c>
      <c r="Q1" s="63"/>
    </row>
    <row r="2" spans="1:18" ht="34.5" customHeight="1">
      <c r="A2" s="72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1" t="s">
        <v>17</v>
      </c>
      <c r="O2" s="62"/>
      <c r="P2" s="19"/>
      <c r="Q2" s="64"/>
    </row>
    <row r="3" spans="1:18" ht="45.75" customHeight="1">
      <c r="A3" s="73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1" t="s">
        <v>18</v>
      </c>
      <c r="O3" s="62"/>
      <c r="P3" s="20" t="s">
        <v>19</v>
      </c>
      <c r="Q3" s="65"/>
    </row>
    <row r="4" spans="1:18" ht="24.75" customHeight="1">
      <c r="A4" s="74"/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6"/>
    </row>
    <row r="5" spans="1:18" s="2" customFormat="1" ht="89.1" customHeight="1">
      <c r="A5" s="85" t="s">
        <v>20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</row>
    <row r="6" spans="1:18" s="2" customFormat="1" ht="30.75" customHeight="1">
      <c r="A6" s="3"/>
      <c r="B6" s="4"/>
      <c r="C6" s="4"/>
      <c r="D6" s="4"/>
      <c r="E6" s="4"/>
      <c r="F6" s="4"/>
      <c r="G6" s="4"/>
      <c r="H6" s="5"/>
    </row>
    <row r="7" spans="1:18" s="2" customFormat="1" ht="81" customHeight="1">
      <c r="A7" s="86" t="s">
        <v>21</v>
      </c>
      <c r="B7" s="86"/>
      <c r="C7" s="86"/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</row>
    <row r="8" spans="1:18" s="2" customFormat="1" ht="39.75" customHeight="1">
      <c r="A8" s="21" t="s">
        <v>1</v>
      </c>
      <c r="B8" s="79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1"/>
    </row>
    <row r="9" spans="1:18" s="2" customFormat="1" ht="54.75" customHeight="1">
      <c r="A9" s="21" t="s">
        <v>2</v>
      </c>
      <c r="B9" s="77" t="s">
        <v>22</v>
      </c>
      <c r="C9" s="77"/>
      <c r="D9" s="77"/>
      <c r="E9" s="78" t="s">
        <v>3</v>
      </c>
      <c r="F9" s="78"/>
      <c r="G9" s="82" t="s">
        <v>23</v>
      </c>
      <c r="H9" s="83"/>
      <c r="I9" s="83"/>
      <c r="J9" s="83"/>
      <c r="K9" s="83"/>
      <c r="L9" s="83"/>
      <c r="M9" s="83"/>
      <c r="N9" s="83"/>
      <c r="O9" s="83"/>
      <c r="P9" s="83"/>
      <c r="Q9" s="84"/>
    </row>
    <row r="10" spans="1:18" s="6" customFormat="1" ht="30.95" customHeight="1">
      <c r="A10" s="45" t="s">
        <v>24</v>
      </c>
      <c r="B10" s="93" t="s">
        <v>25</v>
      </c>
      <c r="C10" s="94"/>
      <c r="D10" s="95"/>
      <c r="E10" s="96" t="str">
        <f>HYPERLINK("#'DESPLEGAR ÍTEM'!A1","▼ ABRIR DETALLE DEL ÍTEM Y DESPLEGAR TODA SU INFORMACIÓN — HAGA CLIC AQUÍ")</f>
        <v>▼ ABRIR DETALLE DEL ÍTEM Y DESPLEGAR TODA SU INFORMACIÓN — HAGA CLIC AQUÍ</v>
      </c>
      <c r="F10" s="96"/>
      <c r="G10" s="96"/>
      <c r="H10" s="96"/>
      <c r="I10" s="96"/>
      <c r="J10" s="96"/>
      <c r="K10" s="96"/>
      <c r="L10" s="96"/>
      <c r="M10" s="96"/>
      <c r="N10" s="96"/>
      <c r="O10" s="96"/>
      <c r="P10" s="96"/>
      <c r="Q10" s="96"/>
    </row>
    <row r="11" spans="1:18" s="7" customFormat="1" ht="33" customHeight="1">
      <c r="A11" s="99" t="s">
        <v>4</v>
      </c>
      <c r="B11" s="99" t="s">
        <v>5</v>
      </c>
      <c r="C11" s="99" t="s">
        <v>109</v>
      </c>
      <c r="D11" s="99" t="s">
        <v>6</v>
      </c>
      <c r="E11" s="99" t="s">
        <v>7</v>
      </c>
      <c r="F11" s="60" t="s">
        <v>8</v>
      </c>
      <c r="G11" s="60" t="s">
        <v>9</v>
      </c>
      <c r="H11" s="68"/>
      <c r="I11" s="69" t="s">
        <v>10</v>
      </c>
      <c r="J11" s="69"/>
      <c r="K11" s="58"/>
      <c r="L11" s="58"/>
      <c r="M11" s="59" t="s">
        <v>26</v>
      </c>
      <c r="N11" s="58"/>
      <c r="O11" s="56" t="s">
        <v>11</v>
      </c>
      <c r="P11" s="58"/>
      <c r="Q11" s="59" t="s">
        <v>27</v>
      </c>
    </row>
    <row r="12" spans="1:18" s="9" customFormat="1" ht="61.5" customHeight="1">
      <c r="A12" s="99"/>
      <c r="B12" s="99"/>
      <c r="C12" s="99"/>
      <c r="D12" s="99"/>
      <c r="E12" s="99"/>
      <c r="F12" s="60"/>
      <c r="G12" s="60"/>
      <c r="H12" s="68"/>
      <c r="I12" s="8" t="s">
        <v>12</v>
      </c>
      <c r="J12" s="8" t="s">
        <v>13</v>
      </c>
      <c r="K12" s="58"/>
      <c r="L12" s="58"/>
      <c r="M12" s="70"/>
      <c r="N12" s="58"/>
      <c r="O12" s="57"/>
      <c r="P12" s="58"/>
      <c r="Q12" s="59"/>
    </row>
    <row r="13" spans="1:18" s="14" customFormat="1" ht="80.099999999999994" customHeight="1">
      <c r="A13" s="10">
        <v>1</v>
      </c>
      <c r="B13" s="22" t="s">
        <v>28</v>
      </c>
      <c r="C13" s="27">
        <v>25</v>
      </c>
      <c r="D13" s="23" t="s">
        <v>29</v>
      </c>
      <c r="E13" s="25"/>
      <c r="F13" s="25"/>
      <c r="G13" s="26" t="str">
        <f t="shared" ref="G13:G40" si="0">IF(E13="","",E13+IF(F13="",0,F13))</f>
        <v/>
      </c>
      <c r="H13" s="17"/>
      <c r="I13" s="46"/>
      <c r="J13" s="47"/>
      <c r="K13" s="12"/>
      <c r="L13" s="12"/>
      <c r="M13" s="24">
        <v>54740</v>
      </c>
      <c r="N13" s="12"/>
      <c r="O13" s="11">
        <v>2</v>
      </c>
      <c r="P13" s="12"/>
      <c r="Q13" s="13" t="s">
        <v>30</v>
      </c>
      <c r="R13" s="122"/>
    </row>
    <row r="14" spans="1:18" s="14" customFormat="1" ht="71.099999999999994" customHeight="1">
      <c r="A14" s="10">
        <v>2</v>
      </c>
      <c r="B14" s="22" t="s">
        <v>31</v>
      </c>
      <c r="C14" s="27">
        <v>200</v>
      </c>
      <c r="D14" s="23" t="s">
        <v>32</v>
      </c>
      <c r="E14" s="25"/>
      <c r="F14" s="25"/>
      <c r="G14" s="26" t="str">
        <f t="shared" si="0"/>
        <v/>
      </c>
      <c r="H14" s="17"/>
      <c r="I14" s="46"/>
      <c r="J14" s="47"/>
      <c r="K14" s="12"/>
      <c r="L14" s="12"/>
      <c r="M14" s="24">
        <v>42564</v>
      </c>
      <c r="N14" s="12"/>
      <c r="O14" s="11">
        <v>2</v>
      </c>
      <c r="P14" s="12"/>
      <c r="Q14" s="13" t="s">
        <v>33</v>
      </c>
      <c r="R14" s="122"/>
    </row>
    <row r="15" spans="1:18" s="14" customFormat="1" ht="80.099999999999994" customHeight="1">
      <c r="A15" s="10">
        <v>3</v>
      </c>
      <c r="B15" s="22" t="s">
        <v>31</v>
      </c>
      <c r="C15" s="27">
        <v>22000</v>
      </c>
      <c r="D15" s="23" t="s">
        <v>34</v>
      </c>
      <c r="E15" s="25"/>
      <c r="F15" s="25"/>
      <c r="G15" s="26" t="str">
        <f t="shared" si="0"/>
        <v/>
      </c>
      <c r="H15" s="17"/>
      <c r="I15" s="46"/>
      <c r="J15" s="47"/>
      <c r="K15" s="12"/>
      <c r="L15" s="12"/>
      <c r="M15" s="24">
        <v>464</v>
      </c>
      <c r="N15" s="12"/>
      <c r="O15" s="11">
        <v>2</v>
      </c>
      <c r="P15" s="12"/>
      <c r="Q15" s="13" t="s">
        <v>35</v>
      </c>
      <c r="R15" s="122"/>
    </row>
    <row r="16" spans="1:18" s="14" customFormat="1" ht="71.099999999999994" customHeight="1">
      <c r="A16" s="10">
        <v>4</v>
      </c>
      <c r="B16" s="22" t="s">
        <v>36</v>
      </c>
      <c r="C16" s="27">
        <v>1</v>
      </c>
      <c r="D16" s="23" t="s">
        <v>32</v>
      </c>
      <c r="E16" s="25"/>
      <c r="F16" s="25"/>
      <c r="G16" s="26" t="str">
        <f t="shared" si="0"/>
        <v/>
      </c>
      <c r="H16" s="17"/>
      <c r="I16" s="46"/>
      <c r="J16" s="47"/>
      <c r="K16" s="12"/>
      <c r="L16" s="12"/>
      <c r="M16" s="24">
        <v>49980</v>
      </c>
      <c r="N16" s="12"/>
      <c r="O16" s="11">
        <v>2</v>
      </c>
      <c r="P16" s="12"/>
      <c r="Q16" s="13" t="s">
        <v>37</v>
      </c>
      <c r="R16" s="122"/>
    </row>
    <row r="17" spans="1:18" s="14" customFormat="1" ht="71.099999999999994" customHeight="1">
      <c r="A17" s="10">
        <v>5</v>
      </c>
      <c r="B17" s="22" t="s">
        <v>38</v>
      </c>
      <c r="C17" s="27">
        <v>1</v>
      </c>
      <c r="D17" s="23" t="s">
        <v>39</v>
      </c>
      <c r="E17" s="25"/>
      <c r="F17" s="25"/>
      <c r="G17" s="26" t="str">
        <f t="shared" si="0"/>
        <v/>
      </c>
      <c r="H17" s="17"/>
      <c r="I17" s="46"/>
      <c r="J17" s="47"/>
      <c r="K17" s="12"/>
      <c r="L17" s="12"/>
      <c r="M17" s="24">
        <v>56022</v>
      </c>
      <c r="N17" s="12"/>
      <c r="O17" s="11">
        <v>2</v>
      </c>
      <c r="P17" s="12"/>
      <c r="Q17" s="13" t="s">
        <v>40</v>
      </c>
      <c r="R17" s="122"/>
    </row>
    <row r="18" spans="1:18" s="14" customFormat="1" ht="80.099999999999994" customHeight="1">
      <c r="A18" s="10">
        <v>6</v>
      </c>
      <c r="B18" s="22" t="s">
        <v>38</v>
      </c>
      <c r="C18" s="27">
        <v>8000</v>
      </c>
      <c r="D18" s="23" t="s">
        <v>34</v>
      </c>
      <c r="E18" s="25"/>
      <c r="F18" s="25"/>
      <c r="G18" s="26" t="str">
        <f t="shared" si="0"/>
        <v/>
      </c>
      <c r="H18" s="17"/>
      <c r="I18" s="46"/>
      <c r="J18" s="47"/>
      <c r="K18" s="12"/>
      <c r="L18" s="12"/>
      <c r="M18" s="24">
        <v>1292</v>
      </c>
      <c r="N18" s="12"/>
      <c r="O18" s="11">
        <v>2</v>
      </c>
      <c r="P18" s="12"/>
      <c r="Q18" s="13" t="s">
        <v>41</v>
      </c>
      <c r="R18" s="122"/>
    </row>
    <row r="19" spans="1:18" s="14" customFormat="1" ht="71.099999999999994" customHeight="1">
      <c r="A19" s="10">
        <v>7</v>
      </c>
      <c r="B19" s="22" t="s">
        <v>42</v>
      </c>
      <c r="C19" s="27">
        <v>1</v>
      </c>
      <c r="D19" s="23" t="s">
        <v>39</v>
      </c>
      <c r="E19" s="25"/>
      <c r="F19" s="25"/>
      <c r="G19" s="26" t="str">
        <f t="shared" si="0"/>
        <v/>
      </c>
      <c r="H19" s="17"/>
      <c r="I19" s="46"/>
      <c r="J19" s="47"/>
      <c r="K19" s="12"/>
      <c r="L19" s="12"/>
      <c r="M19" s="24">
        <v>72471</v>
      </c>
      <c r="N19" s="12"/>
      <c r="O19" s="11">
        <v>2</v>
      </c>
      <c r="P19" s="12"/>
      <c r="Q19" s="13" t="s">
        <v>43</v>
      </c>
      <c r="R19" s="122"/>
    </row>
    <row r="20" spans="1:18" s="14" customFormat="1" ht="80.099999999999994" customHeight="1">
      <c r="A20" s="10">
        <v>8</v>
      </c>
      <c r="B20" s="22" t="s">
        <v>42</v>
      </c>
      <c r="C20" s="27">
        <v>8000</v>
      </c>
      <c r="D20" s="23" t="s">
        <v>34</v>
      </c>
      <c r="E20" s="25"/>
      <c r="F20" s="25"/>
      <c r="G20" s="26" t="str">
        <f t="shared" si="0"/>
        <v/>
      </c>
      <c r="H20" s="17"/>
      <c r="I20" s="46"/>
      <c r="J20" s="47"/>
      <c r="K20" s="12"/>
      <c r="L20" s="12"/>
      <c r="M20" s="24">
        <v>1292</v>
      </c>
      <c r="N20" s="12"/>
      <c r="O20" s="11">
        <v>2</v>
      </c>
      <c r="P20" s="12"/>
      <c r="Q20" s="13" t="s">
        <v>44</v>
      </c>
      <c r="R20" s="122"/>
    </row>
    <row r="21" spans="1:18" s="14" customFormat="1" ht="80.099999999999994" customHeight="1">
      <c r="A21" s="10">
        <v>9</v>
      </c>
      <c r="B21" s="22" t="s">
        <v>45</v>
      </c>
      <c r="C21" s="27">
        <v>1</v>
      </c>
      <c r="D21" s="23" t="s">
        <v>46</v>
      </c>
      <c r="E21" s="25"/>
      <c r="F21" s="25"/>
      <c r="G21" s="26" t="str">
        <f t="shared" si="0"/>
        <v/>
      </c>
      <c r="H21" s="17"/>
      <c r="I21" s="46"/>
      <c r="J21" s="47"/>
      <c r="K21" s="12"/>
      <c r="L21" s="12"/>
      <c r="M21" s="24">
        <v>62594</v>
      </c>
      <c r="N21" s="12"/>
      <c r="O21" s="11">
        <v>2</v>
      </c>
      <c r="P21" s="12"/>
      <c r="Q21" s="13" t="s">
        <v>47</v>
      </c>
      <c r="R21" s="122"/>
    </row>
    <row r="22" spans="1:18" s="14" customFormat="1" ht="80.099999999999994" customHeight="1">
      <c r="A22" s="10">
        <v>10</v>
      </c>
      <c r="B22" s="22" t="s">
        <v>45</v>
      </c>
      <c r="C22" s="27">
        <v>15000</v>
      </c>
      <c r="D22" s="23" t="s">
        <v>34</v>
      </c>
      <c r="E22" s="25"/>
      <c r="F22" s="25"/>
      <c r="G22" s="26" t="str">
        <f t="shared" si="0"/>
        <v/>
      </c>
      <c r="H22" s="17"/>
      <c r="I22" s="46"/>
      <c r="J22" s="47"/>
      <c r="K22" s="12"/>
      <c r="L22" s="12"/>
      <c r="M22" s="24">
        <v>795</v>
      </c>
      <c r="N22" s="12"/>
      <c r="O22" s="11">
        <v>2</v>
      </c>
      <c r="P22" s="12"/>
      <c r="Q22" s="13" t="s">
        <v>48</v>
      </c>
      <c r="R22" s="122"/>
    </row>
    <row r="23" spans="1:18" s="14" customFormat="1" ht="80.099999999999994" customHeight="1">
      <c r="A23" s="10">
        <v>11</v>
      </c>
      <c r="B23" s="22" t="s">
        <v>49</v>
      </c>
      <c r="C23" s="27">
        <v>1</v>
      </c>
      <c r="D23" s="23" t="s">
        <v>46</v>
      </c>
      <c r="E23" s="25"/>
      <c r="F23" s="25"/>
      <c r="G23" s="26" t="str">
        <f t="shared" si="0"/>
        <v/>
      </c>
      <c r="H23" s="17"/>
      <c r="I23" s="46"/>
      <c r="J23" s="47"/>
      <c r="K23" s="12"/>
      <c r="L23" s="12"/>
      <c r="M23" s="24">
        <v>47600</v>
      </c>
      <c r="N23" s="12"/>
      <c r="O23" s="11">
        <v>2</v>
      </c>
      <c r="P23" s="12"/>
      <c r="Q23" s="13" t="s">
        <v>50</v>
      </c>
      <c r="R23" s="122"/>
    </row>
    <row r="24" spans="1:18" s="14" customFormat="1" ht="80.099999999999994" customHeight="1">
      <c r="A24" s="10">
        <v>12</v>
      </c>
      <c r="B24" s="22" t="s">
        <v>49</v>
      </c>
      <c r="C24" s="27">
        <v>166.66666666666666</v>
      </c>
      <c r="D24" s="23" t="s">
        <v>34</v>
      </c>
      <c r="E24" s="25"/>
      <c r="F24" s="25"/>
      <c r="G24" s="26" t="str">
        <f t="shared" si="0"/>
        <v/>
      </c>
      <c r="H24" s="17"/>
      <c r="I24" s="46"/>
      <c r="J24" s="47"/>
      <c r="K24" s="12"/>
      <c r="L24" s="12"/>
      <c r="M24" s="24">
        <v>795</v>
      </c>
      <c r="N24" s="12"/>
      <c r="O24" s="11">
        <v>2</v>
      </c>
      <c r="P24" s="12"/>
      <c r="Q24" s="13" t="s">
        <v>51</v>
      </c>
      <c r="R24" s="122"/>
    </row>
    <row r="25" spans="1:18" s="14" customFormat="1" ht="80.099999999999994" customHeight="1">
      <c r="A25" s="10">
        <v>13</v>
      </c>
      <c r="B25" s="22" t="s">
        <v>52</v>
      </c>
      <c r="C25" s="27">
        <v>1</v>
      </c>
      <c r="D25" s="23" t="s">
        <v>46</v>
      </c>
      <c r="E25" s="25"/>
      <c r="F25" s="25"/>
      <c r="G25" s="26" t="str">
        <f t="shared" si="0"/>
        <v/>
      </c>
      <c r="H25" s="17"/>
      <c r="I25" s="46"/>
      <c r="J25" s="47"/>
      <c r="K25" s="12"/>
      <c r="L25" s="12"/>
      <c r="M25" s="24">
        <v>52360</v>
      </c>
      <c r="N25" s="12"/>
      <c r="O25" s="11">
        <v>2</v>
      </c>
      <c r="P25" s="12"/>
      <c r="Q25" s="13" t="s">
        <v>53</v>
      </c>
      <c r="R25" s="122"/>
    </row>
    <row r="26" spans="1:18" s="14" customFormat="1" ht="80.099999999999994" customHeight="1">
      <c r="A26" s="10">
        <v>14</v>
      </c>
      <c r="B26" s="22" t="s">
        <v>52</v>
      </c>
      <c r="C26" s="27">
        <v>2</v>
      </c>
      <c r="D26" s="23" t="s">
        <v>34</v>
      </c>
      <c r="E26" s="25"/>
      <c r="F26" s="25"/>
      <c r="G26" s="26" t="str">
        <f t="shared" si="0"/>
        <v/>
      </c>
      <c r="H26" s="17"/>
      <c r="I26" s="46"/>
      <c r="J26" s="47"/>
      <c r="K26" s="12"/>
      <c r="L26" s="12"/>
      <c r="M26" s="24">
        <v>678</v>
      </c>
      <c r="N26" s="12"/>
      <c r="O26" s="11">
        <v>2</v>
      </c>
      <c r="P26" s="12"/>
      <c r="Q26" s="13" t="s">
        <v>54</v>
      </c>
      <c r="R26" s="122"/>
    </row>
    <row r="27" spans="1:18" s="14" customFormat="1" ht="71.099999999999994" customHeight="1">
      <c r="A27" s="10">
        <v>15</v>
      </c>
      <c r="B27" s="22" t="s">
        <v>55</v>
      </c>
      <c r="C27" s="27">
        <v>1</v>
      </c>
      <c r="D27" s="23" t="s">
        <v>46</v>
      </c>
      <c r="E27" s="25"/>
      <c r="F27" s="25"/>
      <c r="G27" s="26" t="str">
        <f t="shared" si="0"/>
        <v/>
      </c>
      <c r="H27" s="17"/>
      <c r="I27" s="46"/>
      <c r="J27" s="47"/>
      <c r="K27" s="12"/>
      <c r="L27" s="12"/>
      <c r="M27" s="24">
        <v>55709</v>
      </c>
      <c r="N27" s="12"/>
      <c r="O27" s="11">
        <v>2</v>
      </c>
      <c r="P27" s="12"/>
      <c r="Q27" s="13" t="s">
        <v>56</v>
      </c>
      <c r="R27" s="122"/>
    </row>
    <row r="28" spans="1:18" s="15" customFormat="1" ht="80.099999999999994" customHeight="1">
      <c r="A28" s="30">
        <v>16</v>
      </c>
      <c r="B28" s="30" t="s">
        <v>55</v>
      </c>
      <c r="C28" s="31">
        <v>60000</v>
      </c>
      <c r="D28" s="30" t="s">
        <v>34</v>
      </c>
      <c r="E28" s="32"/>
      <c r="F28" s="32"/>
      <c r="G28" s="33"/>
      <c r="H28" s="28"/>
      <c r="I28" s="48"/>
      <c r="J28" s="48"/>
      <c r="K28" s="29"/>
      <c r="L28" s="29"/>
      <c r="M28" s="34">
        <v>702</v>
      </c>
      <c r="N28" s="29"/>
      <c r="O28" s="35">
        <v>2</v>
      </c>
      <c r="P28" s="29"/>
      <c r="Q28" s="37" t="s">
        <v>57</v>
      </c>
      <c r="R28" s="122"/>
    </row>
    <row r="29" spans="1:18" ht="71.099999999999994" customHeight="1">
      <c r="A29" s="35">
        <v>17</v>
      </c>
      <c r="B29" s="36" t="s">
        <v>58</v>
      </c>
      <c r="C29" s="38">
        <v>260</v>
      </c>
      <c r="D29" s="39" t="s">
        <v>46</v>
      </c>
      <c r="E29" s="40"/>
      <c r="F29" s="40"/>
      <c r="G29" s="41" t="str">
        <f t="shared" si="0"/>
        <v/>
      </c>
      <c r="H29" s="29"/>
      <c r="I29" s="48"/>
      <c r="J29" s="48"/>
      <c r="K29" s="29"/>
      <c r="L29" s="29"/>
      <c r="M29" s="34">
        <v>41312</v>
      </c>
      <c r="N29" s="29"/>
      <c r="O29" s="35">
        <v>2</v>
      </c>
      <c r="P29" s="29"/>
      <c r="Q29" s="37" t="s">
        <v>59</v>
      </c>
      <c r="R29" s="122"/>
    </row>
    <row r="30" spans="1:18" ht="80.099999999999994" customHeight="1">
      <c r="A30" s="35">
        <v>18</v>
      </c>
      <c r="B30" s="36" t="s">
        <v>58</v>
      </c>
      <c r="C30" s="38">
        <v>26000</v>
      </c>
      <c r="D30" s="39" t="s">
        <v>34</v>
      </c>
      <c r="E30" s="40"/>
      <c r="F30" s="40"/>
      <c r="G30" s="41" t="str">
        <f t="shared" si="0"/>
        <v/>
      </c>
      <c r="H30" s="29"/>
      <c r="I30" s="48"/>
      <c r="J30" s="48"/>
      <c r="K30" s="29"/>
      <c r="L30" s="29"/>
      <c r="M30" s="34">
        <v>464</v>
      </c>
      <c r="N30" s="29"/>
      <c r="O30" s="35">
        <v>2</v>
      </c>
      <c r="P30" s="29"/>
      <c r="Q30" s="37" t="s">
        <v>60</v>
      </c>
      <c r="R30" s="122"/>
    </row>
    <row r="31" spans="1:18" ht="71.099999999999994" customHeight="1">
      <c r="A31" s="35">
        <v>19</v>
      </c>
      <c r="B31" s="36" t="s">
        <v>61</v>
      </c>
      <c r="C31" s="38">
        <v>1</v>
      </c>
      <c r="D31" s="39" t="s">
        <v>46</v>
      </c>
      <c r="E31" s="40"/>
      <c r="F31" s="40"/>
      <c r="G31" s="41" t="str">
        <f t="shared" si="0"/>
        <v/>
      </c>
      <c r="H31" s="29"/>
      <c r="I31" s="48"/>
      <c r="J31" s="48"/>
      <c r="K31" s="29"/>
      <c r="L31" s="29"/>
      <c r="M31" s="34">
        <v>41312</v>
      </c>
      <c r="N31" s="29"/>
      <c r="O31" s="35">
        <v>2</v>
      </c>
      <c r="P31" s="29"/>
      <c r="Q31" s="37" t="s">
        <v>59</v>
      </c>
      <c r="R31" s="122"/>
    </row>
    <row r="32" spans="1:18" ht="80.099999999999994" customHeight="1">
      <c r="A32" s="35">
        <v>20</v>
      </c>
      <c r="B32" s="36" t="s">
        <v>61</v>
      </c>
      <c r="C32" s="38">
        <v>2000</v>
      </c>
      <c r="D32" s="39" t="s">
        <v>34</v>
      </c>
      <c r="E32" s="40"/>
      <c r="F32" s="40"/>
      <c r="G32" s="41" t="str">
        <f t="shared" si="0"/>
        <v/>
      </c>
      <c r="H32" s="29"/>
      <c r="I32" s="48"/>
      <c r="J32" s="48"/>
      <c r="K32" s="29"/>
      <c r="L32" s="29"/>
      <c r="M32" s="34">
        <v>464</v>
      </c>
      <c r="N32" s="29"/>
      <c r="O32" s="35">
        <v>2</v>
      </c>
      <c r="P32" s="29"/>
      <c r="Q32" s="37" t="s">
        <v>62</v>
      </c>
      <c r="R32" s="122"/>
    </row>
    <row r="33" spans="1:18" ht="71.099999999999994" customHeight="1">
      <c r="A33" s="39">
        <v>21</v>
      </c>
      <c r="B33" s="37" t="s">
        <v>63</v>
      </c>
      <c r="C33" s="38">
        <v>1</v>
      </c>
      <c r="D33" s="39" t="s">
        <v>46</v>
      </c>
      <c r="E33" s="43"/>
      <c r="F33" s="43"/>
      <c r="G33" s="44" t="str">
        <f t="shared" si="0"/>
        <v/>
      </c>
      <c r="H33" s="42"/>
      <c r="I33" s="48"/>
      <c r="J33" s="48"/>
      <c r="K33" s="42"/>
      <c r="L33" s="42"/>
      <c r="M33" s="34">
        <v>63070</v>
      </c>
      <c r="N33" s="42"/>
      <c r="O33" s="35">
        <v>2</v>
      </c>
      <c r="P33" s="42"/>
      <c r="Q33" s="37" t="s">
        <v>64</v>
      </c>
      <c r="R33" s="122"/>
    </row>
    <row r="34" spans="1:18" ht="80.099999999999994" customHeight="1">
      <c r="A34" s="39">
        <v>22</v>
      </c>
      <c r="B34" s="37" t="s">
        <v>63</v>
      </c>
      <c r="C34" s="38">
        <v>200</v>
      </c>
      <c r="D34" s="39" t="s">
        <v>34</v>
      </c>
      <c r="E34" s="43"/>
      <c r="F34" s="43"/>
      <c r="G34" s="44" t="str">
        <f t="shared" si="0"/>
        <v/>
      </c>
      <c r="H34" s="42"/>
      <c r="I34" s="48"/>
      <c r="J34" s="48"/>
      <c r="K34" s="42"/>
      <c r="L34" s="42"/>
      <c r="M34" s="34">
        <v>1028</v>
      </c>
      <c r="N34" s="42"/>
      <c r="O34" s="35">
        <v>2</v>
      </c>
      <c r="P34" s="42"/>
      <c r="Q34" s="37" t="s">
        <v>65</v>
      </c>
      <c r="R34" s="122"/>
    </row>
    <row r="35" spans="1:18" ht="71.099999999999994" customHeight="1">
      <c r="A35" s="39">
        <v>23</v>
      </c>
      <c r="B35" s="37" t="s">
        <v>66</v>
      </c>
      <c r="C35" s="38">
        <v>1</v>
      </c>
      <c r="D35" s="39" t="s">
        <v>46</v>
      </c>
      <c r="E35" s="43"/>
      <c r="F35" s="43"/>
      <c r="G35" s="44" t="str">
        <f t="shared" si="0"/>
        <v/>
      </c>
      <c r="H35" s="42"/>
      <c r="I35" s="48"/>
      <c r="J35" s="48"/>
      <c r="K35" s="42"/>
      <c r="L35" s="42"/>
      <c r="M35" s="34">
        <v>56585</v>
      </c>
      <c r="N35" s="42"/>
      <c r="O35" s="35">
        <v>2</v>
      </c>
      <c r="P35" s="42"/>
      <c r="Q35" s="37" t="s">
        <v>67</v>
      </c>
      <c r="R35" s="122"/>
    </row>
    <row r="36" spans="1:18" ht="80.099999999999994" customHeight="1">
      <c r="A36" s="39">
        <v>24</v>
      </c>
      <c r="B36" s="37" t="s">
        <v>66</v>
      </c>
      <c r="C36" s="38">
        <v>4000</v>
      </c>
      <c r="D36" s="39" t="s">
        <v>34</v>
      </c>
      <c r="E36" s="43"/>
      <c r="F36" s="43"/>
      <c r="G36" s="44" t="str">
        <f t="shared" si="0"/>
        <v/>
      </c>
      <c r="H36" s="42"/>
      <c r="I36" s="48"/>
      <c r="J36" s="48"/>
      <c r="K36" s="42"/>
      <c r="L36" s="42"/>
      <c r="M36" s="34">
        <v>690</v>
      </c>
      <c r="N36" s="42"/>
      <c r="O36" s="35">
        <v>2</v>
      </c>
      <c r="P36" s="42"/>
      <c r="Q36" s="37" t="s">
        <v>68</v>
      </c>
      <c r="R36" s="122"/>
    </row>
    <row r="37" spans="1:18" ht="71.099999999999994" customHeight="1">
      <c r="A37" s="39">
        <v>25</v>
      </c>
      <c r="B37" s="37" t="s">
        <v>69</v>
      </c>
      <c r="C37" s="38">
        <v>1</v>
      </c>
      <c r="D37" s="39" t="s">
        <v>46</v>
      </c>
      <c r="E37" s="43"/>
      <c r="F37" s="43"/>
      <c r="G37" s="44" t="str">
        <f t="shared" si="0"/>
        <v/>
      </c>
      <c r="H37" s="42"/>
      <c r="I37" s="48"/>
      <c r="J37" s="48"/>
      <c r="K37" s="42"/>
      <c r="L37" s="42"/>
      <c r="M37" s="34">
        <v>54740</v>
      </c>
      <c r="N37" s="42"/>
      <c r="O37" s="35">
        <v>2</v>
      </c>
      <c r="P37" s="42"/>
      <c r="Q37" s="37" t="s">
        <v>70</v>
      </c>
      <c r="R37" s="122"/>
    </row>
    <row r="38" spans="1:18" ht="71.099999999999994" customHeight="1">
      <c r="A38" s="39">
        <v>26</v>
      </c>
      <c r="B38" s="37" t="s">
        <v>71</v>
      </c>
      <c r="C38" s="38">
        <v>1</v>
      </c>
      <c r="D38" s="39" t="s">
        <v>72</v>
      </c>
      <c r="E38" s="43"/>
      <c r="F38" s="43"/>
      <c r="G38" s="44" t="str">
        <f t="shared" si="0"/>
        <v/>
      </c>
      <c r="H38" s="42"/>
      <c r="I38" s="48"/>
      <c r="J38" s="48"/>
      <c r="K38" s="42"/>
      <c r="L38" s="42"/>
      <c r="M38" s="34">
        <v>166600</v>
      </c>
      <c r="N38" s="42"/>
      <c r="O38" s="35">
        <v>2</v>
      </c>
      <c r="P38" s="42"/>
      <c r="Q38" s="37" t="s">
        <v>73</v>
      </c>
      <c r="R38" s="122"/>
    </row>
    <row r="39" spans="1:18" ht="71.099999999999994" customHeight="1">
      <c r="A39" s="35">
        <v>27</v>
      </c>
      <c r="B39" s="36" t="s">
        <v>71</v>
      </c>
      <c r="C39" s="38">
        <v>120</v>
      </c>
      <c r="D39" s="39" t="s">
        <v>34</v>
      </c>
      <c r="E39" s="40"/>
      <c r="F39" s="40"/>
      <c r="G39" s="41" t="str">
        <f t="shared" si="0"/>
        <v/>
      </c>
      <c r="H39" s="29"/>
      <c r="I39" s="48"/>
      <c r="J39" s="48"/>
      <c r="K39" s="29"/>
      <c r="L39" s="29"/>
      <c r="M39" s="34">
        <v>5950</v>
      </c>
      <c r="N39" s="29"/>
      <c r="O39" s="35">
        <v>2</v>
      </c>
      <c r="P39" s="29"/>
      <c r="Q39" s="37" t="s">
        <v>74</v>
      </c>
      <c r="R39" s="122"/>
    </row>
    <row r="40" spans="1:18" ht="80.099999999999994" customHeight="1">
      <c r="A40" s="35">
        <v>28</v>
      </c>
      <c r="B40" s="36" t="s">
        <v>75</v>
      </c>
      <c r="C40" s="38">
        <v>7000</v>
      </c>
      <c r="D40" s="39" t="s">
        <v>34</v>
      </c>
      <c r="E40" s="40"/>
      <c r="F40" s="40"/>
      <c r="G40" s="41" t="str">
        <f t="shared" si="0"/>
        <v/>
      </c>
      <c r="H40" s="29"/>
      <c r="I40" s="48"/>
      <c r="J40" s="48"/>
      <c r="K40" s="29"/>
      <c r="L40" s="29"/>
      <c r="M40" s="34">
        <v>964</v>
      </c>
      <c r="N40" s="29"/>
      <c r="O40" s="35">
        <v>2</v>
      </c>
      <c r="P40" s="29"/>
      <c r="Q40" s="37" t="s">
        <v>76</v>
      </c>
      <c r="R40" s="122"/>
    </row>
    <row r="41" spans="1:18" ht="38.1" customHeight="1">
      <c r="A41" s="97" t="s">
        <v>77</v>
      </c>
      <c r="B41" s="97"/>
      <c r="C41" s="49">
        <f>IF(COUNT(C13:C40)=0,"",SUM(C13:C40))</f>
        <v>152985.66666666666</v>
      </c>
      <c r="D41" s="49"/>
      <c r="E41" s="50">
        <f>IF(COUNT(C13:C40)=0,"",SUMPRODUCT(C13:C40,E13:E40))</f>
        <v>0</v>
      </c>
      <c r="F41" s="50">
        <f>IF(COUNT(C13:C40)=0,"",SUMPRODUCT(C13:C40,F13:F40))</f>
        <v>0</v>
      </c>
      <c r="G41" s="50">
        <f>IF(COUNT(C13:C40)=0,"",SUMPRODUCT(C13:C40,G13:G40))</f>
        <v>0</v>
      </c>
      <c r="H41"/>
      <c r="I41"/>
      <c r="J41"/>
      <c r="K41"/>
      <c r="L41"/>
      <c r="M41"/>
      <c r="N41"/>
      <c r="O41"/>
      <c r="P41"/>
      <c r="Q41"/>
      <c r="R41" s="123"/>
    </row>
    <row r="42" spans="1:18">
      <c r="R42" s="123"/>
    </row>
    <row r="43" spans="1:18">
      <c r="R43" s="123"/>
    </row>
    <row r="44" spans="1:18" ht="12.75">
      <c r="A44"/>
      <c r="B44"/>
    </row>
    <row r="45" spans="1:18" ht="12.75">
      <c r="A45"/>
      <c r="B45"/>
    </row>
    <row r="46" spans="1:18" ht="42.95" customHeight="1" outlineLevel="1">
      <c r="A46" s="87" t="s">
        <v>78</v>
      </c>
      <c r="B46" s="98"/>
      <c r="C46" s="88"/>
      <c r="D46" s="88"/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9"/>
    </row>
    <row r="47" spans="1:18" ht="51.95" customHeight="1" outlineLevel="1">
      <c r="A47" s="90" t="s">
        <v>79</v>
      </c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2"/>
    </row>
    <row r="48" spans="1:18" ht="51.95" customHeight="1" outlineLevel="1">
      <c r="A48" s="87" t="s">
        <v>80</v>
      </c>
      <c r="B48" s="88"/>
      <c r="C48" s="88"/>
      <c r="D48" s="88"/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9"/>
    </row>
    <row r="49" spans="1:17" ht="42.95" customHeight="1" outlineLevel="1">
      <c r="A49" s="90" t="s">
        <v>81</v>
      </c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2"/>
    </row>
    <row r="50" spans="1:17" ht="42.95" customHeight="1" outlineLevel="1">
      <c r="A50" s="87" t="s">
        <v>82</v>
      </c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9"/>
    </row>
    <row r="51" spans="1:17" ht="51.95" customHeight="1" outlineLevel="1">
      <c r="A51" s="90" t="s">
        <v>83</v>
      </c>
      <c r="B51" s="91"/>
      <c r="C51" s="91"/>
      <c r="D51" s="91"/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2"/>
    </row>
    <row r="57" spans="1:17" ht="32.1" customHeight="1">
      <c r="A57" s="100" t="s">
        <v>84</v>
      </c>
      <c r="B57" s="101"/>
      <c r="C57" s="101"/>
      <c r="D57" s="102"/>
      <c r="E57" s="103"/>
      <c r="F57" s="104"/>
      <c r="G57" s="104"/>
      <c r="H57" s="104"/>
      <c r="I57" s="104"/>
      <c r="J57" s="104"/>
      <c r="K57" s="104"/>
      <c r="L57" s="104"/>
      <c r="M57" s="104"/>
      <c r="N57" s="104"/>
      <c r="O57" s="104"/>
      <c r="P57" s="104"/>
      <c r="Q57" s="105"/>
    </row>
    <row r="58" spans="1:17" ht="32.1" customHeight="1">
      <c r="A58" s="100" t="s">
        <v>85</v>
      </c>
      <c r="B58" s="101"/>
      <c r="C58" s="101"/>
      <c r="D58" s="102"/>
      <c r="E58" s="103"/>
      <c r="F58" s="104"/>
      <c r="G58" s="104"/>
      <c r="H58" s="104"/>
      <c r="I58" s="104"/>
      <c r="J58" s="104"/>
      <c r="K58" s="104"/>
      <c r="L58" s="104"/>
      <c r="M58" s="104"/>
      <c r="N58" s="104"/>
      <c r="O58" s="104"/>
      <c r="P58" s="104"/>
      <c r="Q58" s="105"/>
    </row>
    <row r="59" spans="1:17" ht="32.1" customHeight="1">
      <c r="A59" s="100" t="s">
        <v>86</v>
      </c>
      <c r="B59" s="101"/>
      <c r="C59" s="101"/>
      <c r="D59" s="102"/>
      <c r="E59" s="103"/>
      <c r="F59" s="104"/>
      <c r="G59" s="104"/>
      <c r="H59" s="104"/>
      <c r="I59" s="104"/>
      <c r="J59" s="104"/>
      <c r="K59" s="104"/>
      <c r="L59" s="104"/>
      <c r="M59" s="104"/>
      <c r="N59" s="104"/>
      <c r="O59" s="104"/>
      <c r="P59" s="104"/>
      <c r="Q59" s="105"/>
    </row>
  </sheetData>
  <autoFilter ref="A12:Q40" xr:uid="{00000000-0009-0000-0000-000000000000}"/>
  <mergeCells count="44">
    <mergeCell ref="A57:D57"/>
    <mergeCell ref="E57:Q57"/>
    <mergeCell ref="A58:D58"/>
    <mergeCell ref="E58:Q58"/>
    <mergeCell ref="A59:D59"/>
    <mergeCell ref="E59:Q59"/>
    <mergeCell ref="A48:Q48"/>
    <mergeCell ref="A49:Q49"/>
    <mergeCell ref="A50:Q50"/>
    <mergeCell ref="A51:Q51"/>
    <mergeCell ref="B10:D10"/>
    <mergeCell ref="E10:Q10"/>
    <mergeCell ref="K11:K12"/>
    <mergeCell ref="L11:L12"/>
    <mergeCell ref="A41:B41"/>
    <mergeCell ref="A46:Q46"/>
    <mergeCell ref="A47:Q47"/>
    <mergeCell ref="A11:A12"/>
    <mergeCell ref="B11:B12"/>
    <mergeCell ref="C11:C12"/>
    <mergeCell ref="D11:D12"/>
    <mergeCell ref="E11:E12"/>
    <mergeCell ref="A1:A3"/>
    <mergeCell ref="A4:Q4"/>
    <mergeCell ref="B9:D9"/>
    <mergeCell ref="E9:F9"/>
    <mergeCell ref="B8:Q8"/>
    <mergeCell ref="G9:Q9"/>
    <mergeCell ref="A5:Q5"/>
    <mergeCell ref="A7:Q7"/>
    <mergeCell ref="O11:O12"/>
    <mergeCell ref="P11:P12"/>
    <mergeCell ref="Q11:Q12"/>
    <mergeCell ref="F11:F12"/>
    <mergeCell ref="N1:O1"/>
    <mergeCell ref="Q1:Q3"/>
    <mergeCell ref="N2:O2"/>
    <mergeCell ref="N3:O3"/>
    <mergeCell ref="B1:M3"/>
    <mergeCell ref="G11:G12"/>
    <mergeCell ref="H11:H12"/>
    <mergeCell ref="I11:J11"/>
    <mergeCell ref="M11:M12"/>
    <mergeCell ref="N11:N12"/>
  </mergeCells>
  <dataValidations count="2">
    <dataValidation type="list" sqref="B10" xr:uid="{00000000-0002-0000-0000-000000000000}">
      <formula1>"ANNAR DIAGNÓSTICA IMPORT S.A.S.,QUINBERLAB S.A.S."</formula1>
    </dataValidation>
    <dataValidation type="list" allowBlank="1" sqref="I13:J40" xr:uid="{00000000-0002-0000-0000-000001000000}">
      <formula1>"X,-"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6"/>
  <sheetViews>
    <sheetView topLeftCell="A27" workbookViewId="0">
      <selection activeCell="C6" sqref="C6:C33"/>
    </sheetView>
  </sheetViews>
  <sheetFormatPr baseColWidth="10" defaultColWidth="8.85546875" defaultRowHeight="12.75"/>
  <cols>
    <col min="1" max="1" width="9" customWidth="1"/>
    <col min="2" max="2" width="56" customWidth="1"/>
    <col min="3" max="3" width="19" customWidth="1"/>
    <col min="4" max="4" width="28" customWidth="1"/>
    <col min="5" max="5" width="19" customWidth="1"/>
    <col min="6" max="6" width="13" customWidth="1"/>
    <col min="7" max="7" width="21" customWidth="1"/>
    <col min="8" max="9" width="14" customWidth="1"/>
    <col min="10" max="10" width="22" customWidth="1"/>
    <col min="11" max="11" width="64" customWidth="1"/>
  </cols>
  <sheetData>
    <row r="1" spans="1:11" ht="36" customHeight="1">
      <c r="A1" s="106" t="s">
        <v>87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</row>
    <row r="2" spans="1:11" ht="36" customHeight="1">
      <c r="A2" s="106"/>
      <c r="B2" s="106"/>
      <c r="C2" s="106"/>
      <c r="D2" s="106"/>
      <c r="E2" s="106"/>
      <c r="F2" s="106"/>
      <c r="G2" s="106"/>
      <c r="H2" s="106"/>
      <c r="I2" s="106"/>
      <c r="J2" s="106"/>
      <c r="K2" s="106"/>
    </row>
    <row r="3" spans="1:11" ht="45.2" customHeight="1">
      <c r="A3" s="107" t="s">
        <v>88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</row>
    <row r="4" spans="1:11" ht="36" customHeight="1">
      <c r="A4" s="111" t="str">
        <f>HYPERLINK("#'DESPLEGAR ÍTEM'!A1","▼ ABRIR DETALLE INTERACTIVO: ELEGIR ÍTEM Y MOSTRAR ESPECIFICACIONES Y PRECIOS")</f>
        <v>▼ ABRIR DETALLE INTERACTIVO: ELEGIR ÍTEM Y MOSTRAR ESPECIFICACIONES Y PRECIOS</v>
      </c>
      <c r="B4" s="111"/>
      <c r="C4" s="111"/>
      <c r="D4" s="111"/>
      <c r="E4" s="111"/>
      <c r="F4" s="111"/>
      <c r="G4" s="111"/>
      <c r="H4" s="111"/>
      <c r="I4" s="111"/>
      <c r="J4" s="111"/>
      <c r="K4" s="111"/>
    </row>
    <row r="5" spans="1:11" ht="69.2" customHeight="1">
      <c r="A5" s="55" t="s">
        <v>89</v>
      </c>
      <c r="B5" s="55" t="s">
        <v>90</v>
      </c>
      <c r="C5" s="55" t="s">
        <v>91</v>
      </c>
      <c r="D5" s="55" t="s">
        <v>92</v>
      </c>
      <c r="E5" s="55" t="s">
        <v>7</v>
      </c>
      <c r="F5" s="55" t="s">
        <v>8</v>
      </c>
      <c r="G5" s="55" t="s">
        <v>93</v>
      </c>
      <c r="H5" s="55" t="s">
        <v>94</v>
      </c>
      <c r="I5" s="55" t="s">
        <v>95</v>
      </c>
      <c r="J5" s="55" t="s">
        <v>96</v>
      </c>
      <c r="K5" s="55" t="s">
        <v>97</v>
      </c>
    </row>
    <row r="6" spans="1:11" ht="78.75" customHeight="1">
      <c r="A6" s="54">
        <f>'PRECIOS SUBRED SUR'!A13</f>
        <v>1</v>
      </c>
      <c r="B6" s="51" t="str">
        <f>'PRECIOS SUBRED SUR'!B13</f>
        <v>EQUIPO ALADO: Equipo alado de recolección de sangre para toma de muestras múltiples, tubo flexible con aguja número 23</v>
      </c>
      <c r="C6" s="54">
        <f>IF('PRECIOS SUBRED SUR'!C13="","",'PRECIOS SUBRED SUR'!C13)</f>
        <v>25</v>
      </c>
      <c r="D6" s="51" t="str">
        <f>'PRECIOS SUBRED SUR'!D13</f>
        <v>CAJA X 50 UNIDADES</v>
      </c>
      <c r="E6" s="52" t="str">
        <f>IF('PRECIOS SUBRED SUR'!E13="","",'PRECIOS SUBRED SUR'!E13)</f>
        <v/>
      </c>
      <c r="F6" s="52" t="str">
        <f>IF('PRECIOS SUBRED SUR'!F13="","",'PRECIOS SUBRED SUR'!F13)</f>
        <v/>
      </c>
      <c r="G6" s="52" t="str">
        <f>IF('PRECIOS SUBRED SUR'!G13="","",'PRECIOS SUBRED SUR'!G13)</f>
        <v/>
      </c>
      <c r="H6" s="54" t="str">
        <f>IF('PRECIOS SUBRED SUR'!I13="","",'PRECIOS SUBRED SUR'!I13)</f>
        <v/>
      </c>
      <c r="I6" s="54" t="str">
        <f>IF('PRECIOS SUBRED SUR'!J13="","",'PRECIOS SUBRED SUR'!J13)</f>
        <v/>
      </c>
      <c r="J6" s="53">
        <f>'PRECIOS SUBRED SUR'!M13</f>
        <v>54740</v>
      </c>
      <c r="K6" s="51" t="str">
        <f>'PRECIOS SUBRED SUR'!Q13</f>
        <v>ANNAR DIAGNÓSTICA IMPORT S.A.S. — $53.645
QUINBERLAB S.A.S. — $54.740
Consumo prom. mes: 1 UN</v>
      </c>
    </row>
    <row r="7" spans="1:11" ht="78.75" customHeight="1">
      <c r="A7" s="54">
        <f>'PRECIOS SUBRED SUR'!A14</f>
        <v>2</v>
      </c>
      <c r="B7" s="51" t="str">
        <f>'PRECIOS SUBRED SUR'!B14</f>
        <v>AGUJAS MÚLTIPLES Nº 21 POR 1" o por 1 1/2 " (TRIBISELADAS)</v>
      </c>
      <c r="C7" s="54">
        <f>IF('PRECIOS SUBRED SUR'!C14="","",'PRECIOS SUBRED SUR'!C14)</f>
        <v>200</v>
      </c>
      <c r="D7" s="51" t="str">
        <f>'PRECIOS SUBRED SUR'!D14</f>
        <v>CAJA X 100 UNIDADES</v>
      </c>
      <c r="E7" s="52" t="str">
        <f>IF('PRECIOS SUBRED SUR'!E14="","",'PRECIOS SUBRED SUR'!E14)</f>
        <v/>
      </c>
      <c r="F7" s="52" t="str">
        <f>IF('PRECIOS SUBRED SUR'!F14="","",'PRECIOS SUBRED SUR'!F14)</f>
        <v/>
      </c>
      <c r="G7" s="52" t="str">
        <f>IF('PRECIOS SUBRED SUR'!G14="","",'PRECIOS SUBRED SUR'!G14)</f>
        <v/>
      </c>
      <c r="H7" s="54" t="str">
        <f>IF('PRECIOS SUBRED SUR'!I14="","",'PRECIOS SUBRED SUR'!I14)</f>
        <v/>
      </c>
      <c r="I7" s="54" t="str">
        <f>IF('PRECIOS SUBRED SUR'!J14="","",'PRECIOS SUBRED SUR'!J14)</f>
        <v/>
      </c>
      <c r="J7" s="53">
        <f>'PRECIOS SUBRED SUR'!M14</f>
        <v>42564</v>
      </c>
      <c r="K7" s="51" t="str">
        <f>'PRECIOS SUBRED SUR'!Q14</f>
        <v>ANNAR DIAGNÓSTICA IMPORT S.A.S. — $41.959
QUINBERLAB S.A.S. — $42.564</v>
      </c>
    </row>
    <row r="8" spans="1:11" ht="78.75" customHeight="1">
      <c r="A8" s="54">
        <f>'PRECIOS SUBRED SUR'!A15</f>
        <v>3</v>
      </c>
      <c r="B8" s="51" t="str">
        <f>'PRECIOS SUBRED SUR'!B15</f>
        <v>AGUJAS MÚLTIPLES Nº 21 POR 1" o por 1 1/2 " (TRIBISELADAS)</v>
      </c>
      <c r="C8" s="54">
        <f>IF('PRECIOS SUBRED SUR'!C15="","",'PRECIOS SUBRED SUR'!C15)</f>
        <v>22000</v>
      </c>
      <c r="D8" s="51" t="str">
        <f>'PRECIOS SUBRED SUR'!D15</f>
        <v>UNIDAD</v>
      </c>
      <c r="E8" s="52" t="str">
        <f>IF('PRECIOS SUBRED SUR'!E15="","",'PRECIOS SUBRED SUR'!E15)</f>
        <v/>
      </c>
      <c r="F8" s="52" t="str">
        <f>IF('PRECIOS SUBRED SUR'!F15="","",'PRECIOS SUBRED SUR'!F15)</f>
        <v/>
      </c>
      <c r="G8" s="52" t="str">
        <f>IF('PRECIOS SUBRED SUR'!G15="","",'PRECIOS SUBRED SUR'!G15)</f>
        <v/>
      </c>
      <c r="H8" s="54" t="str">
        <f>IF('PRECIOS SUBRED SUR'!I15="","",'PRECIOS SUBRED SUR'!I15)</f>
        <v/>
      </c>
      <c r="I8" s="54" t="str">
        <f>IF('PRECIOS SUBRED SUR'!J15="","",'PRECIOS SUBRED SUR'!J15)</f>
        <v/>
      </c>
      <c r="J8" s="53">
        <f>'PRECIOS SUBRED SUR'!M15</f>
        <v>464</v>
      </c>
      <c r="K8" s="51" t="str">
        <f>'PRECIOS SUBRED SUR'!Q15</f>
        <v>ANNAR DIAGNÓSTICA IMPORT S.A.S. — $420
QUINBERLAB S.A.S. — $464
Consumo prom. mes: 20.000 UN</v>
      </c>
    </row>
    <row r="9" spans="1:11" ht="78.75" customHeight="1">
      <c r="A9" s="54">
        <f>'PRECIOS SUBRED SUR'!A16</f>
        <v>4</v>
      </c>
      <c r="B9" s="51" t="str">
        <f>'PRECIOS SUBRED SUR'!B16</f>
        <v>AGUJAS MÚLTIPLES Nº 22 POR 1” 1 1/2 " (TRIBISELADAS)</v>
      </c>
      <c r="C9" s="54">
        <f>IF('PRECIOS SUBRED SUR'!C16="","",'PRECIOS SUBRED SUR'!C16)</f>
        <v>1</v>
      </c>
      <c r="D9" s="51" t="str">
        <f>'PRECIOS SUBRED SUR'!D16</f>
        <v>CAJA X 100 UNIDADES</v>
      </c>
      <c r="E9" s="52" t="str">
        <f>IF('PRECIOS SUBRED SUR'!E16="","",'PRECIOS SUBRED SUR'!E16)</f>
        <v/>
      </c>
      <c r="F9" s="52" t="str">
        <f>IF('PRECIOS SUBRED SUR'!F16="","",'PRECIOS SUBRED SUR'!F16)</f>
        <v/>
      </c>
      <c r="G9" s="52" t="str">
        <f>IF('PRECIOS SUBRED SUR'!G16="","",'PRECIOS SUBRED SUR'!G16)</f>
        <v/>
      </c>
      <c r="H9" s="54" t="str">
        <f>IF('PRECIOS SUBRED SUR'!I16="","",'PRECIOS SUBRED SUR'!I16)</f>
        <v/>
      </c>
      <c r="I9" s="54" t="str">
        <f>IF('PRECIOS SUBRED SUR'!J16="","",'PRECIOS SUBRED SUR'!J16)</f>
        <v/>
      </c>
      <c r="J9" s="53">
        <f>'PRECIOS SUBRED SUR'!M16</f>
        <v>49980</v>
      </c>
      <c r="K9" s="51" t="str">
        <f>'PRECIOS SUBRED SUR'!Q16</f>
        <v>ANNAR DIAGNÓSTICA IMPORT S.A.S. — $49.480
QUINBERLAB S.A.S. — $49.980</v>
      </c>
    </row>
    <row r="10" spans="1:11" ht="78.75" customHeight="1">
      <c r="A10" s="54">
        <f>'PRECIOS SUBRED SUR'!A17</f>
        <v>5</v>
      </c>
      <c r="B10" s="51" t="str">
        <f>'PRECIOS SUBRED SUR'!B17</f>
        <v>TUBO MINI LILA DE 0,5 MILILITROS CON K2</v>
      </c>
      <c r="C10" s="54">
        <f>IF('PRECIOS SUBRED SUR'!C17="","",'PRECIOS SUBRED SUR'!C17)</f>
        <v>1</v>
      </c>
      <c r="D10" s="51" t="str">
        <f>'PRECIOS SUBRED SUR'!D17</f>
        <v>BOLSA X 50 UNIDADES</v>
      </c>
      <c r="E10" s="52" t="str">
        <f>IF('PRECIOS SUBRED SUR'!E17="","",'PRECIOS SUBRED SUR'!E17)</f>
        <v/>
      </c>
      <c r="F10" s="52" t="str">
        <f>IF('PRECIOS SUBRED SUR'!F17="","",'PRECIOS SUBRED SUR'!F17)</f>
        <v/>
      </c>
      <c r="G10" s="52" t="str">
        <f>IF('PRECIOS SUBRED SUR'!G17="","",'PRECIOS SUBRED SUR'!G17)</f>
        <v/>
      </c>
      <c r="H10" s="54" t="str">
        <f>IF('PRECIOS SUBRED SUR'!I17="","",'PRECIOS SUBRED SUR'!I17)</f>
        <v/>
      </c>
      <c r="I10" s="54" t="str">
        <f>IF('PRECIOS SUBRED SUR'!J17="","",'PRECIOS SUBRED SUR'!J17)</f>
        <v/>
      </c>
      <c r="J10" s="53">
        <f>'PRECIOS SUBRED SUR'!M17</f>
        <v>56022</v>
      </c>
      <c r="K10" s="51" t="str">
        <f>'PRECIOS SUBRED SUR'!Q17</f>
        <v>ANNAR DIAGNÓSTICA IMPORT S.A.S. — $55.957
QUINBERLAB S.A.S. — $56.022</v>
      </c>
    </row>
    <row r="11" spans="1:11" ht="78.75" customHeight="1">
      <c r="A11" s="54">
        <f>'PRECIOS SUBRED SUR'!A18</f>
        <v>6</v>
      </c>
      <c r="B11" s="51" t="str">
        <f>'PRECIOS SUBRED SUR'!B18</f>
        <v>TUBO MINI LILA DE 0,5 MILILITROS CON K2</v>
      </c>
      <c r="C11" s="54">
        <f>IF('PRECIOS SUBRED SUR'!C18="","",'PRECIOS SUBRED SUR'!C18)</f>
        <v>8000</v>
      </c>
      <c r="D11" s="51" t="str">
        <f>'PRECIOS SUBRED SUR'!D18</f>
        <v>UNIDAD</v>
      </c>
      <c r="E11" s="52" t="str">
        <f>IF('PRECIOS SUBRED SUR'!E18="","",'PRECIOS SUBRED SUR'!E18)</f>
        <v/>
      </c>
      <c r="F11" s="52" t="str">
        <f>IF('PRECIOS SUBRED SUR'!F18="","",'PRECIOS SUBRED SUR'!F18)</f>
        <v/>
      </c>
      <c r="G11" s="52" t="str">
        <f>IF('PRECIOS SUBRED SUR'!G18="","",'PRECIOS SUBRED SUR'!G18)</f>
        <v/>
      </c>
      <c r="H11" s="54" t="str">
        <f>IF('PRECIOS SUBRED SUR'!I18="","",'PRECIOS SUBRED SUR'!I18)</f>
        <v/>
      </c>
      <c r="I11" s="54" t="str">
        <f>IF('PRECIOS SUBRED SUR'!J18="","",'PRECIOS SUBRED SUR'!J18)</f>
        <v/>
      </c>
      <c r="J11" s="53">
        <f>'PRECIOS SUBRED SUR'!M18</f>
        <v>1292</v>
      </c>
      <c r="K11" s="51" t="str">
        <f>'PRECIOS SUBRED SUR'!Q18</f>
        <v>ANNAR DIAGNÓSTICA IMPORT S.A.S. — $560
QUINBERLAB S.A.S. — $1.292
Consumo prom. mes: 4.000 UN</v>
      </c>
    </row>
    <row r="12" spans="1:11" ht="78.75" customHeight="1">
      <c r="A12" s="54">
        <f>'PRECIOS SUBRED SUR'!A19</f>
        <v>7</v>
      </c>
      <c r="B12" s="51" t="str">
        <f>'PRECIOS SUBRED SUR'!B19</f>
        <v>TUBOS MINI GEL AMARILLO (AMBAR) DE 0,5</v>
      </c>
      <c r="C12" s="54">
        <f>IF('PRECIOS SUBRED SUR'!C19="","",'PRECIOS SUBRED SUR'!C19)</f>
        <v>1</v>
      </c>
      <c r="D12" s="51" t="str">
        <f>'PRECIOS SUBRED SUR'!D19</f>
        <v>BOLSA X 50 UNIDADES</v>
      </c>
      <c r="E12" s="52" t="str">
        <f>IF('PRECIOS SUBRED SUR'!E19="","",'PRECIOS SUBRED SUR'!E19)</f>
        <v/>
      </c>
      <c r="F12" s="52" t="str">
        <f>IF('PRECIOS SUBRED SUR'!F19="","",'PRECIOS SUBRED SUR'!F19)</f>
        <v/>
      </c>
      <c r="G12" s="52" t="str">
        <f>IF('PRECIOS SUBRED SUR'!G19="","",'PRECIOS SUBRED SUR'!G19)</f>
        <v/>
      </c>
      <c r="H12" s="54" t="str">
        <f>IF('PRECIOS SUBRED SUR'!I19="","",'PRECIOS SUBRED SUR'!I19)</f>
        <v/>
      </c>
      <c r="I12" s="54" t="str">
        <f>IF('PRECIOS SUBRED SUR'!J19="","",'PRECIOS SUBRED SUR'!J19)</f>
        <v/>
      </c>
      <c r="J12" s="53">
        <f>'PRECIOS SUBRED SUR'!M19</f>
        <v>72471</v>
      </c>
      <c r="K12" s="51" t="str">
        <f>'PRECIOS SUBRED SUR'!Q19</f>
        <v>ANNAR DIAGNÓSTICA IMPORT S.A.S. — $72.408
QUINBERLAB S.A.S. — $72.471</v>
      </c>
    </row>
    <row r="13" spans="1:11" ht="78.75" customHeight="1">
      <c r="A13" s="54">
        <f>'PRECIOS SUBRED SUR'!A20</f>
        <v>8</v>
      </c>
      <c r="B13" s="51" t="str">
        <f>'PRECIOS SUBRED SUR'!B20</f>
        <v>TUBOS MINI GEL AMARILLO (AMBAR) DE 0,5</v>
      </c>
      <c r="C13" s="54">
        <f>IF('PRECIOS SUBRED SUR'!C20="","",'PRECIOS SUBRED SUR'!C20)</f>
        <v>8000</v>
      </c>
      <c r="D13" s="51" t="str">
        <f>'PRECIOS SUBRED SUR'!D20</f>
        <v>UNIDAD</v>
      </c>
      <c r="E13" s="52" t="str">
        <f>IF('PRECIOS SUBRED SUR'!E20="","",'PRECIOS SUBRED SUR'!E20)</f>
        <v/>
      </c>
      <c r="F13" s="52" t="str">
        <f>IF('PRECIOS SUBRED SUR'!F20="","",'PRECIOS SUBRED SUR'!F20)</f>
        <v/>
      </c>
      <c r="G13" s="52" t="str">
        <f>IF('PRECIOS SUBRED SUR'!G20="","",'PRECIOS SUBRED SUR'!G20)</f>
        <v/>
      </c>
      <c r="H13" s="54" t="str">
        <f>IF('PRECIOS SUBRED SUR'!I20="","",'PRECIOS SUBRED SUR'!I20)</f>
        <v/>
      </c>
      <c r="I13" s="54" t="str">
        <f>IF('PRECIOS SUBRED SUR'!J20="","",'PRECIOS SUBRED SUR'!J20)</f>
        <v/>
      </c>
      <c r="J13" s="53">
        <f>'PRECIOS SUBRED SUR'!M20</f>
        <v>1292</v>
      </c>
      <c r="K13" s="51" t="str">
        <f>'PRECIOS SUBRED SUR'!Q20</f>
        <v>ANNAR DIAGNÓSTICA IMPORT S.A.S. — $724
QUINBERLAB S.A.S. — $1.292
Consumo prom. mes: 4.000 UN</v>
      </c>
    </row>
    <row r="14" spans="1:11" ht="78.75" customHeight="1">
      <c r="A14" s="54">
        <f>'PRECIOS SUBRED SUR'!A21</f>
        <v>9</v>
      </c>
      <c r="B14" s="51" t="str">
        <f>'PRECIOS SUBRED SUR'!B21</f>
        <v>TUBO TAPA A AZUL citrato de sodio 3.2% con capacidad entre 2.7 y 4.5 ml con tapa plástica de seguridad</v>
      </c>
      <c r="C14" s="54">
        <f>IF('PRECIOS SUBRED SUR'!C21="","",'PRECIOS SUBRED SUR'!C21)</f>
        <v>1</v>
      </c>
      <c r="D14" s="51" t="str">
        <f>'PRECIOS SUBRED SUR'!D21</f>
        <v>GRADILLA X 100 UNIDADES</v>
      </c>
      <c r="E14" s="52" t="str">
        <f>IF('PRECIOS SUBRED SUR'!E21="","",'PRECIOS SUBRED SUR'!E21)</f>
        <v/>
      </c>
      <c r="F14" s="52" t="str">
        <f>IF('PRECIOS SUBRED SUR'!F21="","",'PRECIOS SUBRED SUR'!F21)</f>
        <v/>
      </c>
      <c r="G14" s="52" t="str">
        <f>IF('PRECIOS SUBRED SUR'!G21="","",'PRECIOS SUBRED SUR'!G21)</f>
        <v/>
      </c>
      <c r="H14" s="54" t="str">
        <f>IF('PRECIOS SUBRED SUR'!I21="","",'PRECIOS SUBRED SUR'!I21)</f>
        <v/>
      </c>
      <c r="I14" s="54" t="str">
        <f>IF('PRECIOS SUBRED SUR'!J21="","",'PRECIOS SUBRED SUR'!J21)</f>
        <v/>
      </c>
      <c r="J14" s="53">
        <f>'PRECIOS SUBRED SUR'!M21</f>
        <v>62594</v>
      </c>
      <c r="K14" s="51" t="str">
        <f>'PRECIOS SUBRED SUR'!Q21</f>
        <v>ANNAR DIAGNÓSTICA IMPORT S.A.S. — $52.479
QUINBERLAB S.A.S. — $62.594</v>
      </c>
    </row>
    <row r="15" spans="1:11" ht="78.75" customHeight="1">
      <c r="A15" s="54">
        <f>'PRECIOS SUBRED SUR'!A22</f>
        <v>10</v>
      </c>
      <c r="B15" s="51" t="str">
        <f>'PRECIOS SUBRED SUR'!B22</f>
        <v>TUBO TAPA A AZUL citrato de sodio 3.2% con capacidad entre 2.7 y 4.5 ml con tapa plástica de seguridad</v>
      </c>
      <c r="C15" s="54">
        <f>IF('PRECIOS SUBRED SUR'!C22="","",'PRECIOS SUBRED SUR'!C22)</f>
        <v>15000</v>
      </c>
      <c r="D15" s="51" t="str">
        <f>'PRECIOS SUBRED SUR'!D22</f>
        <v>UNIDAD</v>
      </c>
      <c r="E15" s="52" t="str">
        <f>IF('PRECIOS SUBRED SUR'!E22="","",'PRECIOS SUBRED SUR'!E22)</f>
        <v/>
      </c>
      <c r="F15" s="52" t="str">
        <f>IF('PRECIOS SUBRED SUR'!F22="","",'PRECIOS SUBRED SUR'!F22)</f>
        <v/>
      </c>
      <c r="G15" s="52" t="str">
        <f>IF('PRECIOS SUBRED SUR'!G22="","",'PRECIOS SUBRED SUR'!G22)</f>
        <v/>
      </c>
      <c r="H15" s="54" t="str">
        <f>IF('PRECIOS SUBRED SUR'!I22="","",'PRECIOS SUBRED SUR'!I22)</f>
        <v/>
      </c>
      <c r="I15" s="54" t="str">
        <f>IF('PRECIOS SUBRED SUR'!J22="","",'PRECIOS SUBRED SUR'!J22)</f>
        <v/>
      </c>
      <c r="J15" s="53">
        <f>'PRECIOS SUBRED SUR'!M22</f>
        <v>795</v>
      </c>
      <c r="K15" s="51" t="str">
        <f>'PRECIOS SUBRED SUR'!Q22</f>
        <v>ANNAR DIAGNÓSTICA IMPORT S.A.S. — $525
QUINBERLAB S.A.S. — $795
Consumo prom. mes: 10.000 UN</v>
      </c>
    </row>
    <row r="16" spans="1:11" ht="78.75" customHeight="1">
      <c r="A16" s="54">
        <f>'PRECIOS SUBRED SUR'!A23</f>
        <v>11</v>
      </c>
      <c r="B16" s="51" t="str">
        <f>'PRECIOS SUBRED SUR'!B23</f>
        <v>TUBO TAPA A AZUL citrato de sodio 3.2% para la recolección y extracción de muestras, con capacidad entre 1.8 y 2.0 ml con tapa plástica de seguridad.</v>
      </c>
      <c r="C16" s="54">
        <f>IF('PRECIOS SUBRED SUR'!C23="","",'PRECIOS SUBRED SUR'!C23)</f>
        <v>1</v>
      </c>
      <c r="D16" s="51" t="str">
        <f>'PRECIOS SUBRED SUR'!D23</f>
        <v>GRADILLA X 100 UNIDADES</v>
      </c>
      <c r="E16" s="52" t="str">
        <f>IF('PRECIOS SUBRED SUR'!E23="","",'PRECIOS SUBRED SUR'!E23)</f>
        <v/>
      </c>
      <c r="F16" s="52" t="str">
        <f>IF('PRECIOS SUBRED SUR'!F23="","",'PRECIOS SUBRED SUR'!F23)</f>
        <v/>
      </c>
      <c r="G16" s="52" t="str">
        <f>IF('PRECIOS SUBRED SUR'!G23="","",'PRECIOS SUBRED SUR'!G23)</f>
        <v/>
      </c>
      <c r="H16" s="54" t="str">
        <f>IF('PRECIOS SUBRED SUR'!I23="","",'PRECIOS SUBRED SUR'!I23)</f>
        <v/>
      </c>
      <c r="I16" s="54" t="str">
        <f>IF('PRECIOS SUBRED SUR'!J23="","",'PRECIOS SUBRED SUR'!J23)</f>
        <v/>
      </c>
      <c r="J16" s="53">
        <f>'PRECIOS SUBRED SUR'!M23</f>
        <v>47600</v>
      </c>
      <c r="K16" s="51" t="str">
        <f>'PRECIOS SUBRED SUR'!Q23</f>
        <v>ANNAR DIAGNÓSTICA IMPORT S.A.S. — $47.481
QUINBERLAB S.A.S. — $47.600</v>
      </c>
    </row>
    <row r="17" spans="1:11" ht="78.75" customHeight="1">
      <c r="A17" s="54">
        <f>'PRECIOS SUBRED SUR'!A24</f>
        <v>12</v>
      </c>
      <c r="B17" s="51" t="str">
        <f>'PRECIOS SUBRED SUR'!B24</f>
        <v>TUBO TAPA A AZUL citrato de sodio 3.2% para la recolección y extracción de muestras, con capacidad entre 1.8 y 2.0 ml con tapa plástica de seguridad.</v>
      </c>
      <c r="C17" s="54">
        <f>IF('PRECIOS SUBRED SUR'!C24="","",'PRECIOS SUBRED SUR'!C24)</f>
        <v>166.66666666666666</v>
      </c>
      <c r="D17" s="51" t="str">
        <f>'PRECIOS SUBRED SUR'!D24</f>
        <v>UNIDAD</v>
      </c>
      <c r="E17" s="52" t="str">
        <f>IF('PRECIOS SUBRED SUR'!E24="","",'PRECIOS SUBRED SUR'!E24)</f>
        <v/>
      </c>
      <c r="F17" s="52" t="str">
        <f>IF('PRECIOS SUBRED SUR'!F24="","",'PRECIOS SUBRED SUR'!F24)</f>
        <v/>
      </c>
      <c r="G17" s="52" t="str">
        <f>IF('PRECIOS SUBRED SUR'!G24="","",'PRECIOS SUBRED SUR'!G24)</f>
        <v/>
      </c>
      <c r="H17" s="54" t="str">
        <f>IF('PRECIOS SUBRED SUR'!I24="","",'PRECIOS SUBRED SUR'!I24)</f>
        <v/>
      </c>
      <c r="I17" s="54" t="str">
        <f>IF('PRECIOS SUBRED SUR'!J24="","",'PRECIOS SUBRED SUR'!J24)</f>
        <v/>
      </c>
      <c r="J17" s="53">
        <f>'PRECIOS SUBRED SUR'!M24</f>
        <v>795</v>
      </c>
      <c r="K17" s="51" t="str">
        <f>'PRECIOS SUBRED SUR'!Q24</f>
        <v>ANNAR DIAGNÓSTICA IMPORT S.A.S. — $475
QUINBERLAB S.A.S. — $795
Consumo prom. mes: 500 UN</v>
      </c>
    </row>
    <row r="18" spans="1:11" ht="78.75" customHeight="1">
      <c r="A18" s="54">
        <f>'PRECIOS SUBRED SUR'!A25</f>
        <v>13</v>
      </c>
      <c r="B18" s="51" t="str">
        <f>'PRECIOS SUBRED SUR'!B25</f>
        <v>TUBO TAPA AMARILLA ADULTO CON GEL SEPARADOR DE 13 x 75 mm con tapa plástico de seguridad .</v>
      </c>
      <c r="C18" s="54">
        <f>IF('PRECIOS SUBRED SUR'!C25="","",'PRECIOS SUBRED SUR'!C25)</f>
        <v>1</v>
      </c>
      <c r="D18" s="51" t="str">
        <f>'PRECIOS SUBRED SUR'!D25</f>
        <v>GRADILLA X 100 UNIDADES</v>
      </c>
      <c r="E18" s="52" t="str">
        <f>IF('PRECIOS SUBRED SUR'!E25="","",'PRECIOS SUBRED SUR'!E25)</f>
        <v/>
      </c>
      <c r="F18" s="52" t="str">
        <f>IF('PRECIOS SUBRED SUR'!F25="","",'PRECIOS SUBRED SUR'!F25)</f>
        <v/>
      </c>
      <c r="G18" s="52" t="str">
        <f>IF('PRECIOS SUBRED SUR'!G25="","",'PRECIOS SUBRED SUR'!G25)</f>
        <v/>
      </c>
      <c r="H18" s="54" t="str">
        <f>IF('PRECIOS SUBRED SUR'!I25="","",'PRECIOS SUBRED SUR'!I25)</f>
        <v/>
      </c>
      <c r="I18" s="54" t="str">
        <f>IF('PRECIOS SUBRED SUR'!J25="","",'PRECIOS SUBRED SUR'!J25)</f>
        <v/>
      </c>
      <c r="J18" s="53">
        <f>'PRECIOS SUBRED SUR'!M25</f>
        <v>52360</v>
      </c>
      <c r="K18" s="51" t="str">
        <f>'PRECIOS SUBRED SUR'!Q25</f>
        <v>ANNAR DIAGNÓSTICA IMPORT S.A.S. — $52.015
QUINBERLAB S.A.S. — $52.360</v>
      </c>
    </row>
    <row r="19" spans="1:11" ht="78.75" customHeight="1">
      <c r="A19" s="54">
        <f>'PRECIOS SUBRED SUR'!A26</f>
        <v>14</v>
      </c>
      <c r="B19" s="51" t="str">
        <f>'PRECIOS SUBRED SUR'!B26</f>
        <v>TUBO TAPA AMARILLA ADULTO CON GEL SEPARADOR DE 13 x 75 mm con tapa plástico de seguridad .</v>
      </c>
      <c r="C19" s="54">
        <f>IF('PRECIOS SUBRED SUR'!C26="","",'PRECIOS SUBRED SUR'!C26)</f>
        <v>2</v>
      </c>
      <c r="D19" s="51" t="str">
        <f>'PRECIOS SUBRED SUR'!D26</f>
        <v>UNIDAD</v>
      </c>
      <c r="E19" s="52" t="str">
        <f>IF('PRECIOS SUBRED SUR'!E26="","",'PRECIOS SUBRED SUR'!E26)</f>
        <v/>
      </c>
      <c r="F19" s="52" t="str">
        <f>IF('PRECIOS SUBRED SUR'!F26="","",'PRECIOS SUBRED SUR'!F26)</f>
        <v/>
      </c>
      <c r="G19" s="52" t="str">
        <f>IF('PRECIOS SUBRED SUR'!G26="","",'PRECIOS SUBRED SUR'!G26)</f>
        <v/>
      </c>
      <c r="H19" s="54" t="str">
        <f>IF('PRECIOS SUBRED SUR'!I26="","",'PRECIOS SUBRED SUR'!I26)</f>
        <v/>
      </c>
      <c r="I19" s="54" t="str">
        <f>IF('PRECIOS SUBRED SUR'!J26="","",'PRECIOS SUBRED SUR'!J26)</f>
        <v/>
      </c>
      <c r="J19" s="53">
        <f>'PRECIOS SUBRED SUR'!M26</f>
        <v>678</v>
      </c>
      <c r="K19" s="51" t="str">
        <f>'PRECIOS SUBRED SUR'!Q26</f>
        <v>ANNAR DIAGNÓSTICA IMPORT S.A.S. — $520
QUINBERLAB S.A.S. — $678</v>
      </c>
    </row>
    <row r="20" spans="1:11" ht="78.75" customHeight="1">
      <c r="A20" s="54">
        <f>'PRECIOS SUBRED SUR'!A27</f>
        <v>15</v>
      </c>
      <c r="B20" s="51" t="str">
        <f>'PRECIOS SUBRED SUR'!B27</f>
        <v>TUBO TAPA AMARILLA CON GEL 13 X100 con tapa plástico de seguridad</v>
      </c>
      <c r="C20" s="54">
        <f>IF('PRECIOS SUBRED SUR'!C27="","",'PRECIOS SUBRED SUR'!C27)</f>
        <v>1</v>
      </c>
      <c r="D20" s="51" t="str">
        <f>'PRECIOS SUBRED SUR'!D27</f>
        <v>GRADILLA X 100 UNIDADES</v>
      </c>
      <c r="E20" s="52" t="str">
        <f>IF('PRECIOS SUBRED SUR'!E27="","",'PRECIOS SUBRED SUR'!E27)</f>
        <v/>
      </c>
      <c r="F20" s="52" t="str">
        <f>IF('PRECIOS SUBRED SUR'!F27="","",'PRECIOS SUBRED SUR'!F27)</f>
        <v/>
      </c>
      <c r="G20" s="52" t="str">
        <f>IF('PRECIOS SUBRED SUR'!G27="","",'PRECIOS SUBRED SUR'!G27)</f>
        <v/>
      </c>
      <c r="H20" s="54" t="str">
        <f>IF('PRECIOS SUBRED SUR'!I27="","",'PRECIOS SUBRED SUR'!I27)</f>
        <v/>
      </c>
      <c r="I20" s="54" t="str">
        <f>IF('PRECIOS SUBRED SUR'!J27="","",'PRECIOS SUBRED SUR'!J27)</f>
        <v/>
      </c>
      <c r="J20" s="53">
        <f>'PRECIOS SUBRED SUR'!M27</f>
        <v>55709</v>
      </c>
      <c r="K20" s="51" t="str">
        <f>'PRECIOS SUBRED SUR'!Q27</f>
        <v>ANNAR DIAGNÓSTICA IMPORT S.A.S. — $55.335
QUINBERLAB S.A.S. — $55.709</v>
      </c>
    </row>
    <row r="21" spans="1:11" ht="78.75" customHeight="1">
      <c r="A21" s="54">
        <f>'PRECIOS SUBRED SUR'!A28</f>
        <v>16</v>
      </c>
      <c r="B21" s="51" t="str">
        <f>'PRECIOS SUBRED SUR'!B28</f>
        <v>TUBO TAPA AMARILLA CON GEL 13 X100 con tapa plástico de seguridad</v>
      </c>
      <c r="C21" s="54">
        <f>IF('PRECIOS SUBRED SUR'!C28="","",'PRECIOS SUBRED SUR'!C28)</f>
        <v>60000</v>
      </c>
      <c r="D21" s="51" t="str">
        <f>'PRECIOS SUBRED SUR'!D28</f>
        <v>UNIDAD</v>
      </c>
      <c r="E21" s="52" t="str">
        <f>IF('PRECIOS SUBRED SUR'!E28="","",'PRECIOS SUBRED SUR'!E28)</f>
        <v/>
      </c>
      <c r="F21" s="52" t="str">
        <f>IF('PRECIOS SUBRED SUR'!F28="","",'PRECIOS SUBRED SUR'!F28)</f>
        <v/>
      </c>
      <c r="G21" s="52" t="str">
        <f>IF('PRECIOS SUBRED SUR'!G28="","",'PRECIOS SUBRED SUR'!G28)</f>
        <v/>
      </c>
      <c r="H21" s="54" t="str">
        <f>IF('PRECIOS SUBRED SUR'!I28="","",'PRECIOS SUBRED SUR'!I28)</f>
        <v/>
      </c>
      <c r="I21" s="54" t="str">
        <f>IF('PRECIOS SUBRED SUR'!J28="","",'PRECIOS SUBRED SUR'!J28)</f>
        <v/>
      </c>
      <c r="J21" s="53">
        <f>'PRECIOS SUBRED SUR'!M28</f>
        <v>702</v>
      </c>
      <c r="K21" s="51" t="str">
        <f>'PRECIOS SUBRED SUR'!Q28</f>
        <v>ANNAR DIAGNÓSTICA IMPORT S.A.S. — $553
QUINBERLAB S.A.S. — $702
Consumo prom. mes: 30.000 UN</v>
      </c>
    </row>
    <row r="22" spans="1:11" ht="78.75" customHeight="1">
      <c r="A22" s="54">
        <f>'PRECIOS SUBRED SUR'!A29</f>
        <v>17</v>
      </c>
      <c r="B22" s="51" t="str">
        <f>'PRECIOS SUBRED SUR'!B29</f>
        <v>TUBO TAPA LILA ADULTO K2 con tapa plástico de seguridad</v>
      </c>
      <c r="C22" s="54">
        <f>IF('PRECIOS SUBRED SUR'!C29="","",'PRECIOS SUBRED SUR'!C29)</f>
        <v>260</v>
      </c>
      <c r="D22" s="51" t="str">
        <f>'PRECIOS SUBRED SUR'!D29</f>
        <v>GRADILLA X 100 UNIDADES</v>
      </c>
      <c r="E22" s="52" t="str">
        <f>IF('PRECIOS SUBRED SUR'!E29="","",'PRECIOS SUBRED SUR'!E29)</f>
        <v/>
      </c>
      <c r="F22" s="52" t="str">
        <f>IF('PRECIOS SUBRED SUR'!F29="","",'PRECIOS SUBRED SUR'!F29)</f>
        <v/>
      </c>
      <c r="G22" s="52" t="str">
        <f>IF('PRECIOS SUBRED SUR'!G29="","",'PRECIOS SUBRED SUR'!G29)</f>
        <v/>
      </c>
      <c r="H22" s="54" t="str">
        <f>IF('PRECIOS SUBRED SUR'!I29="","",'PRECIOS SUBRED SUR'!I29)</f>
        <v/>
      </c>
      <c r="I22" s="54" t="str">
        <f>IF('PRECIOS SUBRED SUR'!J29="","",'PRECIOS SUBRED SUR'!J29)</f>
        <v/>
      </c>
      <c r="J22" s="53">
        <f>'PRECIOS SUBRED SUR'!M29</f>
        <v>41312</v>
      </c>
      <c r="K22" s="51" t="str">
        <f>'PRECIOS SUBRED SUR'!Q29</f>
        <v>ANNAR DIAGNÓSTICA IMPORT S.A.S. — $40.984
QUINBERLAB S.A.S. — $41.312</v>
      </c>
    </row>
    <row r="23" spans="1:11" ht="78.75" customHeight="1">
      <c r="A23" s="54">
        <f>'PRECIOS SUBRED SUR'!A30</f>
        <v>18</v>
      </c>
      <c r="B23" s="51" t="str">
        <f>'PRECIOS SUBRED SUR'!B30</f>
        <v>TUBO TAPA LILA ADULTO K2 con tapa plástico de seguridad</v>
      </c>
      <c r="C23" s="54">
        <f>IF('PRECIOS SUBRED SUR'!C30="","",'PRECIOS SUBRED SUR'!C30)</f>
        <v>26000</v>
      </c>
      <c r="D23" s="51" t="str">
        <f>'PRECIOS SUBRED SUR'!D30</f>
        <v>UNIDAD</v>
      </c>
      <c r="E23" s="52" t="str">
        <f>IF('PRECIOS SUBRED SUR'!E30="","",'PRECIOS SUBRED SUR'!E30)</f>
        <v/>
      </c>
      <c r="F23" s="52" t="str">
        <f>IF('PRECIOS SUBRED SUR'!F30="","",'PRECIOS SUBRED SUR'!F30)</f>
        <v/>
      </c>
      <c r="G23" s="52" t="str">
        <f>IF('PRECIOS SUBRED SUR'!G30="","",'PRECIOS SUBRED SUR'!G30)</f>
        <v/>
      </c>
      <c r="H23" s="54" t="str">
        <f>IF('PRECIOS SUBRED SUR'!I30="","",'PRECIOS SUBRED SUR'!I30)</f>
        <v/>
      </c>
      <c r="I23" s="54" t="str">
        <f>IF('PRECIOS SUBRED SUR'!J30="","",'PRECIOS SUBRED SUR'!J30)</f>
        <v/>
      </c>
      <c r="J23" s="53">
        <f>'PRECIOS SUBRED SUR'!M30</f>
        <v>464</v>
      </c>
      <c r="K23" s="51" t="str">
        <f>'PRECIOS SUBRED SUR'!Q30</f>
        <v>ANNAR DIAGNÓSTICA IMPORT S.A.S. — $410
QUINBERLAB S.A.S. — $464
Consumo prom. mes: 26.000 UN</v>
      </c>
    </row>
    <row r="24" spans="1:11" ht="78.75" customHeight="1">
      <c r="A24" s="54">
        <f>'PRECIOS SUBRED SUR'!A31</f>
        <v>19</v>
      </c>
      <c r="B24" s="51" t="str">
        <f>'PRECIOS SUBRED SUR'!B31</f>
        <v>TUBO TAPA LILA PEDIÁTRICO ENTRE 2 Y 3 ML CON K2 con tapa plástico de seguridad</v>
      </c>
      <c r="C24" s="54">
        <f>IF('PRECIOS SUBRED SUR'!C31="","",'PRECIOS SUBRED SUR'!C31)</f>
        <v>1</v>
      </c>
      <c r="D24" s="51" t="str">
        <f>'PRECIOS SUBRED SUR'!D31</f>
        <v>GRADILLA X 100 UNIDADES</v>
      </c>
      <c r="E24" s="52" t="str">
        <f>IF('PRECIOS SUBRED SUR'!E31="","",'PRECIOS SUBRED SUR'!E31)</f>
        <v/>
      </c>
      <c r="F24" s="52" t="str">
        <f>IF('PRECIOS SUBRED SUR'!F31="","",'PRECIOS SUBRED SUR'!F31)</f>
        <v/>
      </c>
      <c r="G24" s="52" t="str">
        <f>IF('PRECIOS SUBRED SUR'!G31="","",'PRECIOS SUBRED SUR'!G31)</f>
        <v/>
      </c>
      <c r="H24" s="54" t="str">
        <f>IF('PRECIOS SUBRED SUR'!I31="","",'PRECIOS SUBRED SUR'!I31)</f>
        <v/>
      </c>
      <c r="I24" s="54" t="str">
        <f>IF('PRECIOS SUBRED SUR'!J31="","",'PRECIOS SUBRED SUR'!J31)</f>
        <v/>
      </c>
      <c r="J24" s="53">
        <f>'PRECIOS SUBRED SUR'!M31</f>
        <v>41312</v>
      </c>
      <c r="K24" s="51" t="str">
        <f>'PRECIOS SUBRED SUR'!Q31</f>
        <v>ANNAR DIAGNÓSTICA IMPORT S.A.S. — $40.984
QUINBERLAB S.A.S. — $41.312</v>
      </c>
    </row>
    <row r="25" spans="1:11" ht="78.75" customHeight="1">
      <c r="A25" s="54">
        <f>'PRECIOS SUBRED SUR'!A32</f>
        <v>20</v>
      </c>
      <c r="B25" s="51" t="str">
        <f>'PRECIOS SUBRED SUR'!B32</f>
        <v>TUBO TAPA LILA PEDIÁTRICO ENTRE 2 Y 3 ML CON K2 con tapa plástico de seguridad</v>
      </c>
      <c r="C25" s="54">
        <f>IF('PRECIOS SUBRED SUR'!C32="","",'PRECIOS SUBRED SUR'!C32)</f>
        <v>2000</v>
      </c>
      <c r="D25" s="51" t="str">
        <f>'PRECIOS SUBRED SUR'!D32</f>
        <v>UNIDAD</v>
      </c>
      <c r="E25" s="52" t="str">
        <f>IF('PRECIOS SUBRED SUR'!E32="","",'PRECIOS SUBRED SUR'!E32)</f>
        <v/>
      </c>
      <c r="F25" s="52" t="str">
        <f>IF('PRECIOS SUBRED SUR'!F32="","",'PRECIOS SUBRED SUR'!F32)</f>
        <v/>
      </c>
      <c r="G25" s="52" t="str">
        <f>IF('PRECIOS SUBRED SUR'!G32="","",'PRECIOS SUBRED SUR'!G32)</f>
        <v/>
      </c>
      <c r="H25" s="54" t="str">
        <f>IF('PRECIOS SUBRED SUR'!I32="","",'PRECIOS SUBRED SUR'!I32)</f>
        <v/>
      </c>
      <c r="I25" s="54" t="str">
        <f>IF('PRECIOS SUBRED SUR'!J32="","",'PRECIOS SUBRED SUR'!J32)</f>
        <v/>
      </c>
      <c r="J25" s="53">
        <f>'PRECIOS SUBRED SUR'!M32</f>
        <v>464</v>
      </c>
      <c r="K25" s="51" t="str">
        <f>'PRECIOS SUBRED SUR'!Q32</f>
        <v>ANNAR DIAGNÓSTICA IMPORT S.A.S. — $410
QUINBERLAB S.A.S. — $464
Consumo prom. mes: 1.000 UN</v>
      </c>
    </row>
    <row r="26" spans="1:11" ht="78.75" customHeight="1">
      <c r="A26" s="54">
        <f>'PRECIOS SUBRED SUR'!A33</f>
        <v>21</v>
      </c>
      <c r="B26" s="51" t="str">
        <f>'PRECIOS SUBRED SUR'!B33</f>
        <v>TUBO TAPA GRIS FLUORURO DE SODIO Y OXALATO DE POTASIO 13 X 100</v>
      </c>
      <c r="C26" s="54">
        <f>IF('PRECIOS SUBRED SUR'!C33="","",'PRECIOS SUBRED SUR'!C33)</f>
        <v>1</v>
      </c>
      <c r="D26" s="51" t="str">
        <f>'PRECIOS SUBRED SUR'!D33</f>
        <v>GRADILLA X 100 UNIDADES</v>
      </c>
      <c r="E26" s="52" t="str">
        <f>IF('PRECIOS SUBRED SUR'!E33="","",'PRECIOS SUBRED SUR'!E33)</f>
        <v/>
      </c>
      <c r="F26" s="52" t="str">
        <f>IF('PRECIOS SUBRED SUR'!F33="","",'PRECIOS SUBRED SUR'!F33)</f>
        <v/>
      </c>
      <c r="G26" s="52" t="str">
        <f>IF('PRECIOS SUBRED SUR'!G33="","",'PRECIOS SUBRED SUR'!G33)</f>
        <v/>
      </c>
      <c r="H26" s="54" t="str">
        <f>IF('PRECIOS SUBRED SUR'!I33="","",'PRECIOS SUBRED SUR'!I33)</f>
        <v/>
      </c>
      <c r="I26" s="54" t="str">
        <f>IF('PRECIOS SUBRED SUR'!J33="","",'PRECIOS SUBRED SUR'!J33)</f>
        <v/>
      </c>
      <c r="J26" s="53">
        <f>'PRECIOS SUBRED SUR'!M33</f>
        <v>63070</v>
      </c>
      <c r="K26" s="51" t="str">
        <f>'PRECIOS SUBRED SUR'!Q33</f>
        <v>ANNAR DIAGNÓSTICA IMPORT S.A.S. — $62.642
QUINBERLAB S.A.S. — $63.070</v>
      </c>
    </row>
    <row r="27" spans="1:11" ht="78.75" customHeight="1">
      <c r="A27" s="54">
        <f>'PRECIOS SUBRED SUR'!A34</f>
        <v>22</v>
      </c>
      <c r="B27" s="51" t="str">
        <f>'PRECIOS SUBRED SUR'!B34</f>
        <v>TUBO TAPA GRIS FLUORURO DE SODIO Y OXALATO DE POTASIO 13 X 100</v>
      </c>
      <c r="C27" s="54">
        <f>IF('PRECIOS SUBRED SUR'!C34="","",'PRECIOS SUBRED SUR'!C34)</f>
        <v>200</v>
      </c>
      <c r="D27" s="51" t="str">
        <f>'PRECIOS SUBRED SUR'!D34</f>
        <v>UNIDAD</v>
      </c>
      <c r="E27" s="52" t="str">
        <f>IF('PRECIOS SUBRED SUR'!E34="","",'PRECIOS SUBRED SUR'!E34)</f>
        <v/>
      </c>
      <c r="F27" s="52" t="str">
        <f>IF('PRECIOS SUBRED SUR'!F34="","",'PRECIOS SUBRED SUR'!F34)</f>
        <v/>
      </c>
      <c r="G27" s="52" t="str">
        <f>IF('PRECIOS SUBRED SUR'!G34="","",'PRECIOS SUBRED SUR'!G34)</f>
        <v/>
      </c>
      <c r="H27" s="54" t="str">
        <f>IF('PRECIOS SUBRED SUR'!I34="","",'PRECIOS SUBRED SUR'!I34)</f>
        <v/>
      </c>
      <c r="I27" s="54" t="str">
        <f>IF('PRECIOS SUBRED SUR'!J34="","",'PRECIOS SUBRED SUR'!J34)</f>
        <v/>
      </c>
      <c r="J27" s="53">
        <f>'PRECIOS SUBRED SUR'!M34</f>
        <v>1028</v>
      </c>
      <c r="K27" s="51" t="str">
        <f>'PRECIOS SUBRED SUR'!Q34</f>
        <v>ANNAR DIAGNÓSTICA IMPORT S.A.S. — $626
QUINBERLAB S.A.S. — $1.028
Consumo prom. mes: 100 UN</v>
      </c>
    </row>
    <row r="28" spans="1:11" ht="78.75" customHeight="1">
      <c r="A28" s="54">
        <f>'PRECIOS SUBRED SUR'!A35</f>
        <v>23</v>
      </c>
      <c r="B28" s="51" t="str">
        <f>'PRECIOS SUBRED SUR'!B35</f>
        <v>TUBO AL VACÍO SIN ADITIVO 6 ML con tapa plástico de seguridad</v>
      </c>
      <c r="C28" s="54">
        <f>IF('PRECIOS SUBRED SUR'!C35="","",'PRECIOS SUBRED SUR'!C35)</f>
        <v>1</v>
      </c>
      <c r="D28" s="51" t="str">
        <f>'PRECIOS SUBRED SUR'!D35</f>
        <v>GRADILLA X 100 UNIDADES</v>
      </c>
      <c r="E28" s="52" t="str">
        <f>IF('PRECIOS SUBRED SUR'!E35="","",'PRECIOS SUBRED SUR'!E35)</f>
        <v/>
      </c>
      <c r="F28" s="52" t="str">
        <f>IF('PRECIOS SUBRED SUR'!F35="","",'PRECIOS SUBRED SUR'!F35)</f>
        <v/>
      </c>
      <c r="G28" s="52" t="str">
        <f>IF('PRECIOS SUBRED SUR'!G35="","",'PRECIOS SUBRED SUR'!G35)</f>
        <v/>
      </c>
      <c r="H28" s="54" t="str">
        <f>IF('PRECIOS SUBRED SUR'!I35="","",'PRECIOS SUBRED SUR'!I35)</f>
        <v/>
      </c>
      <c r="I28" s="54" t="str">
        <f>IF('PRECIOS SUBRED SUR'!J35="","",'PRECIOS SUBRED SUR'!J35)</f>
        <v/>
      </c>
      <c r="J28" s="53">
        <f>'PRECIOS SUBRED SUR'!M35</f>
        <v>56585</v>
      </c>
      <c r="K28" s="51" t="str">
        <f>'PRECIOS SUBRED SUR'!Q35</f>
        <v>ANNAR DIAGNÓSTICA IMPORT S.A.S. — $54.740
QUINBERLAB S.A.S. — $56.585</v>
      </c>
    </row>
    <row r="29" spans="1:11" ht="78.75" customHeight="1">
      <c r="A29" s="54">
        <f>'PRECIOS SUBRED SUR'!A36</f>
        <v>24</v>
      </c>
      <c r="B29" s="51" t="str">
        <f>'PRECIOS SUBRED SUR'!B36</f>
        <v>TUBO AL VACÍO SIN ADITIVO 6 ML con tapa plástico de seguridad</v>
      </c>
      <c r="C29" s="54">
        <f>IF('PRECIOS SUBRED SUR'!C36="","",'PRECIOS SUBRED SUR'!C36)</f>
        <v>4000</v>
      </c>
      <c r="D29" s="51" t="str">
        <f>'PRECIOS SUBRED SUR'!D36</f>
        <v>UNIDAD</v>
      </c>
      <c r="E29" s="52" t="str">
        <f>IF('PRECIOS SUBRED SUR'!E36="","",'PRECIOS SUBRED SUR'!E36)</f>
        <v/>
      </c>
      <c r="F29" s="52" t="str">
        <f>IF('PRECIOS SUBRED SUR'!F36="","",'PRECIOS SUBRED SUR'!F36)</f>
        <v/>
      </c>
      <c r="G29" s="52" t="str">
        <f>IF('PRECIOS SUBRED SUR'!G36="","",'PRECIOS SUBRED SUR'!G36)</f>
        <v/>
      </c>
      <c r="H29" s="54" t="str">
        <f>IF('PRECIOS SUBRED SUR'!I36="","",'PRECIOS SUBRED SUR'!I36)</f>
        <v/>
      </c>
      <c r="I29" s="54" t="str">
        <f>IF('PRECIOS SUBRED SUR'!J36="","",'PRECIOS SUBRED SUR'!J36)</f>
        <v/>
      </c>
      <c r="J29" s="53">
        <f>'PRECIOS SUBRED SUR'!M36</f>
        <v>690</v>
      </c>
      <c r="K29" s="51" t="str">
        <f>'PRECIOS SUBRED SUR'!Q36</f>
        <v>ANNAR DIAGNÓSTICA IMPORT S.A.S. — $547
QUINBERLAB S.A.S. — $690
Consumo prom. mes: 2.000 UN</v>
      </c>
    </row>
    <row r="30" spans="1:11" ht="78.75" customHeight="1">
      <c r="A30" s="54">
        <f>'PRECIOS SUBRED SUR'!A37</f>
        <v>25</v>
      </c>
      <c r="B30" s="51" t="str">
        <f>'PRECIOS SUBRED SUR'!B37</f>
        <v>TUBO TAPA VERDE CON HEPARINA DE SODIO X ENTRE 3 Y 5 ML con tapa plástico de seguridad</v>
      </c>
      <c r="C30" s="54">
        <f>IF('PRECIOS SUBRED SUR'!C37="","",'PRECIOS SUBRED SUR'!C37)</f>
        <v>1</v>
      </c>
      <c r="D30" s="51" t="str">
        <f>'PRECIOS SUBRED SUR'!D37</f>
        <v>GRADILLA X 100 UNIDADES</v>
      </c>
      <c r="E30" s="52" t="str">
        <f>IF('PRECIOS SUBRED SUR'!E37="","",'PRECIOS SUBRED SUR'!E37)</f>
        <v/>
      </c>
      <c r="F30" s="52" t="str">
        <f>IF('PRECIOS SUBRED SUR'!F37="","",'PRECIOS SUBRED SUR'!F37)</f>
        <v/>
      </c>
      <c r="G30" s="52" t="str">
        <f>IF('PRECIOS SUBRED SUR'!G37="","",'PRECIOS SUBRED SUR'!G37)</f>
        <v/>
      </c>
      <c r="H30" s="54" t="str">
        <f>IF('PRECIOS SUBRED SUR'!I37="","",'PRECIOS SUBRED SUR'!I37)</f>
        <v/>
      </c>
      <c r="I30" s="54" t="str">
        <f>IF('PRECIOS SUBRED SUR'!J37="","",'PRECIOS SUBRED SUR'!J37)</f>
        <v/>
      </c>
      <c r="J30" s="53">
        <f>'PRECIOS SUBRED SUR'!M37</f>
        <v>54740</v>
      </c>
      <c r="K30" s="51" t="str">
        <f>'PRECIOS SUBRED SUR'!Q37</f>
        <v>ANNAR DIAGNÓSTICA IMPORT S.A.S. — $53.645
QUINBERLAB S.A.S. — $54.740</v>
      </c>
    </row>
    <row r="31" spans="1:11" ht="78.75" customHeight="1">
      <c r="A31" s="54">
        <f>'PRECIOS SUBRED SUR'!A38</f>
        <v>26</v>
      </c>
      <c r="B31" s="51" t="str">
        <f>'PRECIOS SUBRED SUR'!B38</f>
        <v>HOLDER (camisa) un solo uso</v>
      </c>
      <c r="C31" s="54">
        <f>IF('PRECIOS SUBRED SUR'!C38="","",'PRECIOS SUBRED SUR'!C38)</f>
        <v>1</v>
      </c>
      <c r="D31" s="51" t="str">
        <f>'PRECIOS SUBRED SUR'!D38</f>
        <v>CAJA X 20 UNIDADES</v>
      </c>
      <c r="E31" s="52" t="str">
        <f>IF('PRECIOS SUBRED SUR'!E38="","",'PRECIOS SUBRED SUR'!E38)</f>
        <v/>
      </c>
      <c r="F31" s="52" t="str">
        <f>IF('PRECIOS SUBRED SUR'!F38="","",'PRECIOS SUBRED SUR'!F38)</f>
        <v/>
      </c>
      <c r="G31" s="52" t="str">
        <f>IF('PRECIOS SUBRED SUR'!G38="","",'PRECIOS SUBRED SUR'!G38)</f>
        <v/>
      </c>
      <c r="H31" s="54" t="str">
        <f>IF('PRECIOS SUBRED SUR'!I38="","",'PRECIOS SUBRED SUR'!I38)</f>
        <v/>
      </c>
      <c r="I31" s="54" t="str">
        <f>IF('PRECIOS SUBRED SUR'!J38="","",'PRECIOS SUBRED SUR'!J38)</f>
        <v/>
      </c>
      <c r="J31" s="53">
        <f>'PRECIOS SUBRED SUR'!M38</f>
        <v>166600</v>
      </c>
      <c r="K31" s="51" t="str">
        <f>'PRECIOS SUBRED SUR'!Q38</f>
        <v>ANNAR DIAGNÓSTICA IMPORT S.A.S. — $119.000
QUINBERLAB S.A.S. — $166.600</v>
      </c>
    </row>
    <row r="32" spans="1:11" ht="78.75" customHeight="1">
      <c r="A32" s="54">
        <f>'PRECIOS SUBRED SUR'!A39</f>
        <v>27</v>
      </c>
      <c r="B32" s="51" t="str">
        <f>'PRECIOS SUBRED SUR'!B39</f>
        <v>HOLDER (camisa) un solo uso</v>
      </c>
      <c r="C32" s="54">
        <f>IF('PRECIOS SUBRED SUR'!C39="","",'PRECIOS SUBRED SUR'!C39)</f>
        <v>120</v>
      </c>
      <c r="D32" s="51" t="str">
        <f>'PRECIOS SUBRED SUR'!D39</f>
        <v>UNIDAD</v>
      </c>
      <c r="E32" s="52" t="str">
        <f>IF('PRECIOS SUBRED SUR'!E39="","",'PRECIOS SUBRED SUR'!E39)</f>
        <v/>
      </c>
      <c r="F32" s="52" t="str">
        <f>IF('PRECIOS SUBRED SUR'!F39="","",'PRECIOS SUBRED SUR'!F39)</f>
        <v/>
      </c>
      <c r="G32" s="52" t="str">
        <f>IF('PRECIOS SUBRED SUR'!G39="","",'PRECIOS SUBRED SUR'!G39)</f>
        <v/>
      </c>
      <c r="H32" s="54" t="str">
        <f>IF('PRECIOS SUBRED SUR'!I39="","",'PRECIOS SUBRED SUR'!I39)</f>
        <v/>
      </c>
      <c r="I32" s="54" t="str">
        <f>IF('PRECIOS SUBRED SUR'!J39="","",'PRECIOS SUBRED SUR'!J39)</f>
        <v/>
      </c>
      <c r="J32" s="53">
        <f>'PRECIOS SUBRED SUR'!M39</f>
        <v>5950</v>
      </c>
      <c r="K32" s="51" t="str">
        <f>'PRECIOS SUBRED SUR'!Q39</f>
        <v>ANNAR DIAGNÓSTICA IMPORT S.A.S. — $5.950
QUINBERLAB S.A.S. — $5.950</v>
      </c>
    </row>
    <row r="33" spans="1:11" ht="78.75" customHeight="1">
      <c r="A33" s="54">
        <f>'PRECIOS SUBRED SUR'!A40</f>
        <v>28</v>
      </c>
      <c r="B33" s="51" t="str">
        <f>'PRECIOS SUBRED SUR'!B40</f>
        <v>TUBO AL VACÍO TAPA VERDE 5 ml HEPARINA DE LITIO</v>
      </c>
      <c r="C33" s="54">
        <f>IF('PRECIOS SUBRED SUR'!C40="","",'PRECIOS SUBRED SUR'!C40)</f>
        <v>7000</v>
      </c>
      <c r="D33" s="51" t="str">
        <f>'PRECIOS SUBRED SUR'!D40</f>
        <v>UNIDAD</v>
      </c>
      <c r="E33" s="52" t="str">
        <f>IF('PRECIOS SUBRED SUR'!E40="","",'PRECIOS SUBRED SUR'!E40)</f>
        <v/>
      </c>
      <c r="F33" s="52" t="str">
        <f>IF('PRECIOS SUBRED SUR'!F40="","",'PRECIOS SUBRED SUR'!F40)</f>
        <v/>
      </c>
      <c r="G33" s="52" t="str">
        <f>IF('PRECIOS SUBRED SUR'!G40="","",'PRECIOS SUBRED SUR'!G40)</f>
        <v/>
      </c>
      <c r="H33" s="54" t="str">
        <f>IF('PRECIOS SUBRED SUR'!I40="","",'PRECIOS SUBRED SUR'!I40)</f>
        <v/>
      </c>
      <c r="I33" s="54" t="str">
        <f>IF('PRECIOS SUBRED SUR'!J40="","",'PRECIOS SUBRED SUR'!J40)</f>
        <v/>
      </c>
      <c r="J33" s="53">
        <f>'PRECIOS SUBRED SUR'!M40</f>
        <v>964</v>
      </c>
      <c r="K33" s="51" t="str">
        <f>'PRECIOS SUBRED SUR'!Q40</f>
        <v>ANNAR DIAGNÓSTICA IMPORT S.A.S. — $933
QUINBERLAB S.A.S. — $964
Consumo prom. mes: 3.500 UN</v>
      </c>
    </row>
    <row r="36" spans="1:11" ht="57.2" customHeight="1">
      <c r="A36" s="108" t="s">
        <v>98</v>
      </c>
      <c r="B36" s="109"/>
      <c r="C36" s="109"/>
      <c r="D36" s="109"/>
      <c r="E36" s="109"/>
      <c r="F36" s="109"/>
      <c r="G36" s="109"/>
      <c r="H36" s="109"/>
      <c r="I36" s="109"/>
      <c r="J36" s="109"/>
      <c r="K36" s="110"/>
    </row>
  </sheetData>
  <mergeCells count="4">
    <mergeCell ref="A1:K2"/>
    <mergeCell ref="A3:K3"/>
    <mergeCell ref="A36:K36"/>
    <mergeCell ref="A4:K4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9"/>
  <sheetViews>
    <sheetView workbookViewId="0">
      <selection activeCell="D13" sqref="D13:F13"/>
    </sheetView>
  </sheetViews>
  <sheetFormatPr baseColWidth="10" defaultColWidth="8.85546875" defaultRowHeight="12.75"/>
  <cols>
    <col min="1" max="3" width="16" customWidth="1"/>
    <col min="4" max="6" width="14" customWidth="1"/>
    <col min="7" max="9" width="15" customWidth="1"/>
    <col min="10" max="11" width="16" customWidth="1"/>
  </cols>
  <sheetData>
    <row r="1" spans="1:11" ht="38.85" customHeight="1">
      <c r="A1" s="112" t="s">
        <v>99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</row>
    <row r="2" spans="1:11" ht="38.85" customHeight="1">
      <c r="A2" s="112"/>
      <c r="B2" s="112"/>
      <c r="C2" s="112"/>
      <c r="D2" s="112"/>
      <c r="E2" s="112"/>
      <c r="F2" s="112"/>
      <c r="G2" s="112"/>
      <c r="H2" s="112"/>
      <c r="I2" s="112"/>
      <c r="J2" s="112"/>
      <c r="K2" s="112"/>
    </row>
    <row r="4" spans="1:11" ht="45.2" customHeight="1">
      <c r="A4" s="111" t="s">
        <v>100</v>
      </c>
      <c r="B4" s="111"/>
      <c r="C4" s="111"/>
      <c r="D4" s="113">
        <v>1</v>
      </c>
      <c r="E4" s="113"/>
      <c r="F4" s="113"/>
      <c r="G4" s="114" t="s">
        <v>101</v>
      </c>
      <c r="H4" s="114"/>
      <c r="I4" s="114"/>
      <c r="J4" s="114"/>
      <c r="K4" s="114"/>
    </row>
    <row r="6" spans="1:11" ht="33.200000000000003" customHeight="1">
      <c r="A6" s="115" t="s">
        <v>102</v>
      </c>
      <c r="B6" s="115"/>
      <c r="C6" s="115"/>
      <c r="D6" s="115"/>
      <c r="E6" s="115"/>
      <c r="F6" s="115"/>
      <c r="G6" s="115"/>
      <c r="H6" s="115"/>
      <c r="I6" s="115"/>
      <c r="J6" s="115"/>
      <c r="K6" s="115"/>
    </row>
    <row r="7" spans="1:11" ht="32.1" customHeight="1">
      <c r="A7" s="116" t="s">
        <v>90</v>
      </c>
      <c r="B7" s="117"/>
      <c r="C7" s="117"/>
      <c r="D7" s="118" t="str">
        <f>INDEX('PRECIOS SUBRED SUR'!$B$13:$B$40,$D$4)</f>
        <v>EQUIPO ALADO: Equipo alado de recolección de sangre para toma de muestras múltiples, tubo flexible con aguja número 23</v>
      </c>
      <c r="E7" s="117"/>
      <c r="F7" s="117"/>
      <c r="G7" s="117"/>
      <c r="H7" s="117"/>
      <c r="I7" s="117"/>
      <c r="J7" s="117"/>
      <c r="K7" s="117"/>
    </row>
    <row r="8" spans="1:11" ht="32.1" customHeight="1">
      <c r="A8" s="117"/>
      <c r="B8" s="117"/>
      <c r="C8" s="117"/>
      <c r="D8" s="117"/>
      <c r="E8" s="117"/>
      <c r="F8" s="117"/>
      <c r="G8" s="117"/>
      <c r="H8" s="117"/>
      <c r="I8" s="117"/>
      <c r="J8" s="117"/>
      <c r="K8" s="117"/>
    </row>
    <row r="9" spans="1:11" ht="32.1" customHeight="1">
      <c r="A9" s="117"/>
      <c r="B9" s="117"/>
      <c r="C9" s="117"/>
      <c r="D9" s="117"/>
      <c r="E9" s="117"/>
      <c r="F9" s="117"/>
      <c r="G9" s="117"/>
      <c r="H9" s="117"/>
      <c r="I9" s="117"/>
      <c r="J9" s="117"/>
      <c r="K9" s="117"/>
    </row>
    <row r="11" spans="1:11" ht="42.75" customHeight="1">
      <c r="A11" s="116" t="s">
        <v>92</v>
      </c>
      <c r="B11" s="117"/>
      <c r="C11" s="117"/>
      <c r="D11" s="118" t="str">
        <f>INDEX('PRECIOS SUBRED SUR'!$D$13:$D$40,$D$4)</f>
        <v>CAJA X 50 UNIDADES</v>
      </c>
      <c r="E11" s="117"/>
      <c r="F11" s="117"/>
      <c r="G11" s="116" t="s">
        <v>103</v>
      </c>
      <c r="H11" s="117"/>
      <c r="I11" s="117"/>
      <c r="J11" s="119">
        <f>INDEX('PRECIOS SUBRED SUR'!$M$13:$M$40,$D$4)</f>
        <v>54740</v>
      </c>
      <c r="K11" s="117"/>
    </row>
    <row r="13" spans="1:11" ht="42.75" customHeight="1">
      <c r="A13" s="116" t="s">
        <v>91</v>
      </c>
      <c r="B13" s="117"/>
      <c r="C13" s="117"/>
      <c r="D13" s="118">
        <f>IF(INDEX('PRECIOS SUBRED SUR'!$C$13:$C$40,$D$4)="","",INDEX('PRECIOS SUBRED SUR'!$C$13:$C$40,$D$4))</f>
        <v>25</v>
      </c>
      <c r="E13" s="117"/>
      <c r="F13" s="117"/>
      <c r="G13" s="116" t="s">
        <v>104</v>
      </c>
      <c r="H13" s="117"/>
      <c r="I13" s="117"/>
      <c r="J13" s="119" t="str">
        <f>IF(INDEX('PRECIOS SUBRED SUR'!$E$13:$E$40,$D$4)="","",INDEX('PRECIOS SUBRED SUR'!$E$13:$E$40,$D$4))</f>
        <v/>
      </c>
      <c r="K13" s="117"/>
    </row>
    <row r="15" spans="1:11" ht="42.75" customHeight="1">
      <c r="A15" s="116" t="s">
        <v>105</v>
      </c>
      <c r="B15" s="117"/>
      <c r="C15" s="117"/>
      <c r="D15" s="119" t="str">
        <f>IF(INDEX('PRECIOS SUBRED SUR'!$F$13:$F$40,$D$4)="","",INDEX('PRECIOS SUBRED SUR'!$F$13:$F$40,$D$4))</f>
        <v/>
      </c>
      <c r="E15" s="117"/>
      <c r="F15" s="117"/>
      <c r="G15" s="116" t="s">
        <v>106</v>
      </c>
      <c r="H15" s="117"/>
      <c r="I15" s="117"/>
      <c r="J15" s="119" t="str">
        <f>IF(INDEX('PRECIOS SUBRED SUR'!$G$13:$G$40,$D$4)="","",INDEX('PRECIOS SUBRED SUR'!$G$13:$G$40,$D$4))</f>
        <v/>
      </c>
      <c r="K15" s="117"/>
    </row>
    <row r="17" spans="1:11" ht="42.75" customHeight="1">
      <c r="A17" s="116" t="s">
        <v>94</v>
      </c>
      <c r="B17" s="117"/>
      <c r="C17" s="117"/>
      <c r="D17" s="118" t="str">
        <f>IF(INDEX('PRECIOS SUBRED SUR'!$I$13:$I$40,$D$4)="","",INDEX('PRECIOS SUBRED SUR'!$I$13:$I$40,$D$4))</f>
        <v/>
      </c>
      <c r="E17" s="117"/>
      <c r="F17" s="117"/>
      <c r="G17" s="116" t="s">
        <v>95</v>
      </c>
      <c r="H17" s="117"/>
      <c r="I17" s="117"/>
      <c r="J17" s="118" t="str">
        <f>IF(INDEX('PRECIOS SUBRED SUR'!$J$13:$J$40,$D$4)="","",INDEX('PRECIOS SUBRED SUR'!$J$13:$J$40,$D$4))</f>
        <v/>
      </c>
      <c r="K17" s="117"/>
    </row>
    <row r="19" spans="1:11" ht="36" customHeight="1">
      <c r="A19" s="112" t="s">
        <v>107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</row>
    <row r="20" spans="1:11" ht="33.200000000000003" customHeight="1">
      <c r="A20" s="118" t="str">
        <f>INDEX('PRECIOS SUBRED SUR'!$Q$13:$Q$40,$D$4)</f>
        <v>ANNAR DIAGNÓSTICA IMPORT S.A.S. — $53.645
QUINBERLAB S.A.S. — $54.740
Consumo prom. mes: 1 UN</v>
      </c>
      <c r="B20" s="117"/>
      <c r="C20" s="117"/>
      <c r="D20" s="117"/>
      <c r="E20" s="117"/>
      <c r="F20" s="117"/>
      <c r="G20" s="117"/>
      <c r="H20" s="117"/>
      <c r="I20" s="117"/>
      <c r="J20" s="117"/>
      <c r="K20" s="117"/>
    </row>
    <row r="21" spans="1:11" ht="33.200000000000003" customHeight="1">
      <c r="A21" s="117"/>
      <c r="B21" s="117"/>
      <c r="C21" s="117"/>
      <c r="D21" s="117"/>
      <c r="E21" s="117"/>
      <c r="F21" s="117"/>
      <c r="G21" s="117"/>
      <c r="H21" s="117"/>
      <c r="I21" s="117"/>
      <c r="J21" s="117"/>
      <c r="K21" s="117"/>
    </row>
    <row r="22" spans="1:11" ht="33.200000000000003" customHeight="1">
      <c r="A22" s="117"/>
      <c r="B22" s="117"/>
      <c r="C22" s="117"/>
      <c r="D22" s="117"/>
      <c r="E22" s="117"/>
      <c r="F22" s="117"/>
      <c r="G22" s="117"/>
      <c r="H22" s="117"/>
      <c r="I22" s="117"/>
      <c r="J22" s="117"/>
      <c r="K22" s="117"/>
    </row>
    <row r="23" spans="1:11" ht="33.200000000000003" customHeight="1">
      <c r="A23" s="117"/>
      <c r="B23" s="117"/>
      <c r="C23" s="117"/>
      <c r="D23" s="117"/>
      <c r="E23" s="117"/>
      <c r="F23" s="117"/>
      <c r="G23" s="117"/>
      <c r="H23" s="117"/>
      <c r="I23" s="117"/>
      <c r="J23" s="117"/>
      <c r="K23" s="117"/>
    </row>
    <row r="25" spans="1:11" ht="26.85" customHeight="1">
      <c r="A25" s="120" t="s">
        <v>108</v>
      </c>
      <c r="B25" s="120"/>
      <c r="C25" s="120"/>
      <c r="D25" s="120"/>
      <c r="E25" s="120"/>
      <c r="F25" s="120"/>
      <c r="G25" s="120"/>
      <c r="H25" s="120"/>
      <c r="I25" s="120"/>
      <c r="J25" s="120"/>
      <c r="K25" s="120"/>
    </row>
    <row r="26" spans="1:11" ht="26.85" customHeight="1">
      <c r="A26" s="120"/>
      <c r="B26" s="120"/>
      <c r="C26" s="120"/>
      <c r="D26" s="120"/>
      <c r="E26" s="120"/>
      <c r="F26" s="120"/>
      <c r="G26" s="120"/>
      <c r="H26" s="120"/>
      <c r="I26" s="120"/>
      <c r="J26" s="120"/>
      <c r="K26" s="120"/>
    </row>
    <row r="28" spans="1:11" ht="30.75" customHeight="1">
      <c r="A28" s="111" t="str">
        <f>HYPERLINK("#'PRECIOS SUBRED SUR'!A1","◀ VOLVER AL FORMATO DE PRECIOS")</f>
        <v>◀ VOLVER AL FORMATO DE PRECIOS</v>
      </c>
      <c r="B28" s="111"/>
      <c r="C28" s="111"/>
      <c r="D28" s="111"/>
      <c r="E28" s="111"/>
      <c r="G28" s="111" t="str">
        <f>HYPERLINK("#'VISTA CON FILTROS'!A1","▼ IR A FILTRAR LAS 28 REFERENCIAS")</f>
        <v>▼ IR A FILTRAR LAS 28 REFERENCIAS</v>
      </c>
      <c r="H28" s="111"/>
      <c r="I28" s="111"/>
      <c r="J28" s="111"/>
      <c r="K28" s="111"/>
    </row>
    <row r="29" spans="1:11" ht="30.75" customHeight="1">
      <c r="A29" s="111"/>
      <c r="B29" s="111"/>
      <c r="C29" s="111"/>
      <c r="D29" s="111"/>
      <c r="E29" s="111"/>
      <c r="G29" s="111"/>
      <c r="H29" s="111"/>
      <c r="I29" s="111"/>
      <c r="J29" s="111"/>
      <c r="K29" s="111"/>
    </row>
  </sheetData>
  <mergeCells count="28">
    <mergeCell ref="A20:K23"/>
    <mergeCell ref="A25:K26"/>
    <mergeCell ref="A28:E29"/>
    <mergeCell ref="G28:K29"/>
    <mergeCell ref="A17:C17"/>
    <mergeCell ref="D17:F17"/>
    <mergeCell ref="G17:I17"/>
    <mergeCell ref="J17:K17"/>
    <mergeCell ref="A19:K19"/>
    <mergeCell ref="A13:C13"/>
    <mergeCell ref="D13:F13"/>
    <mergeCell ref="G13:I13"/>
    <mergeCell ref="J13:K13"/>
    <mergeCell ref="A15:C15"/>
    <mergeCell ref="D15:F15"/>
    <mergeCell ref="G15:I15"/>
    <mergeCell ref="J15:K15"/>
    <mergeCell ref="A7:C9"/>
    <mergeCell ref="D7:K9"/>
    <mergeCell ref="A11:C11"/>
    <mergeCell ref="D11:F11"/>
    <mergeCell ref="G11:I11"/>
    <mergeCell ref="J11:K11"/>
    <mergeCell ref="A1:K2"/>
    <mergeCell ref="A4:C4"/>
    <mergeCell ref="D4:F4"/>
    <mergeCell ref="G4:K4"/>
    <mergeCell ref="A6:K6"/>
  </mergeCells>
  <dataValidations count="1">
    <dataValidation type="list" sqref="D4" xr:uid="{00000000-0002-0000-0200-000000000000}">
      <formula1>"1,2,3,4,5,6,7,8,9,10,11,12,13,14,15,16,17,18,19,20,21,22,23,24,25,26,27,28"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PRECIOS SUBRED SUR</vt:lpstr>
      <vt:lpstr>VISTA CON FILTROS</vt:lpstr>
      <vt:lpstr>DESPLEGAR ÍTEM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ASIFAR03</dc:creator>
  <cp:lastModifiedBy>Administrativo.farmacia</cp:lastModifiedBy>
  <dcterms:created xsi:type="dcterms:W3CDTF">2026-09-27T00:10:36Z</dcterms:created>
  <dcterms:modified xsi:type="dcterms:W3CDTF">2026-10-09T21:02:17Z</dcterms:modified>
</cp:coreProperties>
</file>