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9941D05E-68EC-4685-9564-AE3F1712FD66}" xr6:coauthVersionLast="47" xr6:coauthVersionMax="47" xr10:uidLastSave="{00000000-0000-0000-0000-000000000000}"/>
  <bookViews>
    <workbookView xWindow="-108" yWindow="-108" windowWidth="23256" windowHeight="13896" activeTab="2" xr2:uid="{00000000-000D-0000-FFFF-FFFF00000000}"/>
  </bookViews>
  <sheets>
    <sheet name="COTIZADORES" sheetId="1" r:id="rId1"/>
    <sheet name="RRHH" sheetId="2" r:id="rId2"/>
    <sheet name="ESTRUCTURA DE COSTO" sheetId="3" r:id="rId3"/>
    <sheet name="PRESUPUESTO OFICIAL" sheetId="4" r:id="rId4"/>
  </sheets>
  <definedNames>
    <definedName name="_xlnm._FilterDatabase" localSheetId="2" hidden="1">'ESTRUCTURA DE COSTO'!$A$4:$AA$31</definedName>
    <definedName name="_xlnm.Print_Area" localSheetId="0">COTIZADORES!$A$1:$J$26</definedName>
    <definedName name="_xlnm.Print_Area" localSheetId="2">'ESTRUCTURA DE COSTO'!$A$1:$AB$37</definedName>
    <definedName name="_xlnm.Print_Area" localSheetId="3">'PRESUPUESTO OFICIAL'!$A$1:$L$73</definedName>
    <definedName name="_xlnm.Print_Area" localSheetId="1">RRHH!$A$1:$L$8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1" i="3" l="1"/>
  <c r="Y31" i="3" s="1"/>
  <c r="W31" i="3"/>
  <c r="AA31" i="3" s="1"/>
  <c r="T31" i="3"/>
  <c r="U31" i="3" s="1"/>
  <c r="V31" i="3" s="1"/>
  <c r="O31" i="3"/>
  <c r="P31" i="3" s="1"/>
  <c r="Q31" i="3" s="1"/>
  <c r="J31" i="3"/>
  <c r="K31" i="3" s="1"/>
  <c r="L31" i="3" s="1"/>
  <c r="X30" i="3"/>
  <c r="W30" i="3"/>
  <c r="AA30" i="3" s="1"/>
  <c r="T30" i="3"/>
  <c r="U30" i="3" s="1"/>
  <c r="V30" i="3" s="1"/>
  <c r="O30" i="3"/>
  <c r="P30" i="3" s="1"/>
  <c r="Q30" i="3" s="1"/>
  <c r="J30" i="3"/>
  <c r="K30" i="3" s="1"/>
  <c r="L30" i="3" s="1"/>
  <c r="X29" i="3"/>
  <c r="W29" i="3"/>
  <c r="H31" i="4" s="1"/>
  <c r="I31" i="4" s="1"/>
  <c r="J31" i="4" s="1"/>
  <c r="K31" i="4" s="1"/>
  <c r="T29" i="3"/>
  <c r="U29" i="3" s="1"/>
  <c r="V29" i="3" s="1"/>
  <c r="O29" i="3"/>
  <c r="P29" i="3" s="1"/>
  <c r="Q29" i="3" s="1"/>
  <c r="J29" i="3"/>
  <c r="K29" i="3" s="1"/>
  <c r="L29" i="3" s="1"/>
  <c r="X28" i="3"/>
  <c r="W28" i="3"/>
  <c r="AA28" i="3" s="1"/>
  <c r="T28" i="3"/>
  <c r="U28" i="3" s="1"/>
  <c r="V28" i="3" s="1"/>
  <c r="P28" i="3"/>
  <c r="Q28" i="3" s="1"/>
  <c r="O28" i="3"/>
  <c r="J28" i="3"/>
  <c r="K28" i="3" s="1"/>
  <c r="L28" i="3" s="1"/>
  <c r="X27" i="3"/>
  <c r="W27" i="3"/>
  <c r="H29" i="4" s="1"/>
  <c r="I29" i="4" s="1"/>
  <c r="J29" i="4" s="1"/>
  <c r="K29" i="4" s="1"/>
  <c r="T27" i="3"/>
  <c r="U27" i="3" s="1"/>
  <c r="V27" i="3" s="1"/>
  <c r="O27" i="3"/>
  <c r="P27" i="3" s="1"/>
  <c r="Q27" i="3" s="1"/>
  <c r="J27" i="3"/>
  <c r="K27" i="3" s="1"/>
  <c r="L27" i="3" s="1"/>
  <c r="AA26" i="3"/>
  <c r="Z26" i="3"/>
  <c r="Y26" i="3"/>
  <c r="X26" i="3"/>
  <c r="W26" i="3"/>
  <c r="H28" i="4" s="1"/>
  <c r="I28" i="4" s="1"/>
  <c r="J28" i="4" s="1"/>
  <c r="T26" i="3"/>
  <c r="U26" i="3" s="1"/>
  <c r="V26" i="3" s="1"/>
  <c r="O26" i="3"/>
  <c r="P26" i="3" s="1"/>
  <c r="Q26" i="3" s="1"/>
  <c r="J26" i="3"/>
  <c r="K26" i="3" s="1"/>
  <c r="L26" i="3" s="1"/>
  <c r="X25" i="3"/>
  <c r="W25" i="3"/>
  <c r="AA25" i="3" s="1"/>
  <c r="T25" i="3"/>
  <c r="U25" i="3" s="1"/>
  <c r="V25" i="3" s="1"/>
  <c r="O25" i="3"/>
  <c r="P25" i="3" s="1"/>
  <c r="Q25" i="3" s="1"/>
  <c r="J25" i="3"/>
  <c r="K25" i="3" s="1"/>
  <c r="L25" i="3" s="1"/>
  <c r="X24" i="3"/>
  <c r="W24" i="3"/>
  <c r="Z24" i="3" s="1"/>
  <c r="T24" i="3"/>
  <c r="U24" i="3" s="1"/>
  <c r="V24" i="3" s="1"/>
  <c r="O24" i="3"/>
  <c r="P24" i="3" s="1"/>
  <c r="Q24" i="3" s="1"/>
  <c r="J24" i="3"/>
  <c r="K24" i="3" s="1"/>
  <c r="L24" i="3" s="1"/>
  <c r="X23" i="3"/>
  <c r="W23" i="3"/>
  <c r="AA23" i="3" s="1"/>
  <c r="T23" i="3"/>
  <c r="U23" i="3" s="1"/>
  <c r="V23" i="3" s="1"/>
  <c r="O23" i="3"/>
  <c r="P23" i="3" s="1"/>
  <c r="Q23" i="3" s="1"/>
  <c r="J23" i="3"/>
  <c r="K23" i="3" s="1"/>
  <c r="L23" i="3" s="1"/>
  <c r="X22" i="3"/>
  <c r="W22" i="3"/>
  <c r="H24" i="4" s="1"/>
  <c r="I24" i="4" s="1"/>
  <c r="J24" i="4" s="1"/>
  <c r="T22" i="3"/>
  <c r="U22" i="3" s="1"/>
  <c r="V22" i="3" s="1"/>
  <c r="O22" i="3"/>
  <c r="P22" i="3" s="1"/>
  <c r="Q22" i="3" s="1"/>
  <c r="J22" i="3"/>
  <c r="K22" i="3" s="1"/>
  <c r="L22" i="3" s="1"/>
  <c r="X21" i="3"/>
  <c r="W21" i="3"/>
  <c r="H23" i="4" s="1"/>
  <c r="I23" i="4" s="1"/>
  <c r="J23" i="4" s="1"/>
  <c r="K23" i="4" s="1"/>
  <c r="T21" i="3"/>
  <c r="U21" i="3" s="1"/>
  <c r="V21" i="3" s="1"/>
  <c r="O21" i="3"/>
  <c r="P21" i="3" s="1"/>
  <c r="Q21" i="3" s="1"/>
  <c r="J21" i="3"/>
  <c r="K21" i="3" s="1"/>
  <c r="L21" i="3" s="1"/>
  <c r="X20" i="3"/>
  <c r="W20" i="3"/>
  <c r="AA20" i="3" s="1"/>
  <c r="T20" i="3"/>
  <c r="U20" i="3" s="1"/>
  <c r="V20" i="3" s="1"/>
  <c r="O20" i="3"/>
  <c r="P20" i="3" s="1"/>
  <c r="Q20" i="3" s="1"/>
  <c r="J20" i="3"/>
  <c r="K20" i="3" s="1"/>
  <c r="L20" i="3" s="1"/>
  <c r="X19" i="3"/>
  <c r="W19" i="3"/>
  <c r="AA19" i="3" s="1"/>
  <c r="T19" i="3"/>
  <c r="U19" i="3" s="1"/>
  <c r="V19" i="3" s="1"/>
  <c r="O19" i="3"/>
  <c r="P19" i="3" s="1"/>
  <c r="Q19" i="3" s="1"/>
  <c r="J19" i="3"/>
  <c r="K19" i="3" s="1"/>
  <c r="L19" i="3" s="1"/>
  <c r="AA18" i="3"/>
  <c r="Z18" i="3"/>
  <c r="X18" i="3"/>
  <c r="Y18" i="3" s="1"/>
  <c r="W18" i="3"/>
  <c r="H20" i="4" s="1"/>
  <c r="I20" i="4" s="1"/>
  <c r="J20" i="4" s="1"/>
  <c r="T18" i="3"/>
  <c r="U18" i="3" s="1"/>
  <c r="V18" i="3" s="1"/>
  <c r="O18" i="3"/>
  <c r="P18" i="3" s="1"/>
  <c r="Q18" i="3" s="1"/>
  <c r="J18" i="3"/>
  <c r="K18" i="3" s="1"/>
  <c r="L18" i="3" s="1"/>
  <c r="X17" i="3"/>
  <c r="W17" i="3"/>
  <c r="AA17" i="3" s="1"/>
  <c r="T17" i="3"/>
  <c r="U17" i="3" s="1"/>
  <c r="V17" i="3" s="1"/>
  <c r="O17" i="3"/>
  <c r="P17" i="3" s="1"/>
  <c r="Q17" i="3" s="1"/>
  <c r="J17" i="3"/>
  <c r="K17" i="3" s="1"/>
  <c r="L17" i="3" s="1"/>
  <c r="X16" i="3"/>
  <c r="W16" i="3"/>
  <c r="Z16" i="3" s="1"/>
  <c r="T16" i="3"/>
  <c r="U16" i="3" s="1"/>
  <c r="V16" i="3" s="1"/>
  <c r="O16" i="3"/>
  <c r="P16" i="3" s="1"/>
  <c r="Q16" i="3" s="1"/>
  <c r="J16" i="3"/>
  <c r="K16" i="3" s="1"/>
  <c r="L16" i="3" s="1"/>
  <c r="X15" i="3"/>
  <c r="W15" i="3"/>
  <c r="AA15" i="3" s="1"/>
  <c r="T15" i="3"/>
  <c r="U15" i="3" s="1"/>
  <c r="V15" i="3" s="1"/>
  <c r="O15" i="3"/>
  <c r="P15" i="3" s="1"/>
  <c r="Q15" i="3" s="1"/>
  <c r="J15" i="3"/>
  <c r="K15" i="3" s="1"/>
  <c r="L15" i="3" s="1"/>
  <c r="X14" i="3"/>
  <c r="W14" i="3"/>
  <c r="AA14" i="3" s="1"/>
  <c r="T14" i="3"/>
  <c r="U14" i="3" s="1"/>
  <c r="V14" i="3" s="1"/>
  <c r="O14" i="3"/>
  <c r="P14" i="3" s="1"/>
  <c r="Q14" i="3" s="1"/>
  <c r="J14" i="3"/>
  <c r="K14" i="3" s="1"/>
  <c r="L14" i="3" s="1"/>
  <c r="X13" i="3"/>
  <c r="W13" i="3"/>
  <c r="H15" i="4" s="1"/>
  <c r="I15" i="4" s="1"/>
  <c r="J15" i="4" s="1"/>
  <c r="T13" i="3"/>
  <c r="U13" i="3" s="1"/>
  <c r="V13" i="3" s="1"/>
  <c r="O13" i="3"/>
  <c r="P13" i="3" s="1"/>
  <c r="Q13" i="3" s="1"/>
  <c r="J13" i="3"/>
  <c r="K13" i="3" s="1"/>
  <c r="L13" i="3" s="1"/>
  <c r="X12" i="3"/>
  <c r="W12" i="3"/>
  <c r="AA12" i="3" s="1"/>
  <c r="T12" i="3"/>
  <c r="U12" i="3" s="1"/>
  <c r="V12" i="3" s="1"/>
  <c r="O12" i="3"/>
  <c r="P12" i="3" s="1"/>
  <c r="Q12" i="3" s="1"/>
  <c r="J12" i="3"/>
  <c r="K12" i="3" s="1"/>
  <c r="L12" i="3" s="1"/>
  <c r="X11" i="3"/>
  <c r="W11" i="3"/>
  <c r="AA11" i="3" s="1"/>
  <c r="T11" i="3"/>
  <c r="U11" i="3" s="1"/>
  <c r="V11" i="3" s="1"/>
  <c r="O11" i="3"/>
  <c r="P11" i="3" s="1"/>
  <c r="Q11" i="3" s="1"/>
  <c r="J11" i="3"/>
  <c r="K11" i="3" s="1"/>
  <c r="L11" i="3" s="1"/>
  <c r="AA10" i="3"/>
  <c r="X10" i="3"/>
  <c r="Y10" i="3" s="1"/>
  <c r="W10" i="3"/>
  <c r="H12" i="4" s="1"/>
  <c r="I12" i="4" s="1"/>
  <c r="J12" i="4" s="1"/>
  <c r="T10" i="3"/>
  <c r="U10" i="3" s="1"/>
  <c r="V10" i="3" s="1"/>
  <c r="P10" i="3"/>
  <c r="Q10" i="3" s="1"/>
  <c r="O10" i="3"/>
  <c r="J10" i="3"/>
  <c r="K10" i="3" s="1"/>
  <c r="L10" i="3" s="1"/>
  <c r="X9" i="3"/>
  <c r="W9" i="3"/>
  <c r="AA9" i="3" s="1"/>
  <c r="T9" i="3"/>
  <c r="U9" i="3" s="1"/>
  <c r="V9" i="3" s="1"/>
  <c r="O9" i="3"/>
  <c r="P9" i="3" s="1"/>
  <c r="Q9" i="3" s="1"/>
  <c r="J9" i="3"/>
  <c r="K9" i="3" s="1"/>
  <c r="L9" i="3" s="1"/>
  <c r="X8" i="3"/>
  <c r="W8" i="3"/>
  <c r="Z8" i="3" s="1"/>
  <c r="U8" i="3"/>
  <c r="V8" i="3" s="1"/>
  <c r="T8" i="3"/>
  <c r="O8" i="3"/>
  <c r="P8" i="3" s="1"/>
  <c r="Q8" i="3" s="1"/>
  <c r="J8" i="3"/>
  <c r="K8" i="3" s="1"/>
  <c r="L8" i="3" s="1"/>
  <c r="X7" i="3"/>
  <c r="W7" i="3"/>
  <c r="AA7" i="3" s="1"/>
  <c r="T7" i="3"/>
  <c r="U7" i="3" s="1"/>
  <c r="V7" i="3" s="1"/>
  <c r="O7" i="3"/>
  <c r="P7" i="3" s="1"/>
  <c r="Q7" i="3" s="1"/>
  <c r="J7" i="3"/>
  <c r="K7" i="3" s="1"/>
  <c r="L7" i="3" s="1"/>
  <c r="X6" i="3"/>
  <c r="W6" i="3"/>
  <c r="AA6" i="3" s="1"/>
  <c r="T6" i="3"/>
  <c r="U6" i="3" s="1"/>
  <c r="V6" i="3" s="1"/>
  <c r="O6" i="3"/>
  <c r="P6" i="3" s="1"/>
  <c r="Q6" i="3" s="1"/>
  <c r="J6" i="3"/>
  <c r="K6" i="3" s="1"/>
  <c r="L6" i="3" s="1"/>
  <c r="X5" i="3"/>
  <c r="W5" i="3"/>
  <c r="T5" i="3"/>
  <c r="U5" i="3" s="1"/>
  <c r="V5" i="3" s="1"/>
  <c r="O5" i="3"/>
  <c r="P5" i="3" s="1"/>
  <c r="Q5" i="3" s="1"/>
  <c r="J5" i="3"/>
  <c r="K5" i="3" s="1"/>
  <c r="L5" i="3" s="1"/>
  <c r="I4" i="2"/>
  <c r="J4" i="2" s="1"/>
  <c r="H33" i="4"/>
  <c r="I33" i="4" s="1"/>
  <c r="J33" i="4" s="1"/>
  <c r="G33" i="4"/>
  <c r="F33" i="4"/>
  <c r="E33" i="4"/>
  <c r="D33" i="4"/>
  <c r="C33" i="4"/>
  <c r="B33" i="4"/>
  <c r="H32" i="4"/>
  <c r="I32" i="4" s="1"/>
  <c r="J32" i="4" s="1"/>
  <c r="G32" i="4"/>
  <c r="F32" i="4"/>
  <c r="E32" i="4"/>
  <c r="D32" i="4"/>
  <c r="C32" i="4"/>
  <c r="B32" i="4"/>
  <c r="G31" i="4"/>
  <c r="F31" i="4"/>
  <c r="E31" i="4"/>
  <c r="D31" i="4"/>
  <c r="C31" i="4"/>
  <c r="B31" i="4"/>
  <c r="H30" i="4"/>
  <c r="I30" i="4" s="1"/>
  <c r="J30" i="4" s="1"/>
  <c r="G30" i="4"/>
  <c r="F30" i="4"/>
  <c r="E30" i="4"/>
  <c r="D30" i="4"/>
  <c r="C30" i="4"/>
  <c r="B30" i="4"/>
  <c r="G29" i="4"/>
  <c r="F29" i="4"/>
  <c r="E29" i="4"/>
  <c r="D29" i="4"/>
  <c r="C29" i="4"/>
  <c r="B29" i="4"/>
  <c r="G28" i="4"/>
  <c r="F28" i="4"/>
  <c r="K28" i="4" s="1"/>
  <c r="E28" i="4"/>
  <c r="D28" i="4"/>
  <c r="C28" i="4"/>
  <c r="B28" i="4"/>
  <c r="H27" i="4"/>
  <c r="I27" i="4" s="1"/>
  <c r="J27" i="4" s="1"/>
  <c r="G27" i="4"/>
  <c r="F27" i="4"/>
  <c r="E27" i="4"/>
  <c r="D27" i="4"/>
  <c r="C27" i="4"/>
  <c r="B27" i="4"/>
  <c r="G26" i="4"/>
  <c r="F26" i="4"/>
  <c r="E26" i="4"/>
  <c r="D26" i="4"/>
  <c r="C26" i="4"/>
  <c r="B26" i="4"/>
  <c r="H25" i="4"/>
  <c r="I25" i="4" s="1"/>
  <c r="J25" i="4" s="1"/>
  <c r="K25" i="4" s="1"/>
  <c r="G25" i="4"/>
  <c r="F25" i="4"/>
  <c r="E25" i="4"/>
  <c r="D25" i="4"/>
  <c r="C25" i="4"/>
  <c r="B25" i="4"/>
  <c r="G24" i="4"/>
  <c r="F24" i="4"/>
  <c r="E24" i="4"/>
  <c r="D24" i="4"/>
  <c r="C24" i="4"/>
  <c r="B24" i="4"/>
  <c r="G23" i="4"/>
  <c r="F23" i="4"/>
  <c r="E23" i="4"/>
  <c r="D23" i="4"/>
  <c r="C23" i="4"/>
  <c r="B23" i="4"/>
  <c r="G22" i="4"/>
  <c r="F22" i="4"/>
  <c r="E22" i="4"/>
  <c r="D22" i="4"/>
  <c r="C22" i="4"/>
  <c r="B22" i="4"/>
  <c r="G21" i="4"/>
  <c r="F21" i="4"/>
  <c r="E21" i="4"/>
  <c r="D21" i="4"/>
  <c r="C21" i="4"/>
  <c r="B21" i="4"/>
  <c r="G20" i="4"/>
  <c r="F20" i="4"/>
  <c r="E20" i="4"/>
  <c r="D20" i="4"/>
  <c r="C20" i="4"/>
  <c r="B20" i="4"/>
  <c r="G19" i="4"/>
  <c r="F19" i="4"/>
  <c r="E19" i="4"/>
  <c r="D19" i="4"/>
  <c r="C19" i="4"/>
  <c r="B19" i="4"/>
  <c r="G18" i="4"/>
  <c r="F18" i="4"/>
  <c r="E18" i="4"/>
  <c r="D18" i="4"/>
  <c r="C18" i="4"/>
  <c r="B18" i="4"/>
  <c r="H17" i="4"/>
  <c r="I17" i="4" s="1"/>
  <c r="J17" i="4" s="1"/>
  <c r="G17" i="4"/>
  <c r="F17" i="4"/>
  <c r="E17" i="4"/>
  <c r="D17" i="4"/>
  <c r="C17" i="4"/>
  <c r="B17" i="4"/>
  <c r="H16" i="4"/>
  <c r="I16" i="4" s="1"/>
  <c r="J16" i="4" s="1"/>
  <c r="G16" i="4"/>
  <c r="F16" i="4"/>
  <c r="E16" i="4"/>
  <c r="D16" i="4"/>
  <c r="C16" i="4"/>
  <c r="B16" i="4"/>
  <c r="G15" i="4"/>
  <c r="F15" i="4"/>
  <c r="E15" i="4"/>
  <c r="D15" i="4"/>
  <c r="C15" i="4"/>
  <c r="B15" i="4"/>
  <c r="H14" i="4"/>
  <c r="I14" i="4" s="1"/>
  <c r="J14" i="4" s="1"/>
  <c r="G14" i="4"/>
  <c r="F14" i="4"/>
  <c r="E14" i="4"/>
  <c r="D14" i="4"/>
  <c r="C14" i="4"/>
  <c r="B14" i="4"/>
  <c r="G13" i="4"/>
  <c r="F13" i="4"/>
  <c r="E13" i="4"/>
  <c r="D13" i="4"/>
  <c r="C13" i="4"/>
  <c r="B13" i="4"/>
  <c r="G12" i="4"/>
  <c r="F12" i="4"/>
  <c r="E12" i="4"/>
  <c r="D12" i="4"/>
  <c r="C12" i="4"/>
  <c r="B12" i="4"/>
  <c r="H11" i="4"/>
  <c r="I11" i="4" s="1"/>
  <c r="J11" i="4" s="1"/>
  <c r="G11" i="4"/>
  <c r="F11" i="4"/>
  <c r="E11" i="4"/>
  <c r="D11" i="4"/>
  <c r="C11" i="4"/>
  <c r="B11" i="4"/>
  <c r="G10" i="4"/>
  <c r="F10" i="4"/>
  <c r="E10" i="4"/>
  <c r="D10" i="4"/>
  <c r="C10" i="4"/>
  <c r="B10" i="4"/>
  <c r="H9" i="4"/>
  <c r="I9" i="4" s="1"/>
  <c r="J9" i="4" s="1"/>
  <c r="G9" i="4"/>
  <c r="F9" i="4"/>
  <c r="E9" i="4"/>
  <c r="D9" i="4"/>
  <c r="C9" i="4"/>
  <c r="B9" i="4"/>
  <c r="G8" i="4"/>
  <c r="F8" i="4"/>
  <c r="E8" i="4"/>
  <c r="D8" i="4"/>
  <c r="C8" i="4"/>
  <c r="B8" i="4"/>
  <c r="H7" i="4"/>
  <c r="I7" i="4" s="1"/>
  <c r="J7" i="4" s="1"/>
  <c r="K7" i="4" s="1"/>
  <c r="G7" i="4"/>
  <c r="F7" i="4"/>
  <c r="E7" i="4"/>
  <c r="D7" i="4"/>
  <c r="C7" i="4"/>
  <c r="B7" i="4"/>
  <c r="I5" i="4"/>
  <c r="H5" i="4"/>
  <c r="G5" i="4"/>
  <c r="F5" i="4"/>
  <c r="E5" i="4"/>
  <c r="D5" i="4"/>
  <c r="C5" i="4"/>
  <c r="B5" i="4"/>
  <c r="Y8" i="3" l="1"/>
  <c r="Y16" i="3"/>
  <c r="Y6" i="3"/>
  <c r="K14" i="4"/>
  <c r="Y9" i="3"/>
  <c r="Z14" i="3"/>
  <c r="Y27" i="3"/>
  <c r="Y17" i="3"/>
  <c r="Z22" i="3"/>
  <c r="Y30" i="3"/>
  <c r="K33" i="4"/>
  <c r="AA22" i="3"/>
  <c r="Y25" i="3"/>
  <c r="Z30" i="3"/>
  <c r="K32" i="4"/>
  <c r="K16" i="4"/>
  <c r="H26" i="4"/>
  <c r="I26" i="4" s="1"/>
  <c r="J26" i="4" s="1"/>
  <c r="Y12" i="3"/>
  <c r="H22" i="4"/>
  <c r="I22" i="4" s="1"/>
  <c r="J22" i="4" s="1"/>
  <c r="K22" i="4" s="1"/>
  <c r="Y28" i="3"/>
  <c r="H8" i="4"/>
  <c r="I8" i="4" s="1"/>
  <c r="J8" i="4" s="1"/>
  <c r="Y23" i="3"/>
  <c r="H18" i="4"/>
  <c r="I18" i="4" s="1"/>
  <c r="J18" i="4" s="1"/>
  <c r="K18" i="4" s="1"/>
  <c r="Y24" i="3"/>
  <c r="K9" i="4"/>
  <c r="Y11" i="3"/>
  <c r="Z6" i="3"/>
  <c r="Y14" i="3"/>
  <c r="Y19" i="3"/>
  <c r="Y22" i="3"/>
  <c r="H19" i="4"/>
  <c r="I19" i="4" s="1"/>
  <c r="J19" i="4" s="1"/>
  <c r="K19" i="4" s="1"/>
  <c r="H10" i="4"/>
  <c r="I10" i="4" s="1"/>
  <c r="J10" i="4" s="1"/>
  <c r="K10" i="4" s="1"/>
  <c r="K17" i="4"/>
  <c r="Y7" i="3"/>
  <c r="Y20" i="3"/>
  <c r="Y15" i="3"/>
  <c r="K20" i="4"/>
  <c r="Z10" i="3"/>
  <c r="K8" i="4"/>
  <c r="K26" i="4"/>
  <c r="K30" i="4"/>
  <c r="K24" i="4"/>
  <c r="K12" i="4"/>
  <c r="K15" i="4"/>
  <c r="K27" i="4"/>
  <c r="AA5" i="3"/>
  <c r="Y5" i="3"/>
  <c r="Z5" i="3"/>
  <c r="Z21" i="3"/>
  <c r="AA21" i="3"/>
  <c r="Y21" i="3"/>
  <c r="AA13" i="3"/>
  <c r="Z13" i="3"/>
  <c r="Y13" i="3"/>
  <c r="J5" i="4"/>
  <c r="K5" i="4" s="1"/>
  <c r="K4" i="2"/>
  <c r="AA29" i="3"/>
  <c r="Z29" i="3"/>
  <c r="Y29" i="3"/>
  <c r="K11" i="4"/>
  <c r="Z12" i="3"/>
  <c r="Z20" i="3"/>
  <c r="Z28" i="3"/>
  <c r="Z11" i="3"/>
  <c r="Z19" i="3"/>
  <c r="Z27" i="3"/>
  <c r="Z9" i="3"/>
  <c r="Z17" i="3"/>
  <c r="Z25" i="3"/>
  <c r="H13" i="4"/>
  <c r="I13" i="4" s="1"/>
  <c r="J13" i="4" s="1"/>
  <c r="K13" i="4" s="1"/>
  <c r="AA8" i="3"/>
  <c r="AA16" i="3"/>
  <c r="AA24" i="3"/>
  <c r="AA27" i="3"/>
  <c r="Z7" i="3"/>
  <c r="Z15" i="3"/>
  <c r="Z23" i="3"/>
  <c r="Z31" i="3"/>
  <c r="H21" i="4"/>
  <c r="I21" i="4" s="1"/>
  <c r="J21" i="4" s="1"/>
  <c r="K2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Cuenta Microsoft</author>
  </authors>
  <commentList>
    <comment ref="Z4" authorId="0" shapeId="0" xr:uid="{00000000-0006-0000-0200-000001000000}">
      <text>
        <r>
          <rPr>
            <sz val="11"/>
            <color theme="1"/>
            <rFont val="Calibri"/>
            <family val="2"/>
            <scheme val="minor"/>
          </rPr>
          <t>Se ajustan los títulos: las columnas se titulaban "valor máximo" y "valor mínimo", pero las fórmulas calculan el promedio más y menos la desviación estándar, no el máximo ni el mínimo de las cotizaciones. El análisis del sector debe referirse a este cálculo con el mismo nombre.</t>
        </r>
      </text>
    </comment>
  </commentList>
</comments>
</file>

<file path=xl/sharedStrings.xml><?xml version="1.0" encoding="utf-8"?>
<sst xmlns="http://schemas.openxmlformats.org/spreadsheetml/2006/main" count="338" uniqueCount="178">
  <si>
    <t>PRESUPUESTO OFICIAL</t>
  </si>
  <si>
    <t>ITEM</t>
  </si>
  <si>
    <t>PERFIL / ELEMENTO / SERVICIO</t>
  </si>
  <si>
    <t>DESCRIPCIÓN TÉCNICA</t>
  </si>
  <si>
    <t>UNIDAD DE MEDIDA</t>
  </si>
  <si>
    <t>CANTIDAD DE PERSONAL</t>
  </si>
  <si>
    <t xml:space="preserve">PERIODO </t>
  </si>
  <si>
    <t xml:space="preserve">VALOR UNITARIO SIN IVA </t>
  </si>
  <si>
    <t>IVA</t>
  </si>
  <si>
    <t>VALOR UNITARIO CON IVA</t>
  </si>
  <si>
    <t>VALOR TOTAL</t>
  </si>
  <si>
    <t xml:space="preserve">RECURSO HUMANO </t>
  </si>
  <si>
    <t>ALQUILER Y/O SUMINISTROS Y/O ACTIVIDADES</t>
  </si>
  <si>
    <t xml:space="preserve"> Nota 1: El presente estudio de mercado se estructuró a partir de información obtenida mediante diferentes mecanismos de consulta al mercado, con el propósito de garantizar la pluralidad de fuentes, la representatividad de la información y la determinación de precios de referencia acordes con las condiciones económicas del sector, en observancia de los principios de planeación, economía, selección objetiva y responsabilidad que rigen la contratación estatal.
El presente proceso cuenta con un presupuesto oficial de CUARENTA Y NUEVE MILLONES DE PESOS MONEDA CORRIENTE ($49.000.000 M/CTE), el cual será ejecutado bajo la modalidad de monto agotable. En consecuencia, los recursos serán ejecutados de acuerdo con las necesidades efectivamente requeridas durante la ejecución contractual y hasta el agotamiento de los recursos disponibles. Los precios unitarios determinados mediante el presente estudio constituyen el referente económico para la ejecución del contrato.
Para la obtención de las referencias económicas, la Entidad publicó el Evento de Cotización No. 020-2026 en la plataforma SECOP II, a partir del 20 de agosto de 2026, estableciendo como fecha de cierre el 26 de agosto de 2026 a las 5:00 p.m., en cumplimiento de los principios de publicidad y transparencia que rigen la contratación estatal.
Durante el término establecido para el evento de cotización no se recibieron cotizaciones a través de la plataforma SECOP II. En consecuencia, y con el propósito de contar con información suficiente y representativa del comportamiento del mercado, el técnico del proceso apoyó la gestión para la obtención directa de tres (3) cotizaciones válidas de proveedores del sector, las cuales fueron consideradas como fuente de información para la elaboración del presente análisis económico.
Las cotizaciones obtenidas fueron objeto de revisión y validación, verificando su correspondencia con las especificaciones técnicas y condiciones requeridas por la Entidad. Una vez validadas, se procedió a realizar el análisis comparativo de los valores ofertados para los veintiocho (28) ítems que conforman el proceso.
La información recopilada fue sometida a un análisis estadístico utilizando como principales indicadores el promedio antes de IVA, la desviación estándar, el coeficiente de variación (CV) y los valores mínimo y máximo, herramientas que permitieron evaluar la dispersión de los datos, determinar el grado de homogeneidad de las cotizaciones y establecer precios de referencia técnicamente sustentados.
Como resultado del análisis realizado, se evidenció que los veintiocho (28) ítems presentan un coeficiente de variación inferior al veintiocho por ciento (28 %). Este comportamiento permite evidenciar un nivel adecuado de homogeneidad y consistencia entre los valores registrados en las tres (3) cotizaciones válidas obtenidas, toda vez que la dispersión de los datos se mantiene dentro de un rango que permite considerar las referencias económicas como representativas para efectos de la determinación de los precios de referencia.
En este sentido, el comportamiento homogéneo observado en la totalidad de los ítems analizados permite establecer que no se presentan diferencias significativas entre las cotizaciones que puedan afectar de manera sustancial la representatividad de los valores obtenidos. Por lo anterior, la información recopilada constituye una base económica razonable para la estructuración del proceso y la determinación de los precios unitarios correspondientes.
Para la determinación de los precios de referencia se tuvieron en cuenta los resultados obtenidos del análisis estadístico, particularmente los valores promedio antes de IVA, junto con la revisión de los valores mínimos y máximos y el comportamiento del coeficiente de variación de cada uno de los ítems. La metodología aplicada permitió contar con referencias económicas sustentadas en información real obtenida directamente del mercado y en criterios objetivos de análisis.
La utilización de tres (3) cotizaciones válidas permitió fortalecer la confiabilidad de la información recopilada, en tanto posibilitó realizar una comparación entre diferentes fuentes y verificar el comportamiento de los precios para cada uno de los bienes y/o servicios requeridos. Adicionalmente, el resultado obtenido para los veintiocho (28) ítems, todos con coeficientes de variación inferiores al 28 %, evidencia consistencia entre las referencias económicas analizadas.
Es importante señalar que la ausencia de cotizaciones dentro del Evento de Cotización No. 020-2026 no impidió la realización del análisis de mercado, toda vez que la Entidad implementó un mecanismo complementario de consulta mediante la gestión directa de cotizaciones con proveedores del sector. De esta manera, se logró obtener tres (3) cotizaciones válidas que permitieron contar con información suficiente para adelantar el análisis económico requerido para la estructuración del proceso.
En consecuencia, los precios de referencia establecidos para los veintiocho (28) ítems corresponden a valores soportados en información obtenida directamente del mercado, sometida a revisión técnica y a un análisis estadístico que permitió verificar su nivel de dispersión y consistencia. Lo anterior proporciona elementos objetivos para la estimación del presupuesto requerido para atender la necesidad identificada.
El presupuesto oficial de CUARENTA Y NUEVE MILLONES DE PESOS ($49.000.000 M/CTE) se establece bajo la modalidad de monto agotable, de acuerdo con las necesidades previstas por la Entidad y tomando como base los precios unitarios determinados a partir del análisis de mercado. En consecuencia, la ejecución presupuestal estará condicionada a las necesidades efectivamente requeridas durante la ejecución contractual, hasta el agotamiento de los recursos asignados y de conformidad con las condiciones establecidas en los documentos del proceso.
Con fundamento en el análisis de mercado realizado, las tres (3) cotizaciones válidas obtenidas, el análisis comparativo de los valores suministrados por los proveedores y los resultados estadísticos obtenidos para los veintiocho (28) ítems, la Entidad considera que la información recopilada constituye una base técnica y económica razonable para la determinación de los precios de referencia y la estructuración del presupuesto oficial del proceso.
En este sentido, la metodología implementada para la obtención, validación y análisis de las referencias económicas fortalece la etapa de planeación contractual, al proporcionar un soporte técnico, económico y estadístico que permite establecer precios de referencia acordes con las condiciones observadas en el mercado y contribuir a la adecuada utilización de los recursos públicos.
De esta manera, el presente estudio de mercado se encuentra sustentado en información verificable y en criterios objetivos de análisis, en armonía con los principios de planeación, economía, transparencia, responsabilidad y selección objetiva que orientan la contratación estatal.
Nota 2: El oferente y, en su momento, el contratista deberán contemplar en su oferta económica todas las tasas, impuestos y contribuciones aplicables, conforme a la normativa legal vigente.
Nota 3: El oferente y, en su momento, el contratista deberán discriminar el IVA en su propuesta económica. En caso de no hacerlo, se entenderá que el valor total ofertado incluye dicho impuesto.  </t>
  </si>
  <si>
    <t>Elaboración:</t>
  </si>
  <si>
    <t>Mary Viviana Ruiz Reina – Contratista CTO 180-2026</t>
  </si>
  <si>
    <t>Revisión:</t>
  </si>
  <si>
    <t>Jesus David Aldana Garcia - Contratista CTO 388-2025</t>
  </si>
  <si>
    <t>DATOS DE LAS PERSONAS Y/O EMPRESAS COTIZADORAS</t>
  </si>
  <si>
    <t>EMPRESA</t>
  </si>
  <si>
    <t>NIT</t>
  </si>
  <si>
    <t>NOMBRE DE QUIEN COTIZO</t>
  </si>
  <si>
    <t>FECHA EN QUE REMITE LA COTIZACIÓN</t>
  </si>
  <si>
    <t>MODO DE RECEPCION Y O RECOPILACION</t>
  </si>
  <si>
    <t>CORREO ELECTRONICO</t>
  </si>
  <si>
    <t>DIRECCION</t>
  </si>
  <si>
    <t>TELEFONO</t>
  </si>
  <si>
    <t>MECHAA</t>
  </si>
  <si>
    <t>901671385-7</t>
  </si>
  <si>
    <t>JOSE JOAQUIN DOMINGUEZ</t>
  </si>
  <si>
    <t>diagnosticoysolucionesas@gmail.com</t>
  </si>
  <si>
    <t>CALLE 34 B SUR 3 A 41</t>
  </si>
  <si>
    <t>DAP LOGISTICA Y EVENTOS SAS</t>
  </si>
  <si>
    <t>901774581-7</t>
  </si>
  <si>
    <t>DIANA CAROLINA BAUTISTA</t>
  </si>
  <si>
    <t>daplogisticayeventos@gmail.com</t>
  </si>
  <si>
    <t>DG 86 A NO. 101 40 TO 2 AP 601</t>
  </si>
  <si>
    <t>EL CAFETAL</t>
  </si>
  <si>
    <t xml:space="preserve"> 901490071-2</t>
  </si>
  <si>
    <t>comercial@elcafetal.com.co</t>
  </si>
  <si>
    <t>CARRERA 36 23 76 LC 1</t>
  </si>
  <si>
    <t>CRUZ ROJA COLOMBIANA</t>
  </si>
  <si>
    <t>860070301-1</t>
  </si>
  <si>
    <t>info@cruzrojabogota.org.co</t>
  </si>
  <si>
    <t>CARRERA 23 # 73-19</t>
  </si>
  <si>
    <t>EVENTOS GOURMET EXPRESS</t>
  </si>
  <si>
    <t>901596225-6</t>
  </si>
  <si>
    <t>Eentosgourmetexpressadv@gmail.com</t>
  </si>
  <si>
    <t>CARRERA 6 # 14 - 74 of</t>
  </si>
  <si>
    <t>PEOPLE SECURITY S.A.S.</t>
  </si>
  <si>
    <t>900.810.120-6</t>
  </si>
  <si>
    <t xml:space="preserve">DAVID ARANGO </t>
  </si>
  <si>
    <t xml:space="preserve">CORREO ELECTRONICO </t>
  </si>
  <si>
    <t>hugo@grupop.co</t>
  </si>
  <si>
    <t>DG 16B # 108-25, Bogotá</t>
  </si>
  <si>
    <t>FUNDACIÓN ECOLOGICA NACIONAL - FUNDENAL</t>
  </si>
  <si>
    <t>830111956-3</t>
  </si>
  <si>
    <t>fundenal.bogota@hotmail.com</t>
  </si>
  <si>
    <t xml:space="preserve">Calle 22A # 18B - 16 </t>
  </si>
  <si>
    <t>C.S PROGRESAR S.A.S.</t>
  </si>
  <si>
    <t>901.766.994-1</t>
  </si>
  <si>
    <t>provee.nor@outlook.com</t>
  </si>
  <si>
    <t>La Jagua de Ibirico (Cesar)</t>
  </si>
  <si>
    <t>FUNDACION OTRO ROLLO SOCIAL</t>
  </si>
  <si>
    <t>GEYNNER OSWALDO GONZALEZ RAMOS</t>
  </si>
  <si>
    <t>gog121102@hotmail.com</t>
  </si>
  <si>
    <t>CALLE 23 No 68 - 50 Int 11 APTO 601</t>
  </si>
  <si>
    <t>SINERGIA PRODUCCIONES SAS</t>
  </si>
  <si>
    <t>901.742.420-2</t>
  </si>
  <si>
    <t>sinergiaproducciones.sas@gmail.com</t>
  </si>
  <si>
    <t>Calle 7 # 32-370 La Calera - Cundinamarca</t>
  </si>
  <si>
    <t>MUSICOS BACATÁ</t>
  </si>
  <si>
    <t>901968367-0</t>
  </si>
  <si>
    <t>musicosbacata@gmail.com</t>
  </si>
  <si>
    <t>CALLE 69 #14-17</t>
  </si>
  <si>
    <t>ALIANZA ARTE Y VANGUARRDIA SAS</t>
  </si>
  <si>
    <t xml:space="preserve">alianzaarteyvanguardia@gmail.com
</t>
  </si>
  <si>
    <t>CL 32 BIS A NO. 13 32</t>
  </si>
  <si>
    <t>THUNDER LIGHT SAS</t>
  </si>
  <si>
    <t>900442171-2</t>
  </si>
  <si>
    <t>comercial@grupothunder.com</t>
  </si>
  <si>
    <t>CARRERA 109 #140 - 21</t>
  </si>
  <si>
    <t xml:space="preserve">Nota 2: El oferente y, en su momento, el contratista deberán contemplar en su oferta económica todas las tasas, impuestos y contribuciones aplicables, conforme a la normativa legal vigente.
Nota 3: El oferente y, en su momento, el contratista deberán discriminar el IVA en su propuesta económica. En caso de no hacerlo, se entenderá que el valor total ofertado incluye dicho impuesto.  </t>
  </si>
  <si>
    <t xml:space="preserve">VALORES TOMADOS DE LA CIRCULAR DE GOBIERNO </t>
  </si>
  <si>
    <t>PROYECTO</t>
  </si>
  <si>
    <t>OBJETO</t>
  </si>
  <si>
    <t>“PRESTAR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t>
  </si>
  <si>
    <t>ÍTEM</t>
  </si>
  <si>
    <t>CARGO  </t>
  </si>
  <si>
    <t>FORMACIÓN ACADÉMICA   </t>
  </si>
  <si>
    <t xml:space="preserve">UNIDAD DE MEDIDA </t>
  </si>
  <si>
    <t xml:space="preserve">CANTIDAD </t>
  </si>
  <si>
    <t>PERIODO</t>
  </si>
  <si>
    <t xml:space="preserve">COSTO - TABLA DE HONORARIOS ANTES DE IVA </t>
  </si>
  <si>
    <t xml:space="preserve">VALOR UNITARIO CON IVA </t>
  </si>
  <si>
    <t>TOTAL</t>
  </si>
  <si>
    <t>Apoyo Logístico Integral</t>
  </si>
  <si>
    <t>Estudios de educación básica primaría o título de bachiller,Los y las postuladas deben acreditar experiencia laboral mínima de un (1) año debidamente certificado y ser de la comunidad,dedicación Por días a solicitud del apoyo a la supervisión</t>
  </si>
  <si>
    <t>DIA</t>
  </si>
  <si>
    <t>NOTA: Los valores implementados obedecen al memorando 20254000408633 de la SUBSECRETARIA DE GESTIÓN INSTITUCIONAL para los SERVIDORES PÚBLICOS Y COLABORADORES DE LA SECRETARÍA, como base a los precios de referencia del recurso humanos para los diferentes proyectos que adelantara el FDLT para la vigencia 2026. Dichos valores se estipulan a partir de los rangos máximos y mínimos establecidos por la subsecretaria.</t>
  </si>
  <si>
    <t>ESTRUCTURA DE COSTOS</t>
  </si>
  <si>
    <t>COTIZACIÓN 1</t>
  </si>
  <si>
    <t>COTIZACIÓN 2</t>
  </si>
  <si>
    <t>COTIZACIÓN 3</t>
  </si>
  <si>
    <t>CANTIDAD</t>
  </si>
  <si>
    <t>EMPRESAS</t>
  </si>
  <si>
    <t>VALOR UNITARIO SIN IVA</t>
  </si>
  <si>
    <t>PROMEDIO VALOR UNITARIO SIN IVA</t>
  </si>
  <si>
    <t>DESVIACIÓN ESTANDAR</t>
  </si>
  <si>
    <t>COHEFICIENTE DE VARIACIÓN</t>
  </si>
  <si>
    <t>PROMEDIO + DESVIACIÓN ESTÁNDAR</t>
  </si>
  <si>
    <t>PROMEDIO - DESVIACIÓN ESTÁNDAR</t>
  </si>
  <si>
    <t>Presentador</t>
  </si>
  <si>
    <t>Presentador/moderador Maestro de ceremonias/ presentador(a)/ moderador(a). Experiencia general: 12 meses certificados. Experiencia específica: 6 meses como presentador(a)/moderador(a) en eventos culturales, comunitarios, deportivos o institucionales (conducción de agenda, presentación de vocerías, manejo de público, protocolares, lectura de guion e improvisación).</t>
  </si>
  <si>
    <t xml:space="preserve">DIA </t>
  </si>
  <si>
    <t>FUNDENAL</t>
  </si>
  <si>
    <t>PROYECTOS Y SERVICIOS MAR SAS</t>
  </si>
  <si>
    <t xml:space="preserve">FUNDACION OTRO ROLLO SOCIAL </t>
  </si>
  <si>
    <t>Alquiler salón comunal</t>
  </si>
  <si>
    <t>Servicio de alquiler de salón comunal ubicado en la localidad de Tunjuelito, con capacidad mínima para doscientas (200) personas, destinado al desarrollo de jornada artística y cultural dirigida a personas mayores. El espacio deberá ser cerrado, contar con acceso peatonal seguro y accesible para personas con movilidad reducida, baños funcionales y en adecuadas condiciones de aseo, suministro permanente de agua y energía eléctrica, iluminación suficiente, ventilación, tomas eléctricas seguras y zonas de circulación libres de obstáculos.</t>
  </si>
  <si>
    <t xml:space="preserve">Sonido Mediano </t>
  </si>
  <si>
    <t>Alquiler sonido line array montado en estaquin compuesto de:(1) consola de 32 canales digital, (1) rack de amplificador es 12000 vatios, (6) medios altos de 1500 vatios c/u, (4) sub bajos de 2000vatios c/u, (6)monitores de piso 2 si de filla 3 vias,( 1) kit microfonos de bateria,(24)microfonos, (1) unidad de cd con usb</t>
  </si>
  <si>
    <t>ALIANZA ARTE Y VANGUARDIA</t>
  </si>
  <si>
    <t>THUNDER LICHT SAS</t>
  </si>
  <si>
    <t>Alquiler de sonido</t>
  </si>
  <si>
    <t>Alquiler de sonido Alquiler de sistema de sonido de 5000 watts, consola de amplificación de 4 canales, dos micrófonos inalámbricos con su respectiva base, moderador y dos (2) cabinas. Incluye transporte, montaje y desmontaje. Disponible 1 horas antes de inicio del evento.</t>
  </si>
  <si>
    <t xml:space="preserve">FUNDENAL </t>
  </si>
  <si>
    <t>Ambientación temática Halloween</t>
  </si>
  <si>
    <t>Servicio de suministro, transporte, instalación y desmontaje de decoración temática para espacio cerrado, compuesta como mínimo por: un (1) fondo decorativo principal de mínimo 2 m de ancho x 2 m de alto; dos (2) guirnaldas temáticas de mínimo 2 m de longitud cada una; diez (10) elementos colgantes decorativos; una (1) cortina temática para acceso de mínimo 1 m de ancho x 2 m de alto; un (1) juego de luces LED decorativas de mínimo 5 m; y seis (6) elementos decorativos de mesa o superficie. Incluye elementos de fijación, montaje previo y desmontaje al finalizar la jornada. La instalación deberá realizarse de manera segura, sin obstruir accesos, circulación ni rutas de evacuación.</t>
  </si>
  <si>
    <t>Estación de café</t>
  </si>
  <si>
    <t>Servicio de cafetería (tinto, aromática y agua):  Operario + presentación mesa + vasos de cartón bebida caliente 4 oz + mezclador+ azúcar + crema para café). Duración del evento. Transporte incluido para 100 personas</t>
  </si>
  <si>
    <t>Recreación especializada</t>
  </si>
  <si>
    <t>Servicio integral de recreación especializada con duración mínima de cuatro (4) horas, dirigido a una población estimada de hasta trescientos (300) niñas y niños. Deberá incluir: una (1) estación de taller de pintura con materiales suficientes para la población participante; una (1) estación de pintucaritas con pinturas faciales aptas para uso cosmético y aplicadores desechables o higienizables; una (1) estación de globoflexia con mínimo trescientos (300) globos modelables e infladores; una (1) presentación de obra de títeres con duración mínima de treinta (30) minutos; participación de tres (3) personajes recreativos caracterizados durante la jornada; siete (7) juegos de feria diferenciados y adecuados para distintas edades, con sus respectivos elementos de operación; servicio de recreación dirigida mediante juegos colectivos y dinámicas de integración; una (1) actividad musical recreativa con coreografías participativas; y ambientación básica del área mediante banderines de colores que permitan delimitar visualmente la zona destinada a la feria.
El servicio deberá incluir el recurso humano necesario para operar simultáneamente las estaciones y actividades, con mínimo un (1) recreacionista por cada estación o juego que requiera orientación permanente, además de un (1) coordinador operativo responsable de la organización del paquete. Incluye todos los materiales, insumos, transporte, instalación, operación, reposición de consumibles durante la actividad y desmontaje.
Para las actividades realizadas en espacio abierto, el paquete deberá incluir un sistema básico de sonido compuesto por mínimo dos (2) cabinas activas de 15 pulgadas, consola de mínimo seis (6) canales, dos (2) micrófonos —mínimo uno inalámbrico—, computador o reproductor, cableado, extensiones y operador técnico. Incluye montaje, prueba, operación y desmontaje.
Todos los juegos, materiales y elementos recreativos deberán encontrarse limpios, completos, en adecuado estado de funcionamiento y ser seguros para la población infantil. No se admitirán elementos con bordes cortantes, piezas deterioradas, mecanismos peligrosos o materiales que representen riesgo para las personas participantes.</t>
  </si>
  <si>
    <t xml:space="preserve">Maquina Dispensa
dora </t>
  </si>
  <si>
    <t xml:space="preserve">Alquiler de una máquina dispensadora de maíz pira  Crispetas y bolsas para  300 personas, incluye servicio de transporte y operario  Jornada de 4 horas </t>
  </si>
  <si>
    <t xml:space="preserve">GLOBAL </t>
  </si>
  <si>
    <t>Ambulancia</t>
  </si>
  <si>
    <t>Ambulancia MEC con paramédico disponible (5 horas)</t>
  </si>
  <si>
    <t>Presentación musical de carranga</t>
  </si>
  <si>
    <t>Servicio de presentación en vivo de agrupación musical de género carranguero, conformada por mínimo cuatro (4) integrantes, con repertorio acorde con la jornada dirigida a personas mayores. La presentación tendrá una duración mínima de sesenta (60) minutos e incluirá los instrumentos propios requeridos para su ejecución, tales como tiple, requinto, guitarra, guacharaca o equivalentes propios del género. El servicio deberá incluir honorarios de los artistas, transporte, llegada oportuna al lugar del evento, prueba de sonido previa y cumplimiento del horario definido en el orden del día. La agrupación deberá acreditar experiencia en mínimo dos (2) presentaciones artísticas o culturales.</t>
  </si>
  <si>
    <t>Presentación artísticas personas mayores localidad</t>
  </si>
  <si>
    <t>Servicio de presentación en vivo a cargo de una persona, agrupación o colectivo conformado mayoritariamente por personas mayores residentes o vinculadas a procesos culturales de la localidad de Tunjuelito. La presentación podrá corresponder a expresión musical, teatral, dancística, de narración oral o manifestación artística equivalente y tendrá una duración mínima de treinta (30) minutos. El servicio deberá incluir honorarios, transporte de los participantes, elementos e instrumentos propios requeridos para la presentación, llegada oportuna, prueba técnica cuando aplique y cumplimiento del horario establecido en el orden del día. La propuesta artística y sus participantes deberán ser previamente aprobados por la supervisión.</t>
  </si>
  <si>
    <t>Presentación artística</t>
  </si>
  <si>
    <t>Servicio de presentación artística en vivo a cargo de agrupación o colectivo conformado por mínimo tres (3) integrantes, en alguna de las siguientes expresiones: música, danza, teatro, circo, narración oral, expresión tradicional o manifestación artística equivalente. La presentación tendrá una duración mínima de treinta (30) minutos y máxima de cuarenta y cinco (45) minutos, con repertorio o puesta en escena pertinente para la población y características de la jornada. El servicio deberá incluir honorarios de los artistas, transporte hasta el lugar del evento, elementos, vestuario, utilería e instrumentos propios necesarios para el desarrollo de la presentación, cuando aplique; llegada oportuna, alistamiento y prueba técnica previa cuando se requiera. La propuesta artística deberá ser previamente presentada y aprobada por la supervisión del contrato. El contratista deberá garantizar que el contenido de la presentación sea apto para el público participante y se ajuste a la naturaleza artística y cultural de la actividad.</t>
  </si>
  <si>
    <t>Suministro de almuerzos preparados y empacados individualmente en recipientes amigables con el medio ambiente, compuestos como mínimo por plato fuerte, bebida y postre. El contratista deberá ofrecer por cada jornada al menos dos (2) opciones de menú para selección de la entidad, incluyendo una opción vegana o vegetariana. La solicitud de los almuerzos será realizada por la entidad con una anticipación mínima de setenta y dos (72) horas, indicando cantidades, lugar y fecha de entrega. Los alimentos deberán ser elaborados bajo condiciones higiénico-sanitarias adecuadas, garantizando su calidad, inocuidad y correcta conservación hasta el momento de su entrega.
Arroz blanco 90g; Proteina 150 g; Platano o papa 90 g; Ensalada 100 gramos; Bebida 300 ml; Postre (pudin o postre frio) 100g</t>
  </si>
  <si>
    <t>UNIDAD</t>
  </si>
  <si>
    <t>N/A</t>
  </si>
  <si>
    <t xml:space="preserve"> FUNDENAL</t>
  </si>
  <si>
    <t>Freidora de aire 
(Premiación primer puesto)</t>
  </si>
  <si>
    <t>Suministro de una (1) freidora de aire nueva, con capacidad mínima de cuatro (4) litros, potencia mínima de 1.200 W, control de tiempo y temperatura, canastilla removible, apagado automático y garantía mínima de doce (12) meses. Incluye entrega en empaque original, manual de uso y accesorios de fábrica.</t>
  </si>
  <si>
    <t>Licuadora
(Segundo lugar)</t>
  </si>
  <si>
    <t>Suministro de una (1) licuadora nueva, con capacidad mínima de 1,5 litros, potencia mínima de 400 W, mínimo dos velocidades y función pulso, vaso resistente, cuchillas en acero inoxidable y garantía mínima de doce (12) meses. Incluye entrega en empaque original y manual de uso.</t>
  </si>
  <si>
    <t>Cafetera eléctrica
(Tercer lugar)</t>
  </si>
  <si>
    <t>Suministro de una (1) cafetera eléctrica nueva, con capacidad mínima de diez (10) tazas, sistema antigoteo, jarra resistente al calor, placa calefactora, interruptor de encendido y garantía mínima de doce (12) meses. Incluye entrega en empaque original y manual de uso.</t>
  </si>
  <si>
    <t>Mug Termosensible</t>
  </si>
  <si>
    <t>Suministro de mug en cerámica, capacidad mínima de 11 oz, con recubrimiento termosensible que permita revelar una imagen o diseño al entrar en contacto con bebidas calientes. Deberá incluir impresión por sublimación a color con diseño previamente aprobado por el Fondo de Desarrollo Local de Tunjuelito. El producto deberá ser nuevo, sin fisuras, golpes o imperfecciones, apto para bebidas calientes y entregarse en caja individual de protección.</t>
  </si>
  <si>
    <t>Refrigerio tipo 5</t>
  </si>
  <si>
    <t>Compuesto por: un (1) sándwich de aproximadamente 300 g, con proteína a elección (pollo, carne, atún o vegetariano), elaborado con pan especial, queso, tomate y lechuga; una (1) bebida individual (jugo o avena en caja de 200 ml como mínimo); una (1) fruta fresca de temporada; y una (1) golosina o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 No requiere cubiertos.</t>
  </si>
  <si>
    <t>Refrigerio tipo 6</t>
  </si>
  <si>
    <t>Compuesto por: un (1) pastel horneado de pollo o carne; una (1) bebida individual (jugo o avena en caja de 200 ml como mínimo); una (1) fruta fresca (manzana, pera, durazno, banano, mandarina o ciruela); y un (1)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t>
  </si>
  <si>
    <t>Paquete de dulces surtidos</t>
  </si>
  <si>
    <t>Paquete de dulces surtidos compuesto por mínimo trescientas (300) unidades, empacadas individualmente de fábrica. Podrá contener caramelos, gomitas, chupetas, confites, chocolates o dulces masticables. Todos los productos deberán encontrarse sellados, en adecuadas condiciones de conservación y dentro de su fecha de consumo. No se admitirán productos abiertos, fraccionados o reenvasados. Incluye transporte y entrega en el lugar definido por la supervisión.</t>
  </si>
  <si>
    <t xml:space="preserve">PAQUETE </t>
  </si>
  <si>
    <t>Bolsa Krambel impresa</t>
  </si>
  <si>
    <t>Bolsas krambel reutilizable de 40cm x 30cm, impresas a una tinta con diseño</t>
  </si>
  <si>
    <t>Juego de construcción de bloques</t>
  </si>
  <si>
    <t>Suministro de juego de construcción compuesto por mínimo cien (100) piezas encajables, de diferentes formas y colores, elaboradas en plástico ABS, resistente, lavable y con bordes redondeados. Las piezas deberán presentar dimensiones variables entre 2 cm y 8 cm, de acuerdo con su forma, y permitir la construcción libre de figuras y estructuras. Deberá entregarse en recipiente plástico reutilizable o empaque original de mínimo 20 cm de largo x 15 cm de ancho x 10 cm de alto. Producto nuevo, completo y sin piezas rotas, fisuradas o con bordes cortantes.</t>
  </si>
  <si>
    <t>Juego de tablero tipo parqués</t>
  </si>
  <si>
    <t>Suministro de juego de tablero de recorrido tipo parqués para mínimo cuatro (4) jugadores, elaborado en madera MDF de mínimo 3 mm de espesor, con impresión o acabado gráfico resistente y dimensiones mínimas de 35 cm x 35 cm. Deberá incluir mínimo dieciséis (16) fichas plásticas diferenciadas por colores, de mínimo 2 cm de diámetro, cuatro (4) dados de mínimo 1,5 cm por lado y los elementos requeridos para su funcionamiento. Producto nuevo, completo y entregado en caja o empaque individual.</t>
  </si>
  <si>
    <t>Juego de cartas de asociación por colores y números</t>
  </si>
  <si>
    <t>Suministro de juego compuesto por mínimo cien (100) cartas, elaboradas en cartulina plastificada de mínimo 300 g/m², con dimensiones aproximadas de 9 cm de alto x 6 cm de ancho. Las cartas deberán encontrarse diferenciadas mediante números, colores, símbolos y acciones que permitan dinámicas de asociación y correspondencia. Incluye instrucciones de uso y caja o estuche individual. Producto nuevo y completo. No se exigirán marcas comerciales específicas.</t>
  </si>
  <si>
    <t>Rompecabezas infantil</t>
  </si>
  <si>
    <t>Suministro de rompecabezas tridimensional giratorio con configuración 3 x 3 x 3, elaborado en plástico ABS, con seis (6) caras diferenciadas por colores y mecanismo de giro individual por filas y columnas. Deberá tener dimensiones mínimas de 5,5 cm x 5,5 cm x 5,5 cm. El mecanismo deberá permitir movimientos fluidos y las piezas deberán encontrarse correctamente ensambladas. Producto nuevo y entregado en caja o empaque individual.</t>
  </si>
  <si>
    <t xml:space="preserve">Placa de reconocimiento </t>
  </si>
  <si>
    <t>Elaborados en acrílico transparente de mínimo 5 mm de espesor, con dimensiones aproximadas de 20 cm de alto x 10 cm de ancho, instalado sobre base en acrílico de mínimo 10 cm de ancho x 4 cm de fondo x 1 cm de espesor. Deberá incluir personalización mediante impresión UV a color en una de sus caras, con nombre de la actividad, categoría o reconocimiento, logos y demás elementos gráficos definidos por el Fondo de Desarrollo Local de Tunjuelito. El diseño deberá ser aprobado previamente por la supervisión. El producto deberá entregarse terminado, estable, con bordes pulidos, sin fisuras, rayones, manchas o defectos de impresión y en empaque individual de protección.</t>
  </si>
  <si>
    <t>Medallas</t>
  </si>
  <si>
    <t>Medallas elaboradas en zamak, de forma circular, con diámetro mínimo de 5 cm y espesor mínimo de 2 mm, acabado metálico dorado y bordes lisos. Deberá incluir personalización frontal con diseño definido y aprobado previamente por el Fondo de Desarrollo Local de Tunjuelito. Cada medalla deberá contar con cinta de poliéster de mínimo 2,5 cm de ancho y 80 cm de longitud total, con sistema de sujeción metálico. El producto deberá entregarse nuevo, sin oxidación, deformaciones, bordes cortantes, rayones o defectos de fabricación.</t>
  </si>
  <si>
    <t>Almuerzo Tipo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</si>
</sst>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240A]\ * #,##0_-;\-[$$-240A]\ * #,##0_-;_-[$$-240A]\ * &quot;-&quot;??_-;_-@_-"/>
    <numFmt numFmtId="165" formatCode="[$$-240A]\ #,##0"/>
    <numFmt numFmtId="166" formatCode="_-&quot;$&quot;\ * #,##0_-;\-&quot;$&quot;\ * #,##0_-;_-&quot;$&quot;\ * &quot;-&quot;??_-;_-@_-"/>
    <numFmt numFmtId="167" formatCode="_-[$$-409]* #,##0.00_ ;_-[$$-409]* \-#,##0.00\ ;_-[$$-409]* &quot;-&quot;??_ ;_-@_ "/>
    <numFmt numFmtId="168" formatCode="_-[$$-409]* #,##0_ ;_-[$$-409]* \-#,##0\ ;_-[$$-409]* &quot;-&quot;??_ ;_-@_ "/>
    <numFmt numFmtId="169" formatCode="_-[$£-809]* #,##0.00_-;\-[$£-809]* #,##0.00_-;_-[$£-809]* &quot;-&quot;??_-;_-@_-"/>
    <numFmt numFmtId="170" formatCode="_-* #,##0.00\ &quot;€&quot;_-;\-* #,##0.00\ &quot;€&quot;_-;_-* &quot;-&quot;??\ &quot;€&quot;_-;_-@_-"/>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Garamond"/>
      <family val="1"/>
    </font>
    <font>
      <sz val="12"/>
      <color rgb="FF000000"/>
      <name val="Garamond"/>
      <family val="1"/>
    </font>
    <font>
      <sz val="11"/>
      <color theme="1"/>
      <name val="Garamond"/>
      <family val="1"/>
    </font>
    <font>
      <sz val="12"/>
      <name val="Garamond"/>
      <family val="1"/>
    </font>
    <font>
      <b/>
      <sz val="10"/>
      <name val="Garamond"/>
      <family val="1"/>
    </font>
    <font>
      <b/>
      <sz val="11"/>
      <color theme="0"/>
      <name val="Garamond"/>
      <family val="1"/>
    </font>
    <font>
      <b/>
      <sz val="12"/>
      <color theme="0"/>
      <name val="Garamond"/>
      <family val="1"/>
    </font>
    <font>
      <b/>
      <sz val="22"/>
      <color theme="0"/>
      <name val="Garamond"/>
      <family val="1"/>
    </font>
    <font>
      <b/>
      <sz val="12"/>
      <color theme="1"/>
      <name val="Garamond"/>
      <family val="1"/>
    </font>
    <font>
      <b/>
      <sz val="18"/>
      <color theme="0"/>
      <name val="Garamond"/>
      <family val="1"/>
    </font>
    <font>
      <b/>
      <sz val="28"/>
      <color theme="0"/>
      <name val="Garamond"/>
      <family val="1"/>
    </font>
    <font>
      <sz val="18"/>
      <color theme="1"/>
      <name val="Garamond"/>
      <family val="1"/>
    </font>
    <font>
      <sz val="10"/>
      <color theme="1"/>
      <name val="Garamond"/>
      <family val="1"/>
    </font>
    <font>
      <u/>
      <sz val="10"/>
      <color theme="10"/>
      <name val="Garamond"/>
      <family val="1"/>
    </font>
    <font>
      <sz val="10"/>
      <name val="Garamond"/>
      <family val="1"/>
    </font>
    <font>
      <b/>
      <sz val="10"/>
      <color theme="0"/>
      <name val="Garamond"/>
      <family val="1"/>
    </font>
    <font>
      <u/>
      <sz val="10"/>
      <color theme="10"/>
      <name val="Calibri"/>
      <family val="2"/>
      <scheme val="minor"/>
    </font>
    <font>
      <b/>
      <sz val="24"/>
      <color theme="0"/>
      <name val="Garamond"/>
      <family val="1"/>
    </font>
    <font>
      <sz val="14"/>
      <color theme="1"/>
      <name val="Garamond"/>
      <family val="1"/>
    </font>
    <font>
      <b/>
      <sz val="20"/>
      <name val="Garamond"/>
      <family val="1"/>
    </font>
    <font>
      <b/>
      <sz val="36"/>
      <color theme="0"/>
      <name val="Garamond"/>
      <family val="1"/>
    </font>
    <font>
      <b/>
      <sz val="20"/>
      <color theme="0"/>
      <name val="Garamond"/>
      <family val="1"/>
    </font>
    <font>
      <b/>
      <sz val="12"/>
      <name val="Garamond"/>
      <family val="1"/>
    </font>
    <font>
      <b/>
      <sz val="16"/>
      <color theme="0"/>
      <name val="Garamond"/>
      <family val="1"/>
    </font>
  </fonts>
  <fills count="8">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rgb="FF0070C0"/>
        <bgColor indexed="64"/>
      </patternFill>
    </fill>
    <fill>
      <patternFill patternType="solid">
        <fgColor rgb="FF002060"/>
        <bgColor indexed="64"/>
      </patternFill>
    </fill>
    <fill>
      <patternFill patternType="solid">
        <fgColor theme="4" tint="0.59999389629810485"/>
        <bgColor indexed="64"/>
      </patternFill>
    </fill>
    <fill>
      <patternFill patternType="solid">
        <fgColor theme="4" tint="0.399975585192419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9">
    <xf numFmtId="0" fontId="0" fillId="0" borderId="0"/>
    <xf numFmtId="170" fontId="1" fillId="0" borderId="0"/>
    <xf numFmtId="0" fontId="2" fillId="0" borderId="0"/>
    <xf numFmtId="170" fontId="1" fillId="0" borderId="0"/>
    <xf numFmtId="9" fontId="1" fillId="0" borderId="0"/>
    <xf numFmtId="44" fontId="1" fillId="0" borderId="0"/>
    <xf numFmtId="0" fontId="2" fillId="0" borderId="0"/>
    <xf numFmtId="170" fontId="1" fillId="0" borderId="0"/>
    <xf numFmtId="43" fontId="1" fillId="0" borderId="0"/>
  </cellStyleXfs>
  <cellXfs count="153">
    <xf numFmtId="0" fontId="0" fillId="0" borderId="0" xfId="0"/>
    <xf numFmtId="0" fontId="5" fillId="0" borderId="0" xfId="0" applyFont="1"/>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5" fillId="0" borderId="0" xfId="3" applyNumberFormat="1" applyFont="1"/>
    <xf numFmtId="164" fontId="4" fillId="3" borderId="9" xfId="3" applyNumberFormat="1" applyFont="1" applyFill="1" applyBorder="1" applyAlignment="1">
      <alignment horizontal="center" vertical="center"/>
    </xf>
    <xf numFmtId="164" fontId="4" fillId="3" borderId="1" xfId="3" applyNumberFormat="1" applyFont="1" applyFill="1" applyBorder="1" applyAlignment="1">
      <alignment horizontal="center" vertical="center"/>
    </xf>
    <xf numFmtId="165" fontId="4" fillId="0" borderId="1" xfId="0" applyNumberFormat="1" applyFont="1" applyBorder="1" applyAlignment="1">
      <alignment horizontal="center" vertical="center"/>
    </xf>
    <xf numFmtId="164" fontId="3" fillId="0" borderId="9" xfId="3" applyNumberFormat="1" applyFont="1" applyBorder="1" applyAlignment="1">
      <alignment horizontal="center" vertical="center"/>
    </xf>
    <xf numFmtId="164" fontId="3" fillId="0" borderId="23" xfId="3" applyNumberFormat="1" applyFont="1" applyBorder="1" applyAlignment="1">
      <alignment horizontal="center" vertical="center"/>
    </xf>
    <xf numFmtId="0" fontId="3" fillId="0" borderId="0" xfId="0" applyFont="1"/>
    <xf numFmtId="0" fontId="3" fillId="0" borderId="10" xfId="0" applyFont="1" applyBorder="1" applyAlignment="1">
      <alignment horizontal="center" vertical="center"/>
    </xf>
    <xf numFmtId="0" fontId="3" fillId="0" borderId="11" xfId="0"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9" fontId="3" fillId="0" borderId="9" xfId="4" applyFont="1" applyBorder="1" applyAlignment="1">
      <alignment horizontal="center" vertical="center"/>
    </xf>
    <xf numFmtId="164" fontId="3" fillId="0" borderId="9" xfId="4" applyNumberFormat="1" applyFont="1" applyBorder="1" applyAlignment="1">
      <alignment horizontal="center" vertical="center"/>
    </xf>
    <xf numFmtId="164" fontId="3" fillId="0" borderId="23" xfId="4" applyNumberFormat="1" applyFont="1" applyBorder="1" applyAlignment="1">
      <alignment horizontal="center" vertical="center"/>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9" fillId="4" borderId="20" xfId="0" applyFont="1" applyFill="1" applyBorder="1" applyAlignment="1">
      <alignment horizontal="center" vertical="center" wrapText="1"/>
    </xf>
    <xf numFmtId="0" fontId="9" fillId="4" borderId="21" xfId="0" applyFont="1" applyFill="1" applyBorder="1" applyAlignment="1">
      <alignment horizontal="center" vertical="center" wrapText="1"/>
    </xf>
    <xf numFmtId="166" fontId="9" fillId="4" borderId="21" xfId="5" applyNumberFormat="1" applyFont="1" applyFill="1" applyBorder="1" applyAlignment="1">
      <alignment horizontal="center" vertical="center" wrapText="1"/>
    </xf>
    <xf numFmtId="166" fontId="9" fillId="4" borderId="20" xfId="5" applyNumberFormat="1" applyFont="1" applyFill="1" applyBorder="1" applyAlignment="1">
      <alignment horizontal="center" vertical="center" wrapText="1"/>
    </xf>
    <xf numFmtId="164" fontId="9" fillId="4" borderId="21" xfId="3" applyNumberFormat="1" applyFont="1" applyFill="1" applyBorder="1" applyAlignment="1">
      <alignment horizontal="center" vertical="center" wrapText="1"/>
    </xf>
    <xf numFmtId="164" fontId="9" fillId="4" borderId="22" xfId="3" applyNumberFormat="1" applyFont="1" applyFill="1" applyBorder="1" applyAlignment="1">
      <alignment horizontal="center" vertical="center" wrapText="1"/>
    </xf>
    <xf numFmtId="0" fontId="9" fillId="4" borderId="22" xfId="0" applyFont="1" applyFill="1" applyBorder="1" applyAlignment="1">
      <alignment horizontal="center" vertical="center" wrapText="1"/>
    </xf>
    <xf numFmtId="0" fontId="11" fillId="0" borderId="0" xfId="0" applyFont="1"/>
    <xf numFmtId="0" fontId="4" fillId="0" borderId="9" xfId="0" applyFont="1" applyBorder="1" applyAlignment="1">
      <alignment horizontal="center" vertical="center" wrapText="1"/>
    </xf>
    <xf numFmtId="0" fontId="8" fillId="5" borderId="16" xfId="0" applyFont="1" applyFill="1" applyBorder="1" applyAlignment="1" applyProtection="1">
      <alignment horizontal="center" vertical="center" wrapText="1"/>
      <protection hidden="1"/>
    </xf>
    <xf numFmtId="166" fontId="9" fillId="4" borderId="21" xfId="3"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164" fontId="3" fillId="0" borderId="1" xfId="0" applyNumberFormat="1" applyFont="1" applyBorder="1" applyAlignment="1">
      <alignment horizontal="center" vertical="center" wrapText="1"/>
    </xf>
    <xf numFmtId="164" fontId="3" fillId="0" borderId="23" xfId="0" applyNumberFormat="1" applyFont="1" applyBorder="1" applyAlignment="1">
      <alignment horizontal="center" vertical="center" wrapText="1"/>
    </xf>
    <xf numFmtId="0" fontId="14" fillId="0" borderId="0" xfId="0" applyFont="1" applyAlignment="1">
      <alignment vertical="center" wrapText="1"/>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26" xfId="0" applyFont="1" applyBorder="1" applyAlignment="1">
      <alignment horizontal="left" vertical="center"/>
    </xf>
    <xf numFmtId="0" fontId="5" fillId="0" borderId="28" xfId="0" applyFont="1" applyBorder="1" applyAlignment="1">
      <alignment horizontal="left" vertical="center"/>
    </xf>
    <xf numFmtId="0" fontId="5" fillId="0" borderId="0" xfId="0" applyFont="1" applyAlignment="1">
      <alignment wrapText="1"/>
    </xf>
    <xf numFmtId="0" fontId="15" fillId="0" borderId="10" xfId="0" applyFont="1" applyBorder="1" applyAlignment="1">
      <alignment horizontal="center" vertical="center" wrapText="1"/>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0" fontId="15" fillId="0" borderId="11" xfId="0" applyFont="1" applyBorder="1" applyAlignment="1">
      <alignment horizontal="center" vertical="center" wrapText="1"/>
    </xf>
    <xf numFmtId="0" fontId="15" fillId="0" borderId="0" xfId="0" applyFont="1" applyAlignment="1">
      <alignment horizontal="center" vertical="center" wrapText="1"/>
    </xf>
    <xf numFmtId="0" fontId="5" fillId="0" borderId="0" xfId="0" applyFont="1" applyAlignment="1">
      <alignment horizontal="center"/>
    </xf>
    <xf numFmtId="165"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16" fillId="0" borderId="1" xfId="6"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6" applyFont="1" applyBorder="1" applyAlignment="1">
      <alignment horizontal="center"/>
    </xf>
    <xf numFmtId="164" fontId="3" fillId="0" borderId="1"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3" fillId="0" borderId="5" xfId="0" applyNumberFormat="1" applyFont="1" applyBorder="1" applyAlignment="1">
      <alignment horizontal="center" vertical="center"/>
    </xf>
    <xf numFmtId="164" fontId="3" fillId="0" borderId="6" xfId="0" applyNumberFormat="1" applyFont="1" applyBorder="1" applyAlignment="1">
      <alignment horizontal="center" vertical="center"/>
    </xf>
    <xf numFmtId="9" fontId="3" fillId="0" borderId="29" xfId="4" applyFont="1" applyBorder="1" applyAlignment="1">
      <alignment horizontal="center" vertical="center"/>
    </xf>
    <xf numFmtId="164" fontId="3" fillId="0" borderId="29" xfId="4" applyNumberFormat="1" applyFont="1" applyBorder="1" applyAlignment="1">
      <alignment horizontal="center" vertical="center"/>
    </xf>
    <xf numFmtId="164" fontId="3" fillId="0" borderId="30" xfId="4" applyNumberFormat="1"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23" xfId="0" applyFont="1" applyBorder="1" applyAlignment="1">
      <alignment horizontal="center" vertical="center"/>
    </xf>
    <xf numFmtId="0" fontId="15" fillId="0" borderId="8" xfId="0" applyFont="1" applyBorder="1" applyAlignment="1">
      <alignment horizontal="center" vertical="center" wrapText="1"/>
    </xf>
    <xf numFmtId="3" fontId="15" fillId="0" borderId="9" xfId="0" applyNumberFormat="1" applyFont="1" applyBorder="1" applyAlignment="1">
      <alignment horizontal="center" vertical="center" wrapText="1"/>
    </xf>
    <xf numFmtId="0" fontId="15" fillId="0" borderId="9" xfId="0" applyFont="1" applyBorder="1" applyAlignment="1">
      <alignment horizontal="center" vertical="center" wrapText="1"/>
    </xf>
    <xf numFmtId="14" fontId="15" fillId="0" borderId="9" xfId="0" applyNumberFormat="1" applyFont="1" applyBorder="1" applyAlignment="1">
      <alignment horizontal="center" vertical="center" wrapText="1"/>
    </xf>
    <xf numFmtId="0" fontId="16" fillId="0" borderId="9" xfId="6" applyFont="1" applyBorder="1" applyAlignment="1">
      <alignment horizontal="center" vertical="center" wrapText="1"/>
    </xf>
    <xf numFmtId="0" fontId="15" fillId="0" borderId="23" xfId="0" applyFont="1" applyBorder="1" applyAlignment="1">
      <alignment horizontal="center" vertical="center" wrapText="1"/>
    </xf>
    <xf numFmtId="0" fontId="19" fillId="0" borderId="1" xfId="6" applyFont="1" applyBorder="1" applyAlignment="1">
      <alignment horizontal="center" vertical="center" wrapText="1"/>
    </xf>
    <xf numFmtId="0" fontId="17" fillId="0" borderId="19" xfId="0" applyFont="1" applyBorder="1" applyAlignment="1">
      <alignment horizontal="center" vertical="center" wrapText="1"/>
    </xf>
    <xf numFmtId="0" fontId="15" fillId="0" borderId="24" xfId="0" applyFont="1" applyBorder="1" applyAlignment="1">
      <alignment horizontal="center" vertical="center" wrapText="1"/>
    </xf>
    <xf numFmtId="0" fontId="3" fillId="0" borderId="5" xfId="0" applyFont="1" applyBorder="1" applyAlignment="1">
      <alignment horizontal="center" vertical="center" wrapText="1"/>
    </xf>
    <xf numFmtId="164" fontId="3" fillId="0" borderId="29" xfId="3" applyNumberFormat="1" applyFont="1" applyBorder="1" applyAlignment="1">
      <alignment horizontal="center" vertical="center"/>
    </xf>
    <xf numFmtId="164" fontId="4" fillId="3" borderId="6" xfId="3" applyNumberFormat="1" applyFont="1" applyFill="1" applyBorder="1" applyAlignment="1">
      <alignment horizontal="center" vertical="center"/>
    </xf>
    <xf numFmtId="164" fontId="3" fillId="0" borderId="30" xfId="3" applyNumberFormat="1" applyFont="1" applyBorder="1" applyAlignment="1">
      <alignment horizontal="center" vertical="center"/>
    </xf>
    <xf numFmtId="1" fontId="3" fillId="3" borderId="8" xfId="0" applyNumberFormat="1" applyFont="1" applyFill="1" applyBorder="1" applyAlignment="1">
      <alignment horizontal="center" vertical="center" wrapText="1"/>
    </xf>
    <xf numFmtId="1" fontId="3" fillId="0" borderId="10" xfId="0" applyNumberFormat="1"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166" fontId="9" fillId="4" borderId="22" xfId="5"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164" fontId="3" fillId="0" borderId="6" xfId="3" applyNumberFormat="1" applyFont="1" applyBorder="1" applyAlignment="1">
      <alignment horizontal="center" vertical="center"/>
    </xf>
    <xf numFmtId="0" fontId="4" fillId="3" borderId="8" xfId="0" applyFont="1" applyFill="1" applyBorder="1" applyAlignment="1">
      <alignment horizontal="center" vertical="center" wrapText="1"/>
    </xf>
    <xf numFmtId="165" fontId="4" fillId="2" borderId="10" xfId="0" applyNumberFormat="1"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8" fillId="4" borderId="13"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14" fontId="15" fillId="0" borderId="3" xfId="0" applyNumberFormat="1"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14" fontId="15" fillId="0" borderId="6" xfId="0" applyNumberFormat="1" applyFont="1" applyBorder="1" applyAlignment="1">
      <alignment horizontal="center" vertical="center" wrapText="1"/>
    </xf>
    <xf numFmtId="0" fontId="22" fillId="3" borderId="12" xfId="0" applyFont="1" applyFill="1" applyBorder="1" applyAlignment="1" applyProtection="1">
      <alignment horizontal="center" vertical="center" wrapText="1"/>
      <protection hidden="1"/>
    </xf>
    <xf numFmtId="0" fontId="10" fillId="5" borderId="12" xfId="0" applyFont="1" applyFill="1" applyBorder="1" applyAlignment="1" applyProtection="1">
      <alignment horizontal="center" vertical="center" wrapText="1"/>
      <protection hidden="1"/>
    </xf>
    <xf numFmtId="165" fontId="4" fillId="2" borderId="8" xfId="0" applyNumberFormat="1" applyFont="1" applyFill="1" applyBorder="1" applyAlignment="1">
      <alignment horizontal="center" vertical="center" wrapText="1"/>
    </xf>
    <xf numFmtId="0" fontId="9" fillId="5" borderId="31" xfId="0" applyFont="1" applyFill="1" applyBorder="1" applyAlignment="1" applyProtection="1">
      <alignment horizontal="center" vertical="center" wrapText="1"/>
      <protection hidden="1"/>
    </xf>
    <xf numFmtId="0" fontId="22" fillId="3" borderId="24" xfId="0" applyFont="1" applyFill="1" applyBorder="1" applyAlignment="1" applyProtection="1">
      <alignment horizontal="center" vertical="center" wrapText="1"/>
      <protection hidden="1"/>
    </xf>
    <xf numFmtId="0" fontId="24" fillId="5" borderId="24" xfId="0" applyFont="1" applyFill="1" applyBorder="1" applyAlignment="1" applyProtection="1">
      <alignment horizontal="center" vertical="center" wrapText="1"/>
      <protection hidden="1"/>
    </xf>
    <xf numFmtId="167" fontId="9" fillId="4" borderId="21" xfId="0" applyNumberFormat="1" applyFont="1" applyFill="1" applyBorder="1" applyAlignment="1">
      <alignment horizontal="center" vertical="center" wrapText="1"/>
    </xf>
    <xf numFmtId="167" fontId="9" fillId="4" borderId="22" xfId="0" applyNumberFormat="1" applyFont="1" applyFill="1" applyBorder="1" applyAlignment="1">
      <alignment horizontal="center" vertical="center" wrapText="1"/>
    </xf>
    <xf numFmtId="164" fontId="4" fillId="0" borderId="9" xfId="0" applyNumberFormat="1" applyFont="1" applyBorder="1" applyAlignment="1">
      <alignment horizontal="center" vertical="center" wrapText="1"/>
    </xf>
    <xf numFmtId="168" fontId="4" fillId="0" borderId="9" xfId="0" applyNumberFormat="1" applyFont="1" applyBorder="1" applyAlignment="1">
      <alignment horizontal="center" vertical="center" wrapText="1"/>
    </xf>
    <xf numFmtId="168" fontId="4" fillId="0" borderId="23" xfId="0" applyNumberFormat="1" applyFont="1" applyBorder="1" applyAlignment="1">
      <alignment horizontal="center" vertical="center" wrapText="1"/>
    </xf>
    <xf numFmtId="0" fontId="4" fillId="0" borderId="10" xfId="0" applyFont="1" applyBorder="1" applyAlignment="1">
      <alignment horizontal="center" vertical="center" wrapText="1"/>
    </xf>
    <xf numFmtId="43" fontId="3" fillId="0" borderId="0" xfId="8" applyFont="1"/>
    <xf numFmtId="169" fontId="3" fillId="0" borderId="0" xfId="0" applyNumberFormat="1" applyFont="1"/>
    <xf numFmtId="0" fontId="6" fillId="0" borderId="34"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33" xfId="0" applyFont="1" applyBorder="1" applyAlignment="1">
      <alignment horizontal="center" vertical="center" wrapText="1"/>
    </xf>
    <xf numFmtId="0" fontId="14" fillId="6" borderId="39" xfId="0" applyFont="1" applyFill="1" applyBorder="1" applyAlignment="1">
      <alignment horizontal="center" vertical="center" wrapText="1"/>
    </xf>
    <xf numFmtId="0" fontId="0" fillId="0" borderId="25" xfId="0" applyBorder="1"/>
    <xf numFmtId="0" fontId="0" fillId="0" borderId="18" xfId="0" applyBorder="1"/>
    <xf numFmtId="0" fontId="0" fillId="0" borderId="14" xfId="0" applyBorder="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0" fillId="0" borderId="15" xfId="0" applyBorder="1"/>
    <xf numFmtId="0" fontId="0" fillId="0" borderId="26" xfId="0" applyBorder="1"/>
    <xf numFmtId="0" fontId="0" fillId="0" borderId="27" xfId="0" applyBorder="1"/>
    <xf numFmtId="0" fontId="0" fillId="0" borderId="28" xfId="0" applyBorder="1"/>
    <xf numFmtId="0" fontId="25" fillId="7" borderId="39" xfId="0" applyFont="1" applyFill="1" applyBorder="1" applyAlignment="1">
      <alignment horizontal="center" vertical="center" wrapText="1"/>
    </xf>
    <xf numFmtId="0" fontId="0" fillId="0" borderId="32" xfId="0" applyBorder="1"/>
    <xf numFmtId="0" fontId="0" fillId="0" borderId="33" xfId="0" applyBorder="1"/>
    <xf numFmtId="0" fontId="10" fillId="5" borderId="20" xfId="0" applyFont="1" applyFill="1" applyBorder="1" applyAlignment="1">
      <alignment horizontal="center" vertical="center" wrapText="1"/>
    </xf>
    <xf numFmtId="0" fontId="0" fillId="0" borderId="34" xfId="0" applyBorder="1"/>
    <xf numFmtId="0" fontId="21" fillId="6" borderId="39" xfId="0" applyFont="1" applyFill="1" applyBorder="1" applyAlignment="1">
      <alignment horizontal="center" vertical="center" wrapText="1"/>
    </xf>
    <xf numFmtId="0" fontId="5" fillId="0" borderId="0" xfId="0" applyFont="1" applyAlignment="1">
      <alignment horizontal="center" vertical="center" wrapText="1"/>
    </xf>
    <xf numFmtId="0" fontId="12" fillId="5" borderId="2" xfId="0" applyFont="1" applyFill="1" applyBorder="1" applyAlignment="1">
      <alignment horizontal="center" vertical="center" wrapText="1"/>
    </xf>
    <xf numFmtId="0" fontId="0" fillId="0" borderId="35" xfId="0" applyBorder="1"/>
    <xf numFmtId="0" fontId="0" fillId="0" borderId="36" xfId="0" applyBorder="1"/>
    <xf numFmtId="0" fontId="0" fillId="0" borderId="37" xfId="0" applyBorder="1"/>
    <xf numFmtId="0" fontId="0" fillId="0" borderId="38" xfId="0" applyBorder="1"/>
    <xf numFmtId="0" fontId="23" fillId="5" borderId="39" xfId="0" applyFont="1" applyFill="1" applyBorder="1" applyAlignment="1">
      <alignment horizontal="center" vertical="center"/>
    </xf>
    <xf numFmtId="0" fontId="9" fillId="4" borderId="40" xfId="0" applyFont="1" applyFill="1" applyBorder="1" applyAlignment="1">
      <alignment horizontal="center" vertical="center" wrapText="1"/>
    </xf>
    <xf numFmtId="0" fontId="26" fillId="5" borderId="39" xfId="0" applyFont="1" applyFill="1" applyBorder="1" applyAlignment="1">
      <alignment horizontal="center" vertical="center" wrapText="1"/>
    </xf>
    <xf numFmtId="0" fontId="25" fillId="0" borderId="30" xfId="0" applyFont="1" applyBorder="1" applyAlignment="1" applyProtection="1">
      <alignment horizontal="center" vertical="center" wrapText="1"/>
      <protection hidden="1"/>
    </xf>
    <xf numFmtId="0" fontId="0" fillId="0" borderId="27" xfId="0" applyBorder="1" applyProtection="1">
      <protection hidden="1"/>
    </xf>
    <xf numFmtId="0" fontId="0" fillId="0" borderId="28" xfId="0" applyBorder="1" applyProtection="1">
      <protection hidden="1"/>
    </xf>
    <xf numFmtId="0" fontId="13" fillId="5" borderId="2" xfId="0" applyFont="1" applyFill="1" applyBorder="1" applyAlignment="1">
      <alignment horizontal="center" vertical="center"/>
    </xf>
    <xf numFmtId="0" fontId="0" fillId="0" borderId="43" xfId="0" applyBorder="1"/>
    <xf numFmtId="0" fontId="0" fillId="0" borderId="44" xfId="0" applyBorder="1"/>
    <xf numFmtId="0" fontId="20" fillId="5" borderId="2" xfId="0" applyFont="1" applyFill="1" applyBorder="1" applyAlignment="1">
      <alignment horizontal="center" vertical="center"/>
    </xf>
    <xf numFmtId="0" fontId="7" fillId="3" borderId="12" xfId="0" applyFont="1" applyFill="1" applyBorder="1" applyAlignment="1" applyProtection="1">
      <alignment horizontal="center" vertical="center" wrapText="1"/>
      <protection hidden="1"/>
    </xf>
    <xf numFmtId="0" fontId="0" fillId="0" borderId="41" xfId="0" applyBorder="1" applyProtection="1">
      <protection hidden="1"/>
    </xf>
    <xf numFmtId="0" fontId="0" fillId="0" borderId="42" xfId="0" applyBorder="1" applyProtection="1">
      <protection hidden="1"/>
    </xf>
  </cellXfs>
  <cellStyles count="9">
    <cellStyle name="Hipervínculo" xfId="6" builtinId="8"/>
    <cellStyle name="Hyperlink" xfId="2" xr:uid="{00000000-0005-0000-0000-000002000000}"/>
    <cellStyle name="Millares" xfId="8" builtinId="3"/>
    <cellStyle name="Moneda" xfId="3" builtinId="4"/>
    <cellStyle name="Moneda 2" xfId="1" xr:uid="{00000000-0005-0000-0000-000001000000}"/>
    <cellStyle name="Moneda 3" xfId="5" xr:uid="{00000000-0005-0000-0000-000005000000}"/>
    <cellStyle name="Moneda 4" xfId="7" xr:uid="{00000000-0005-0000-0000-000007000000}"/>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musicosbacata@gmail.com" TargetMode="External"/><Relationship Id="rId3" Type="http://schemas.openxmlformats.org/officeDocument/2006/relationships/hyperlink" Target="mailto:info@cruzrojabogota.org.co" TargetMode="External"/><Relationship Id="rId7" Type="http://schemas.openxmlformats.org/officeDocument/2006/relationships/hyperlink" Target="mailto:sinergiaproducciones.sas@gmail.com" TargetMode="External"/><Relationship Id="rId2" Type="http://schemas.openxmlformats.org/officeDocument/2006/relationships/hyperlink" Target="mailto:comercial@elcafetal.com.co" TargetMode="External"/><Relationship Id="rId1" Type="http://schemas.openxmlformats.org/officeDocument/2006/relationships/hyperlink" Target="mailto:daplogisticayeventos@gmail.com" TargetMode="External"/><Relationship Id="rId6" Type="http://schemas.openxmlformats.org/officeDocument/2006/relationships/hyperlink" Target="mailto:gog121102@hotmail.com" TargetMode="External"/><Relationship Id="rId11" Type="http://schemas.openxmlformats.org/officeDocument/2006/relationships/printerSettings" Target="../printerSettings/printerSettings1.bin"/><Relationship Id="rId5" Type="http://schemas.openxmlformats.org/officeDocument/2006/relationships/hyperlink" Target="mailto:hugo@grupop.co" TargetMode="External"/><Relationship Id="rId10" Type="http://schemas.openxmlformats.org/officeDocument/2006/relationships/hyperlink" Target="mailto:comercial@grupothunder.com" TargetMode="External"/><Relationship Id="rId4" Type="http://schemas.openxmlformats.org/officeDocument/2006/relationships/hyperlink" Target="mailto:Eentosgourmetexpressadv@gmail.com" TargetMode="External"/><Relationship Id="rId9" Type="http://schemas.openxmlformats.org/officeDocument/2006/relationships/hyperlink" Target="mailto:alianzaarteyvanguardia@gmail.com%0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4"/>
  <sheetViews>
    <sheetView view="pageBreakPreview" topLeftCell="A10" zoomScale="85" zoomScaleNormal="100" zoomScaleSheetLayoutView="85" workbookViewId="0">
      <selection activeCell="B20" sqref="B20:I24"/>
    </sheetView>
  </sheetViews>
  <sheetFormatPr baseColWidth="10" defaultColWidth="11.44140625" defaultRowHeight="14.4" x14ac:dyDescent="0.3"/>
  <cols>
    <col min="1" max="1" width="11.44140625" style="2" customWidth="1"/>
    <col min="2" max="2" width="28.6640625" style="2" customWidth="1"/>
    <col min="3" max="3" width="20.6640625" style="2" customWidth="1"/>
    <col min="4" max="4" width="27.33203125" style="2" customWidth="1"/>
    <col min="5" max="5" width="14.44140625" style="2" customWidth="1"/>
    <col min="6" max="6" width="31.33203125" style="2" customWidth="1"/>
    <col min="7" max="7" width="32.33203125" style="2" customWidth="1"/>
    <col min="8" max="8" width="25.88671875" style="2" customWidth="1"/>
    <col min="9" max="9" width="15.109375" style="2" customWidth="1"/>
    <col min="10" max="11" width="11.44140625" style="2" customWidth="1"/>
    <col min="12" max="16384" width="11.44140625" style="2"/>
  </cols>
  <sheetData>
    <row r="1" spans="2:9" ht="15.75" customHeight="1" thickBot="1" x14ac:dyDescent="0.35"/>
    <row r="2" spans="2:9" x14ac:dyDescent="0.3">
      <c r="B2" s="135" t="s">
        <v>18</v>
      </c>
      <c r="C2" s="119"/>
      <c r="D2" s="119"/>
      <c r="E2" s="119"/>
      <c r="F2" s="119"/>
      <c r="G2" s="119"/>
      <c r="H2" s="119"/>
      <c r="I2" s="136"/>
    </row>
    <row r="3" spans="2:9" x14ac:dyDescent="0.3">
      <c r="B3" s="137"/>
      <c r="C3" s="138"/>
      <c r="D3" s="138"/>
      <c r="E3" s="138"/>
      <c r="F3" s="138"/>
      <c r="G3" s="138"/>
      <c r="H3" s="138"/>
      <c r="I3" s="139"/>
    </row>
    <row r="4" spans="2:9" ht="51.75" customHeight="1" thickBot="1" x14ac:dyDescent="0.35">
      <c r="B4" s="90" t="s">
        <v>19</v>
      </c>
      <c r="C4" s="91" t="s">
        <v>20</v>
      </c>
      <c r="D4" s="91" t="s">
        <v>21</v>
      </c>
      <c r="E4" s="91" t="s">
        <v>22</v>
      </c>
      <c r="F4" s="91" t="s">
        <v>23</v>
      </c>
      <c r="G4" s="91" t="s">
        <v>24</v>
      </c>
      <c r="H4" s="91" t="s">
        <v>25</v>
      </c>
      <c r="I4" s="92" t="s">
        <v>26</v>
      </c>
    </row>
    <row r="5" spans="2:9" s="49" customFormat="1" ht="12.75" customHeight="1" x14ac:dyDescent="0.3">
      <c r="B5" s="93" t="s">
        <v>27</v>
      </c>
      <c r="C5" s="94" t="s">
        <v>28</v>
      </c>
      <c r="D5" s="94" t="s">
        <v>29</v>
      </c>
      <c r="E5" s="95">
        <v>45818</v>
      </c>
      <c r="F5" s="94" t="s">
        <v>24</v>
      </c>
      <c r="G5" s="94" t="s">
        <v>30</v>
      </c>
      <c r="H5" s="94" t="s">
        <v>31</v>
      </c>
      <c r="I5" s="96">
        <v>3125581451</v>
      </c>
    </row>
    <row r="6" spans="2:9" ht="25.5" customHeight="1" x14ac:dyDescent="0.3">
      <c r="B6" s="45" t="s">
        <v>32</v>
      </c>
      <c r="C6" s="46" t="s">
        <v>33</v>
      </c>
      <c r="D6" s="46" t="s">
        <v>34</v>
      </c>
      <c r="E6" s="47">
        <v>46101</v>
      </c>
      <c r="F6" s="47" t="s">
        <v>24</v>
      </c>
      <c r="G6" s="53" t="s">
        <v>35</v>
      </c>
      <c r="H6" s="54" t="s">
        <v>36</v>
      </c>
      <c r="I6" s="48">
        <v>3053994382</v>
      </c>
    </row>
    <row r="7" spans="2:9" x14ac:dyDescent="0.3">
      <c r="B7" s="45" t="s">
        <v>37</v>
      </c>
      <c r="C7" s="46" t="s">
        <v>38</v>
      </c>
      <c r="D7" s="46" t="s">
        <v>29</v>
      </c>
      <c r="E7" s="47">
        <v>46098</v>
      </c>
      <c r="F7" s="47" t="s">
        <v>24</v>
      </c>
      <c r="G7" s="53" t="s">
        <v>39</v>
      </c>
      <c r="H7" s="54" t="s">
        <v>40</v>
      </c>
      <c r="I7" s="48">
        <v>3334003993</v>
      </c>
    </row>
    <row r="8" spans="2:9" x14ac:dyDescent="0.3">
      <c r="B8" s="45" t="s">
        <v>41</v>
      </c>
      <c r="C8" s="46" t="s">
        <v>42</v>
      </c>
      <c r="D8" s="46" t="s">
        <v>29</v>
      </c>
      <c r="E8" s="47">
        <v>46100</v>
      </c>
      <c r="F8" s="47" t="s">
        <v>24</v>
      </c>
      <c r="G8" s="53" t="s">
        <v>43</v>
      </c>
      <c r="H8" s="54" t="s">
        <v>44</v>
      </c>
      <c r="I8" s="48">
        <v>3243703948</v>
      </c>
    </row>
    <row r="9" spans="2:9" x14ac:dyDescent="0.25">
      <c r="B9" s="45" t="s">
        <v>45</v>
      </c>
      <c r="C9" s="46" t="s">
        <v>46</v>
      </c>
      <c r="D9" s="46" t="s">
        <v>34</v>
      </c>
      <c r="E9" s="47">
        <v>46101</v>
      </c>
      <c r="F9" s="47" t="s">
        <v>24</v>
      </c>
      <c r="G9" s="55" t="s">
        <v>47</v>
      </c>
      <c r="H9" s="54" t="s">
        <v>48</v>
      </c>
      <c r="I9" s="48">
        <v>3105498234</v>
      </c>
    </row>
    <row r="10" spans="2:9" x14ac:dyDescent="0.3">
      <c r="B10" s="45" t="s">
        <v>49</v>
      </c>
      <c r="C10" s="46" t="s">
        <v>50</v>
      </c>
      <c r="D10" s="46" t="s">
        <v>51</v>
      </c>
      <c r="E10" s="47">
        <v>46225</v>
      </c>
      <c r="F10" s="46" t="s">
        <v>52</v>
      </c>
      <c r="G10" s="53" t="s">
        <v>53</v>
      </c>
      <c r="H10" s="46" t="s">
        <v>54</v>
      </c>
      <c r="I10" s="48">
        <v>3214463294</v>
      </c>
    </row>
    <row r="11" spans="2:9" ht="25.5" customHeight="1" x14ac:dyDescent="0.3">
      <c r="B11" s="45" t="s">
        <v>55</v>
      </c>
      <c r="C11" s="46" t="s">
        <v>56</v>
      </c>
      <c r="D11" s="46" t="s">
        <v>51</v>
      </c>
      <c r="E11" s="47">
        <v>46211</v>
      </c>
      <c r="F11" s="46" t="s">
        <v>52</v>
      </c>
      <c r="G11" s="53" t="s">
        <v>57</v>
      </c>
      <c r="H11" s="46" t="s">
        <v>58</v>
      </c>
      <c r="I11" s="48">
        <v>3162566273</v>
      </c>
    </row>
    <row r="12" spans="2:9" x14ac:dyDescent="0.3">
      <c r="B12" s="45" t="s">
        <v>59</v>
      </c>
      <c r="C12" s="46" t="s">
        <v>60</v>
      </c>
      <c r="D12" s="46" t="s">
        <v>51</v>
      </c>
      <c r="E12" s="47">
        <v>46211</v>
      </c>
      <c r="F12" s="46" t="s">
        <v>52</v>
      </c>
      <c r="G12" s="53" t="s">
        <v>61</v>
      </c>
      <c r="H12" s="46" t="s">
        <v>62</v>
      </c>
      <c r="I12" s="48">
        <v>3507281110</v>
      </c>
    </row>
    <row r="13" spans="2:9" ht="25.5" customHeight="1" x14ac:dyDescent="0.3">
      <c r="B13" s="66" t="s">
        <v>63</v>
      </c>
      <c r="C13" s="67">
        <v>900018217</v>
      </c>
      <c r="D13" s="68" t="s">
        <v>64</v>
      </c>
      <c r="E13" s="69">
        <v>46203</v>
      </c>
      <c r="F13" s="68" t="s">
        <v>24</v>
      </c>
      <c r="G13" s="70" t="s">
        <v>65</v>
      </c>
      <c r="H13" s="68" t="s">
        <v>66</v>
      </c>
      <c r="I13" s="71">
        <v>3123565301</v>
      </c>
    </row>
    <row r="14" spans="2:9" ht="25.5" customHeight="1" x14ac:dyDescent="0.3">
      <c r="B14" s="45" t="s">
        <v>67</v>
      </c>
      <c r="C14" s="46" t="s">
        <v>68</v>
      </c>
      <c r="D14" s="46"/>
      <c r="E14" s="47">
        <v>46211</v>
      </c>
      <c r="F14" s="46" t="s">
        <v>24</v>
      </c>
      <c r="G14" s="53" t="s">
        <v>69</v>
      </c>
      <c r="H14" s="46" t="s">
        <v>70</v>
      </c>
      <c r="I14" s="48">
        <v>3223856356</v>
      </c>
    </row>
    <row r="15" spans="2:9" x14ac:dyDescent="0.3">
      <c r="B15" s="45" t="s">
        <v>71</v>
      </c>
      <c r="C15" s="46" t="s">
        <v>72</v>
      </c>
      <c r="D15" s="46" t="s">
        <v>29</v>
      </c>
      <c r="E15" s="47">
        <v>46101</v>
      </c>
      <c r="F15" s="47" t="s">
        <v>24</v>
      </c>
      <c r="G15" s="72" t="s">
        <v>73</v>
      </c>
      <c r="H15" s="73" t="s">
        <v>74</v>
      </c>
      <c r="I15" s="48">
        <v>3123190990</v>
      </c>
    </row>
    <row r="16" spans="2:9" ht="25.5" customHeight="1" x14ac:dyDescent="0.3">
      <c r="B16" s="45" t="s">
        <v>75</v>
      </c>
      <c r="C16" s="46" t="s">
        <v>72</v>
      </c>
      <c r="D16" s="74" t="s">
        <v>29</v>
      </c>
      <c r="E16" s="47">
        <v>46100</v>
      </c>
      <c r="F16" s="47" t="s">
        <v>24</v>
      </c>
      <c r="G16" s="72" t="s">
        <v>76</v>
      </c>
      <c r="H16" s="73" t="s">
        <v>77</v>
      </c>
      <c r="I16" s="48">
        <v>3017228953</v>
      </c>
    </row>
    <row r="17" spans="2:9" x14ac:dyDescent="0.3">
      <c r="B17" s="45" t="s">
        <v>78</v>
      </c>
      <c r="C17" s="46" t="s">
        <v>79</v>
      </c>
      <c r="D17" s="46" t="s">
        <v>34</v>
      </c>
      <c r="E17" s="47">
        <v>46105</v>
      </c>
      <c r="F17" s="47" t="s">
        <v>24</v>
      </c>
      <c r="G17" s="72" t="s">
        <v>80</v>
      </c>
      <c r="H17" s="73" t="s">
        <v>81</v>
      </c>
      <c r="I17" s="48">
        <v>3153419191</v>
      </c>
    </row>
    <row r="18" spans="2:9" ht="26.25" customHeight="1" thickBot="1" x14ac:dyDescent="0.35">
      <c r="B18" s="97" t="s">
        <v>63</v>
      </c>
      <c r="C18" s="98">
        <v>900018217</v>
      </c>
      <c r="D18" s="98" t="s">
        <v>51</v>
      </c>
      <c r="E18" s="100">
        <v>46289</v>
      </c>
      <c r="F18" s="98" t="s">
        <v>24</v>
      </c>
      <c r="G18" s="98" t="s">
        <v>65</v>
      </c>
      <c r="H18" s="98" t="s">
        <v>66</v>
      </c>
      <c r="I18" s="99">
        <v>3123565301</v>
      </c>
    </row>
    <row r="19" spans="2:9" ht="15.75" customHeight="1" thickBot="1" x14ac:dyDescent="0.35"/>
    <row r="20" spans="2:9" x14ac:dyDescent="0.3">
      <c r="B20" s="133" t="s">
        <v>82</v>
      </c>
      <c r="C20" s="119"/>
      <c r="D20" s="119"/>
      <c r="E20" s="119"/>
      <c r="F20" s="119"/>
      <c r="G20" s="119"/>
      <c r="H20" s="119"/>
      <c r="I20" s="120"/>
    </row>
    <row r="21" spans="2:9" x14ac:dyDescent="0.3">
      <c r="B21" s="121"/>
      <c r="C21" s="134"/>
      <c r="D21" s="134"/>
      <c r="E21" s="134"/>
      <c r="F21" s="134"/>
      <c r="G21" s="134"/>
      <c r="H21" s="134"/>
      <c r="I21" s="124"/>
    </row>
    <row r="22" spans="2:9" x14ac:dyDescent="0.3">
      <c r="B22" s="121"/>
      <c r="C22" s="134"/>
      <c r="D22" s="134"/>
      <c r="E22" s="134"/>
      <c r="F22" s="134"/>
      <c r="G22" s="134"/>
      <c r="H22" s="134"/>
      <c r="I22" s="124"/>
    </row>
    <row r="23" spans="2:9" x14ac:dyDescent="0.3">
      <c r="B23" s="121"/>
      <c r="C23" s="134"/>
      <c r="D23" s="134"/>
      <c r="E23" s="134"/>
      <c r="F23" s="134"/>
      <c r="G23" s="134"/>
      <c r="H23" s="134"/>
      <c r="I23" s="124"/>
    </row>
    <row r="24" spans="2:9" ht="15.75" customHeight="1" thickBot="1" x14ac:dyDescent="0.35">
      <c r="B24" s="125"/>
      <c r="C24" s="126"/>
      <c r="D24" s="126"/>
      <c r="E24" s="126"/>
      <c r="F24" s="126"/>
      <c r="G24" s="126"/>
      <c r="H24" s="126"/>
      <c r="I24" s="127"/>
    </row>
  </sheetData>
  <sheetProtection algorithmName="SHA-512" hashValue="uR1r5u+uvkgQFbNoi6XsFF97i+wSpb94zoBTW3jwTOfYjEc/dRJ7jEmO4CM+eJB1kKcIhhG9eIIvqOhwcZwLuw==" saltValue="tFwj2zXxpEu5Tg+ODi41zQ==" spinCount="100000" sheet="1" objects="1" scenarios="1"/>
  <mergeCells count="2">
    <mergeCell ref="B20:I24"/>
    <mergeCell ref="B2:I3"/>
  </mergeCells>
  <hyperlinks>
    <hyperlink ref="G6" r:id="rId1" xr:uid="{00000000-0004-0000-0000-000000000000}"/>
    <hyperlink ref="G7" r:id="rId2" xr:uid="{00000000-0004-0000-0000-000001000000}"/>
    <hyperlink ref="G8" r:id="rId3" xr:uid="{00000000-0004-0000-0000-000002000000}"/>
    <hyperlink ref="G9" r:id="rId4" display="mailto:Eentosgourmetexpressadv@gmail.com" xr:uid="{00000000-0004-0000-0000-000003000000}"/>
    <hyperlink ref="G10" r:id="rId5" xr:uid="{00000000-0004-0000-0000-000004000000}"/>
    <hyperlink ref="G13" r:id="rId6" xr:uid="{00000000-0004-0000-0000-000005000000}"/>
    <hyperlink ref="G14" r:id="rId7" xr:uid="{00000000-0004-0000-0000-000006000000}"/>
    <hyperlink ref="G15" r:id="rId8" xr:uid="{00000000-0004-0000-0000-000007000000}"/>
    <hyperlink ref="G16" r:id="rId9" xr:uid="{00000000-0004-0000-0000-000008000000}"/>
    <hyperlink ref="G17" r:id="rId10" xr:uid="{00000000-0004-0000-0000-000009000000}"/>
  </hyperlinks>
  <pageMargins left="0.7" right="0.7" top="0.75" bottom="0.75" header="0.3" footer="0.3"/>
  <pageSetup scale="35"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
  <sheetViews>
    <sheetView view="pageBreakPreview" zoomScale="60" zoomScaleNormal="100" workbookViewId="0">
      <selection activeCell="D4" sqref="D4"/>
    </sheetView>
  </sheetViews>
  <sheetFormatPr baseColWidth="10" defaultColWidth="8.88671875" defaultRowHeight="15.6" x14ac:dyDescent="0.3"/>
  <cols>
    <col min="1" max="1" width="8.6640625" style="12" customWidth="1"/>
    <col min="2" max="2" width="16.88671875" style="12" customWidth="1"/>
    <col min="3" max="3" width="16.6640625" style="20" customWidth="1"/>
    <col min="4" max="4" width="108.6640625" style="20" customWidth="1"/>
    <col min="5" max="9" width="25.6640625" style="20" customWidth="1"/>
    <col min="10" max="10" width="25.6640625" style="114" customWidth="1"/>
    <col min="11" max="11" width="25.6640625" style="12" customWidth="1"/>
    <col min="12" max="12" width="13.6640625" style="12" customWidth="1"/>
    <col min="13" max="13" width="8.88671875" style="12" customWidth="1"/>
    <col min="14" max="16384" width="8.88671875" style="12"/>
  </cols>
  <sheetData>
    <row r="1" spans="2:12" ht="47.25" customHeight="1" thickBot="1" x14ac:dyDescent="0.35">
      <c r="B1" s="140" t="s">
        <v>11</v>
      </c>
      <c r="C1" s="129"/>
      <c r="D1" s="129"/>
      <c r="E1" s="129"/>
      <c r="F1" s="129"/>
      <c r="G1" s="129"/>
      <c r="H1" s="129"/>
      <c r="I1" s="130"/>
      <c r="J1" s="141" t="s">
        <v>83</v>
      </c>
      <c r="K1" s="120"/>
    </row>
    <row r="2" spans="2:12" ht="96" customHeight="1" thickBot="1" x14ac:dyDescent="0.35">
      <c r="B2" s="104" t="s">
        <v>84</v>
      </c>
      <c r="C2" s="105">
        <v>2929</v>
      </c>
      <c r="D2" s="106" t="s">
        <v>85</v>
      </c>
      <c r="E2" s="143" t="s">
        <v>86</v>
      </c>
      <c r="F2" s="144"/>
      <c r="G2" s="144"/>
      <c r="H2" s="144"/>
      <c r="I2" s="145"/>
      <c r="J2" s="121"/>
      <c r="K2" s="124"/>
    </row>
    <row r="3" spans="2:12" ht="48" customHeight="1" thickBot="1" x14ac:dyDescent="0.35">
      <c r="B3" s="22" t="s">
        <v>87</v>
      </c>
      <c r="C3" s="23" t="s">
        <v>88</v>
      </c>
      <c r="D3" s="23" t="s">
        <v>89</v>
      </c>
      <c r="E3" s="23" t="s">
        <v>90</v>
      </c>
      <c r="F3" s="23" t="s">
        <v>91</v>
      </c>
      <c r="G3" s="23" t="s">
        <v>92</v>
      </c>
      <c r="H3" s="107" t="s">
        <v>93</v>
      </c>
      <c r="I3" s="107" t="s">
        <v>8</v>
      </c>
      <c r="J3" s="107" t="s">
        <v>94</v>
      </c>
      <c r="K3" s="108" t="s">
        <v>95</v>
      </c>
    </row>
    <row r="4" spans="2:12" ht="54.6" customHeight="1" x14ac:dyDescent="0.3">
      <c r="B4" s="112">
        <v>1</v>
      </c>
      <c r="C4" s="5" t="s">
        <v>96</v>
      </c>
      <c r="D4" s="5" t="s">
        <v>97</v>
      </c>
      <c r="E4" s="5" t="s">
        <v>98</v>
      </c>
      <c r="F4" s="5">
        <v>1</v>
      </c>
      <c r="G4" s="5">
        <v>1</v>
      </c>
      <c r="H4" s="109">
        <v>71533</v>
      </c>
      <c r="I4" s="109">
        <f>+ROUND(H4*19%,0)</f>
        <v>13591</v>
      </c>
      <c r="J4" s="110">
        <f>+I4+H4</f>
        <v>85124</v>
      </c>
      <c r="K4" s="111">
        <f>+J4*G4*F4</f>
        <v>85124</v>
      </c>
      <c r="L4" s="113"/>
    </row>
    <row r="5" spans="2:12" ht="16.5" customHeight="1" thickBot="1" x14ac:dyDescent="0.35"/>
    <row r="6" spans="2:12" ht="54.6" customHeight="1" thickBot="1" x14ac:dyDescent="0.35">
      <c r="B6" s="142" t="s">
        <v>99</v>
      </c>
      <c r="C6" s="129"/>
      <c r="D6" s="129"/>
      <c r="E6" s="129"/>
      <c r="F6" s="129"/>
      <c r="G6" s="129"/>
      <c r="H6" s="129"/>
      <c r="I6" s="129"/>
      <c r="J6" s="129"/>
      <c r="K6" s="130"/>
    </row>
  </sheetData>
  <sheetProtection algorithmName="SHA-512" hashValue="csAagufHTDfbCG7p92/Yqh1zXfwBYOovEyj+YC4rFxVdr2hl7QJB+98rWkiO3UxQZV4NSOpnaqAe/38YfTNLkQ==" saltValue="8wS0eNMaWFpGuBdiQCUv4Q==" spinCount="100000" sheet="1" objects="1" scenarios="1"/>
  <mergeCells count="4">
    <mergeCell ref="B1:I1"/>
    <mergeCell ref="J1:K2"/>
    <mergeCell ref="B6:K6"/>
    <mergeCell ref="E2:I2"/>
  </mergeCells>
  <pageMargins left="0.7" right="0.7" top="0.75" bottom="0.75" header="0.3" footer="0.3"/>
  <pageSetup scale="26"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A31"/>
  <sheetViews>
    <sheetView tabSelected="1" view="pageBreakPreview" topLeftCell="A26" zoomScale="85" zoomScaleNormal="70" zoomScaleSheetLayoutView="85" workbookViewId="0">
      <selection activeCell="D28" sqref="D28"/>
    </sheetView>
  </sheetViews>
  <sheetFormatPr baseColWidth="10" defaultColWidth="11.5546875" defaultRowHeight="14.4" x14ac:dyDescent="0.3"/>
  <cols>
    <col min="1" max="1" width="11.5546875" style="1" customWidth="1"/>
    <col min="2" max="2" width="13" style="1" customWidth="1"/>
    <col min="3" max="3" width="29.44140625" style="1" customWidth="1"/>
    <col min="4" max="4" width="108" style="50" customWidth="1"/>
    <col min="5" max="7" width="20.6640625" style="1" customWidth="1"/>
    <col min="8" max="8" width="20.88671875" style="2" customWidth="1"/>
    <col min="9" max="12" width="20.88671875" style="6" customWidth="1"/>
    <col min="13" max="13" width="20.88671875" style="2" customWidth="1"/>
    <col min="14" max="17" width="20.88671875" style="6" customWidth="1"/>
    <col min="18" max="18" width="20.88671875" style="44" customWidth="1"/>
    <col min="19" max="22" width="20.88671875" style="6" customWidth="1"/>
    <col min="23" max="27" width="20.88671875" style="1" customWidth="1"/>
    <col min="28" max="28" width="11.5546875" style="1" customWidth="1"/>
    <col min="29" max="16384" width="11.5546875" style="1"/>
  </cols>
  <sheetData>
    <row r="1" spans="2:27" ht="15.75" customHeight="1" thickBot="1" x14ac:dyDescent="0.35"/>
    <row r="2" spans="2:27" ht="36" customHeight="1" x14ac:dyDescent="0.3">
      <c r="B2" s="146" t="s">
        <v>100</v>
      </c>
      <c r="C2" s="147"/>
      <c r="D2" s="147"/>
      <c r="E2" s="147"/>
      <c r="F2" s="147"/>
      <c r="G2" s="148"/>
      <c r="H2" s="149" t="s">
        <v>101</v>
      </c>
      <c r="I2" s="119"/>
      <c r="J2" s="119"/>
      <c r="K2" s="119"/>
      <c r="L2" s="136"/>
      <c r="M2" s="149" t="s">
        <v>102</v>
      </c>
      <c r="N2" s="119"/>
      <c r="O2" s="119"/>
      <c r="P2" s="119"/>
      <c r="Q2" s="136"/>
      <c r="R2" s="149" t="s">
        <v>103</v>
      </c>
      <c r="S2" s="119"/>
      <c r="T2" s="119"/>
      <c r="U2" s="119"/>
      <c r="V2" s="136"/>
    </row>
    <row r="3" spans="2:27" ht="120.6" customHeight="1" thickBot="1" x14ac:dyDescent="0.35">
      <c r="B3" s="31" t="s">
        <v>84</v>
      </c>
      <c r="C3" s="101">
        <v>2929</v>
      </c>
      <c r="D3" s="102" t="s">
        <v>85</v>
      </c>
      <c r="E3" s="150" t="s">
        <v>86</v>
      </c>
      <c r="F3" s="151"/>
      <c r="G3" s="152"/>
      <c r="H3" s="137"/>
      <c r="I3" s="138"/>
      <c r="J3" s="138"/>
      <c r="K3" s="138"/>
      <c r="L3" s="139"/>
      <c r="M3" s="137"/>
      <c r="N3" s="138"/>
      <c r="O3" s="138"/>
      <c r="P3" s="138"/>
      <c r="Q3" s="139"/>
      <c r="R3" s="137"/>
      <c r="S3" s="138"/>
      <c r="T3" s="138"/>
      <c r="U3" s="138"/>
      <c r="V3" s="139"/>
    </row>
    <row r="4" spans="2:27" s="29" customFormat="1" ht="63.75" customHeight="1" thickBot="1" x14ac:dyDescent="0.35">
      <c r="B4" s="22" t="s">
        <v>1</v>
      </c>
      <c r="C4" s="23" t="s">
        <v>2</v>
      </c>
      <c r="D4" s="23" t="s">
        <v>3</v>
      </c>
      <c r="E4" s="24" t="s">
        <v>4</v>
      </c>
      <c r="F4" s="24" t="s">
        <v>104</v>
      </c>
      <c r="G4" s="85" t="s">
        <v>6</v>
      </c>
      <c r="H4" s="25" t="s">
        <v>105</v>
      </c>
      <c r="I4" s="26" t="s">
        <v>106</v>
      </c>
      <c r="J4" s="26" t="s">
        <v>8</v>
      </c>
      <c r="K4" s="26" t="s">
        <v>9</v>
      </c>
      <c r="L4" s="27" t="s">
        <v>10</v>
      </c>
      <c r="M4" s="25" t="s">
        <v>105</v>
      </c>
      <c r="N4" s="26" t="s">
        <v>106</v>
      </c>
      <c r="O4" s="26" t="s">
        <v>8</v>
      </c>
      <c r="P4" s="26" t="s">
        <v>9</v>
      </c>
      <c r="Q4" s="27" t="s">
        <v>10</v>
      </c>
      <c r="R4" s="25" t="s">
        <v>105</v>
      </c>
      <c r="S4" s="26" t="s">
        <v>106</v>
      </c>
      <c r="T4" s="26" t="s">
        <v>8</v>
      </c>
      <c r="U4" s="26" t="s">
        <v>9</v>
      </c>
      <c r="V4" s="27" t="s">
        <v>10</v>
      </c>
      <c r="W4" s="22" t="s">
        <v>107</v>
      </c>
      <c r="X4" s="23" t="s">
        <v>108</v>
      </c>
      <c r="Y4" s="23" t="s">
        <v>109</v>
      </c>
      <c r="Z4" s="23" t="s">
        <v>110</v>
      </c>
      <c r="AA4" s="28" t="s">
        <v>111</v>
      </c>
    </row>
    <row r="5" spans="2:27" s="12" customFormat="1" ht="63" customHeight="1" x14ac:dyDescent="0.3">
      <c r="B5" s="63">
        <v>2</v>
      </c>
      <c r="C5" s="30" t="s">
        <v>112</v>
      </c>
      <c r="D5" s="30" t="s">
        <v>113</v>
      </c>
      <c r="E5" s="64" t="s">
        <v>114</v>
      </c>
      <c r="F5" s="64">
        <v>1</v>
      </c>
      <c r="G5" s="65">
        <v>1</v>
      </c>
      <c r="H5" s="33" t="s">
        <v>115</v>
      </c>
      <c r="I5" s="10">
        <v>296000</v>
      </c>
      <c r="J5" s="10">
        <f t="shared" ref="J5:J31" si="0">+ROUND(I5*19%,0)</f>
        <v>56240</v>
      </c>
      <c r="K5" s="7">
        <f t="shared" ref="K5:K31" si="1">+J5+I5</f>
        <v>352240</v>
      </c>
      <c r="L5" s="11">
        <f t="shared" ref="L5:L31" si="2">+K5*$F5</f>
        <v>352240</v>
      </c>
      <c r="M5" s="79" t="s">
        <v>116</v>
      </c>
      <c r="N5" s="10">
        <v>325000</v>
      </c>
      <c r="O5" s="10">
        <f t="shared" ref="O5:O31" si="3">+ROUND(N5*19%,0)</f>
        <v>61750</v>
      </c>
      <c r="P5" s="7">
        <f t="shared" ref="P5:P31" si="4">+O5+N5</f>
        <v>386750</v>
      </c>
      <c r="Q5" s="11">
        <f t="shared" ref="Q5:Q31" si="5">+P5*$F5</f>
        <v>386750</v>
      </c>
      <c r="R5" s="88" t="s">
        <v>117</v>
      </c>
      <c r="S5" s="10">
        <v>350000</v>
      </c>
      <c r="T5" s="10">
        <f t="shared" ref="T5:T31" si="6">+ROUND(S5*19%,0)</f>
        <v>66500</v>
      </c>
      <c r="U5" s="7">
        <f t="shared" ref="U5:U31" si="7">+T5+S5</f>
        <v>416500</v>
      </c>
      <c r="V5" s="11">
        <f t="shared" ref="V5:V31" si="8">+U5*$F5</f>
        <v>416500</v>
      </c>
      <c r="W5" s="15">
        <f t="shared" ref="W5:W31" si="9">+ROUND(AVERAGE(I5,N5,S5),0)</f>
        <v>323667</v>
      </c>
      <c r="X5" s="16">
        <f t="shared" ref="X5:X31" si="10">+ROUND(_xlfn.STDEV.P(I5,N5,S5),0)</f>
        <v>22066</v>
      </c>
      <c r="Y5" s="17">
        <f t="shared" ref="Y5:Y31" si="11">+X5/W5</f>
        <v>6.8175007028829018E-2</v>
      </c>
      <c r="Z5" s="18">
        <f t="shared" ref="Z5:Z31" si="12">+W5+X5</f>
        <v>345733</v>
      </c>
      <c r="AA5" s="19">
        <f t="shared" ref="AA5:AA31" si="13">+W5-X5</f>
        <v>301601</v>
      </c>
    </row>
    <row r="6" spans="2:27" s="12" customFormat="1" ht="78.75" customHeight="1" x14ac:dyDescent="0.3">
      <c r="B6" s="63">
        <v>3</v>
      </c>
      <c r="C6" s="30" t="s">
        <v>118</v>
      </c>
      <c r="D6" s="30" t="s">
        <v>119</v>
      </c>
      <c r="E6" s="64" t="s">
        <v>114</v>
      </c>
      <c r="F6" s="64">
        <v>1</v>
      </c>
      <c r="G6" s="65">
        <v>1</v>
      </c>
      <c r="H6" s="33" t="s">
        <v>115</v>
      </c>
      <c r="I6" s="10">
        <v>380000</v>
      </c>
      <c r="J6" s="10">
        <f t="shared" si="0"/>
        <v>72200</v>
      </c>
      <c r="K6" s="8">
        <f t="shared" si="1"/>
        <v>452200</v>
      </c>
      <c r="L6" s="11">
        <f t="shared" si="2"/>
        <v>452200</v>
      </c>
      <c r="M6" s="79" t="s">
        <v>116</v>
      </c>
      <c r="N6" s="10">
        <v>350000</v>
      </c>
      <c r="O6" s="10">
        <f t="shared" si="3"/>
        <v>66500</v>
      </c>
      <c r="P6" s="8">
        <f t="shared" si="4"/>
        <v>416500</v>
      </c>
      <c r="Q6" s="11">
        <f t="shared" si="5"/>
        <v>416500</v>
      </c>
      <c r="R6" s="88" t="s">
        <v>117</v>
      </c>
      <c r="S6" s="10">
        <v>400000</v>
      </c>
      <c r="T6" s="10">
        <f t="shared" si="6"/>
        <v>76000</v>
      </c>
      <c r="U6" s="8">
        <f t="shared" si="7"/>
        <v>476000</v>
      </c>
      <c r="V6" s="11">
        <f t="shared" si="8"/>
        <v>476000</v>
      </c>
      <c r="W6" s="15">
        <f t="shared" si="9"/>
        <v>376667</v>
      </c>
      <c r="X6" s="16">
        <f t="shared" si="10"/>
        <v>20548</v>
      </c>
      <c r="Y6" s="17">
        <f t="shared" si="11"/>
        <v>5.4552164113129104E-2</v>
      </c>
      <c r="Z6" s="18">
        <f t="shared" si="12"/>
        <v>397215</v>
      </c>
      <c r="AA6" s="19">
        <f t="shared" si="13"/>
        <v>356119</v>
      </c>
    </row>
    <row r="7" spans="2:27" s="12" customFormat="1" ht="47.25" customHeight="1" x14ac:dyDescent="0.3">
      <c r="B7" s="13">
        <v>4</v>
      </c>
      <c r="C7" s="9" t="s">
        <v>120</v>
      </c>
      <c r="D7" s="51" t="s">
        <v>121</v>
      </c>
      <c r="E7" s="3" t="s">
        <v>114</v>
      </c>
      <c r="F7" s="64">
        <v>1</v>
      </c>
      <c r="G7" s="14">
        <v>1</v>
      </c>
      <c r="H7" s="34" t="s">
        <v>122</v>
      </c>
      <c r="I7" s="10">
        <v>4800000</v>
      </c>
      <c r="J7" s="10">
        <f t="shared" si="0"/>
        <v>912000</v>
      </c>
      <c r="K7" s="8">
        <f t="shared" si="1"/>
        <v>5712000</v>
      </c>
      <c r="L7" s="11">
        <f t="shared" si="2"/>
        <v>5712000</v>
      </c>
      <c r="M7" s="80" t="s">
        <v>71</v>
      </c>
      <c r="N7" s="10">
        <v>4800000</v>
      </c>
      <c r="O7" s="10">
        <f t="shared" si="3"/>
        <v>912000</v>
      </c>
      <c r="P7" s="8">
        <f t="shared" si="4"/>
        <v>5712000</v>
      </c>
      <c r="Q7" s="11">
        <f t="shared" si="5"/>
        <v>5712000</v>
      </c>
      <c r="R7" s="89" t="s">
        <v>123</v>
      </c>
      <c r="S7" s="10">
        <v>4500000</v>
      </c>
      <c r="T7" s="10">
        <f t="shared" si="6"/>
        <v>855000</v>
      </c>
      <c r="U7" s="8">
        <f t="shared" si="7"/>
        <v>5355000</v>
      </c>
      <c r="V7" s="11">
        <f t="shared" si="8"/>
        <v>5355000</v>
      </c>
      <c r="W7" s="57">
        <f t="shared" si="9"/>
        <v>4700000</v>
      </c>
      <c r="X7" s="56">
        <f t="shared" si="10"/>
        <v>141421</v>
      </c>
      <c r="Y7" s="17">
        <f t="shared" si="11"/>
        <v>3.0089574468085106E-2</v>
      </c>
      <c r="Z7" s="18">
        <f t="shared" si="12"/>
        <v>4841421</v>
      </c>
      <c r="AA7" s="19">
        <f t="shared" si="13"/>
        <v>4558579</v>
      </c>
    </row>
    <row r="8" spans="2:27" s="12" customFormat="1" ht="47.25" customHeight="1" x14ac:dyDescent="0.3">
      <c r="B8" s="13">
        <v>5</v>
      </c>
      <c r="C8" s="9" t="s">
        <v>124</v>
      </c>
      <c r="D8" s="51" t="s">
        <v>125</v>
      </c>
      <c r="E8" s="3" t="s">
        <v>114</v>
      </c>
      <c r="F8" s="64">
        <v>1</v>
      </c>
      <c r="G8" s="14">
        <v>1</v>
      </c>
      <c r="H8" s="34" t="s">
        <v>116</v>
      </c>
      <c r="I8" s="10">
        <v>1720000</v>
      </c>
      <c r="J8" s="10">
        <f t="shared" si="0"/>
        <v>326800</v>
      </c>
      <c r="K8" s="8">
        <f t="shared" si="1"/>
        <v>2046800</v>
      </c>
      <c r="L8" s="11">
        <f t="shared" si="2"/>
        <v>2046800</v>
      </c>
      <c r="M8" s="88" t="s">
        <v>117</v>
      </c>
      <c r="N8" s="10">
        <v>1850000</v>
      </c>
      <c r="O8" s="10">
        <f t="shared" si="3"/>
        <v>351500</v>
      </c>
      <c r="P8" s="8">
        <f t="shared" si="4"/>
        <v>2201500</v>
      </c>
      <c r="Q8" s="11">
        <f t="shared" si="5"/>
        <v>2201500</v>
      </c>
      <c r="R8" s="103" t="s">
        <v>126</v>
      </c>
      <c r="S8" s="10">
        <v>1900000</v>
      </c>
      <c r="T8" s="10">
        <f t="shared" si="6"/>
        <v>361000</v>
      </c>
      <c r="U8" s="8">
        <f t="shared" si="7"/>
        <v>2261000</v>
      </c>
      <c r="V8" s="11">
        <f t="shared" si="8"/>
        <v>2261000</v>
      </c>
      <c r="W8" s="57">
        <f t="shared" si="9"/>
        <v>1823333</v>
      </c>
      <c r="X8" s="56">
        <f t="shared" si="10"/>
        <v>75865</v>
      </c>
      <c r="Y8" s="17">
        <f t="shared" si="11"/>
        <v>4.1607868666886413E-2</v>
      </c>
      <c r="Z8" s="18">
        <f t="shared" si="12"/>
        <v>1899198</v>
      </c>
      <c r="AA8" s="19">
        <f t="shared" si="13"/>
        <v>1747468</v>
      </c>
    </row>
    <row r="9" spans="2:27" s="12" customFormat="1" ht="110.25" customHeight="1" x14ac:dyDescent="0.3">
      <c r="B9" s="13">
        <v>6</v>
      </c>
      <c r="C9" s="5" t="s">
        <v>127</v>
      </c>
      <c r="D9" s="5" t="s">
        <v>128</v>
      </c>
      <c r="E9" s="3" t="s">
        <v>114</v>
      </c>
      <c r="F9" s="64">
        <v>1</v>
      </c>
      <c r="G9" s="14">
        <v>1</v>
      </c>
      <c r="H9" s="34" t="s">
        <v>115</v>
      </c>
      <c r="I9" s="10">
        <v>300000</v>
      </c>
      <c r="J9" s="10">
        <f t="shared" si="0"/>
        <v>57000</v>
      </c>
      <c r="K9" s="8">
        <f t="shared" si="1"/>
        <v>357000</v>
      </c>
      <c r="L9" s="11">
        <f t="shared" si="2"/>
        <v>357000</v>
      </c>
      <c r="M9" s="34" t="s">
        <v>116</v>
      </c>
      <c r="N9" s="10">
        <v>340000</v>
      </c>
      <c r="O9" s="10">
        <f t="shared" si="3"/>
        <v>64600</v>
      </c>
      <c r="P9" s="8">
        <f t="shared" si="4"/>
        <v>404600</v>
      </c>
      <c r="Q9" s="11">
        <f t="shared" si="5"/>
        <v>404600</v>
      </c>
      <c r="R9" s="88" t="s">
        <v>117</v>
      </c>
      <c r="S9" s="10">
        <v>335000</v>
      </c>
      <c r="T9" s="10">
        <f t="shared" si="6"/>
        <v>63650</v>
      </c>
      <c r="U9" s="8">
        <f t="shared" si="7"/>
        <v>398650</v>
      </c>
      <c r="V9" s="11">
        <f t="shared" si="8"/>
        <v>398650</v>
      </c>
      <c r="W9" s="57">
        <f t="shared" si="9"/>
        <v>325000</v>
      </c>
      <c r="X9" s="56">
        <f t="shared" si="10"/>
        <v>17795</v>
      </c>
      <c r="Y9" s="17">
        <f t="shared" si="11"/>
        <v>5.4753846153846153E-2</v>
      </c>
      <c r="Z9" s="18">
        <f t="shared" si="12"/>
        <v>342795</v>
      </c>
      <c r="AA9" s="19">
        <f t="shared" si="13"/>
        <v>307205</v>
      </c>
    </row>
    <row r="10" spans="2:27" s="12" customFormat="1" ht="31.5" customHeight="1" x14ac:dyDescent="0.3">
      <c r="B10" s="13">
        <v>7</v>
      </c>
      <c r="C10" s="5" t="s">
        <v>129</v>
      </c>
      <c r="D10" s="5" t="s">
        <v>130</v>
      </c>
      <c r="E10" s="3" t="s">
        <v>98</v>
      </c>
      <c r="F10" s="64">
        <v>1</v>
      </c>
      <c r="G10" s="14">
        <v>1</v>
      </c>
      <c r="H10" s="34" t="s">
        <v>27</v>
      </c>
      <c r="I10" s="10">
        <v>972000</v>
      </c>
      <c r="J10" s="10">
        <f t="shared" si="0"/>
        <v>184680</v>
      </c>
      <c r="K10" s="8">
        <f t="shared" si="1"/>
        <v>1156680</v>
      </c>
      <c r="L10" s="11">
        <f t="shared" si="2"/>
        <v>1156680</v>
      </c>
      <c r="M10" s="34" t="s">
        <v>37</v>
      </c>
      <c r="N10" s="10">
        <v>1225210.084033614</v>
      </c>
      <c r="O10" s="10">
        <f t="shared" si="3"/>
        <v>232790</v>
      </c>
      <c r="P10" s="8">
        <f t="shared" si="4"/>
        <v>1458000.084033614</v>
      </c>
      <c r="Q10" s="11">
        <f t="shared" si="5"/>
        <v>1458000.084033614</v>
      </c>
      <c r="R10" s="34" t="s">
        <v>32</v>
      </c>
      <c r="S10" s="10">
        <v>1300000</v>
      </c>
      <c r="T10" s="10">
        <f t="shared" si="6"/>
        <v>247000</v>
      </c>
      <c r="U10" s="8">
        <f t="shared" si="7"/>
        <v>1547000</v>
      </c>
      <c r="V10" s="11">
        <f t="shared" si="8"/>
        <v>1547000</v>
      </c>
      <c r="W10" s="57">
        <f t="shared" si="9"/>
        <v>1165737</v>
      </c>
      <c r="X10" s="56">
        <f t="shared" si="10"/>
        <v>140354</v>
      </c>
      <c r="Y10" s="17">
        <f t="shared" si="11"/>
        <v>0.12039936966914493</v>
      </c>
      <c r="Z10" s="18">
        <f t="shared" si="12"/>
        <v>1306091</v>
      </c>
      <c r="AA10" s="19">
        <f t="shared" si="13"/>
        <v>1025383</v>
      </c>
    </row>
    <row r="11" spans="2:27" s="12" customFormat="1" ht="362.25" customHeight="1" x14ac:dyDescent="0.3">
      <c r="B11" s="13">
        <v>8</v>
      </c>
      <c r="C11" s="5" t="s">
        <v>131</v>
      </c>
      <c r="D11" s="5" t="s">
        <v>132</v>
      </c>
      <c r="E11" s="3" t="s">
        <v>114</v>
      </c>
      <c r="F11" s="64">
        <v>1</v>
      </c>
      <c r="G11" s="14">
        <v>1</v>
      </c>
      <c r="H11" s="34" t="s">
        <v>115</v>
      </c>
      <c r="I11" s="10">
        <v>1600000</v>
      </c>
      <c r="J11" s="10">
        <f t="shared" si="0"/>
        <v>304000</v>
      </c>
      <c r="K11" s="8">
        <f t="shared" si="1"/>
        <v>1904000</v>
      </c>
      <c r="L11" s="11">
        <f t="shared" si="2"/>
        <v>1904000</v>
      </c>
      <c r="M11" s="34" t="s">
        <v>116</v>
      </c>
      <c r="N11" s="10">
        <v>1850000</v>
      </c>
      <c r="O11" s="10">
        <f t="shared" si="3"/>
        <v>351500</v>
      </c>
      <c r="P11" s="8">
        <f t="shared" si="4"/>
        <v>2201500</v>
      </c>
      <c r="Q11" s="11">
        <f t="shared" si="5"/>
        <v>2201500</v>
      </c>
      <c r="R11" s="88" t="s">
        <v>117</v>
      </c>
      <c r="S11" s="10">
        <v>1900000</v>
      </c>
      <c r="T11" s="10">
        <f t="shared" si="6"/>
        <v>361000</v>
      </c>
      <c r="U11" s="8">
        <f t="shared" si="7"/>
        <v>2261000</v>
      </c>
      <c r="V11" s="11">
        <f t="shared" si="8"/>
        <v>2261000</v>
      </c>
      <c r="W11" s="57">
        <f t="shared" si="9"/>
        <v>1783333</v>
      </c>
      <c r="X11" s="56">
        <f t="shared" si="10"/>
        <v>131233</v>
      </c>
      <c r="Y11" s="17">
        <f t="shared" si="11"/>
        <v>7.3588611885721841E-2</v>
      </c>
      <c r="Z11" s="18">
        <f t="shared" si="12"/>
        <v>1914566</v>
      </c>
      <c r="AA11" s="19">
        <f t="shared" si="13"/>
        <v>1652100</v>
      </c>
    </row>
    <row r="12" spans="2:27" s="12" customFormat="1" ht="47.25" customHeight="1" x14ac:dyDescent="0.3">
      <c r="B12" s="13">
        <v>9</v>
      </c>
      <c r="C12" s="5" t="s">
        <v>133</v>
      </c>
      <c r="D12" s="5" t="s">
        <v>134</v>
      </c>
      <c r="E12" s="3" t="s">
        <v>135</v>
      </c>
      <c r="F12" s="64">
        <v>1</v>
      </c>
      <c r="G12" s="14">
        <v>1</v>
      </c>
      <c r="H12" s="34" t="s">
        <v>63</v>
      </c>
      <c r="I12" s="10">
        <v>638655.46218487399</v>
      </c>
      <c r="J12" s="10">
        <f t="shared" si="0"/>
        <v>121345</v>
      </c>
      <c r="K12" s="8">
        <f t="shared" si="1"/>
        <v>760000.46218487399</v>
      </c>
      <c r="L12" s="11">
        <f t="shared" si="2"/>
        <v>760000.46218487399</v>
      </c>
      <c r="M12" s="34" t="s">
        <v>59</v>
      </c>
      <c r="N12" s="10">
        <v>625000</v>
      </c>
      <c r="O12" s="10">
        <f t="shared" si="3"/>
        <v>118750</v>
      </c>
      <c r="P12" s="8">
        <f t="shared" si="4"/>
        <v>743750</v>
      </c>
      <c r="Q12" s="11">
        <f t="shared" si="5"/>
        <v>743750</v>
      </c>
      <c r="R12" s="34" t="s">
        <v>67</v>
      </c>
      <c r="S12" s="10">
        <v>756302.52100840339</v>
      </c>
      <c r="T12" s="10">
        <f t="shared" si="6"/>
        <v>143697</v>
      </c>
      <c r="U12" s="8">
        <f t="shared" si="7"/>
        <v>899999.52100840339</v>
      </c>
      <c r="V12" s="11">
        <f t="shared" si="8"/>
        <v>899999.52100840339</v>
      </c>
      <c r="W12" s="57">
        <f t="shared" si="9"/>
        <v>673319</v>
      </c>
      <c r="X12" s="56">
        <f t="shared" si="10"/>
        <v>58942</v>
      </c>
      <c r="Y12" s="17">
        <f t="shared" si="11"/>
        <v>8.753948722670829E-2</v>
      </c>
      <c r="Z12" s="18">
        <f t="shared" si="12"/>
        <v>732261</v>
      </c>
      <c r="AA12" s="19">
        <f t="shared" si="13"/>
        <v>614377</v>
      </c>
    </row>
    <row r="13" spans="2:27" s="12" customFormat="1" ht="47.25" customHeight="1" x14ac:dyDescent="0.3">
      <c r="B13" s="13">
        <v>10</v>
      </c>
      <c r="C13" s="5" t="s">
        <v>136</v>
      </c>
      <c r="D13" s="5" t="s">
        <v>137</v>
      </c>
      <c r="E13" s="3" t="s">
        <v>114</v>
      </c>
      <c r="F13" s="64">
        <v>1</v>
      </c>
      <c r="G13" s="14">
        <v>1</v>
      </c>
      <c r="H13" s="34" t="s">
        <v>32</v>
      </c>
      <c r="I13" s="10">
        <v>1900000</v>
      </c>
      <c r="J13" s="10">
        <f t="shared" si="0"/>
        <v>361000</v>
      </c>
      <c r="K13" s="8">
        <f t="shared" si="1"/>
        <v>2261000</v>
      </c>
      <c r="L13" s="11">
        <f t="shared" si="2"/>
        <v>2261000</v>
      </c>
      <c r="M13" s="34" t="s">
        <v>41</v>
      </c>
      <c r="N13" s="10">
        <v>949579.83193277312</v>
      </c>
      <c r="O13" s="10">
        <f t="shared" si="3"/>
        <v>180420</v>
      </c>
      <c r="P13" s="8">
        <f t="shared" si="4"/>
        <v>1129999.8319327731</v>
      </c>
      <c r="Q13" s="11">
        <f t="shared" si="5"/>
        <v>1129999.8319327731</v>
      </c>
      <c r="R13" s="34" t="s">
        <v>45</v>
      </c>
      <c r="S13" s="10">
        <v>1344537.81512605</v>
      </c>
      <c r="T13" s="10">
        <f t="shared" si="6"/>
        <v>255462</v>
      </c>
      <c r="U13" s="8">
        <f t="shared" si="7"/>
        <v>1599999.81512605</v>
      </c>
      <c r="V13" s="11">
        <f t="shared" si="8"/>
        <v>1599999.81512605</v>
      </c>
      <c r="W13" s="57">
        <f t="shared" si="9"/>
        <v>1398039</v>
      </c>
      <c r="X13" s="56">
        <f t="shared" si="10"/>
        <v>389847</v>
      </c>
      <c r="Y13" s="17">
        <f t="shared" si="11"/>
        <v>0.27885273586788351</v>
      </c>
      <c r="Z13" s="18">
        <f t="shared" si="12"/>
        <v>1787886</v>
      </c>
      <c r="AA13" s="19">
        <f t="shared" si="13"/>
        <v>1008192</v>
      </c>
    </row>
    <row r="14" spans="2:27" s="12" customFormat="1" ht="110.25" customHeight="1" x14ac:dyDescent="0.3">
      <c r="B14" s="13">
        <v>11</v>
      </c>
      <c r="C14" s="5" t="s">
        <v>138</v>
      </c>
      <c r="D14" s="5" t="s">
        <v>139</v>
      </c>
      <c r="E14" s="3" t="s">
        <v>135</v>
      </c>
      <c r="F14" s="64">
        <v>1</v>
      </c>
      <c r="G14" s="14">
        <v>1</v>
      </c>
      <c r="H14" s="34" t="s">
        <v>115</v>
      </c>
      <c r="I14" s="10">
        <v>800000</v>
      </c>
      <c r="J14" s="10">
        <f t="shared" si="0"/>
        <v>152000</v>
      </c>
      <c r="K14" s="8">
        <f t="shared" si="1"/>
        <v>952000</v>
      </c>
      <c r="L14" s="11">
        <f t="shared" si="2"/>
        <v>952000</v>
      </c>
      <c r="M14" s="34" t="s">
        <v>116</v>
      </c>
      <c r="N14" s="10">
        <v>720000</v>
      </c>
      <c r="O14" s="10">
        <f t="shared" si="3"/>
        <v>136800</v>
      </c>
      <c r="P14" s="8">
        <f t="shared" si="4"/>
        <v>856800</v>
      </c>
      <c r="Q14" s="11">
        <f t="shared" si="5"/>
        <v>856800</v>
      </c>
      <c r="R14" s="88" t="s">
        <v>117</v>
      </c>
      <c r="S14" s="10">
        <v>818000</v>
      </c>
      <c r="T14" s="10">
        <f t="shared" si="6"/>
        <v>155420</v>
      </c>
      <c r="U14" s="8">
        <f t="shared" si="7"/>
        <v>973420</v>
      </c>
      <c r="V14" s="11">
        <f t="shared" si="8"/>
        <v>973420</v>
      </c>
      <c r="W14" s="57">
        <f t="shared" si="9"/>
        <v>779333</v>
      </c>
      <c r="X14" s="56">
        <f t="shared" si="10"/>
        <v>42594</v>
      </c>
      <c r="Y14" s="17">
        <f t="shared" si="11"/>
        <v>5.4654428851338262E-2</v>
      </c>
      <c r="Z14" s="18">
        <f t="shared" si="12"/>
        <v>821927</v>
      </c>
      <c r="AA14" s="19">
        <f t="shared" si="13"/>
        <v>736739</v>
      </c>
    </row>
    <row r="15" spans="2:27" s="12" customFormat="1" ht="110.25" customHeight="1" x14ac:dyDescent="0.3">
      <c r="B15" s="13">
        <v>12</v>
      </c>
      <c r="C15" s="4" t="s">
        <v>140</v>
      </c>
      <c r="D15" s="5" t="s">
        <v>141</v>
      </c>
      <c r="E15" s="3" t="s">
        <v>135</v>
      </c>
      <c r="F15" s="64">
        <v>1</v>
      </c>
      <c r="G15" s="14">
        <v>1</v>
      </c>
      <c r="H15" s="34" t="s">
        <v>115</v>
      </c>
      <c r="I15" s="10">
        <v>2000000</v>
      </c>
      <c r="J15" s="10">
        <f t="shared" si="0"/>
        <v>380000</v>
      </c>
      <c r="K15" s="8">
        <f t="shared" si="1"/>
        <v>2380000</v>
      </c>
      <c r="L15" s="11">
        <f t="shared" si="2"/>
        <v>2380000</v>
      </c>
      <c r="M15" s="34" t="s">
        <v>116</v>
      </c>
      <c r="N15" s="10">
        <v>2200000</v>
      </c>
      <c r="O15" s="10">
        <f t="shared" si="3"/>
        <v>418000</v>
      </c>
      <c r="P15" s="8">
        <f t="shared" si="4"/>
        <v>2618000</v>
      </c>
      <c r="Q15" s="11">
        <f t="shared" si="5"/>
        <v>2618000</v>
      </c>
      <c r="R15" s="88" t="s">
        <v>117</v>
      </c>
      <c r="S15" s="10">
        <v>2350000</v>
      </c>
      <c r="T15" s="10">
        <f t="shared" si="6"/>
        <v>446500</v>
      </c>
      <c r="U15" s="8">
        <f t="shared" si="7"/>
        <v>2796500</v>
      </c>
      <c r="V15" s="11">
        <f t="shared" si="8"/>
        <v>2796500</v>
      </c>
      <c r="W15" s="57">
        <f t="shared" si="9"/>
        <v>2183333</v>
      </c>
      <c r="X15" s="56">
        <f t="shared" si="10"/>
        <v>143372</v>
      </c>
      <c r="Y15" s="17">
        <f t="shared" si="11"/>
        <v>6.5666574910927464E-2</v>
      </c>
      <c r="Z15" s="18">
        <f t="shared" si="12"/>
        <v>2326705</v>
      </c>
      <c r="AA15" s="19">
        <f t="shared" si="13"/>
        <v>2039961</v>
      </c>
    </row>
    <row r="16" spans="2:27" s="12" customFormat="1" ht="157.5" customHeight="1" x14ac:dyDescent="0.3">
      <c r="B16" s="13">
        <v>13</v>
      </c>
      <c r="C16" s="5" t="s">
        <v>142</v>
      </c>
      <c r="D16" s="52" t="s">
        <v>143</v>
      </c>
      <c r="E16" s="3" t="s">
        <v>135</v>
      </c>
      <c r="F16" s="64">
        <v>1</v>
      </c>
      <c r="G16" s="14">
        <v>1</v>
      </c>
      <c r="H16" s="34" t="s">
        <v>115</v>
      </c>
      <c r="I16" s="10">
        <v>2000000</v>
      </c>
      <c r="J16" s="10">
        <f t="shared" si="0"/>
        <v>380000</v>
      </c>
      <c r="K16" s="8">
        <f t="shared" si="1"/>
        <v>2380000</v>
      </c>
      <c r="L16" s="11">
        <f t="shared" si="2"/>
        <v>2380000</v>
      </c>
      <c r="M16" s="34" t="s">
        <v>116</v>
      </c>
      <c r="N16" s="10">
        <v>2200000</v>
      </c>
      <c r="O16" s="10">
        <f t="shared" si="3"/>
        <v>418000</v>
      </c>
      <c r="P16" s="8">
        <f t="shared" si="4"/>
        <v>2618000</v>
      </c>
      <c r="Q16" s="11">
        <f t="shared" si="5"/>
        <v>2618000</v>
      </c>
      <c r="R16" s="88" t="s">
        <v>117</v>
      </c>
      <c r="S16" s="10">
        <v>2250000</v>
      </c>
      <c r="T16" s="10">
        <f t="shared" si="6"/>
        <v>427500</v>
      </c>
      <c r="U16" s="8">
        <f t="shared" si="7"/>
        <v>2677500</v>
      </c>
      <c r="V16" s="11">
        <f t="shared" si="8"/>
        <v>2677500</v>
      </c>
      <c r="W16" s="57">
        <f t="shared" si="9"/>
        <v>2150000</v>
      </c>
      <c r="X16" s="56">
        <f t="shared" si="10"/>
        <v>108012</v>
      </c>
      <c r="Y16" s="17">
        <f t="shared" si="11"/>
        <v>5.0238139534883722E-2</v>
      </c>
      <c r="Z16" s="18">
        <f t="shared" si="12"/>
        <v>2258012</v>
      </c>
      <c r="AA16" s="19">
        <f t="shared" si="13"/>
        <v>2041988</v>
      </c>
    </row>
    <row r="17" spans="2:27" s="12" customFormat="1" ht="126" customHeight="1" x14ac:dyDescent="0.3">
      <c r="B17" s="13">
        <v>14</v>
      </c>
      <c r="C17" s="4" t="s">
        <v>177</v>
      </c>
      <c r="D17" s="4" t="s">
        <v>144</v>
      </c>
      <c r="E17" s="3" t="s">
        <v>145</v>
      </c>
      <c r="F17" s="64">
        <v>1</v>
      </c>
      <c r="G17" s="14" t="s">
        <v>146</v>
      </c>
      <c r="H17" s="33" t="s">
        <v>49</v>
      </c>
      <c r="I17" s="10">
        <v>30000</v>
      </c>
      <c r="J17" s="10">
        <f t="shared" si="0"/>
        <v>5700</v>
      </c>
      <c r="K17" s="8">
        <f t="shared" si="1"/>
        <v>35700</v>
      </c>
      <c r="L17" s="11">
        <f t="shared" si="2"/>
        <v>35700</v>
      </c>
      <c r="M17" s="79" t="s">
        <v>147</v>
      </c>
      <c r="N17" s="10">
        <v>25000</v>
      </c>
      <c r="O17" s="10">
        <f t="shared" si="3"/>
        <v>4750</v>
      </c>
      <c r="P17" s="8">
        <f t="shared" si="4"/>
        <v>29750</v>
      </c>
      <c r="Q17" s="11">
        <f t="shared" si="5"/>
        <v>29750</v>
      </c>
      <c r="R17" s="88" t="s">
        <v>59</v>
      </c>
      <c r="S17" s="10">
        <v>26000</v>
      </c>
      <c r="T17" s="10">
        <f t="shared" si="6"/>
        <v>4940</v>
      </c>
      <c r="U17" s="8">
        <f t="shared" si="7"/>
        <v>30940</v>
      </c>
      <c r="V17" s="11">
        <f t="shared" si="8"/>
        <v>30940</v>
      </c>
      <c r="W17" s="57">
        <f t="shared" si="9"/>
        <v>27000</v>
      </c>
      <c r="X17" s="56">
        <f t="shared" si="10"/>
        <v>2160</v>
      </c>
      <c r="Y17" s="17">
        <f t="shared" si="11"/>
        <v>0.08</v>
      </c>
      <c r="Z17" s="18">
        <f t="shared" si="12"/>
        <v>29160</v>
      </c>
      <c r="AA17" s="19">
        <f t="shared" si="13"/>
        <v>24840</v>
      </c>
    </row>
    <row r="18" spans="2:27" s="12" customFormat="1" ht="47.25" customHeight="1" x14ac:dyDescent="0.3">
      <c r="B18" s="13">
        <v>15</v>
      </c>
      <c r="C18" s="4" t="s">
        <v>148</v>
      </c>
      <c r="D18" s="4" t="s">
        <v>149</v>
      </c>
      <c r="E18" s="3" t="s">
        <v>145</v>
      </c>
      <c r="F18" s="64">
        <v>1</v>
      </c>
      <c r="G18" s="14" t="s">
        <v>146</v>
      </c>
      <c r="H18" s="34" t="s">
        <v>115</v>
      </c>
      <c r="I18" s="10">
        <v>500000</v>
      </c>
      <c r="J18" s="10">
        <f t="shared" si="0"/>
        <v>95000</v>
      </c>
      <c r="K18" s="8">
        <f t="shared" si="1"/>
        <v>595000</v>
      </c>
      <c r="L18" s="11">
        <f t="shared" si="2"/>
        <v>595000</v>
      </c>
      <c r="M18" s="34" t="s">
        <v>116</v>
      </c>
      <c r="N18" s="10">
        <v>520000</v>
      </c>
      <c r="O18" s="10">
        <f t="shared" si="3"/>
        <v>98800</v>
      </c>
      <c r="P18" s="8">
        <f t="shared" si="4"/>
        <v>618800</v>
      </c>
      <c r="Q18" s="11">
        <f t="shared" si="5"/>
        <v>618800</v>
      </c>
      <c r="R18" s="88" t="s">
        <v>117</v>
      </c>
      <c r="S18" s="10">
        <v>540000</v>
      </c>
      <c r="T18" s="10">
        <f t="shared" si="6"/>
        <v>102600</v>
      </c>
      <c r="U18" s="8">
        <f t="shared" si="7"/>
        <v>642600</v>
      </c>
      <c r="V18" s="11">
        <f t="shared" si="8"/>
        <v>642600</v>
      </c>
      <c r="W18" s="57">
        <f t="shared" si="9"/>
        <v>520000</v>
      </c>
      <c r="X18" s="56">
        <f t="shared" si="10"/>
        <v>16330</v>
      </c>
      <c r="Y18" s="17">
        <f t="shared" si="11"/>
        <v>3.1403846153846157E-2</v>
      </c>
      <c r="Z18" s="18">
        <f t="shared" si="12"/>
        <v>536330</v>
      </c>
      <c r="AA18" s="19">
        <f t="shared" si="13"/>
        <v>503670</v>
      </c>
    </row>
    <row r="19" spans="2:27" s="12" customFormat="1" ht="47.25" customHeight="1" x14ac:dyDescent="0.3">
      <c r="B19" s="13">
        <v>16</v>
      </c>
      <c r="C19" s="4" t="s">
        <v>150</v>
      </c>
      <c r="D19" s="4" t="s">
        <v>151</v>
      </c>
      <c r="E19" s="3" t="s">
        <v>145</v>
      </c>
      <c r="F19" s="64">
        <v>1</v>
      </c>
      <c r="G19" s="14" t="s">
        <v>146</v>
      </c>
      <c r="H19" s="34" t="s">
        <v>115</v>
      </c>
      <c r="I19" s="10">
        <v>155000</v>
      </c>
      <c r="J19" s="10">
        <f t="shared" si="0"/>
        <v>29450</v>
      </c>
      <c r="K19" s="8">
        <f t="shared" si="1"/>
        <v>184450</v>
      </c>
      <c r="L19" s="11">
        <f t="shared" si="2"/>
        <v>184450</v>
      </c>
      <c r="M19" s="34" t="s">
        <v>116</v>
      </c>
      <c r="N19" s="10">
        <v>140000</v>
      </c>
      <c r="O19" s="10">
        <f t="shared" si="3"/>
        <v>26600</v>
      </c>
      <c r="P19" s="8">
        <f t="shared" si="4"/>
        <v>166600</v>
      </c>
      <c r="Q19" s="11">
        <f t="shared" si="5"/>
        <v>166600</v>
      </c>
      <c r="R19" s="88" t="s">
        <v>117</v>
      </c>
      <c r="S19" s="10">
        <v>165000</v>
      </c>
      <c r="T19" s="10">
        <f t="shared" si="6"/>
        <v>31350</v>
      </c>
      <c r="U19" s="8">
        <f t="shared" si="7"/>
        <v>196350</v>
      </c>
      <c r="V19" s="11">
        <f t="shared" si="8"/>
        <v>196350</v>
      </c>
      <c r="W19" s="57">
        <f t="shared" si="9"/>
        <v>153333</v>
      </c>
      <c r="X19" s="56">
        <f t="shared" si="10"/>
        <v>10274</v>
      </c>
      <c r="Y19" s="17">
        <f t="shared" si="11"/>
        <v>6.7004493488029324E-2</v>
      </c>
      <c r="Z19" s="18">
        <f t="shared" si="12"/>
        <v>163607</v>
      </c>
      <c r="AA19" s="19">
        <f t="shared" si="13"/>
        <v>143059</v>
      </c>
    </row>
    <row r="20" spans="2:27" s="12" customFormat="1" ht="47.25" customHeight="1" x14ac:dyDescent="0.3">
      <c r="B20" s="13">
        <v>17</v>
      </c>
      <c r="C20" s="4" t="s">
        <v>152</v>
      </c>
      <c r="D20" s="4" t="s">
        <v>153</v>
      </c>
      <c r="E20" s="3" t="s">
        <v>145</v>
      </c>
      <c r="F20" s="64">
        <v>1</v>
      </c>
      <c r="G20" s="14" t="s">
        <v>146</v>
      </c>
      <c r="H20" s="34" t="s">
        <v>115</v>
      </c>
      <c r="I20" s="10">
        <v>150000</v>
      </c>
      <c r="J20" s="10">
        <f t="shared" si="0"/>
        <v>28500</v>
      </c>
      <c r="K20" s="8">
        <f t="shared" si="1"/>
        <v>178500</v>
      </c>
      <c r="L20" s="11">
        <f t="shared" si="2"/>
        <v>178500</v>
      </c>
      <c r="M20" s="34" t="s">
        <v>116</v>
      </c>
      <c r="N20" s="10">
        <v>155000</v>
      </c>
      <c r="O20" s="10">
        <f t="shared" si="3"/>
        <v>29450</v>
      </c>
      <c r="P20" s="8">
        <f t="shared" si="4"/>
        <v>184450</v>
      </c>
      <c r="Q20" s="11">
        <f t="shared" si="5"/>
        <v>184450</v>
      </c>
      <c r="R20" s="88" t="s">
        <v>117</v>
      </c>
      <c r="S20" s="10">
        <v>165000</v>
      </c>
      <c r="T20" s="10">
        <f t="shared" si="6"/>
        <v>31350</v>
      </c>
      <c r="U20" s="8">
        <f t="shared" si="7"/>
        <v>196350</v>
      </c>
      <c r="V20" s="11">
        <f t="shared" si="8"/>
        <v>196350</v>
      </c>
      <c r="W20" s="57">
        <f t="shared" si="9"/>
        <v>156667</v>
      </c>
      <c r="X20" s="56">
        <f t="shared" si="10"/>
        <v>6236</v>
      </c>
      <c r="Y20" s="17">
        <f t="shared" si="11"/>
        <v>3.9804170629424193E-2</v>
      </c>
      <c r="Z20" s="18">
        <f t="shared" si="12"/>
        <v>162903</v>
      </c>
      <c r="AA20" s="19">
        <f t="shared" si="13"/>
        <v>150431</v>
      </c>
    </row>
    <row r="21" spans="2:27" s="12" customFormat="1" ht="63" customHeight="1" x14ac:dyDescent="0.3">
      <c r="B21" s="13">
        <v>18</v>
      </c>
      <c r="C21" s="4" t="s">
        <v>154</v>
      </c>
      <c r="D21" s="4" t="s">
        <v>155</v>
      </c>
      <c r="E21" s="3" t="s">
        <v>145</v>
      </c>
      <c r="F21" s="64">
        <v>1</v>
      </c>
      <c r="G21" s="14" t="s">
        <v>146</v>
      </c>
      <c r="H21" s="34" t="s">
        <v>115</v>
      </c>
      <c r="I21" s="10">
        <v>16500</v>
      </c>
      <c r="J21" s="10">
        <f t="shared" si="0"/>
        <v>3135</v>
      </c>
      <c r="K21" s="8">
        <f t="shared" si="1"/>
        <v>19635</v>
      </c>
      <c r="L21" s="11">
        <f t="shared" si="2"/>
        <v>19635</v>
      </c>
      <c r="M21" s="34" t="s">
        <v>116</v>
      </c>
      <c r="N21" s="10">
        <v>18000</v>
      </c>
      <c r="O21" s="10">
        <f t="shared" si="3"/>
        <v>3420</v>
      </c>
      <c r="P21" s="8">
        <f t="shared" si="4"/>
        <v>21420</v>
      </c>
      <c r="Q21" s="11">
        <f t="shared" si="5"/>
        <v>21420</v>
      </c>
      <c r="R21" s="88" t="s">
        <v>117</v>
      </c>
      <c r="S21" s="10">
        <v>17500</v>
      </c>
      <c r="T21" s="10">
        <f t="shared" si="6"/>
        <v>3325</v>
      </c>
      <c r="U21" s="8">
        <f t="shared" si="7"/>
        <v>20825</v>
      </c>
      <c r="V21" s="11">
        <f t="shared" si="8"/>
        <v>20825</v>
      </c>
      <c r="W21" s="57">
        <f t="shared" si="9"/>
        <v>17333</v>
      </c>
      <c r="X21" s="56">
        <f t="shared" si="10"/>
        <v>624</v>
      </c>
      <c r="Y21" s="17">
        <f t="shared" si="11"/>
        <v>3.6000692321006174E-2</v>
      </c>
      <c r="Z21" s="18">
        <f t="shared" si="12"/>
        <v>17957</v>
      </c>
      <c r="AA21" s="19">
        <f t="shared" si="13"/>
        <v>16709</v>
      </c>
    </row>
    <row r="22" spans="2:27" s="12" customFormat="1" ht="94.5" customHeight="1" x14ac:dyDescent="0.3">
      <c r="B22" s="13">
        <v>19</v>
      </c>
      <c r="C22" s="4" t="s">
        <v>156</v>
      </c>
      <c r="D22" s="5" t="s">
        <v>157</v>
      </c>
      <c r="E22" s="3" t="s">
        <v>145</v>
      </c>
      <c r="F22" s="64">
        <v>1</v>
      </c>
      <c r="G22" s="14" t="s">
        <v>146</v>
      </c>
      <c r="H22" s="34" t="s">
        <v>115</v>
      </c>
      <c r="I22" s="10">
        <v>14700</v>
      </c>
      <c r="J22" s="10">
        <f t="shared" si="0"/>
        <v>2793</v>
      </c>
      <c r="K22" s="8">
        <f t="shared" si="1"/>
        <v>17493</v>
      </c>
      <c r="L22" s="11">
        <f t="shared" si="2"/>
        <v>17493</v>
      </c>
      <c r="M22" s="34" t="s">
        <v>116</v>
      </c>
      <c r="N22" s="10">
        <v>15200</v>
      </c>
      <c r="O22" s="10">
        <f t="shared" si="3"/>
        <v>2888</v>
      </c>
      <c r="P22" s="8">
        <f t="shared" si="4"/>
        <v>18088</v>
      </c>
      <c r="Q22" s="11">
        <f t="shared" si="5"/>
        <v>18088</v>
      </c>
      <c r="R22" s="88" t="s">
        <v>117</v>
      </c>
      <c r="S22" s="10">
        <v>16500</v>
      </c>
      <c r="T22" s="10">
        <f t="shared" si="6"/>
        <v>3135</v>
      </c>
      <c r="U22" s="8">
        <f t="shared" si="7"/>
        <v>19635</v>
      </c>
      <c r="V22" s="11">
        <f t="shared" si="8"/>
        <v>19635</v>
      </c>
      <c r="W22" s="57">
        <f t="shared" si="9"/>
        <v>15467</v>
      </c>
      <c r="X22" s="56">
        <f t="shared" si="10"/>
        <v>759</v>
      </c>
      <c r="Y22" s="17">
        <f t="shared" si="11"/>
        <v>4.9072218271157951E-2</v>
      </c>
      <c r="Z22" s="18">
        <f t="shared" si="12"/>
        <v>16226</v>
      </c>
      <c r="AA22" s="19">
        <f t="shared" si="13"/>
        <v>14708</v>
      </c>
    </row>
    <row r="23" spans="2:27" s="12" customFormat="1" ht="78.75" customHeight="1" x14ac:dyDescent="0.3">
      <c r="B23" s="13">
        <v>20</v>
      </c>
      <c r="C23" s="4" t="s">
        <v>158</v>
      </c>
      <c r="D23" s="5" t="s">
        <v>159</v>
      </c>
      <c r="E23" s="3" t="s">
        <v>145</v>
      </c>
      <c r="F23" s="64">
        <v>1</v>
      </c>
      <c r="G23" s="14" t="s">
        <v>146</v>
      </c>
      <c r="H23" s="34" t="s">
        <v>115</v>
      </c>
      <c r="I23" s="10">
        <v>14700</v>
      </c>
      <c r="J23" s="10">
        <f t="shared" si="0"/>
        <v>2793</v>
      </c>
      <c r="K23" s="8">
        <f t="shared" si="1"/>
        <v>17493</v>
      </c>
      <c r="L23" s="11">
        <f t="shared" si="2"/>
        <v>17493</v>
      </c>
      <c r="M23" s="34" t="s">
        <v>116</v>
      </c>
      <c r="N23" s="10">
        <v>15200</v>
      </c>
      <c r="O23" s="10">
        <f t="shared" si="3"/>
        <v>2888</v>
      </c>
      <c r="P23" s="8">
        <f t="shared" si="4"/>
        <v>18088</v>
      </c>
      <c r="Q23" s="11">
        <f t="shared" si="5"/>
        <v>18088</v>
      </c>
      <c r="R23" s="88" t="s">
        <v>117</v>
      </c>
      <c r="S23" s="10">
        <v>16500</v>
      </c>
      <c r="T23" s="10">
        <f t="shared" si="6"/>
        <v>3135</v>
      </c>
      <c r="U23" s="8">
        <f t="shared" si="7"/>
        <v>19635</v>
      </c>
      <c r="V23" s="11">
        <f t="shared" si="8"/>
        <v>19635</v>
      </c>
      <c r="W23" s="57">
        <f t="shared" si="9"/>
        <v>15467</v>
      </c>
      <c r="X23" s="56">
        <f t="shared" si="10"/>
        <v>759</v>
      </c>
      <c r="Y23" s="17">
        <f t="shared" si="11"/>
        <v>4.9072218271157951E-2</v>
      </c>
      <c r="Z23" s="18">
        <f t="shared" si="12"/>
        <v>16226</v>
      </c>
      <c r="AA23" s="19">
        <f t="shared" si="13"/>
        <v>14708</v>
      </c>
    </row>
    <row r="24" spans="2:27" s="12" customFormat="1" ht="78.75" customHeight="1" x14ac:dyDescent="0.3">
      <c r="B24" s="13">
        <v>21</v>
      </c>
      <c r="C24" s="4" t="s">
        <v>160</v>
      </c>
      <c r="D24" s="5" t="s">
        <v>161</v>
      </c>
      <c r="E24" s="3" t="s">
        <v>162</v>
      </c>
      <c r="F24" s="64">
        <v>1</v>
      </c>
      <c r="G24" s="14" t="s">
        <v>146</v>
      </c>
      <c r="H24" s="34" t="s">
        <v>115</v>
      </c>
      <c r="I24" s="10">
        <v>50000</v>
      </c>
      <c r="J24" s="10">
        <f t="shared" si="0"/>
        <v>9500</v>
      </c>
      <c r="K24" s="8">
        <f t="shared" si="1"/>
        <v>59500</v>
      </c>
      <c r="L24" s="11">
        <f t="shared" si="2"/>
        <v>59500</v>
      </c>
      <c r="M24" s="34" t="s">
        <v>116</v>
      </c>
      <c r="N24" s="10">
        <v>48000</v>
      </c>
      <c r="O24" s="10">
        <f t="shared" si="3"/>
        <v>9120</v>
      </c>
      <c r="P24" s="8">
        <f t="shared" si="4"/>
        <v>57120</v>
      </c>
      <c r="Q24" s="11">
        <f t="shared" si="5"/>
        <v>57120</v>
      </c>
      <c r="R24" s="88" t="s">
        <v>117</v>
      </c>
      <c r="S24" s="10">
        <v>53000</v>
      </c>
      <c r="T24" s="10">
        <f t="shared" si="6"/>
        <v>10070</v>
      </c>
      <c r="U24" s="8">
        <f t="shared" si="7"/>
        <v>63070</v>
      </c>
      <c r="V24" s="11">
        <f t="shared" si="8"/>
        <v>63070</v>
      </c>
      <c r="W24" s="57">
        <f t="shared" si="9"/>
        <v>50333</v>
      </c>
      <c r="X24" s="56">
        <f t="shared" si="10"/>
        <v>2055</v>
      </c>
      <c r="Y24" s="17">
        <f t="shared" si="11"/>
        <v>4.0828084954204993E-2</v>
      </c>
      <c r="Z24" s="18">
        <f t="shared" si="12"/>
        <v>52388</v>
      </c>
      <c r="AA24" s="19">
        <f t="shared" si="13"/>
        <v>48278</v>
      </c>
    </row>
    <row r="25" spans="2:27" s="12" customFormat="1" ht="47.25" customHeight="1" x14ac:dyDescent="0.3">
      <c r="B25" s="13">
        <v>22</v>
      </c>
      <c r="C25" s="4" t="s">
        <v>163</v>
      </c>
      <c r="D25" s="5" t="s">
        <v>164</v>
      </c>
      <c r="E25" s="3" t="s">
        <v>145</v>
      </c>
      <c r="F25" s="64">
        <v>1</v>
      </c>
      <c r="G25" s="14" t="s">
        <v>146</v>
      </c>
      <c r="H25" s="34" t="s">
        <v>115</v>
      </c>
      <c r="I25" s="10">
        <v>7200</v>
      </c>
      <c r="J25" s="10">
        <f t="shared" si="0"/>
        <v>1368</v>
      </c>
      <c r="K25" s="8">
        <f t="shared" si="1"/>
        <v>8568</v>
      </c>
      <c r="L25" s="11">
        <f t="shared" si="2"/>
        <v>8568</v>
      </c>
      <c r="M25" s="34" t="s">
        <v>116</v>
      </c>
      <c r="N25" s="10">
        <v>6800</v>
      </c>
      <c r="O25" s="10">
        <f t="shared" si="3"/>
        <v>1292</v>
      </c>
      <c r="P25" s="8">
        <f t="shared" si="4"/>
        <v>8092</v>
      </c>
      <c r="Q25" s="11">
        <f t="shared" si="5"/>
        <v>8092</v>
      </c>
      <c r="R25" s="88" t="s">
        <v>117</v>
      </c>
      <c r="S25" s="10">
        <v>7700</v>
      </c>
      <c r="T25" s="10">
        <f t="shared" si="6"/>
        <v>1463</v>
      </c>
      <c r="U25" s="8">
        <f t="shared" si="7"/>
        <v>9163</v>
      </c>
      <c r="V25" s="11">
        <f t="shared" si="8"/>
        <v>9163</v>
      </c>
      <c r="W25" s="57">
        <f t="shared" si="9"/>
        <v>7233</v>
      </c>
      <c r="X25" s="56">
        <f t="shared" si="10"/>
        <v>368</v>
      </c>
      <c r="Y25" s="17">
        <f t="shared" si="11"/>
        <v>5.0877920641504218E-2</v>
      </c>
      <c r="Z25" s="18">
        <f t="shared" si="12"/>
        <v>7601</v>
      </c>
      <c r="AA25" s="19">
        <f t="shared" si="13"/>
        <v>6865</v>
      </c>
    </row>
    <row r="26" spans="2:27" s="12" customFormat="1" ht="78.75" customHeight="1" x14ac:dyDescent="0.3">
      <c r="B26" s="13">
        <v>23</v>
      </c>
      <c r="C26" s="4" t="s">
        <v>165</v>
      </c>
      <c r="D26" s="5" t="s">
        <v>166</v>
      </c>
      <c r="E26" s="3" t="s">
        <v>145</v>
      </c>
      <c r="F26" s="64">
        <v>1</v>
      </c>
      <c r="G26" s="14" t="s">
        <v>146</v>
      </c>
      <c r="H26" s="34" t="s">
        <v>115</v>
      </c>
      <c r="I26" s="10">
        <v>80000</v>
      </c>
      <c r="J26" s="10">
        <f t="shared" si="0"/>
        <v>15200</v>
      </c>
      <c r="K26" s="8">
        <f t="shared" si="1"/>
        <v>95200</v>
      </c>
      <c r="L26" s="11">
        <f t="shared" si="2"/>
        <v>95200</v>
      </c>
      <c r="M26" s="34" t="s">
        <v>116</v>
      </c>
      <c r="N26" s="10">
        <v>71500</v>
      </c>
      <c r="O26" s="10">
        <f t="shared" si="3"/>
        <v>13585</v>
      </c>
      <c r="P26" s="8">
        <f t="shared" si="4"/>
        <v>85085</v>
      </c>
      <c r="Q26" s="11">
        <f t="shared" si="5"/>
        <v>85085</v>
      </c>
      <c r="R26" s="88" t="s">
        <v>117</v>
      </c>
      <c r="S26" s="10">
        <v>85100</v>
      </c>
      <c r="T26" s="10">
        <f t="shared" si="6"/>
        <v>16169</v>
      </c>
      <c r="U26" s="8">
        <f t="shared" si="7"/>
        <v>101269</v>
      </c>
      <c r="V26" s="11">
        <f t="shared" si="8"/>
        <v>101269</v>
      </c>
      <c r="W26" s="57">
        <f t="shared" si="9"/>
        <v>78867</v>
      </c>
      <c r="X26" s="56">
        <f t="shared" si="10"/>
        <v>5610</v>
      </c>
      <c r="Y26" s="17">
        <f t="shared" si="11"/>
        <v>7.1132412796226563E-2</v>
      </c>
      <c r="Z26" s="18">
        <f t="shared" si="12"/>
        <v>84477</v>
      </c>
      <c r="AA26" s="19">
        <f t="shared" si="13"/>
        <v>73257</v>
      </c>
    </row>
    <row r="27" spans="2:27" s="12" customFormat="1" ht="78.75" customHeight="1" x14ac:dyDescent="0.3">
      <c r="B27" s="13">
        <v>24</v>
      </c>
      <c r="C27" s="4" t="s">
        <v>167</v>
      </c>
      <c r="D27" s="5" t="s">
        <v>168</v>
      </c>
      <c r="E27" s="3" t="s">
        <v>145</v>
      </c>
      <c r="F27" s="64">
        <v>1</v>
      </c>
      <c r="G27" s="14" t="s">
        <v>146</v>
      </c>
      <c r="H27" s="34" t="s">
        <v>115</v>
      </c>
      <c r="I27" s="10">
        <v>45000</v>
      </c>
      <c r="J27" s="10">
        <f t="shared" si="0"/>
        <v>8550</v>
      </c>
      <c r="K27" s="8">
        <f t="shared" si="1"/>
        <v>53550</v>
      </c>
      <c r="L27" s="11">
        <f t="shared" si="2"/>
        <v>53550</v>
      </c>
      <c r="M27" s="34" t="s">
        <v>116</v>
      </c>
      <c r="N27" s="10">
        <v>48500</v>
      </c>
      <c r="O27" s="10">
        <f t="shared" si="3"/>
        <v>9215</v>
      </c>
      <c r="P27" s="8">
        <f t="shared" si="4"/>
        <v>57715</v>
      </c>
      <c r="Q27" s="11">
        <f t="shared" si="5"/>
        <v>57715</v>
      </c>
      <c r="R27" s="88" t="s">
        <v>117</v>
      </c>
      <c r="S27" s="10">
        <v>46500</v>
      </c>
      <c r="T27" s="10">
        <f t="shared" si="6"/>
        <v>8835</v>
      </c>
      <c r="U27" s="8">
        <f t="shared" si="7"/>
        <v>55335</v>
      </c>
      <c r="V27" s="11">
        <f t="shared" si="8"/>
        <v>55335</v>
      </c>
      <c r="W27" s="57">
        <f t="shared" si="9"/>
        <v>46667</v>
      </c>
      <c r="X27" s="56">
        <f t="shared" si="10"/>
        <v>1434</v>
      </c>
      <c r="Y27" s="17">
        <f t="shared" si="11"/>
        <v>3.0728351940343283E-2</v>
      </c>
      <c r="Z27" s="18">
        <f t="shared" si="12"/>
        <v>48101</v>
      </c>
      <c r="AA27" s="19">
        <f t="shared" si="13"/>
        <v>45233</v>
      </c>
    </row>
    <row r="28" spans="2:27" s="12" customFormat="1" ht="78.75" customHeight="1" x14ac:dyDescent="0.3">
      <c r="B28" s="13">
        <v>25</v>
      </c>
      <c r="C28" s="4" t="s">
        <v>169</v>
      </c>
      <c r="D28" s="5" t="s">
        <v>170</v>
      </c>
      <c r="E28" s="3" t="s">
        <v>145</v>
      </c>
      <c r="F28" s="64">
        <v>1</v>
      </c>
      <c r="G28" s="14" t="s">
        <v>146</v>
      </c>
      <c r="H28" s="34" t="s">
        <v>115</v>
      </c>
      <c r="I28" s="10">
        <v>40000</v>
      </c>
      <c r="J28" s="10">
        <f t="shared" si="0"/>
        <v>7600</v>
      </c>
      <c r="K28" s="8">
        <f t="shared" si="1"/>
        <v>47600</v>
      </c>
      <c r="L28" s="11">
        <f t="shared" si="2"/>
        <v>47600</v>
      </c>
      <c r="M28" s="34" t="s">
        <v>116</v>
      </c>
      <c r="N28" s="10">
        <v>32500</v>
      </c>
      <c r="O28" s="10">
        <f t="shared" si="3"/>
        <v>6175</v>
      </c>
      <c r="P28" s="8">
        <f t="shared" si="4"/>
        <v>38675</v>
      </c>
      <c r="Q28" s="11">
        <f t="shared" si="5"/>
        <v>38675</v>
      </c>
      <c r="R28" s="88" t="s">
        <v>117</v>
      </c>
      <c r="S28" s="10">
        <v>42100</v>
      </c>
      <c r="T28" s="10">
        <f t="shared" si="6"/>
        <v>7999</v>
      </c>
      <c r="U28" s="8">
        <f t="shared" si="7"/>
        <v>50099</v>
      </c>
      <c r="V28" s="11">
        <f t="shared" si="8"/>
        <v>50099</v>
      </c>
      <c r="W28" s="57">
        <f t="shared" si="9"/>
        <v>38200</v>
      </c>
      <c r="X28" s="56">
        <f t="shared" si="10"/>
        <v>4121</v>
      </c>
      <c r="Y28" s="17">
        <f t="shared" si="11"/>
        <v>0.10787958115183247</v>
      </c>
      <c r="Z28" s="18">
        <f t="shared" si="12"/>
        <v>42321</v>
      </c>
      <c r="AA28" s="19">
        <f t="shared" si="13"/>
        <v>34079</v>
      </c>
    </row>
    <row r="29" spans="2:27" s="12" customFormat="1" ht="63" customHeight="1" x14ac:dyDescent="0.3">
      <c r="B29" s="13">
        <v>26</v>
      </c>
      <c r="C29" s="4" t="s">
        <v>171</v>
      </c>
      <c r="D29" s="5" t="s">
        <v>172</v>
      </c>
      <c r="E29" s="3" t="s">
        <v>145</v>
      </c>
      <c r="F29" s="64">
        <v>1</v>
      </c>
      <c r="G29" s="14" t="s">
        <v>146</v>
      </c>
      <c r="H29" s="34" t="s">
        <v>115</v>
      </c>
      <c r="I29" s="10">
        <v>30000</v>
      </c>
      <c r="J29" s="10">
        <f t="shared" si="0"/>
        <v>5700</v>
      </c>
      <c r="K29" s="8">
        <f t="shared" si="1"/>
        <v>35700</v>
      </c>
      <c r="L29" s="11">
        <f t="shared" si="2"/>
        <v>35700</v>
      </c>
      <c r="M29" s="34" t="s">
        <v>116</v>
      </c>
      <c r="N29" s="10">
        <v>33800</v>
      </c>
      <c r="O29" s="10">
        <f t="shared" si="3"/>
        <v>6422</v>
      </c>
      <c r="P29" s="8">
        <f t="shared" si="4"/>
        <v>40222</v>
      </c>
      <c r="Q29" s="11">
        <f t="shared" si="5"/>
        <v>40222</v>
      </c>
      <c r="R29" s="88" t="s">
        <v>117</v>
      </c>
      <c r="S29" s="10">
        <v>35500</v>
      </c>
      <c r="T29" s="10">
        <f t="shared" si="6"/>
        <v>6745</v>
      </c>
      <c r="U29" s="8">
        <f t="shared" si="7"/>
        <v>42245</v>
      </c>
      <c r="V29" s="11">
        <f t="shared" si="8"/>
        <v>42245</v>
      </c>
      <c r="W29" s="57">
        <f t="shared" si="9"/>
        <v>33100</v>
      </c>
      <c r="X29" s="56">
        <f t="shared" si="10"/>
        <v>2299</v>
      </c>
      <c r="Y29" s="17">
        <f t="shared" si="11"/>
        <v>6.9456193353474319E-2</v>
      </c>
      <c r="Z29" s="18">
        <f t="shared" si="12"/>
        <v>35399</v>
      </c>
      <c r="AA29" s="19">
        <f t="shared" si="13"/>
        <v>30801</v>
      </c>
    </row>
    <row r="30" spans="2:27" s="12" customFormat="1" ht="110.25" customHeight="1" x14ac:dyDescent="0.3">
      <c r="B30" s="13">
        <v>27</v>
      </c>
      <c r="C30" s="4" t="s">
        <v>173</v>
      </c>
      <c r="D30" s="5" t="s">
        <v>174</v>
      </c>
      <c r="E30" s="3" t="s">
        <v>145</v>
      </c>
      <c r="F30" s="64">
        <v>1</v>
      </c>
      <c r="G30" s="14" t="s">
        <v>146</v>
      </c>
      <c r="H30" s="34" t="s">
        <v>115</v>
      </c>
      <c r="I30" s="10">
        <v>100500</v>
      </c>
      <c r="J30" s="10">
        <f t="shared" si="0"/>
        <v>19095</v>
      </c>
      <c r="K30" s="8">
        <f t="shared" si="1"/>
        <v>119595</v>
      </c>
      <c r="L30" s="11">
        <f t="shared" si="2"/>
        <v>119595</v>
      </c>
      <c r="M30" s="34" t="s">
        <v>116</v>
      </c>
      <c r="N30" s="10">
        <v>110000</v>
      </c>
      <c r="O30" s="10">
        <f t="shared" si="3"/>
        <v>20900</v>
      </c>
      <c r="P30" s="8">
        <f t="shared" si="4"/>
        <v>130900</v>
      </c>
      <c r="Q30" s="11">
        <f t="shared" si="5"/>
        <v>130900</v>
      </c>
      <c r="R30" s="88" t="s">
        <v>117</v>
      </c>
      <c r="S30" s="10">
        <v>109500</v>
      </c>
      <c r="T30" s="10">
        <f t="shared" si="6"/>
        <v>20805</v>
      </c>
      <c r="U30" s="8">
        <f t="shared" si="7"/>
        <v>130305</v>
      </c>
      <c r="V30" s="11">
        <f t="shared" si="8"/>
        <v>130305</v>
      </c>
      <c r="W30" s="57">
        <f t="shared" si="9"/>
        <v>106667</v>
      </c>
      <c r="X30" s="56">
        <f t="shared" si="10"/>
        <v>4365</v>
      </c>
      <c r="Y30" s="17">
        <f t="shared" si="11"/>
        <v>4.0921747119540254E-2</v>
      </c>
      <c r="Z30" s="18">
        <f t="shared" si="12"/>
        <v>111032</v>
      </c>
      <c r="AA30" s="19">
        <f t="shared" si="13"/>
        <v>102302</v>
      </c>
    </row>
    <row r="31" spans="2:27" s="12" customFormat="1" ht="79.5" customHeight="1" thickBot="1" x14ac:dyDescent="0.35">
      <c r="B31" s="81">
        <v>28</v>
      </c>
      <c r="C31" s="82" t="s">
        <v>175</v>
      </c>
      <c r="D31" s="82" t="s">
        <v>176</v>
      </c>
      <c r="E31" s="83" t="s">
        <v>145</v>
      </c>
      <c r="F31" s="64">
        <v>1</v>
      </c>
      <c r="G31" s="84" t="s">
        <v>146</v>
      </c>
      <c r="H31" s="75" t="s">
        <v>126</v>
      </c>
      <c r="I31" s="76">
        <v>20000</v>
      </c>
      <c r="J31" s="76">
        <f t="shared" si="0"/>
        <v>3800</v>
      </c>
      <c r="K31" s="77">
        <f t="shared" si="1"/>
        <v>23800</v>
      </c>
      <c r="L31" s="78">
        <f t="shared" si="2"/>
        <v>23800</v>
      </c>
      <c r="M31" s="75" t="s">
        <v>116</v>
      </c>
      <c r="N31" s="87">
        <v>26200</v>
      </c>
      <c r="O31" s="76">
        <f t="shared" si="3"/>
        <v>4978</v>
      </c>
      <c r="P31" s="77">
        <f t="shared" si="4"/>
        <v>31178</v>
      </c>
      <c r="Q31" s="78">
        <f t="shared" si="5"/>
        <v>31178</v>
      </c>
      <c r="R31" s="86" t="s">
        <v>117</v>
      </c>
      <c r="S31" s="76">
        <v>28100</v>
      </c>
      <c r="T31" s="76">
        <f t="shared" si="6"/>
        <v>5339</v>
      </c>
      <c r="U31" s="77">
        <f t="shared" si="7"/>
        <v>33439</v>
      </c>
      <c r="V31" s="78">
        <f t="shared" si="8"/>
        <v>33439</v>
      </c>
      <c r="W31" s="58">
        <f t="shared" si="9"/>
        <v>24767</v>
      </c>
      <c r="X31" s="59">
        <f t="shared" si="10"/>
        <v>3459</v>
      </c>
      <c r="Y31" s="60">
        <f t="shared" si="11"/>
        <v>0.13966164654580693</v>
      </c>
      <c r="Z31" s="61">
        <f t="shared" si="12"/>
        <v>28226</v>
      </c>
      <c r="AA31" s="62">
        <f t="shared" si="13"/>
        <v>21308</v>
      </c>
    </row>
  </sheetData>
  <sheetProtection algorithmName="SHA-512" hashValue="nGz6mvO2urn3iu9FHcT9sk+nq0/IfrwTDOKdwxiiQVZvZOzYZDmLUmDJ1I7aQqBLfH4iPw05QchqzSC1QSjtgA==" saltValue="ipDtUJzIGh9Lj0NQ9FwoiA==" spinCount="100000" sheet="1" objects="1" scenarios="1"/>
  <autoFilter ref="A4:AA31" xr:uid="{00000000-0009-0000-0000-000002000000}"/>
  <mergeCells count="5">
    <mergeCell ref="B2:G2"/>
    <mergeCell ref="M2:Q3"/>
    <mergeCell ref="H2:L3"/>
    <mergeCell ref="R2:V3"/>
    <mergeCell ref="E3:G3"/>
  </mergeCells>
  <dataValidations count="1">
    <dataValidation type="list" allowBlank="1" showInputMessage="1" showErrorMessage="1" sqref="E5:E31" xr:uid="{00000000-0002-0000-0200-000000000000}">
      <formula1>"DIA,MES,UNIDAD,GLOBAL,PAQUETE"</formula1>
    </dataValidation>
  </dataValidations>
  <pageMargins left="0.7" right="0.7" top="0.75" bottom="0.75" header="0.3" footer="0.3"/>
  <pageSetup scale="13"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71"/>
  <sheetViews>
    <sheetView view="pageBreakPreview" topLeftCell="A3" zoomScale="10" zoomScaleNormal="85" zoomScaleSheetLayoutView="10" workbookViewId="0">
      <selection activeCell="D35" sqref="D35"/>
    </sheetView>
  </sheetViews>
  <sheetFormatPr baseColWidth="10" defaultColWidth="11.5546875" defaultRowHeight="15.6" x14ac:dyDescent="0.3"/>
  <cols>
    <col min="1" max="2" width="11.5546875" style="20" customWidth="1"/>
    <col min="3" max="3" width="24.109375" style="20" customWidth="1"/>
    <col min="4" max="4" width="101.44140625" style="20" customWidth="1"/>
    <col min="5" max="7" width="15.44140625" style="20" customWidth="1"/>
    <col min="8" max="11" width="15.44140625" style="36" customWidth="1"/>
    <col min="12" max="12" width="11.5546875" style="20" customWidth="1"/>
    <col min="13" max="16384" width="11.5546875" style="20"/>
  </cols>
  <sheetData>
    <row r="1" spans="2:11" ht="16.5" customHeight="1" thickBot="1" x14ac:dyDescent="0.35"/>
    <row r="2" spans="2:11" ht="29.25" customHeight="1" thickBot="1" x14ac:dyDescent="0.35">
      <c r="B2" s="131" t="s">
        <v>0</v>
      </c>
      <c r="C2" s="129"/>
      <c r="D2" s="129"/>
      <c r="E2" s="129"/>
      <c r="F2" s="129"/>
      <c r="G2" s="129"/>
      <c r="H2" s="129"/>
      <c r="I2" s="129"/>
      <c r="J2" s="129"/>
      <c r="K2" s="132"/>
    </row>
    <row r="3" spans="2:11" ht="48" customHeight="1" thickBot="1" x14ac:dyDescent="0.35">
      <c r="B3" s="22" t="s">
        <v>1</v>
      </c>
      <c r="C3" s="23" t="s">
        <v>2</v>
      </c>
      <c r="D3" s="23" t="s">
        <v>3</v>
      </c>
      <c r="E3" s="32" t="s">
        <v>4</v>
      </c>
      <c r="F3" s="32" t="s">
        <v>5</v>
      </c>
      <c r="G3" s="32" t="s">
        <v>6</v>
      </c>
      <c r="H3" s="26" t="s">
        <v>7</v>
      </c>
      <c r="I3" s="26" t="s">
        <v>8</v>
      </c>
      <c r="J3" s="26" t="s">
        <v>9</v>
      </c>
      <c r="K3" s="27" t="s">
        <v>10</v>
      </c>
    </row>
    <row r="4" spans="2:11" ht="16.5" customHeight="1" thickBot="1" x14ac:dyDescent="0.35">
      <c r="B4" s="128" t="s">
        <v>11</v>
      </c>
      <c r="C4" s="129"/>
      <c r="D4" s="129"/>
      <c r="E4" s="129"/>
      <c r="F4" s="129"/>
      <c r="G4" s="129"/>
      <c r="H4" s="129"/>
      <c r="I4" s="129"/>
      <c r="J4" s="129"/>
      <c r="K4" s="130"/>
    </row>
    <row r="5" spans="2:11" ht="48" customHeight="1" thickBot="1" x14ac:dyDescent="0.35">
      <c r="B5" s="116">
        <f>+RRHH!B4</f>
        <v>1</v>
      </c>
      <c r="C5" s="115" t="str">
        <f>+RRHH!C4</f>
        <v>Apoyo Logístico Integral</v>
      </c>
      <c r="D5" s="115" t="str">
        <f>+RRHH!D4</f>
        <v>Estudios de educación básica primaría o título de bachiller,Los y las postuladas deben acreditar experiencia laboral mínima de un (1) año debidamente certificado y ser de la comunidad,dedicación Por días a solicitud del apoyo a la supervisión</v>
      </c>
      <c r="E5" s="115" t="str">
        <f>+RRHH!E4</f>
        <v>DIA</v>
      </c>
      <c r="F5" s="115">
        <f>+RRHH!F4</f>
        <v>1</v>
      </c>
      <c r="G5" s="115">
        <f>+RRHH!G4</f>
        <v>1</v>
      </c>
      <c r="H5" s="115">
        <f>+RRHH!H4</f>
        <v>71533</v>
      </c>
      <c r="I5" s="115">
        <f>+RRHH!I4</f>
        <v>13591</v>
      </c>
      <c r="J5" s="115">
        <f>+RRHH!J4</f>
        <v>85124</v>
      </c>
      <c r="K5" s="117">
        <f>+J5*G5*F5</f>
        <v>85124</v>
      </c>
    </row>
    <row r="6" spans="2:11" ht="16.5" customHeight="1" thickBot="1" x14ac:dyDescent="0.35">
      <c r="B6" s="128" t="s">
        <v>12</v>
      </c>
      <c r="C6" s="129"/>
      <c r="D6" s="129"/>
      <c r="E6" s="129"/>
      <c r="F6" s="129"/>
      <c r="G6" s="129"/>
      <c r="H6" s="129"/>
      <c r="I6" s="129"/>
      <c r="J6" s="129"/>
      <c r="K6" s="130"/>
    </row>
    <row r="7" spans="2:11" ht="63" customHeight="1" x14ac:dyDescent="0.3">
      <c r="B7" s="33">
        <f>+'ESTRUCTURA DE COSTO'!B5</f>
        <v>2</v>
      </c>
      <c r="C7" s="21" t="str">
        <f>+'ESTRUCTURA DE COSTO'!C5</f>
        <v>Presentador</v>
      </c>
      <c r="D7" s="21" t="str">
        <f>+'ESTRUCTURA DE COSTO'!D5</f>
        <v>Presentador/moderador Maestro de ceremonias/ presentador(a)/ moderador(a). Experiencia general: 12 meses certificados. Experiencia específica: 6 meses como presentador(a)/moderador(a) en eventos culturales, comunitarios, deportivos o institucionales (conducción de agenda, presentación de vocerías, manejo de público, protocolares, lectura de guion e improvisación).</v>
      </c>
      <c r="E7" s="21" t="str">
        <f>+'ESTRUCTURA DE COSTO'!E5</f>
        <v xml:space="preserve">DIA </v>
      </c>
      <c r="F7" s="21">
        <f>+'ESTRUCTURA DE COSTO'!F5</f>
        <v>1</v>
      </c>
      <c r="G7" s="21">
        <f>+'ESTRUCTURA DE COSTO'!G5</f>
        <v>1</v>
      </c>
      <c r="H7" s="35">
        <f>+'ESTRUCTURA DE COSTO'!W5</f>
        <v>323667</v>
      </c>
      <c r="I7" s="35">
        <f t="shared" ref="I7:I33" si="0">+ROUND(H7*19%,0)</f>
        <v>61497</v>
      </c>
      <c r="J7" s="35">
        <f t="shared" ref="J7:J33" si="1">+I7+H7</f>
        <v>385164</v>
      </c>
      <c r="K7" s="38">
        <f t="shared" ref="K7:K33" si="2">+J7*F7</f>
        <v>385164</v>
      </c>
    </row>
    <row r="8" spans="2:11" ht="94.5" customHeight="1" x14ac:dyDescent="0.3">
      <c r="B8" s="34">
        <f>+'ESTRUCTURA DE COSTO'!B6</f>
        <v>3</v>
      </c>
      <c r="C8" s="4" t="str">
        <f>+'ESTRUCTURA DE COSTO'!C6</f>
        <v>Alquiler salón comunal</v>
      </c>
      <c r="D8" s="4" t="str">
        <f>+'ESTRUCTURA DE COSTO'!D6</f>
        <v>Servicio de alquiler de salón comunal ubicado en la localidad de Tunjuelito, con capacidad mínima para doscientas (200) personas, destinado al desarrollo de jornada artística y cultural dirigida a personas mayores. El espacio deberá ser cerrado, contar con acceso peatonal seguro y accesible para personas con movilidad reducida, baños funcionales y en adecuadas condiciones de aseo, suministro permanente de agua y energía eléctrica, iluminación suficiente, ventilación, tomas eléctricas seguras y zonas de circulación libres de obstáculos.</v>
      </c>
      <c r="E8" s="4" t="str">
        <f>+'ESTRUCTURA DE COSTO'!E6</f>
        <v xml:space="preserve">DIA </v>
      </c>
      <c r="F8" s="4">
        <f>+'ESTRUCTURA DE COSTO'!F6</f>
        <v>1</v>
      </c>
      <c r="G8" s="4">
        <f>+'ESTRUCTURA DE COSTO'!G6</f>
        <v>1</v>
      </c>
      <c r="H8" s="37">
        <f>+'ESTRUCTURA DE COSTO'!W6</f>
        <v>376667</v>
      </c>
      <c r="I8" s="37">
        <f t="shared" si="0"/>
        <v>71567</v>
      </c>
      <c r="J8" s="37">
        <f t="shared" si="1"/>
        <v>448234</v>
      </c>
      <c r="K8" s="38">
        <f t="shared" si="2"/>
        <v>448234</v>
      </c>
    </row>
    <row r="9" spans="2:11" ht="63" customHeight="1" x14ac:dyDescent="0.3">
      <c r="B9" s="34">
        <f>+'ESTRUCTURA DE COSTO'!B7</f>
        <v>4</v>
      </c>
      <c r="C9" s="4" t="str">
        <f>+'ESTRUCTURA DE COSTO'!C7</f>
        <v xml:space="preserve">Sonido Mediano </v>
      </c>
      <c r="D9" s="4" t="str">
        <f>+'ESTRUCTURA DE COSTO'!D7</f>
        <v>Alquiler sonido line array montado en estaquin compuesto de:(1) consola de 32 canales digital, (1) rack de amplificador es 12000 vatios, (6) medios altos de 1500 vatios c/u, (4) sub bajos de 2000vatios c/u, (6)monitores de piso 2 si de filla 3 vias,( 1) kit microfonos de bateria,(24)microfonos, (1) unidad de cd con usb</v>
      </c>
      <c r="E9" s="4" t="str">
        <f>+'ESTRUCTURA DE COSTO'!E7</f>
        <v xml:space="preserve">DIA </v>
      </c>
      <c r="F9" s="4">
        <f>+'ESTRUCTURA DE COSTO'!F7</f>
        <v>1</v>
      </c>
      <c r="G9" s="4">
        <f>+'ESTRUCTURA DE COSTO'!G7</f>
        <v>1</v>
      </c>
      <c r="H9" s="37">
        <f>+'ESTRUCTURA DE COSTO'!W7</f>
        <v>4700000</v>
      </c>
      <c r="I9" s="37">
        <f t="shared" si="0"/>
        <v>893000</v>
      </c>
      <c r="J9" s="37">
        <f t="shared" si="1"/>
        <v>5593000</v>
      </c>
      <c r="K9" s="38">
        <f t="shared" si="2"/>
        <v>5593000</v>
      </c>
    </row>
    <row r="10" spans="2:11" ht="47.25" customHeight="1" x14ac:dyDescent="0.3">
      <c r="B10" s="34">
        <f>+'ESTRUCTURA DE COSTO'!B8</f>
        <v>5</v>
      </c>
      <c r="C10" s="4" t="str">
        <f>+'ESTRUCTURA DE COSTO'!C8</f>
        <v>Alquiler de sonido</v>
      </c>
      <c r="D10" s="4" t="str">
        <f>+'ESTRUCTURA DE COSTO'!D8</f>
        <v>Alquiler de sonido Alquiler de sistema de sonido de 5000 watts, consola de amplificación de 4 canales, dos micrófonos inalámbricos con su respectiva base, moderador y dos (2) cabinas. Incluye transporte, montaje y desmontaje. Disponible 1 horas antes de inicio del evento.</v>
      </c>
      <c r="E10" s="4" t="str">
        <f>+'ESTRUCTURA DE COSTO'!E8</f>
        <v xml:space="preserve">DIA </v>
      </c>
      <c r="F10" s="4">
        <f>+'ESTRUCTURA DE COSTO'!F8</f>
        <v>1</v>
      </c>
      <c r="G10" s="4">
        <f>+'ESTRUCTURA DE COSTO'!G8</f>
        <v>1</v>
      </c>
      <c r="H10" s="37">
        <f>+'ESTRUCTURA DE COSTO'!W8</f>
        <v>1823333</v>
      </c>
      <c r="I10" s="37">
        <f t="shared" si="0"/>
        <v>346433</v>
      </c>
      <c r="J10" s="37">
        <f t="shared" si="1"/>
        <v>2169766</v>
      </c>
      <c r="K10" s="38">
        <f t="shared" si="2"/>
        <v>2169766</v>
      </c>
    </row>
    <row r="11" spans="2:11" ht="110.25" customHeight="1" x14ac:dyDescent="0.3">
      <c r="B11" s="34">
        <f>+'ESTRUCTURA DE COSTO'!B9</f>
        <v>6</v>
      </c>
      <c r="C11" s="4" t="str">
        <f>+'ESTRUCTURA DE COSTO'!C9</f>
        <v>Ambientación temática Halloween</v>
      </c>
      <c r="D11" s="4" t="str">
        <f>+'ESTRUCTURA DE COSTO'!D9</f>
        <v>Servicio de suministro, transporte, instalación y desmontaje de decoración temática para espacio cerrado, compuesta como mínimo por: un (1) fondo decorativo principal de mínimo 2 m de ancho x 2 m de alto; dos (2) guirnaldas temáticas de mínimo 2 m de longitud cada una; diez (10) elementos colgantes decorativos; una (1) cortina temática para acceso de mínimo 1 m de ancho x 2 m de alto; un (1) juego de luces LED decorativas de mínimo 5 m; y seis (6) elementos decorativos de mesa o superficie. Incluye elementos de fijación, montaje previo y desmontaje al finalizar la jornada. La instalación deberá realizarse de manera segura, sin obstruir accesos, circulación ni rutas de evacuación.</v>
      </c>
      <c r="E11" s="4" t="str">
        <f>+'ESTRUCTURA DE COSTO'!E9</f>
        <v xml:space="preserve">DIA </v>
      </c>
      <c r="F11" s="4">
        <f>+'ESTRUCTURA DE COSTO'!F9</f>
        <v>1</v>
      </c>
      <c r="G11" s="4">
        <f>+'ESTRUCTURA DE COSTO'!G9</f>
        <v>1</v>
      </c>
      <c r="H11" s="37">
        <f>+'ESTRUCTURA DE COSTO'!W9</f>
        <v>325000</v>
      </c>
      <c r="I11" s="37">
        <f t="shared" si="0"/>
        <v>61750</v>
      </c>
      <c r="J11" s="37">
        <f t="shared" si="1"/>
        <v>386750</v>
      </c>
      <c r="K11" s="38">
        <f t="shared" si="2"/>
        <v>386750</v>
      </c>
    </row>
    <row r="12" spans="2:11" ht="47.25" customHeight="1" x14ac:dyDescent="0.3">
      <c r="B12" s="34">
        <f>+'ESTRUCTURA DE COSTO'!B10</f>
        <v>7</v>
      </c>
      <c r="C12" s="4" t="str">
        <f>+'ESTRUCTURA DE COSTO'!C10</f>
        <v>Estación de café</v>
      </c>
      <c r="D12" s="4" t="str">
        <f>+'ESTRUCTURA DE COSTO'!D10</f>
        <v>Servicio de cafetería (tinto, aromática y agua):  Operario + presentación mesa + vasos de cartón bebida caliente 4 oz + mezclador+ azúcar + crema para café). Duración del evento. Transporte incluido para 100 personas</v>
      </c>
      <c r="E12" s="4" t="str">
        <f>+'ESTRUCTURA DE COSTO'!E10</f>
        <v>DIA</v>
      </c>
      <c r="F12" s="4">
        <f>+'ESTRUCTURA DE COSTO'!F10</f>
        <v>1</v>
      </c>
      <c r="G12" s="4">
        <f>+'ESTRUCTURA DE COSTO'!G10</f>
        <v>1</v>
      </c>
      <c r="H12" s="37">
        <f>+'ESTRUCTURA DE COSTO'!W10</f>
        <v>1165737</v>
      </c>
      <c r="I12" s="37">
        <f t="shared" si="0"/>
        <v>221490</v>
      </c>
      <c r="J12" s="37">
        <f t="shared" si="1"/>
        <v>1387227</v>
      </c>
      <c r="K12" s="38">
        <f t="shared" si="2"/>
        <v>1387227</v>
      </c>
    </row>
    <row r="13" spans="2:11" ht="409.5" customHeight="1" x14ac:dyDescent="0.3">
      <c r="B13" s="34">
        <f>+'ESTRUCTURA DE COSTO'!B11</f>
        <v>8</v>
      </c>
      <c r="C13" s="4" t="str">
        <f>+'ESTRUCTURA DE COSTO'!C11</f>
        <v>Recreación especializada</v>
      </c>
      <c r="D13" s="4" t="str">
        <f>+'ESTRUCTURA DE COSTO'!D11</f>
        <v>Servicio integral de recreación especializada con duración mínima de cuatro (4) horas, dirigido a una población estimada de hasta trescientos (300) niñas y niños. Deberá incluir: una (1) estación de taller de pintura con materiales suficientes para la población participante; una (1) estación de pintucaritas con pinturas faciales aptas para uso cosmético y aplicadores desechables o higienizables; una (1) estación de globoflexia con mínimo trescientos (300) globos modelables e infladores; una (1) presentación de obra de títeres con duración mínima de treinta (30) minutos; participación de tres (3) personajes recreativos caracterizados durante la jornada; siete (7) juegos de feria diferenciados y adecuados para distintas edades, con sus respectivos elementos de operación; servicio de recreación dirigida mediante juegos colectivos y dinámicas de integración; una (1) actividad musical recreativa con coreografías participativas; y ambientación básica del área mediante banderines de colores que permitan delimitar visualmente la zona destinada a la feria.
El servicio deberá incluir el recurso humano necesario para operar simultáneamente las estaciones y actividades, con mínimo un (1) recreacionista por cada estación o juego que requiera orientación permanente, además de un (1) coordinador operativo responsable de la organización del paquete. Incluye todos los materiales, insumos, transporte, instalación, operación, reposición de consumibles durante la actividad y desmontaje.
Para las actividades realizadas en espacio abierto, el paquete deberá incluir un sistema básico de sonido compuesto por mínimo dos (2) cabinas activas de 15 pulgadas, consola de mínimo seis (6) canales, dos (2) micrófonos —mínimo uno inalámbrico—, computador o reproductor, cableado, extensiones y operador técnico. Incluye montaje, prueba, operación y desmontaje.
Todos los juegos, materiales y elementos recreativos deberán encontrarse limpios, completos, en adecuado estado de funcionamiento y ser seguros para la población infantil. No se admitirán elementos con bordes cortantes, piezas deterioradas, mecanismos peligrosos o materiales que representen riesgo para las personas participantes.</v>
      </c>
      <c r="E13" s="4" t="str">
        <f>+'ESTRUCTURA DE COSTO'!E11</f>
        <v xml:space="preserve">DIA </v>
      </c>
      <c r="F13" s="4">
        <f>+'ESTRUCTURA DE COSTO'!F11</f>
        <v>1</v>
      </c>
      <c r="G13" s="4">
        <f>+'ESTRUCTURA DE COSTO'!G11</f>
        <v>1</v>
      </c>
      <c r="H13" s="37">
        <f>+'ESTRUCTURA DE COSTO'!W11</f>
        <v>1783333</v>
      </c>
      <c r="I13" s="37">
        <f t="shared" si="0"/>
        <v>338833</v>
      </c>
      <c r="J13" s="37">
        <f t="shared" si="1"/>
        <v>2122166</v>
      </c>
      <c r="K13" s="38">
        <f t="shared" si="2"/>
        <v>2122166</v>
      </c>
    </row>
    <row r="14" spans="2:11" ht="31.5" customHeight="1" x14ac:dyDescent="0.3">
      <c r="B14" s="34">
        <f>+'ESTRUCTURA DE COSTO'!B12</f>
        <v>9</v>
      </c>
      <c r="C14" s="4" t="str">
        <f>+'ESTRUCTURA DE COSTO'!C12</f>
        <v xml:space="preserve">Maquina Dispensa
dora </v>
      </c>
      <c r="D14" s="4" t="str">
        <f>+'ESTRUCTURA DE COSTO'!D12</f>
        <v xml:space="preserve">Alquiler de una máquina dispensadora de maíz pira  Crispetas y bolsas para  300 personas, incluye servicio de transporte y operario  Jornada de 4 horas </v>
      </c>
      <c r="E14" s="4" t="str">
        <f>+'ESTRUCTURA DE COSTO'!E12</f>
        <v xml:space="preserve">GLOBAL </v>
      </c>
      <c r="F14" s="4">
        <f>+'ESTRUCTURA DE COSTO'!F12</f>
        <v>1</v>
      </c>
      <c r="G14" s="4">
        <f>+'ESTRUCTURA DE COSTO'!G12</f>
        <v>1</v>
      </c>
      <c r="H14" s="37">
        <f>+'ESTRUCTURA DE COSTO'!W12</f>
        <v>673319</v>
      </c>
      <c r="I14" s="37">
        <f t="shared" si="0"/>
        <v>127931</v>
      </c>
      <c r="J14" s="37">
        <f t="shared" si="1"/>
        <v>801250</v>
      </c>
      <c r="K14" s="38">
        <f t="shared" si="2"/>
        <v>801250</v>
      </c>
    </row>
    <row r="15" spans="2:11" x14ac:dyDescent="0.3">
      <c r="B15" s="34">
        <f>+'ESTRUCTURA DE COSTO'!B13</f>
        <v>10</v>
      </c>
      <c r="C15" s="4" t="str">
        <f>+'ESTRUCTURA DE COSTO'!C13</f>
        <v>Ambulancia</v>
      </c>
      <c r="D15" s="4" t="str">
        <f>+'ESTRUCTURA DE COSTO'!D13</f>
        <v>Ambulancia MEC con paramédico disponible (5 horas)</v>
      </c>
      <c r="E15" s="4" t="str">
        <f>+'ESTRUCTURA DE COSTO'!E13</f>
        <v xml:space="preserve">DIA </v>
      </c>
      <c r="F15" s="4">
        <f>+'ESTRUCTURA DE COSTO'!F13</f>
        <v>1</v>
      </c>
      <c r="G15" s="4">
        <f>+'ESTRUCTURA DE COSTO'!G13</f>
        <v>1</v>
      </c>
      <c r="H15" s="37">
        <f>+'ESTRUCTURA DE COSTO'!W13</f>
        <v>1398039</v>
      </c>
      <c r="I15" s="37">
        <f t="shared" si="0"/>
        <v>265627</v>
      </c>
      <c r="J15" s="37">
        <f t="shared" si="1"/>
        <v>1663666</v>
      </c>
      <c r="K15" s="38">
        <f t="shared" si="2"/>
        <v>1663666</v>
      </c>
    </row>
    <row r="16" spans="2:11" ht="110.25" customHeight="1" x14ac:dyDescent="0.3">
      <c r="B16" s="34">
        <f>+'ESTRUCTURA DE COSTO'!B14</f>
        <v>11</v>
      </c>
      <c r="C16" s="4" t="str">
        <f>+'ESTRUCTURA DE COSTO'!C14</f>
        <v>Presentación musical de carranga</v>
      </c>
      <c r="D16" s="4" t="str">
        <f>+'ESTRUCTURA DE COSTO'!D14</f>
        <v>Servicio de presentación en vivo de agrupación musical de género carranguero, conformada por mínimo cuatro (4) integrantes, con repertorio acorde con la jornada dirigida a personas mayores. La presentación tendrá una duración mínima de sesenta (60) minutos e incluirá los instrumentos propios requeridos para su ejecución, tales como tiple, requinto, guitarra, guacharaca o equivalentes propios del género. El servicio deberá incluir honorarios de los artistas, transporte, llegada oportuna al lugar del evento, prueba de sonido previa y cumplimiento del horario definido en el orden del día. La agrupación deberá acreditar experiencia en mínimo dos (2) presentaciones artísticas o culturales.</v>
      </c>
      <c r="E16" s="4" t="str">
        <f>+'ESTRUCTURA DE COSTO'!E14</f>
        <v xml:space="preserve">GLOBAL </v>
      </c>
      <c r="F16" s="4">
        <f>+'ESTRUCTURA DE COSTO'!F14</f>
        <v>1</v>
      </c>
      <c r="G16" s="4">
        <f>+'ESTRUCTURA DE COSTO'!G14</f>
        <v>1</v>
      </c>
      <c r="H16" s="37">
        <f>+'ESTRUCTURA DE COSTO'!W14</f>
        <v>779333</v>
      </c>
      <c r="I16" s="37">
        <f t="shared" si="0"/>
        <v>148073</v>
      </c>
      <c r="J16" s="37">
        <f t="shared" si="1"/>
        <v>927406</v>
      </c>
      <c r="K16" s="38">
        <f t="shared" si="2"/>
        <v>927406</v>
      </c>
    </row>
    <row r="17" spans="2:11" ht="126" customHeight="1" x14ac:dyDescent="0.3">
      <c r="B17" s="34">
        <f>+'ESTRUCTURA DE COSTO'!B15</f>
        <v>12</v>
      </c>
      <c r="C17" s="4" t="str">
        <f>+'ESTRUCTURA DE COSTO'!C15</f>
        <v>Presentación artísticas personas mayores localidad</v>
      </c>
      <c r="D17" s="4" t="str">
        <f>+'ESTRUCTURA DE COSTO'!D15</f>
        <v>Servicio de presentación en vivo a cargo de una persona, agrupación o colectivo conformado mayoritariamente por personas mayores residentes o vinculadas a procesos culturales de la localidad de Tunjuelito. La presentación podrá corresponder a expresión musical, teatral, dancística, de narración oral o manifestación artística equivalente y tendrá una duración mínima de treinta (30) minutos. El servicio deberá incluir honorarios, transporte de los participantes, elementos e instrumentos propios requeridos para la presentación, llegada oportuna, prueba técnica cuando aplique y cumplimiento del horario establecido en el orden del día. La propuesta artística y sus participantes deberán ser previamente aprobados por la supervisión.</v>
      </c>
      <c r="E17" s="4" t="str">
        <f>+'ESTRUCTURA DE COSTO'!E15</f>
        <v xml:space="preserve">GLOBAL </v>
      </c>
      <c r="F17" s="4">
        <f>+'ESTRUCTURA DE COSTO'!F15</f>
        <v>1</v>
      </c>
      <c r="G17" s="4">
        <f>+'ESTRUCTURA DE COSTO'!G15</f>
        <v>1</v>
      </c>
      <c r="H17" s="37">
        <f>+'ESTRUCTURA DE COSTO'!W15</f>
        <v>2183333</v>
      </c>
      <c r="I17" s="37">
        <f t="shared" si="0"/>
        <v>414833</v>
      </c>
      <c r="J17" s="37">
        <f t="shared" si="1"/>
        <v>2598166</v>
      </c>
      <c r="K17" s="38">
        <f t="shared" si="2"/>
        <v>2598166</v>
      </c>
    </row>
    <row r="18" spans="2:11" ht="157.5" customHeight="1" x14ac:dyDescent="0.3">
      <c r="B18" s="34">
        <f>+'ESTRUCTURA DE COSTO'!B16</f>
        <v>13</v>
      </c>
      <c r="C18" s="4" t="str">
        <f>+'ESTRUCTURA DE COSTO'!C16</f>
        <v>Presentación artística</v>
      </c>
      <c r="D18" s="4" t="str">
        <f>+'ESTRUCTURA DE COSTO'!D16</f>
        <v>Servicio de presentación artística en vivo a cargo de agrupación o colectivo conformado por mínimo tres (3) integrantes, en alguna de las siguientes expresiones: música, danza, teatro, circo, narración oral, expresión tradicional o manifestación artística equivalente. La presentación tendrá una duración mínima de treinta (30) minutos y máxima de cuarenta y cinco (45) minutos, con repertorio o puesta en escena pertinente para la población y características de la jornada. El servicio deberá incluir honorarios de los artistas, transporte hasta el lugar del evento, elementos, vestuario, utilería e instrumentos propios necesarios para el desarrollo de la presentación, cuando aplique; llegada oportuna, alistamiento y prueba técnica previa cuando se requiera. La propuesta artística deberá ser previamente presentada y aprobada por la supervisión del contrato. El contratista deberá garantizar que el contenido de la presentación sea apto para el público participante y se ajuste a la naturaleza artística y cultural de la actividad.</v>
      </c>
      <c r="E18" s="4" t="str">
        <f>+'ESTRUCTURA DE COSTO'!E16</f>
        <v xml:space="preserve">GLOBAL </v>
      </c>
      <c r="F18" s="4">
        <f>+'ESTRUCTURA DE COSTO'!F16</f>
        <v>1</v>
      </c>
      <c r="G18" s="4">
        <f>+'ESTRUCTURA DE COSTO'!G16</f>
        <v>1</v>
      </c>
      <c r="H18" s="37">
        <f>+'ESTRUCTURA DE COSTO'!W16</f>
        <v>2150000</v>
      </c>
      <c r="I18" s="37">
        <f t="shared" si="0"/>
        <v>408500</v>
      </c>
      <c r="J18" s="37">
        <f t="shared" si="1"/>
        <v>2558500</v>
      </c>
      <c r="K18" s="38">
        <f t="shared" si="2"/>
        <v>2558500</v>
      </c>
    </row>
    <row r="19" spans="2:11" ht="141.75" customHeight="1" x14ac:dyDescent="0.3">
      <c r="B19" s="34">
        <f>+'ESTRUCTURA DE COSTO'!B17</f>
        <v>14</v>
      </c>
      <c r="C19" s="4" t="str">
        <f>+'ESTRUCTURA DE COSTO'!C17</f>
        <v>Almuerzo Tipo 3</v>
      </c>
      <c r="D19" s="4" t="str">
        <f>+'ESTRUCTURA DE COSTO'!D17</f>
        <v>Suministro de almuerzos preparados y empacados individualmente en recipientes amigables con el medio ambiente, compuestos como mínimo por plato fuerte, bebida y postre. El contratista deberá ofrecer por cada jornada al menos dos (2) opciones de menú para selección de la entidad, incluyendo una opción vegana o vegetariana. La solicitud de los almuerzos será realizada por la entidad con una anticipación mínima de setenta y dos (72) horas, indicando cantidades, lugar y fecha de entrega. Los alimentos deberán ser elaborados bajo condiciones higiénico-sanitarias adecuadas, garantizando su calidad, inocuidad y correcta conservación hasta el momento de su entrega.
Arroz blanco 90g; Proteina 150 g; Platano o papa 90 g; Ensalada 100 gramos; Bebida 300 ml; Postre (pudin o postre frio) 100g</v>
      </c>
      <c r="E19" s="4" t="str">
        <f>+'ESTRUCTURA DE COSTO'!E17</f>
        <v>UNIDAD</v>
      </c>
      <c r="F19" s="4">
        <f>+'ESTRUCTURA DE COSTO'!F17</f>
        <v>1</v>
      </c>
      <c r="G19" s="4" t="str">
        <f>+'ESTRUCTURA DE COSTO'!G17</f>
        <v>N/A</v>
      </c>
      <c r="H19" s="37">
        <f>+'ESTRUCTURA DE COSTO'!W17</f>
        <v>27000</v>
      </c>
      <c r="I19" s="37">
        <f t="shared" si="0"/>
        <v>5130</v>
      </c>
      <c r="J19" s="37">
        <f t="shared" si="1"/>
        <v>32130</v>
      </c>
      <c r="K19" s="38">
        <f t="shared" si="2"/>
        <v>32130</v>
      </c>
    </row>
    <row r="20" spans="2:11" ht="47.25" customHeight="1" x14ac:dyDescent="0.3">
      <c r="B20" s="34">
        <f>+'ESTRUCTURA DE COSTO'!B18</f>
        <v>15</v>
      </c>
      <c r="C20" s="4" t="str">
        <f>+'ESTRUCTURA DE COSTO'!C18</f>
        <v>Freidora de aire 
(Premiación primer puesto)</v>
      </c>
      <c r="D20" s="4" t="str">
        <f>+'ESTRUCTURA DE COSTO'!D18</f>
        <v>Suministro de una (1) freidora de aire nueva, con capacidad mínima de cuatro (4) litros, potencia mínima de 1.200 W, control de tiempo y temperatura, canastilla removible, apagado automático y garantía mínima de doce (12) meses. Incluye entrega en empaque original, manual de uso y accesorios de fábrica.</v>
      </c>
      <c r="E20" s="4" t="str">
        <f>+'ESTRUCTURA DE COSTO'!E18</f>
        <v>UNIDAD</v>
      </c>
      <c r="F20" s="4">
        <f>+'ESTRUCTURA DE COSTO'!F18</f>
        <v>1</v>
      </c>
      <c r="G20" s="4" t="str">
        <f>+'ESTRUCTURA DE COSTO'!G18</f>
        <v>N/A</v>
      </c>
      <c r="H20" s="37">
        <f>+'ESTRUCTURA DE COSTO'!W18</f>
        <v>520000</v>
      </c>
      <c r="I20" s="37">
        <f t="shared" si="0"/>
        <v>98800</v>
      </c>
      <c r="J20" s="37">
        <f t="shared" si="1"/>
        <v>618800</v>
      </c>
      <c r="K20" s="38">
        <f t="shared" si="2"/>
        <v>618800</v>
      </c>
    </row>
    <row r="21" spans="2:11" ht="47.25" customHeight="1" x14ac:dyDescent="0.3">
      <c r="B21" s="34">
        <f>+'ESTRUCTURA DE COSTO'!B19</f>
        <v>16</v>
      </c>
      <c r="C21" s="4" t="str">
        <f>+'ESTRUCTURA DE COSTO'!C19</f>
        <v>Licuadora
(Segundo lugar)</v>
      </c>
      <c r="D21" s="4" t="str">
        <f>+'ESTRUCTURA DE COSTO'!D19</f>
        <v>Suministro de una (1) licuadora nueva, con capacidad mínima de 1,5 litros, potencia mínima de 400 W, mínimo dos velocidades y función pulso, vaso resistente, cuchillas en acero inoxidable y garantía mínima de doce (12) meses. Incluye entrega en empaque original y manual de uso.</v>
      </c>
      <c r="E21" s="4" t="str">
        <f>+'ESTRUCTURA DE COSTO'!E19</f>
        <v>UNIDAD</v>
      </c>
      <c r="F21" s="4">
        <f>+'ESTRUCTURA DE COSTO'!F19</f>
        <v>1</v>
      </c>
      <c r="G21" s="4" t="str">
        <f>+'ESTRUCTURA DE COSTO'!G19</f>
        <v>N/A</v>
      </c>
      <c r="H21" s="37">
        <f>+'ESTRUCTURA DE COSTO'!W19</f>
        <v>153333</v>
      </c>
      <c r="I21" s="37">
        <f t="shared" si="0"/>
        <v>29133</v>
      </c>
      <c r="J21" s="37">
        <f t="shared" si="1"/>
        <v>182466</v>
      </c>
      <c r="K21" s="38">
        <f t="shared" si="2"/>
        <v>182466</v>
      </c>
    </row>
    <row r="22" spans="2:11" ht="47.25" customHeight="1" x14ac:dyDescent="0.3">
      <c r="B22" s="34">
        <f>+'ESTRUCTURA DE COSTO'!B20</f>
        <v>17</v>
      </c>
      <c r="C22" s="4" t="str">
        <f>+'ESTRUCTURA DE COSTO'!C20</f>
        <v>Cafetera eléctrica
(Tercer lugar)</v>
      </c>
      <c r="D22" s="4" t="str">
        <f>+'ESTRUCTURA DE COSTO'!D20</f>
        <v>Suministro de una (1) cafetera eléctrica nueva, con capacidad mínima de diez (10) tazas, sistema antigoteo, jarra resistente al calor, placa calefactora, interruptor de encendido y garantía mínima de doce (12) meses. Incluye entrega en empaque original y manual de uso.</v>
      </c>
      <c r="E22" s="4" t="str">
        <f>+'ESTRUCTURA DE COSTO'!E20</f>
        <v>UNIDAD</v>
      </c>
      <c r="F22" s="4">
        <f>+'ESTRUCTURA DE COSTO'!F20</f>
        <v>1</v>
      </c>
      <c r="G22" s="4" t="str">
        <f>+'ESTRUCTURA DE COSTO'!G20</f>
        <v>N/A</v>
      </c>
      <c r="H22" s="37">
        <f>+'ESTRUCTURA DE COSTO'!W20</f>
        <v>156667</v>
      </c>
      <c r="I22" s="37">
        <f t="shared" si="0"/>
        <v>29767</v>
      </c>
      <c r="J22" s="37">
        <f t="shared" si="1"/>
        <v>186434</v>
      </c>
      <c r="K22" s="38">
        <f t="shared" si="2"/>
        <v>186434</v>
      </c>
    </row>
    <row r="23" spans="2:11" ht="78.75" customHeight="1" x14ac:dyDescent="0.3">
      <c r="B23" s="34">
        <f>+'ESTRUCTURA DE COSTO'!B21</f>
        <v>18</v>
      </c>
      <c r="C23" s="4" t="str">
        <f>+'ESTRUCTURA DE COSTO'!C21</f>
        <v>Mug Termosensible</v>
      </c>
      <c r="D23" s="4" t="str">
        <f>+'ESTRUCTURA DE COSTO'!D21</f>
        <v>Suministro de mug en cerámica, capacidad mínima de 11 oz, con recubrimiento termosensible que permita revelar una imagen o diseño al entrar en contacto con bebidas calientes. Deberá incluir impresión por sublimación a color con diseño previamente aprobado por el Fondo de Desarrollo Local de Tunjuelito. El producto deberá ser nuevo, sin fisuras, golpes o imperfecciones, apto para bebidas calientes y entregarse en caja individual de protección.</v>
      </c>
      <c r="E23" s="4" t="str">
        <f>+'ESTRUCTURA DE COSTO'!E21</f>
        <v>UNIDAD</v>
      </c>
      <c r="F23" s="4">
        <f>+'ESTRUCTURA DE COSTO'!F21</f>
        <v>1</v>
      </c>
      <c r="G23" s="4" t="str">
        <f>+'ESTRUCTURA DE COSTO'!G21</f>
        <v>N/A</v>
      </c>
      <c r="H23" s="37">
        <f>+'ESTRUCTURA DE COSTO'!W21</f>
        <v>17333</v>
      </c>
      <c r="I23" s="37">
        <f t="shared" si="0"/>
        <v>3293</v>
      </c>
      <c r="J23" s="37">
        <f t="shared" si="1"/>
        <v>20626</v>
      </c>
      <c r="K23" s="38">
        <f t="shared" si="2"/>
        <v>20626</v>
      </c>
    </row>
    <row r="24" spans="2:11" ht="110.25" customHeight="1" x14ac:dyDescent="0.3">
      <c r="B24" s="34">
        <f>+'ESTRUCTURA DE COSTO'!B22</f>
        <v>19</v>
      </c>
      <c r="C24" s="4" t="str">
        <f>+'ESTRUCTURA DE COSTO'!C22</f>
        <v>Refrigerio tipo 5</v>
      </c>
      <c r="D24" s="4" t="str">
        <f>+'ESTRUCTURA DE COSTO'!D22</f>
        <v>Compuesto por: un (1) sándwich de aproximadamente 300 g, con proteína a elección (pollo, carne, atún o vegetariano), elaborado con pan especial, queso, tomate y lechuga; una (1) bebida individual (jugo o avena en caja de 200 ml como mínimo); una (1) fruta fresca de temporada; y una (1) golosina o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 No requiere cubiertos.</v>
      </c>
      <c r="E24" s="4" t="str">
        <f>+'ESTRUCTURA DE COSTO'!E22</f>
        <v>UNIDAD</v>
      </c>
      <c r="F24" s="4">
        <f>+'ESTRUCTURA DE COSTO'!F22</f>
        <v>1</v>
      </c>
      <c r="G24" s="4" t="str">
        <f>+'ESTRUCTURA DE COSTO'!G22</f>
        <v>N/A</v>
      </c>
      <c r="H24" s="37">
        <f>+'ESTRUCTURA DE COSTO'!W22</f>
        <v>15467</v>
      </c>
      <c r="I24" s="37">
        <f t="shared" si="0"/>
        <v>2939</v>
      </c>
      <c r="J24" s="37">
        <f t="shared" si="1"/>
        <v>18406</v>
      </c>
      <c r="K24" s="38">
        <f t="shared" si="2"/>
        <v>18406</v>
      </c>
    </row>
    <row r="25" spans="2:11" ht="94.5" customHeight="1" x14ac:dyDescent="0.3">
      <c r="B25" s="34">
        <f>+'ESTRUCTURA DE COSTO'!B23</f>
        <v>20</v>
      </c>
      <c r="C25" s="4" t="str">
        <f>+'ESTRUCTURA DE COSTO'!C23</f>
        <v>Refrigerio tipo 6</v>
      </c>
      <c r="D25" s="4" t="str">
        <f>+'ESTRUCTURA DE COSTO'!D23</f>
        <v>Compuesto por: un (1) pastel horneado de pollo o carne; una (1) bebida individual (jugo o avena en caja de 200 ml como mínimo); una (1) fruta fresca (manzana, pera, durazno, banano, mandarina o ciruela); y un (1)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v>
      </c>
      <c r="E25" s="4" t="str">
        <f>+'ESTRUCTURA DE COSTO'!E23</f>
        <v>UNIDAD</v>
      </c>
      <c r="F25" s="4">
        <f>+'ESTRUCTURA DE COSTO'!F23</f>
        <v>1</v>
      </c>
      <c r="G25" s="4" t="str">
        <f>+'ESTRUCTURA DE COSTO'!G23</f>
        <v>N/A</v>
      </c>
      <c r="H25" s="37">
        <f>+'ESTRUCTURA DE COSTO'!W23</f>
        <v>15467</v>
      </c>
      <c r="I25" s="37">
        <f t="shared" si="0"/>
        <v>2939</v>
      </c>
      <c r="J25" s="37">
        <f t="shared" si="1"/>
        <v>18406</v>
      </c>
      <c r="K25" s="38">
        <f t="shared" si="2"/>
        <v>18406</v>
      </c>
    </row>
    <row r="26" spans="2:11" ht="78.75" customHeight="1" x14ac:dyDescent="0.3">
      <c r="B26" s="34">
        <f>+'ESTRUCTURA DE COSTO'!B24</f>
        <v>21</v>
      </c>
      <c r="C26" s="4" t="str">
        <f>+'ESTRUCTURA DE COSTO'!C24</f>
        <v>Paquete de dulces surtidos</v>
      </c>
      <c r="D26" s="4" t="str">
        <f>+'ESTRUCTURA DE COSTO'!D24</f>
        <v>Paquete de dulces surtidos compuesto por mínimo trescientas (300) unidades, empacadas individualmente de fábrica. Podrá contener caramelos, gomitas, chupetas, confites, chocolates o dulces masticables. Todos los productos deberán encontrarse sellados, en adecuadas condiciones de conservación y dentro de su fecha de consumo. No se admitirán productos abiertos, fraccionados o reenvasados. Incluye transporte y entrega en el lugar definido por la supervisión.</v>
      </c>
      <c r="E26" s="4" t="str">
        <f>+'ESTRUCTURA DE COSTO'!E24</f>
        <v xml:space="preserve">PAQUETE </v>
      </c>
      <c r="F26" s="4">
        <f>+'ESTRUCTURA DE COSTO'!F24</f>
        <v>1</v>
      </c>
      <c r="G26" s="4" t="str">
        <f>+'ESTRUCTURA DE COSTO'!G24</f>
        <v>N/A</v>
      </c>
      <c r="H26" s="37">
        <f>+'ESTRUCTURA DE COSTO'!W24</f>
        <v>50333</v>
      </c>
      <c r="I26" s="37">
        <f t="shared" si="0"/>
        <v>9563</v>
      </c>
      <c r="J26" s="37">
        <f t="shared" si="1"/>
        <v>59896</v>
      </c>
      <c r="K26" s="38">
        <f t="shared" si="2"/>
        <v>59896</v>
      </c>
    </row>
    <row r="27" spans="2:11" x14ac:dyDescent="0.3">
      <c r="B27" s="34">
        <f>+'ESTRUCTURA DE COSTO'!B25</f>
        <v>22</v>
      </c>
      <c r="C27" s="4" t="str">
        <f>+'ESTRUCTURA DE COSTO'!C25</f>
        <v>Bolsa Krambel impresa</v>
      </c>
      <c r="D27" s="4" t="str">
        <f>+'ESTRUCTURA DE COSTO'!D25</f>
        <v>Bolsas krambel reutilizable de 40cm x 30cm, impresas a una tinta con diseño</v>
      </c>
      <c r="E27" s="4" t="str">
        <f>+'ESTRUCTURA DE COSTO'!E25</f>
        <v>UNIDAD</v>
      </c>
      <c r="F27" s="4">
        <f>+'ESTRUCTURA DE COSTO'!F25</f>
        <v>1</v>
      </c>
      <c r="G27" s="4" t="str">
        <f>+'ESTRUCTURA DE COSTO'!G25</f>
        <v>N/A</v>
      </c>
      <c r="H27" s="37">
        <f>+'ESTRUCTURA DE COSTO'!W25</f>
        <v>7233</v>
      </c>
      <c r="I27" s="37">
        <f t="shared" si="0"/>
        <v>1374</v>
      </c>
      <c r="J27" s="37">
        <f t="shared" si="1"/>
        <v>8607</v>
      </c>
      <c r="K27" s="38">
        <f t="shared" si="2"/>
        <v>8607</v>
      </c>
    </row>
    <row r="28" spans="2:11" ht="94.5" customHeight="1" x14ac:dyDescent="0.3">
      <c r="B28" s="34">
        <f>+'ESTRUCTURA DE COSTO'!B26</f>
        <v>23</v>
      </c>
      <c r="C28" s="4" t="str">
        <f>+'ESTRUCTURA DE COSTO'!C26</f>
        <v>Juego de construcción de bloques</v>
      </c>
      <c r="D28" s="4" t="str">
        <f>+'ESTRUCTURA DE COSTO'!D26</f>
        <v>Suministro de juego de construcción compuesto por mínimo cien (100) piezas encajables, de diferentes formas y colores, elaboradas en plástico ABS, resistente, lavable y con bordes redondeados. Las piezas deberán presentar dimensiones variables entre 2 cm y 8 cm, de acuerdo con su forma, y permitir la construcción libre de figuras y estructuras. Deberá entregarse en recipiente plástico reutilizable o empaque original de mínimo 20 cm de largo x 15 cm de ancho x 10 cm de alto. Producto nuevo, completo y sin piezas rotas, fisuradas o con bordes cortantes.</v>
      </c>
      <c r="E28" s="4" t="str">
        <f>+'ESTRUCTURA DE COSTO'!E26</f>
        <v>UNIDAD</v>
      </c>
      <c r="F28" s="4">
        <f>+'ESTRUCTURA DE COSTO'!F26</f>
        <v>1</v>
      </c>
      <c r="G28" s="4" t="str">
        <f>+'ESTRUCTURA DE COSTO'!G26</f>
        <v>N/A</v>
      </c>
      <c r="H28" s="37">
        <f>+'ESTRUCTURA DE COSTO'!W26</f>
        <v>78867</v>
      </c>
      <c r="I28" s="37">
        <f t="shared" si="0"/>
        <v>14985</v>
      </c>
      <c r="J28" s="37">
        <f t="shared" si="1"/>
        <v>93852</v>
      </c>
      <c r="K28" s="38">
        <f t="shared" si="2"/>
        <v>93852</v>
      </c>
    </row>
    <row r="29" spans="2:11" ht="78.75" customHeight="1" x14ac:dyDescent="0.3">
      <c r="B29" s="34">
        <f>+'ESTRUCTURA DE COSTO'!B27</f>
        <v>24</v>
      </c>
      <c r="C29" s="4" t="str">
        <f>+'ESTRUCTURA DE COSTO'!C27</f>
        <v>Juego de tablero tipo parqués</v>
      </c>
      <c r="D29" s="4" t="str">
        <f>+'ESTRUCTURA DE COSTO'!D27</f>
        <v>Suministro de juego de tablero de recorrido tipo parqués para mínimo cuatro (4) jugadores, elaborado en madera MDF de mínimo 3 mm de espesor, con impresión o acabado gráfico resistente y dimensiones mínimas de 35 cm x 35 cm. Deberá incluir mínimo dieciséis (16) fichas plásticas diferenciadas por colores, de mínimo 2 cm de diámetro, cuatro (4) dados de mínimo 1,5 cm por lado y los elementos requeridos para su funcionamiento. Producto nuevo, completo y entregado en caja o empaque individual.</v>
      </c>
      <c r="E29" s="4" t="str">
        <f>+'ESTRUCTURA DE COSTO'!E27</f>
        <v>UNIDAD</v>
      </c>
      <c r="F29" s="4">
        <f>+'ESTRUCTURA DE COSTO'!F27</f>
        <v>1</v>
      </c>
      <c r="G29" s="4" t="str">
        <f>+'ESTRUCTURA DE COSTO'!G27</f>
        <v>N/A</v>
      </c>
      <c r="H29" s="37">
        <f>+'ESTRUCTURA DE COSTO'!W27</f>
        <v>46667</v>
      </c>
      <c r="I29" s="37">
        <f t="shared" si="0"/>
        <v>8867</v>
      </c>
      <c r="J29" s="37">
        <f t="shared" si="1"/>
        <v>55534</v>
      </c>
      <c r="K29" s="38">
        <f t="shared" si="2"/>
        <v>55534</v>
      </c>
    </row>
    <row r="30" spans="2:11" ht="78.75" customHeight="1" x14ac:dyDescent="0.3">
      <c r="B30" s="34">
        <f>+'ESTRUCTURA DE COSTO'!B28</f>
        <v>25</v>
      </c>
      <c r="C30" s="4" t="str">
        <f>+'ESTRUCTURA DE COSTO'!C28</f>
        <v>Juego de cartas de asociación por colores y números</v>
      </c>
      <c r="D30" s="4" t="str">
        <f>+'ESTRUCTURA DE COSTO'!D28</f>
        <v>Suministro de juego compuesto por mínimo cien (100) cartas, elaboradas en cartulina plastificada de mínimo 300 g/m², con dimensiones aproximadas de 9 cm de alto x 6 cm de ancho. Las cartas deberán encontrarse diferenciadas mediante números, colores, símbolos y acciones que permitan dinámicas de asociación y correspondencia. Incluye instrucciones de uso y caja o estuche individual. Producto nuevo y completo. No se exigirán marcas comerciales específicas.</v>
      </c>
      <c r="E30" s="4" t="str">
        <f>+'ESTRUCTURA DE COSTO'!E28</f>
        <v>UNIDAD</v>
      </c>
      <c r="F30" s="4">
        <f>+'ESTRUCTURA DE COSTO'!F28</f>
        <v>1</v>
      </c>
      <c r="G30" s="4" t="str">
        <f>+'ESTRUCTURA DE COSTO'!G28</f>
        <v>N/A</v>
      </c>
      <c r="H30" s="37">
        <f>+'ESTRUCTURA DE COSTO'!W28</f>
        <v>38200</v>
      </c>
      <c r="I30" s="37">
        <f t="shared" si="0"/>
        <v>7258</v>
      </c>
      <c r="J30" s="37">
        <f t="shared" si="1"/>
        <v>45458</v>
      </c>
      <c r="K30" s="38">
        <f t="shared" si="2"/>
        <v>45458</v>
      </c>
    </row>
    <row r="31" spans="2:11" ht="78.75" customHeight="1" x14ac:dyDescent="0.3">
      <c r="B31" s="34">
        <f>+'ESTRUCTURA DE COSTO'!B29</f>
        <v>26</v>
      </c>
      <c r="C31" s="4" t="str">
        <f>+'ESTRUCTURA DE COSTO'!C29</f>
        <v>Rompecabezas infantil</v>
      </c>
      <c r="D31" s="4" t="str">
        <f>+'ESTRUCTURA DE COSTO'!D29</f>
        <v>Suministro de rompecabezas tridimensional giratorio con configuración 3 x 3 x 3, elaborado en plástico ABS, con seis (6) caras diferenciadas por colores y mecanismo de giro individual por filas y columnas. Deberá tener dimensiones mínimas de 5,5 cm x 5,5 cm x 5,5 cm. El mecanismo deberá permitir movimientos fluidos y las piezas deberán encontrarse correctamente ensambladas. Producto nuevo y entregado en caja o empaque individual.</v>
      </c>
      <c r="E31" s="4" t="str">
        <f>+'ESTRUCTURA DE COSTO'!E29</f>
        <v>UNIDAD</v>
      </c>
      <c r="F31" s="4">
        <f>+'ESTRUCTURA DE COSTO'!F29</f>
        <v>1</v>
      </c>
      <c r="G31" s="4" t="str">
        <f>+'ESTRUCTURA DE COSTO'!G29</f>
        <v>N/A</v>
      </c>
      <c r="H31" s="37">
        <f>+'ESTRUCTURA DE COSTO'!W29</f>
        <v>33100</v>
      </c>
      <c r="I31" s="37">
        <f t="shared" si="0"/>
        <v>6289</v>
      </c>
      <c r="J31" s="37">
        <f t="shared" si="1"/>
        <v>39389</v>
      </c>
      <c r="K31" s="38">
        <f t="shared" si="2"/>
        <v>39389</v>
      </c>
    </row>
    <row r="32" spans="2:11" ht="110.25" customHeight="1" x14ac:dyDescent="0.3">
      <c r="B32" s="34">
        <f>+'ESTRUCTURA DE COSTO'!B30</f>
        <v>27</v>
      </c>
      <c r="C32" s="4" t="str">
        <f>+'ESTRUCTURA DE COSTO'!C30</f>
        <v xml:space="preserve">Placa de reconocimiento </v>
      </c>
      <c r="D32" s="4" t="str">
        <f>+'ESTRUCTURA DE COSTO'!D30</f>
        <v>Elaborados en acrílico transparente de mínimo 5 mm de espesor, con dimensiones aproximadas de 20 cm de alto x 10 cm de ancho, instalado sobre base en acrílico de mínimo 10 cm de ancho x 4 cm de fondo x 1 cm de espesor. Deberá incluir personalización mediante impresión UV a color en una de sus caras, con nombre de la actividad, categoría o reconocimiento, logos y demás elementos gráficos definidos por el Fondo de Desarrollo Local de Tunjuelito. El diseño deberá ser aprobado previamente por la supervisión. El producto deberá entregarse terminado, estable, con bordes pulidos, sin fisuras, rayones, manchas o defectos de impresión y en empaque individual de protección.</v>
      </c>
      <c r="E32" s="4" t="str">
        <f>+'ESTRUCTURA DE COSTO'!E30</f>
        <v>UNIDAD</v>
      </c>
      <c r="F32" s="4">
        <f>+'ESTRUCTURA DE COSTO'!F30</f>
        <v>1</v>
      </c>
      <c r="G32" s="4" t="str">
        <f>+'ESTRUCTURA DE COSTO'!G30</f>
        <v>N/A</v>
      </c>
      <c r="H32" s="37">
        <f>+'ESTRUCTURA DE COSTO'!W30</f>
        <v>106667</v>
      </c>
      <c r="I32" s="37">
        <f t="shared" si="0"/>
        <v>20267</v>
      </c>
      <c r="J32" s="37">
        <f t="shared" si="1"/>
        <v>126934</v>
      </c>
      <c r="K32" s="38">
        <f t="shared" si="2"/>
        <v>126934</v>
      </c>
    </row>
    <row r="33" spans="2:11" ht="94.5" customHeight="1" x14ac:dyDescent="0.3">
      <c r="B33" s="34">
        <f>+'ESTRUCTURA DE COSTO'!B31</f>
        <v>28</v>
      </c>
      <c r="C33" s="4" t="str">
        <f>+'ESTRUCTURA DE COSTO'!C31</f>
        <v>Medallas</v>
      </c>
      <c r="D33" s="4" t="str">
        <f>+'ESTRUCTURA DE COSTO'!D31</f>
        <v>Medallas elaboradas en zamak, de forma circular, con diámetro mínimo de 5 cm y espesor mínimo de 2 mm, acabado metálico dorado y bordes lisos. Deberá incluir personalización frontal con diseño definido y aprobado previamente por el Fondo de Desarrollo Local de Tunjuelito. Cada medalla deberá contar con cinta de poliéster de mínimo 2,5 cm de ancho y 80 cm de longitud total, con sistema de sujeción metálico. El producto deberá entregarse nuevo, sin oxidación, deformaciones, bordes cortantes, rayones o defectos de fabricación.</v>
      </c>
      <c r="E33" s="4" t="str">
        <f>+'ESTRUCTURA DE COSTO'!E31</f>
        <v>UNIDAD</v>
      </c>
      <c r="F33" s="4">
        <f>+'ESTRUCTURA DE COSTO'!F31</f>
        <v>1</v>
      </c>
      <c r="G33" s="4" t="str">
        <f>+'ESTRUCTURA DE COSTO'!G31</f>
        <v>N/A</v>
      </c>
      <c r="H33" s="37">
        <f>+'ESTRUCTURA DE COSTO'!W31</f>
        <v>24767</v>
      </c>
      <c r="I33" s="37">
        <f t="shared" si="0"/>
        <v>4706</v>
      </c>
      <c r="J33" s="37">
        <f t="shared" si="1"/>
        <v>29473</v>
      </c>
      <c r="K33" s="38">
        <f t="shared" si="2"/>
        <v>29473</v>
      </c>
    </row>
    <row r="35" spans="2:11" ht="16.5" customHeight="1" thickBot="1" x14ac:dyDescent="0.35"/>
    <row r="36" spans="2:11" ht="49.95" customHeight="1" x14ac:dyDescent="0.3">
      <c r="B36" s="118" t="s">
        <v>13</v>
      </c>
      <c r="C36" s="119"/>
      <c r="D36" s="119"/>
      <c r="E36" s="119"/>
      <c r="F36" s="119"/>
      <c r="G36" s="119"/>
      <c r="H36" s="119"/>
      <c r="I36" s="119"/>
      <c r="J36" s="119"/>
      <c r="K36" s="120"/>
    </row>
    <row r="37" spans="2:11" ht="49.95" customHeight="1" x14ac:dyDescent="0.3">
      <c r="B37" s="121"/>
      <c r="C37" s="122"/>
      <c r="D37" s="122"/>
      <c r="E37" s="122"/>
      <c r="F37" s="122"/>
      <c r="G37" s="122"/>
      <c r="H37" s="123"/>
      <c r="I37" s="123"/>
      <c r="J37" s="123"/>
      <c r="K37" s="124"/>
    </row>
    <row r="38" spans="2:11" ht="49.95" customHeight="1" x14ac:dyDescent="0.3">
      <c r="B38" s="121"/>
      <c r="C38" s="122"/>
      <c r="D38" s="122"/>
      <c r="E38" s="122"/>
      <c r="F38" s="122"/>
      <c r="G38" s="122"/>
      <c r="H38" s="123"/>
      <c r="I38" s="123"/>
      <c r="J38" s="123"/>
      <c r="K38" s="124"/>
    </row>
    <row r="39" spans="2:11" ht="49.95" customHeight="1" x14ac:dyDescent="0.3">
      <c r="B39" s="121"/>
      <c r="C39" s="122"/>
      <c r="D39" s="122"/>
      <c r="E39" s="122"/>
      <c r="F39" s="122"/>
      <c r="G39" s="122"/>
      <c r="H39" s="123"/>
      <c r="I39" s="123"/>
      <c r="J39" s="123"/>
      <c r="K39" s="124"/>
    </row>
    <row r="40" spans="2:11" ht="49.95" customHeight="1" x14ac:dyDescent="0.3">
      <c r="B40" s="121"/>
      <c r="C40" s="122"/>
      <c r="D40" s="122"/>
      <c r="E40" s="122"/>
      <c r="F40" s="122"/>
      <c r="G40" s="122"/>
      <c r="H40" s="123"/>
      <c r="I40" s="123"/>
      <c r="J40" s="123"/>
      <c r="K40" s="124"/>
    </row>
    <row r="41" spans="2:11" ht="49.95" customHeight="1" x14ac:dyDescent="0.3">
      <c r="B41" s="121"/>
      <c r="C41" s="122"/>
      <c r="D41" s="122"/>
      <c r="E41" s="122"/>
      <c r="F41" s="122"/>
      <c r="G41" s="122"/>
      <c r="H41" s="123"/>
      <c r="I41" s="123"/>
      <c r="J41" s="123"/>
      <c r="K41" s="124"/>
    </row>
    <row r="42" spans="2:11" ht="49.95" customHeight="1" x14ac:dyDescent="0.3">
      <c r="B42" s="121"/>
      <c r="C42" s="122"/>
      <c r="D42" s="122"/>
      <c r="E42" s="122"/>
      <c r="F42" s="122"/>
      <c r="G42" s="122"/>
      <c r="H42" s="123"/>
      <c r="I42" s="123"/>
      <c r="J42" s="123"/>
      <c r="K42" s="124"/>
    </row>
    <row r="43" spans="2:11" ht="49.95" customHeight="1" x14ac:dyDescent="0.3">
      <c r="B43" s="121"/>
      <c r="C43" s="122"/>
      <c r="D43" s="122"/>
      <c r="E43" s="122"/>
      <c r="F43" s="122"/>
      <c r="G43" s="122"/>
      <c r="H43" s="123"/>
      <c r="I43" s="123"/>
      <c r="J43" s="123"/>
      <c r="K43" s="124"/>
    </row>
    <row r="44" spans="2:11" ht="49.95" customHeight="1" x14ac:dyDescent="0.3">
      <c r="B44" s="121"/>
      <c r="C44" s="122"/>
      <c r="D44" s="122"/>
      <c r="E44" s="122"/>
      <c r="F44" s="122"/>
      <c r="G44" s="122"/>
      <c r="H44" s="123"/>
      <c r="I44" s="123"/>
      <c r="J44" s="123"/>
      <c r="K44" s="124"/>
    </row>
    <row r="45" spans="2:11" ht="49.95" customHeight="1" x14ac:dyDescent="0.3">
      <c r="B45" s="121"/>
      <c r="C45" s="122"/>
      <c r="D45" s="122"/>
      <c r="E45" s="122"/>
      <c r="F45" s="122"/>
      <c r="G45" s="122"/>
      <c r="H45" s="123"/>
      <c r="I45" s="123"/>
      <c r="J45" s="123"/>
      <c r="K45" s="124"/>
    </row>
    <row r="46" spans="2:11" ht="49.95" customHeight="1" x14ac:dyDescent="0.3">
      <c r="B46" s="121"/>
      <c r="C46" s="122"/>
      <c r="D46" s="122"/>
      <c r="E46" s="122"/>
      <c r="F46" s="122"/>
      <c r="G46" s="122"/>
      <c r="H46" s="123"/>
      <c r="I46" s="123"/>
      <c r="J46" s="123"/>
      <c r="K46" s="124"/>
    </row>
    <row r="47" spans="2:11" ht="49.95" customHeight="1" x14ac:dyDescent="0.3">
      <c r="B47" s="121"/>
      <c r="C47" s="122"/>
      <c r="D47" s="122"/>
      <c r="E47" s="122"/>
      <c r="F47" s="122"/>
      <c r="G47" s="122"/>
      <c r="H47" s="123"/>
      <c r="I47" s="123"/>
      <c r="J47" s="123"/>
      <c r="K47" s="124"/>
    </row>
    <row r="48" spans="2:11" ht="49.95" customHeight="1" x14ac:dyDescent="0.3">
      <c r="B48" s="121"/>
      <c r="C48" s="122"/>
      <c r="D48" s="122"/>
      <c r="E48" s="122"/>
      <c r="F48" s="122"/>
      <c r="G48" s="122"/>
      <c r="H48" s="123"/>
      <c r="I48" s="123"/>
      <c r="J48" s="123"/>
      <c r="K48" s="124"/>
    </row>
    <row r="49" spans="2:11" ht="49.95" customHeight="1" x14ac:dyDescent="0.3">
      <c r="B49" s="121"/>
      <c r="C49" s="122"/>
      <c r="D49" s="122"/>
      <c r="E49" s="122"/>
      <c r="F49" s="122"/>
      <c r="G49" s="122"/>
      <c r="H49" s="123"/>
      <c r="I49" s="123"/>
      <c r="J49" s="123"/>
      <c r="K49" s="124"/>
    </row>
    <row r="50" spans="2:11" ht="49.95" customHeight="1" x14ac:dyDescent="0.3">
      <c r="B50" s="121"/>
      <c r="C50" s="122"/>
      <c r="D50" s="122"/>
      <c r="E50" s="122"/>
      <c r="F50" s="122"/>
      <c r="G50" s="122"/>
      <c r="H50" s="123"/>
      <c r="I50" s="123"/>
      <c r="J50" s="123"/>
      <c r="K50" s="124"/>
    </row>
    <row r="51" spans="2:11" ht="49.95" customHeight="1" x14ac:dyDescent="0.3">
      <c r="B51" s="121"/>
      <c r="C51" s="122"/>
      <c r="D51" s="122"/>
      <c r="E51" s="122"/>
      <c r="F51" s="122"/>
      <c r="G51" s="122"/>
      <c r="H51" s="123"/>
      <c r="I51" s="123"/>
      <c r="J51" s="123"/>
      <c r="K51" s="124"/>
    </row>
    <row r="52" spans="2:11" ht="49.95" customHeight="1" x14ac:dyDescent="0.3">
      <c r="B52" s="121"/>
      <c r="C52" s="122"/>
      <c r="D52" s="122"/>
      <c r="E52" s="122"/>
      <c r="F52" s="122"/>
      <c r="G52" s="122"/>
      <c r="H52" s="123"/>
      <c r="I52" s="123"/>
      <c r="J52" s="123"/>
      <c r="K52" s="124"/>
    </row>
    <row r="53" spans="2:11" ht="49.95" customHeight="1" x14ac:dyDescent="0.3">
      <c r="B53" s="121"/>
      <c r="C53" s="122"/>
      <c r="D53" s="122"/>
      <c r="E53" s="122"/>
      <c r="F53" s="122"/>
      <c r="G53" s="122"/>
      <c r="H53" s="123"/>
      <c r="I53" s="123"/>
      <c r="J53" s="123"/>
      <c r="K53" s="124"/>
    </row>
    <row r="54" spans="2:11" ht="49.95" customHeight="1" x14ac:dyDescent="0.3">
      <c r="B54" s="121"/>
      <c r="C54" s="122"/>
      <c r="D54" s="122"/>
      <c r="E54" s="122"/>
      <c r="F54" s="122"/>
      <c r="G54" s="122"/>
      <c r="H54" s="123"/>
      <c r="I54" s="123"/>
      <c r="J54" s="123"/>
      <c r="K54" s="124"/>
    </row>
    <row r="55" spans="2:11" ht="49.95" customHeight="1" x14ac:dyDescent="0.3">
      <c r="B55" s="121"/>
      <c r="C55" s="122"/>
      <c r="D55" s="122"/>
      <c r="E55" s="122"/>
      <c r="F55" s="122"/>
      <c r="G55" s="122"/>
      <c r="H55" s="123"/>
      <c r="I55" s="123"/>
      <c r="J55" s="123"/>
      <c r="K55" s="124"/>
    </row>
    <row r="56" spans="2:11" ht="49.95" customHeight="1" x14ac:dyDescent="0.3">
      <c r="B56" s="121"/>
      <c r="C56" s="122"/>
      <c r="D56" s="122"/>
      <c r="E56" s="122"/>
      <c r="F56" s="122"/>
      <c r="G56" s="122"/>
      <c r="H56" s="123"/>
      <c r="I56" s="123"/>
      <c r="J56" s="123"/>
      <c r="K56" s="124"/>
    </row>
    <row r="57" spans="2:11" ht="49.95" customHeight="1" x14ac:dyDescent="0.3">
      <c r="B57" s="121"/>
      <c r="C57" s="122"/>
      <c r="D57" s="122"/>
      <c r="E57" s="122"/>
      <c r="F57" s="122"/>
      <c r="G57" s="122"/>
      <c r="H57" s="123"/>
      <c r="I57" s="123"/>
      <c r="J57" s="123"/>
      <c r="K57" s="124"/>
    </row>
    <row r="58" spans="2:11" ht="49.95" customHeight="1" x14ac:dyDescent="0.3">
      <c r="B58" s="121"/>
      <c r="C58" s="122"/>
      <c r="D58" s="122"/>
      <c r="E58" s="122"/>
      <c r="F58" s="122"/>
      <c r="G58" s="122"/>
      <c r="H58" s="123"/>
      <c r="I58" s="123"/>
      <c r="J58" s="123"/>
      <c r="K58" s="124"/>
    </row>
    <row r="59" spans="2:11" ht="49.95" customHeight="1" x14ac:dyDescent="0.3">
      <c r="B59" s="121"/>
      <c r="C59" s="122"/>
      <c r="D59" s="122"/>
      <c r="E59" s="122"/>
      <c r="F59" s="122"/>
      <c r="G59" s="122"/>
      <c r="H59" s="123"/>
      <c r="I59" s="123"/>
      <c r="J59" s="123"/>
      <c r="K59" s="124"/>
    </row>
    <row r="60" spans="2:11" ht="49.95" customHeight="1" x14ac:dyDescent="0.3">
      <c r="B60" s="121"/>
      <c r="C60" s="122"/>
      <c r="D60" s="122"/>
      <c r="E60" s="122"/>
      <c r="F60" s="122"/>
      <c r="G60" s="122"/>
      <c r="H60" s="123"/>
      <c r="I60" s="123"/>
      <c r="J60" s="123"/>
      <c r="K60" s="124"/>
    </row>
    <row r="61" spans="2:11" ht="49.95" customHeight="1" x14ac:dyDescent="0.3">
      <c r="B61" s="121"/>
      <c r="C61" s="122"/>
      <c r="D61" s="122"/>
      <c r="E61" s="122"/>
      <c r="F61" s="122"/>
      <c r="G61" s="122"/>
      <c r="H61" s="123"/>
      <c r="I61" s="123"/>
      <c r="J61" s="123"/>
      <c r="K61" s="124"/>
    </row>
    <row r="62" spans="2:11" ht="49.95" customHeight="1" x14ac:dyDescent="0.3">
      <c r="B62" s="121"/>
      <c r="C62" s="122"/>
      <c r="D62" s="122"/>
      <c r="E62" s="122"/>
      <c r="F62" s="122"/>
      <c r="G62" s="122"/>
      <c r="H62" s="123"/>
      <c r="I62" s="123"/>
      <c r="J62" s="123"/>
      <c r="K62" s="124"/>
    </row>
    <row r="63" spans="2:11" ht="49.95" customHeight="1" x14ac:dyDescent="0.3">
      <c r="B63" s="121"/>
      <c r="C63" s="122"/>
      <c r="D63" s="122"/>
      <c r="E63" s="122"/>
      <c r="F63" s="122"/>
      <c r="G63" s="122"/>
      <c r="H63" s="123"/>
      <c r="I63" s="123"/>
      <c r="J63" s="123"/>
      <c r="K63" s="124"/>
    </row>
    <row r="64" spans="2:11" ht="49.95" customHeight="1" x14ac:dyDescent="0.3">
      <c r="B64" s="121"/>
      <c r="C64" s="122"/>
      <c r="D64" s="122"/>
      <c r="E64" s="122"/>
      <c r="F64" s="122"/>
      <c r="G64" s="122"/>
      <c r="H64" s="123"/>
      <c r="I64" s="123"/>
      <c r="J64" s="123"/>
      <c r="K64" s="124"/>
    </row>
    <row r="65" spans="2:11" ht="49.95" customHeight="1" x14ac:dyDescent="0.3">
      <c r="B65" s="121"/>
      <c r="C65" s="122"/>
      <c r="D65" s="122"/>
      <c r="E65" s="122"/>
      <c r="F65" s="122"/>
      <c r="G65" s="122"/>
      <c r="H65" s="123"/>
      <c r="I65" s="123"/>
      <c r="J65" s="123"/>
      <c r="K65" s="124"/>
    </row>
    <row r="66" spans="2:11" ht="49.95" customHeight="1" x14ac:dyDescent="0.3">
      <c r="B66" s="121"/>
      <c r="C66" s="122"/>
      <c r="D66" s="122"/>
      <c r="E66" s="122"/>
      <c r="F66" s="122"/>
      <c r="G66" s="122"/>
      <c r="H66" s="123"/>
      <c r="I66" s="123"/>
      <c r="J66" s="123"/>
      <c r="K66" s="124"/>
    </row>
    <row r="67" spans="2:11" ht="49.95" customHeight="1" thickBot="1" x14ac:dyDescent="0.35">
      <c r="B67" s="125"/>
      <c r="C67" s="126"/>
      <c r="D67" s="126"/>
      <c r="E67" s="126"/>
      <c r="F67" s="126"/>
      <c r="G67" s="126"/>
      <c r="H67" s="126"/>
      <c r="I67" s="126"/>
      <c r="J67" s="126"/>
      <c r="K67" s="127"/>
    </row>
    <row r="68" spans="2:11" ht="23.25" customHeight="1" x14ac:dyDescent="0.3">
      <c r="B68" s="39"/>
      <c r="C68" s="39"/>
      <c r="D68" s="39"/>
      <c r="E68" s="39"/>
      <c r="F68" s="39"/>
      <c r="G68" s="39"/>
      <c r="H68" s="39"/>
      <c r="I68" s="39"/>
    </row>
    <row r="69" spans="2:11" ht="24" customHeight="1" thickBot="1" x14ac:dyDescent="0.35">
      <c r="B69" s="39"/>
      <c r="C69" s="39"/>
      <c r="D69" s="39"/>
      <c r="E69" s="39"/>
      <c r="F69" s="39"/>
      <c r="G69" s="39"/>
      <c r="H69" s="39"/>
      <c r="I69" s="39"/>
    </row>
    <row r="70" spans="2:11" ht="23.25" customHeight="1" x14ac:dyDescent="0.3">
      <c r="B70" s="39"/>
      <c r="C70" s="40" t="s">
        <v>14</v>
      </c>
      <c r="D70" s="41" t="s">
        <v>15</v>
      </c>
      <c r="E70" s="39"/>
      <c r="F70" s="39"/>
      <c r="G70" s="39"/>
      <c r="H70" s="39"/>
      <c r="I70" s="39"/>
    </row>
    <row r="71" spans="2:11" ht="24" customHeight="1" thickBot="1" x14ac:dyDescent="0.35">
      <c r="B71" s="39"/>
      <c r="C71" s="42" t="s">
        <v>16</v>
      </c>
      <c r="D71" s="43" t="s">
        <v>17</v>
      </c>
      <c r="E71" s="39"/>
      <c r="F71" s="39"/>
      <c r="G71" s="39"/>
      <c r="H71" s="39"/>
      <c r="I71" s="39"/>
    </row>
  </sheetData>
  <sheetProtection algorithmName="SHA-512" hashValue="BhgjAHYCpiq/ajZn0Dv0V6esaqNgtb26XIyjYJuqgecWKWreg9vmGwi+E53wsYGNXI2UYvoAi4JRWRTQxkF8tw==" saltValue="4M83cudKejXoBbbslI58/A==" spinCount="100000" sheet="1" objects="1" scenarios="1"/>
  <mergeCells count="4">
    <mergeCell ref="B36:K67"/>
    <mergeCell ref="B4:K4"/>
    <mergeCell ref="B6:K6"/>
    <mergeCell ref="B2:K2"/>
  </mergeCells>
  <pageMargins left="0.7" right="0.7" top="0.75" bottom="0.75" header="0.3" footer="0.3"/>
  <pageSetup paperSize="9" scale="1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COTIZADORES</vt:lpstr>
      <vt:lpstr>RRHH</vt:lpstr>
      <vt:lpstr>ESTRUCTURA DE COSTO</vt:lpstr>
      <vt:lpstr>PRESUPUESTO OFICIAL</vt:lpstr>
      <vt:lpstr>COTIZADORES!Área_de_impresión</vt:lpstr>
      <vt:lpstr>'ESTRUCTURA DE COSTO'!Área_de_impresión</vt:lpstr>
      <vt:lpstr>'PRESUPUESTO OFICIAL'!Área_de_impresión</vt:lpstr>
      <vt:lpstr>RRHH!Área_de_impresión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Milena Diaz Abril</dc:creator>
  <cp:lastModifiedBy>Mary Viviana Ruiz reina</cp:lastModifiedBy>
  <dcterms:created xsi:type="dcterms:W3CDTF">2024-08-29T16:31:50Z</dcterms:created>
  <dcterms:modified xsi:type="dcterms:W3CDTF">2026-10-15T17:48:12Z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