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ATHLON SILVER\Desktop\SUSCRIPCIÓN DE VOZ EQUIPO SATELITAL IRIDIUM\"/>
    </mc:Choice>
  </mc:AlternateContent>
  <xr:revisionPtr revIDLastSave="0" documentId="13_ncr:1_{697085D7-FE09-4262-A195-2D9913A1E6ED}" xr6:coauthVersionLast="47" xr6:coauthVersionMax="47" xr10:uidLastSave="{00000000-0000-0000-0000-000000000000}"/>
  <bookViews>
    <workbookView xWindow="-120" yWindow="-120" windowWidth="20730" windowHeight="11160" firstSheet="2" activeTab="3" xr2:uid="{911F2FE4-D4D9-4746-9EC5-1C3C619AF831}"/>
  </bookViews>
  <sheets>
    <sheet name="ANEXO 1 ANÁLISIS DE COTIZACION" sheetId="1" r:id="rId1"/>
    <sheet name=" ANEXO 2 ANÁLISIS DE COSTOS H." sheetId="3" r:id="rId2"/>
    <sheet name="ANEXO 3 PROYECCIÓN DE COSTOS" sheetId="5" r:id="rId3"/>
    <sheet name="ANEXO 4 - ESTUDIO DEL SECTOR " sheetId="4" r:id="rId4"/>
  </sheets>
  <definedNames>
    <definedName name="_xlnm.Print_Area" localSheetId="3">'ANEXO 4 - ESTUDIO DEL SECTOR '!$B$2:$J$14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6" i="1" l="1"/>
  <c r="M6" i="5"/>
  <c r="I6" i="5"/>
  <c r="G6" i="5"/>
  <c r="Q6" i="1"/>
  <c r="O6" i="1"/>
  <c r="M6" i="1"/>
  <c r="L6" i="1"/>
  <c r="R6" i="1" s="1"/>
  <c r="K6" i="1"/>
  <c r="S6" i="1" l="1"/>
  <c r="T7" i="1" s="1"/>
  <c r="E6" i="4"/>
  <c r="C6" i="4"/>
  <c r="E6" i="5"/>
  <c r="C6" i="5"/>
  <c r="E6" i="3"/>
  <c r="C6" i="3"/>
  <c r="I6" i="3" l="1"/>
  <c r="L6" i="3" s="1"/>
  <c r="M6" i="3" l="1"/>
  <c r="N6" i="3" s="1"/>
  <c r="O6" i="3" s="1"/>
  <c r="F3" i="3"/>
  <c r="D3" i="4"/>
  <c r="D3" i="5"/>
  <c r="N6" i="1" l="1"/>
  <c r="N6" i="5" l="1"/>
  <c r="H6" i="4" s="1"/>
  <c r="G6" i="4"/>
  <c r="K6" i="5"/>
  <c r="O6" i="5" l="1"/>
  <c r="P6" i="5" s="1"/>
  <c r="P7" i="5" s="1"/>
  <c r="I6" i="4" l="1"/>
  <c r="J6" i="4" s="1"/>
  <c r="J7" i="4" l="1"/>
  <c r="F9" i="4" s="1"/>
</calcChain>
</file>

<file path=xl/sharedStrings.xml><?xml version="1.0" encoding="utf-8"?>
<sst xmlns="http://schemas.openxmlformats.org/spreadsheetml/2006/main" count="115" uniqueCount="55">
  <si>
    <t>Ítem</t>
  </si>
  <si>
    <t>Unidad de Medida</t>
  </si>
  <si>
    <t xml:space="preserve">PROMEDIO                                                                                </t>
  </si>
  <si>
    <t>MEDIA ARITMETICA BAJA</t>
  </si>
  <si>
    <t>NOTAS:</t>
  </si>
  <si>
    <t>VALOR UNITARIO
SIN IVA</t>
  </si>
  <si>
    <t>Valor Total 
Incluido IVA</t>
  </si>
  <si>
    <t>ANEXO 4 - ESTUDIO DEL SECTOR</t>
  </si>
  <si>
    <t>ESTUDIO DEL SECTOR</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</si>
  <si>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</si>
  <si>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PORCENTAJE DIFERENCIAL (PROMEDIO/BAJA)</t>
  </si>
  <si>
    <t>25 % &lt; / &gt;</t>
  </si>
  <si>
    <t>TOTAL</t>
  </si>
  <si>
    <t>Valor Unitario
sin IVA</t>
  </si>
  <si>
    <t>Descripción del Bien o Servicio</t>
  </si>
  <si>
    <t>ANEXO 1 - ANÁLISIS DE COTIZACIONES</t>
  </si>
  <si>
    <t>PROYECCIÓN DE COSTOS</t>
  </si>
  <si>
    <t>ANEXO 3 - PROYECCIÓN DE COSTOS</t>
  </si>
  <si>
    <t xml:space="preserve">EL PRESUPUESTO ASIGNADO AL PROCESO ES POR </t>
  </si>
  <si>
    <t>ANÁLISIS DE COTIZACIONES</t>
  </si>
  <si>
    <t>Elaboró</t>
  </si>
  <si>
    <t>Aprobó</t>
  </si>
  <si>
    <t>VALOR UNITARIO SIN IVA</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</si>
  <si>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</si>
  <si>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Valor IVA</t>
  </si>
  <si>
    <t>Valor Unitario incluido IVA</t>
  </si>
  <si>
    <t>Valor Total
incluido IVA</t>
  </si>
  <si>
    <t>ANEXO 2 - ANÁLISIS DE COSTOS HISTÓRICOS</t>
  </si>
  <si>
    <t>DESCRIPCIÓN DE LA NECESIDAD</t>
  </si>
  <si>
    <r>
      <t>VALOR COTIZACIÓN HÁBIL MÁS BAJA</t>
    </r>
    <r>
      <rPr>
        <b/>
        <sz val="10"/>
        <rFont val="Arial Narrow"/>
        <family val="2"/>
      </rPr>
      <t xml:space="preserve">      </t>
    </r>
    <r>
      <rPr>
        <b/>
        <sz val="10"/>
        <color indexed="10"/>
        <rFont val="Arial Narrow"/>
        <family val="2"/>
      </rPr>
      <t xml:space="preserve">                                                                                              </t>
    </r>
  </si>
  <si>
    <r>
      <t>VALOR COTIZACIÓN  HÁBIL MÁS ALTA</t>
    </r>
    <r>
      <rPr>
        <b/>
        <sz val="10"/>
        <rFont val="Arial Narrow"/>
        <family val="2"/>
      </rPr>
      <t xml:space="preserve">     </t>
    </r>
    <r>
      <rPr>
        <b/>
        <sz val="10"/>
        <color indexed="10"/>
        <rFont val="Arial Narrow"/>
        <family val="2"/>
      </rPr>
      <t xml:space="preserve">                                                                                              </t>
    </r>
  </si>
  <si>
    <t>ANÁLISIS DE COSTOS HISTÓRICOS</t>
  </si>
  <si>
    <t xml:space="preserve">2) Para traer a valor presente los precios unitarios, se toma el índice de serie del mes vigente dividido por el índice de serie del mes y año en que fue efectuada la compra. Este resultado se multiplica por el precio de la misma. </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</si>
  <si>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</si>
  <si>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PORCENTAJE DIFERENCIAL (COTIZACIONES / HISTÓRICO)</t>
  </si>
  <si>
    <t xml:space="preserve">ANÁLISIS DE COTIZACIONES </t>
  </si>
  <si>
    <t>ANÁLISIS DE HISTÓRICOS</t>
  </si>
  <si>
    <t>1) El índice refleja la evolución promedio de los precios de todos los artículos es decir, se refiere a un promedio tomado sobre la base de todos los productos ofrecidos en el mercado.</t>
  </si>
  <si>
    <t xml:space="preserve">Unidad </t>
  </si>
  <si>
    <t>Carlos Alberto Espitia B.
Pofesional Equipo Estudio del Sector
Subdirección Nacional de Gestión Contractual</t>
  </si>
  <si>
    <t xml:space="preserve">Fecha de modificación: </t>
  </si>
  <si>
    <t>UNIDAD</t>
  </si>
  <si>
    <t>Gustavo Adolfo Palacio Olarte
Coordinador Equipo Estudio del Sector
Subdirección Nacional de Gestión Contractual</t>
  </si>
  <si>
    <t xml:space="preserve">1)  Se aplica la fórmula de promedio para el item no. 1. debido a que el porcentaje diferencial entre el análisis de cotizaciones y análisis de costos considerado un margen cercano entre los valores proyectados; Por ello, este método permite obtener un valor de referencia  y representativo del mercado. </t>
  </si>
  <si>
    <t>SUSCRIPCIÓN AL SERVICIO PREPAGADO DE VOZ PARA EL EQUIPO SATELITAL IRIDIUM DE LA AERONAVE PROPIEDAD DE LA FISCALÍA GENERAL DE LA NACIÓN.</t>
  </si>
  <si>
    <t xml:space="preserve">COTIZACIÓN 1 - GLOBALSAT COLOMBIA TELECOMUNICACIONES SAS </t>
  </si>
  <si>
    <t>COTIZACIÓN 2 -  INNCET SAS</t>
  </si>
  <si>
    <t>1) Se realizó el estudio con dos (2) cotizaciones, las cuales cumplen con lo solicitado por la Fiscalía General de la Nación.</t>
  </si>
  <si>
    <t>Fecha de elaboración: 16/09/2026</t>
  </si>
  <si>
    <t>2)  Para establecer el valor de la variable cotizaciones se utilizó la formula media aritmética baja entre las cotizaciones recibidas.</t>
  </si>
  <si>
    <t>Suscripción al Servicio de telefonía satelital Iridium que incluya sim card y seiscientos (600) minutos. (según especificaciones técnicas)</t>
  </si>
  <si>
    <t>FGN-NC-MC-0069-2025</t>
  </si>
  <si>
    <t>IPC NOVIEMBRE 2025</t>
  </si>
  <si>
    <t>IPC AGOSTO 2026</t>
  </si>
  <si>
    <t>Cantidad (12 meses ( 1 año)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</si>
</sst>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0.00"/>
    <numFmt numFmtId="165" formatCode="&quot;$&quot;\ #,##0.00"/>
  </numFmts>
  <fonts count="18" x14ac:knownFonts="1">
    <font>
      <sz val="11"/>
      <color theme="1"/>
      <name val="Aptos Narrow"/>
      <family val="2"/>
      <scheme val="minor"/>
    </font>
    <font>
      <sz val="11"/>
      <color theme="1"/>
      <name val="Aptos Narrow"/>
      <family val="2"/>
      <scheme val="minor"/>
    </font>
    <font>
      <sz val="8"/>
      <name val="Aptos Narrow"/>
      <family val="2"/>
      <scheme val="minor"/>
    </font>
    <font>
      <sz val="10"/>
      <name val="Arial"/>
      <family val="2"/>
    </font>
    <font>
      <sz val="10"/>
      <color theme="1"/>
      <name val="Arial Narrow"/>
      <family val="2"/>
    </font>
    <font>
      <b/>
      <sz val="10"/>
      <color theme="1"/>
      <name val="Arial Narrow"/>
      <family val="2"/>
    </font>
    <font>
      <b/>
      <i/>
      <sz val="10"/>
      <color theme="1"/>
      <name val="Arial Narrow"/>
      <family val="2"/>
    </font>
    <font>
      <b/>
      <sz val="10"/>
      <name val="Arial Narrow"/>
      <family val="2"/>
    </font>
    <font>
      <b/>
      <sz val="10"/>
      <color rgb="FF000000"/>
      <name val="Arial Narrow"/>
      <family val="2"/>
    </font>
    <font>
      <b/>
      <sz val="10"/>
      <color rgb="FFFF0000"/>
      <name val="Arial Narrow"/>
      <family val="2"/>
    </font>
    <font>
      <b/>
      <sz val="10"/>
      <color indexed="10"/>
      <name val="Arial Narrow"/>
      <family val="2"/>
    </font>
    <font>
      <sz val="10"/>
      <name val="Arial Narrow"/>
      <family val="2"/>
    </font>
    <font>
      <sz val="8"/>
      <name val="Arial Narrow"/>
      <family val="2"/>
    </font>
    <font>
      <sz val="8"/>
      <color theme="1"/>
      <name val="Arial Narrow"/>
      <family val="2"/>
    </font>
    <font>
      <sz val="10"/>
      <color rgb="FFFF0000"/>
      <name val="Arial Narrow"/>
      <family val="2"/>
    </font>
    <font>
      <b/>
      <sz val="13"/>
      <color theme="1"/>
      <name val="Arial Narrow"/>
      <family val="2"/>
    </font>
    <font>
      <sz val="12"/>
      <color theme="1"/>
      <name val="Arial Narrow"/>
      <family val="2"/>
    </font>
    <font>
      <sz val="11"/>
      <color theme="1"/>
      <name val="Arial Narrow"/>
      <family val="2"/>
    </font>
  </fonts>
  <fills count="12">
    <fill>
      <patternFill patternType="none"/>
    </fill>
    <fill>
      <patternFill patternType="gray125"/>
    </fill>
    <fill>
      <patternFill patternType="solid">
        <fgColor rgb="FFF2F2F2"/>
        <bgColor indexed="64"/>
      </patternFill>
    </fill>
    <fill>
      <patternFill patternType="solid">
        <fgColor theme="3" tint="0.89999084444715716"/>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rgb="FFD9D9D9"/>
        <bgColor indexed="64"/>
      </patternFill>
    </fill>
    <fill>
      <patternFill patternType="solid">
        <fgColor theme="3" tint="0.749992370372631"/>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auto="1"/>
      </left>
      <right/>
      <top/>
      <bottom/>
      <diagonal/>
    </border>
    <border>
      <left style="medium">
        <color auto="1"/>
      </left>
      <right style="medium">
        <color auto="1"/>
      </right>
      <top style="medium">
        <color auto="1"/>
      </top>
      <bottom style="medium">
        <color auto="1"/>
      </bottom>
      <diagonal/>
    </border>
    <border>
      <left style="thin">
        <color rgb="FF000000"/>
      </left>
      <right/>
      <top style="thin">
        <color rgb="FF000000"/>
      </top>
      <bottom style="thin">
        <color rgb="FF000000"/>
      </bottom>
      <diagonal/>
    </border>
    <border>
      <left/>
      <right style="thin">
        <color indexed="64"/>
      </right>
      <top/>
      <bottom/>
      <diagonal/>
    </border>
    <border>
      <left/>
      <right/>
      <top style="thin">
        <color indexed="64"/>
      </top>
      <bottom/>
      <diagonal/>
    </border>
  </borders>
  <cellStyleXfs count="5">
    <xf numFmtId="0" fontId="0" fillId="0" borderId="0"/>
    <xf numFmtId="9" fontId="1" fillId="0" borderId="0" applyFont="0" applyFill="0" applyBorder="0" applyAlignment="0" applyProtection="0"/>
    <xf numFmtId="0" fontId="3" fillId="0" borderId="0"/>
    <xf numFmtId="44" fontId="1" fillId="0" borderId="0" applyFont="0" applyFill="0" applyBorder="0" applyAlignment="0" applyProtection="0"/>
    <xf numFmtId="0" fontId="1" fillId="0" borderId="0"/>
  </cellStyleXfs>
  <cellXfs count="126">
    <xf numFmtId="0" fontId="0" fillId="0" borderId="0" xfId="0"/>
    <xf numFmtId="0" fontId="4" fillId="0" borderId="0" xfId="0" applyFont="1"/>
    <xf numFmtId="0" fontId="8" fillId="2" borderId="7" xfId="0" applyFont="1" applyFill="1" applyBorder="1" applyAlignment="1">
      <alignment horizontal="center" vertical="center" wrapText="1"/>
    </xf>
    <xf numFmtId="0" fontId="4" fillId="0" borderId="0" xfId="0" applyFont="1" applyAlignment="1">
      <alignment horizontal="center" vertical="center"/>
    </xf>
    <xf numFmtId="0" fontId="4" fillId="0" borderId="6" xfId="0" applyFont="1" applyBorder="1" applyAlignment="1">
      <alignment horizontal="center" vertical="center" wrapText="1"/>
    </xf>
    <xf numFmtId="0" fontId="4" fillId="0" borderId="6" xfId="0" applyFont="1" applyBorder="1" applyAlignment="1">
      <alignment horizontal="justify" vertical="center" wrapText="1"/>
    </xf>
    <xf numFmtId="10" fontId="4" fillId="0" borderId="0" xfId="1" applyNumberFormat="1" applyFont="1" applyAlignment="1">
      <alignment vertical="center"/>
    </xf>
    <xf numFmtId="0" fontId="8" fillId="2" borderId="5" xfId="0" applyFont="1" applyFill="1" applyBorder="1" applyAlignment="1">
      <alignment horizontal="center" vertical="center" wrapText="1"/>
    </xf>
    <xf numFmtId="0" fontId="9" fillId="4" borderId="5" xfId="2" applyFont="1" applyFill="1" applyBorder="1" applyAlignment="1">
      <alignment horizontal="center" vertical="center" wrapText="1"/>
    </xf>
    <xf numFmtId="0" fontId="10" fillId="4" borderId="5" xfId="2" applyFont="1" applyFill="1" applyBorder="1" applyAlignment="1">
      <alignment horizontal="center" vertical="center" wrapText="1"/>
    </xf>
    <xf numFmtId="0" fontId="7" fillId="4" borderId="1" xfId="2" applyFont="1" applyFill="1" applyBorder="1" applyAlignment="1">
      <alignment horizontal="center" vertical="center" wrapText="1"/>
    </xf>
    <xf numFmtId="0" fontId="9" fillId="4" borderId="1" xfId="2" applyFont="1" applyFill="1" applyBorder="1" applyAlignment="1">
      <alignment horizontal="center" vertical="center" wrapText="1"/>
    </xf>
    <xf numFmtId="165" fontId="4" fillId="9" borderId="1" xfId="0" applyNumberFormat="1" applyFont="1" applyFill="1" applyBorder="1" applyAlignment="1">
      <alignment horizontal="center" vertical="center"/>
    </xf>
    <xf numFmtId="165" fontId="4" fillId="0" borderId="0" xfId="0" applyNumberFormat="1" applyFont="1"/>
    <xf numFmtId="164" fontId="11" fillId="5" borderId="1" xfId="2" applyNumberFormat="1" applyFont="1" applyFill="1" applyBorder="1" applyAlignment="1">
      <alignment horizontal="center" vertical="center" wrapText="1"/>
    </xf>
    <xf numFmtId="10" fontId="7" fillId="5" borderId="1" xfId="1" applyNumberFormat="1" applyFont="1" applyFill="1" applyBorder="1" applyAlignment="1">
      <alignment horizontal="center" vertical="center" wrapText="1"/>
    </xf>
    <xf numFmtId="165" fontId="4"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4" fillId="8" borderId="1" xfId="0" applyFont="1" applyFill="1" applyBorder="1"/>
    <xf numFmtId="0" fontId="4" fillId="8" borderId="2" xfId="0" applyFont="1" applyFill="1" applyBorder="1"/>
    <xf numFmtId="165" fontId="5" fillId="8" borderId="1" xfId="0" applyNumberFormat="1" applyFont="1" applyFill="1" applyBorder="1" applyAlignment="1">
      <alignment horizontal="center" vertical="center"/>
    </xf>
    <xf numFmtId="0" fontId="7" fillId="0" borderId="0" xfId="0" applyFont="1" applyAlignment="1">
      <alignment vertical="center"/>
    </xf>
    <xf numFmtId="0" fontId="11" fillId="0" borderId="0" xfId="0" applyFont="1" applyAlignment="1">
      <alignment vertical="center"/>
    </xf>
    <xf numFmtId="0" fontId="13" fillId="0" borderId="0" xfId="0" applyFont="1"/>
    <xf numFmtId="164" fontId="4" fillId="5"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44" fontId="4" fillId="0" borderId="1" xfId="3" applyFont="1" applyBorder="1" applyAlignment="1">
      <alignment horizontal="center" vertical="center" wrapText="1"/>
    </xf>
    <xf numFmtId="164" fontId="4" fillId="0" borderId="1" xfId="0" applyNumberFormat="1" applyFont="1" applyBorder="1" applyAlignment="1">
      <alignment horizontal="center" vertical="center" wrapText="1"/>
    </xf>
    <xf numFmtId="17" fontId="5" fillId="10" borderId="1" xfId="0" applyNumberFormat="1" applyFont="1" applyFill="1" applyBorder="1" applyAlignment="1">
      <alignment horizontal="center" vertical="center" wrapText="1"/>
    </xf>
    <xf numFmtId="10" fontId="7" fillId="10" borderId="1" xfId="0" applyNumberFormat="1" applyFont="1" applyFill="1" applyBorder="1" applyAlignment="1">
      <alignment horizontal="center" vertical="center" wrapText="1"/>
    </xf>
    <xf numFmtId="0" fontId="11" fillId="5" borderId="0" xfId="0" applyFont="1" applyFill="1"/>
    <xf numFmtId="0" fontId="5" fillId="4" borderId="5" xfId="2" applyFont="1" applyFill="1" applyBorder="1" applyAlignment="1">
      <alignment horizontal="center" vertical="center" wrapText="1"/>
    </xf>
    <xf numFmtId="0" fontId="5" fillId="4" borderId="1" xfId="2" applyFont="1" applyFill="1" applyBorder="1" applyAlignment="1">
      <alignment horizontal="center" vertical="center" wrapText="1"/>
    </xf>
    <xf numFmtId="0" fontId="4" fillId="0" borderId="0" xfId="0" applyFont="1" applyAlignment="1">
      <alignment vertical="center" wrapText="1"/>
    </xf>
    <xf numFmtId="10" fontId="7" fillId="5" borderId="0" xfId="1" applyNumberFormat="1" applyFont="1" applyFill="1" applyBorder="1" applyAlignment="1">
      <alignment horizontal="center" vertical="center" wrapText="1"/>
    </xf>
    <xf numFmtId="0" fontId="5" fillId="5" borderId="0" xfId="0" applyFont="1" applyFill="1" applyAlignment="1">
      <alignment horizontal="center"/>
    </xf>
    <xf numFmtId="0" fontId="4" fillId="5" borderId="0" xfId="0" applyFont="1" applyFill="1"/>
    <xf numFmtId="165" fontId="5" fillId="5" borderId="0" xfId="0" applyNumberFormat="1" applyFont="1" applyFill="1" applyAlignment="1">
      <alignment horizontal="center" vertical="center"/>
    </xf>
    <xf numFmtId="0" fontId="4" fillId="5" borderId="0" xfId="0" applyFont="1" applyFill="1" applyAlignment="1">
      <alignment horizontal="center" vertical="center" wrapText="1"/>
    </xf>
    <xf numFmtId="0" fontId="5" fillId="6" borderId="1" xfId="0" applyFont="1" applyFill="1" applyBorder="1" applyAlignment="1">
      <alignment horizontal="center" vertical="center" wrapText="1"/>
    </xf>
    <xf numFmtId="0" fontId="5" fillId="0" borderId="0" xfId="0" applyFont="1"/>
    <xf numFmtId="0" fontId="5" fillId="7" borderId="1" xfId="0" applyFont="1" applyFill="1" applyBorder="1" applyAlignment="1">
      <alignment horizontal="center" vertical="center" wrapText="1"/>
    </xf>
    <xf numFmtId="0" fontId="7" fillId="5" borderId="0" xfId="0" applyFont="1" applyFill="1" applyAlignment="1">
      <alignment vertical="center"/>
    </xf>
    <xf numFmtId="0" fontId="11" fillId="5" borderId="0" xfId="0" applyFont="1" applyFill="1" applyAlignment="1">
      <alignment vertical="center"/>
    </xf>
    <xf numFmtId="0" fontId="7" fillId="5" borderId="0" xfId="0" applyFont="1" applyFill="1" applyAlignment="1">
      <alignment vertical="center" wrapText="1"/>
    </xf>
    <xf numFmtId="0" fontId="12" fillId="5" borderId="1" xfId="0" applyFont="1" applyFill="1" applyBorder="1" applyAlignment="1">
      <alignment horizontal="center" vertical="center" wrapText="1"/>
    </xf>
    <xf numFmtId="0" fontId="14" fillId="5" borderId="0" xfId="0" applyFont="1" applyFill="1" applyAlignment="1">
      <alignment horizontal="left" vertical="center" wrapText="1"/>
    </xf>
    <xf numFmtId="0" fontId="14" fillId="5" borderId="0" xfId="0" applyFont="1" applyFill="1"/>
    <xf numFmtId="0" fontId="7" fillId="5" borderId="3" xfId="4" applyFont="1" applyFill="1" applyBorder="1" applyAlignment="1">
      <alignment horizontal="left" vertical="center" wrapText="1"/>
    </xf>
    <xf numFmtId="14" fontId="13" fillId="5" borderId="1" xfId="0" applyNumberFormat="1" applyFont="1" applyFill="1" applyBorder="1" applyAlignment="1">
      <alignment horizontal="center" vertical="center"/>
    </xf>
    <xf numFmtId="10" fontId="4" fillId="5" borderId="0" xfId="1" applyNumberFormat="1" applyFont="1" applyFill="1" applyAlignment="1">
      <alignment vertical="center"/>
    </xf>
    <xf numFmtId="0" fontId="13" fillId="5" borderId="0" xfId="0" applyFont="1" applyFill="1"/>
    <xf numFmtId="0" fontId="11" fillId="5" borderId="0" xfId="0" applyFont="1" applyFill="1" applyAlignment="1">
      <alignment horizontal="left" vertical="center" wrapText="1"/>
    </xf>
    <xf numFmtId="14" fontId="12" fillId="5" borderId="2" xfId="0" applyNumberFormat="1" applyFont="1" applyFill="1" applyBorder="1" applyAlignment="1">
      <alignment horizontal="center" vertical="center"/>
    </xf>
    <xf numFmtId="0" fontId="4" fillId="5" borderId="6" xfId="0" applyFont="1" applyFill="1" applyBorder="1" applyAlignment="1">
      <alignment horizontal="center" vertical="center" wrapText="1"/>
    </xf>
    <xf numFmtId="0" fontId="16" fillId="5" borderId="12" xfId="0" applyFont="1" applyFill="1" applyBorder="1" applyAlignment="1">
      <alignment horizontal="center" vertical="center" wrapText="1"/>
    </xf>
    <xf numFmtId="0" fontId="4" fillId="0" borderId="13" xfId="0" applyFont="1" applyBorder="1" applyAlignment="1">
      <alignment horizontal="center" vertical="center" wrapText="1"/>
    </xf>
    <xf numFmtId="0" fontId="17" fillId="0" borderId="12" xfId="0" applyFont="1" applyBorder="1" applyAlignment="1">
      <alignment horizontal="left" vertical="center" wrapText="1"/>
    </xf>
    <xf numFmtId="0" fontId="8" fillId="2" borderId="1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2" xfId="0" applyFont="1" applyFill="1" applyBorder="1" applyAlignment="1">
      <alignment horizontal="center" vertical="center" wrapText="1"/>
    </xf>
    <xf numFmtId="164" fontId="11" fillId="11" borderId="1" xfId="2" applyNumberFormat="1" applyFont="1" applyFill="1" applyBorder="1" applyAlignment="1">
      <alignment horizontal="center" vertical="center" wrapText="1"/>
    </xf>
    <xf numFmtId="164" fontId="4" fillId="11" borderId="1" xfId="0" applyNumberFormat="1" applyFont="1" applyFill="1" applyBorder="1" applyAlignment="1">
      <alignment horizontal="center" vertical="center"/>
    </xf>
    <xf numFmtId="164" fontId="11" fillId="0" borderId="1" xfId="2" applyNumberFormat="1" applyFont="1" applyBorder="1" applyAlignment="1">
      <alignment horizontal="center" vertical="center" wrapText="1"/>
    </xf>
    <xf numFmtId="0" fontId="8" fillId="5" borderId="2"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7" fillId="5" borderId="2" xfId="4" applyFont="1" applyFill="1" applyBorder="1" applyAlignment="1">
      <alignment horizontal="left" vertical="center" wrapText="1"/>
    </xf>
    <xf numFmtId="0" fontId="7" fillId="5" borderId="4" xfId="4" applyFont="1" applyFill="1" applyBorder="1" applyAlignment="1">
      <alignment horizontal="left" vertical="center" wrapText="1"/>
    </xf>
    <xf numFmtId="0" fontId="4" fillId="0" borderId="1" xfId="0" applyFont="1" applyBorder="1" applyAlignment="1">
      <alignment horizontal="center"/>
    </xf>
    <xf numFmtId="0" fontId="5" fillId="10" borderId="1" xfId="0" applyFont="1" applyFill="1" applyBorder="1" applyAlignment="1">
      <alignment horizontal="center" vertical="center"/>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5" borderId="2" xfId="0" applyFont="1" applyFill="1" applyBorder="1" applyAlignment="1">
      <alignment horizontal="justify" vertical="center" wrapText="1"/>
    </xf>
    <xf numFmtId="0" fontId="11" fillId="5" borderId="3" xfId="0" applyFont="1" applyFill="1" applyBorder="1" applyAlignment="1">
      <alignment horizontal="justify" vertical="center" wrapText="1"/>
    </xf>
    <xf numFmtId="0" fontId="11" fillId="5" borderId="4" xfId="0" applyFont="1" applyFill="1" applyBorder="1" applyAlignment="1">
      <alignment horizontal="justify" vertical="center" wrapText="1"/>
    </xf>
    <xf numFmtId="0" fontId="4" fillId="5" borderId="2" xfId="0" applyFont="1" applyFill="1" applyBorder="1" applyAlignment="1">
      <alignment horizontal="justify" vertical="center" wrapText="1"/>
    </xf>
    <xf numFmtId="0" fontId="4" fillId="5" borderId="3" xfId="0" applyFont="1" applyFill="1" applyBorder="1" applyAlignment="1">
      <alignment horizontal="justify" vertical="center" wrapText="1"/>
    </xf>
    <xf numFmtId="0" fontId="4" fillId="5" borderId="4" xfId="0" applyFont="1" applyFill="1" applyBorder="1" applyAlignment="1">
      <alignment horizontal="justify" vertical="center" wrapText="1"/>
    </xf>
    <xf numFmtId="0" fontId="5" fillId="8" borderId="5" xfId="0" applyFont="1" applyFill="1" applyBorder="1" applyAlignment="1">
      <alignment horizontal="center" vertical="center" wrapText="1"/>
    </xf>
    <xf numFmtId="0" fontId="4" fillId="8" borderId="2" xfId="0" applyFont="1" applyFill="1" applyBorder="1" applyAlignment="1">
      <alignment horizontal="center"/>
    </xf>
    <xf numFmtId="0" fontId="4" fillId="8" borderId="3" xfId="0" applyFont="1" applyFill="1" applyBorder="1" applyAlignment="1">
      <alignment horizontal="center"/>
    </xf>
    <xf numFmtId="0" fontId="4" fillId="8" borderId="4" xfId="0" applyFont="1" applyFill="1" applyBorder="1" applyAlignment="1">
      <alignment horizontal="center"/>
    </xf>
    <xf numFmtId="0" fontId="13" fillId="5" borderId="11" xfId="0" applyFont="1" applyFill="1" applyBorder="1" applyAlignment="1">
      <alignment horizontal="center"/>
    </xf>
    <xf numFmtId="0" fontId="13" fillId="5" borderId="0" xfId="0" applyFont="1" applyFill="1" applyAlignment="1">
      <alignment horizontal="center"/>
    </xf>
    <xf numFmtId="0" fontId="11" fillId="5" borderId="0" xfId="0" applyFont="1" applyFill="1" applyAlignment="1">
      <alignment horizontal="left"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5" borderId="4" xfId="0" applyFont="1" applyFill="1" applyBorder="1" applyAlignment="1">
      <alignment horizontal="left" vertical="center" wrapText="1"/>
    </xf>
    <xf numFmtId="17" fontId="5" fillId="5"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44" fontId="4" fillId="0" borderId="1" xfId="3" applyFont="1" applyFill="1" applyBorder="1" applyAlignment="1">
      <alignment vertical="center"/>
    </xf>
    <xf numFmtId="0" fontId="6" fillId="0" borderId="1" xfId="0" applyFont="1" applyBorder="1" applyAlignment="1">
      <alignment horizontal="center" vertical="center" wrapText="1"/>
    </xf>
    <xf numFmtId="0" fontId="5" fillId="10" borderId="2" xfId="0" applyFont="1" applyFill="1" applyBorder="1" applyAlignment="1">
      <alignment horizontal="center" vertical="center"/>
    </xf>
    <xf numFmtId="0" fontId="5" fillId="10" borderId="3" xfId="0" applyFont="1" applyFill="1" applyBorder="1" applyAlignment="1">
      <alignment horizontal="center" vertical="center"/>
    </xf>
    <xf numFmtId="0" fontId="5" fillId="10" borderId="4" xfId="0" applyFont="1" applyFill="1" applyBorder="1" applyAlignment="1">
      <alignment horizontal="center" vertical="center"/>
    </xf>
    <xf numFmtId="0" fontId="5" fillId="8" borderId="1" xfId="0" applyFont="1" applyFill="1" applyBorder="1" applyAlignment="1">
      <alignment horizontal="center" vertical="center" wrapText="1"/>
    </xf>
    <xf numFmtId="0" fontId="11" fillId="5" borderId="2" xfId="0" applyFont="1" applyFill="1" applyBorder="1" applyAlignment="1">
      <alignment horizontal="justify" vertical="justify" wrapText="1"/>
    </xf>
    <xf numFmtId="0" fontId="11" fillId="5" borderId="3" xfId="0" applyFont="1" applyFill="1" applyBorder="1" applyAlignment="1">
      <alignment horizontal="justify" vertical="justify" wrapText="1"/>
    </xf>
    <xf numFmtId="0" fontId="11" fillId="5" borderId="4" xfId="0" applyFont="1" applyFill="1" applyBorder="1" applyAlignment="1">
      <alignment horizontal="justify" vertical="justify" wrapText="1"/>
    </xf>
    <xf numFmtId="0" fontId="8" fillId="8" borderId="2" xfId="0" applyFont="1" applyFill="1" applyBorder="1" applyAlignment="1">
      <alignment horizontal="center" vertical="center" wrapText="1"/>
    </xf>
    <xf numFmtId="0" fontId="8" fillId="8" borderId="3"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5" fillId="8" borderId="8" xfId="0" applyFont="1" applyFill="1" applyBorder="1" applyAlignment="1">
      <alignment horizontal="center"/>
    </xf>
    <xf numFmtId="0" fontId="5" fillId="8" borderId="9" xfId="0" applyFont="1" applyFill="1" applyBorder="1" applyAlignment="1">
      <alignment horizontal="center"/>
    </xf>
    <xf numFmtId="0" fontId="5" fillId="8" borderId="10" xfId="0" applyFont="1" applyFill="1" applyBorder="1" applyAlignment="1">
      <alignment horizontal="center"/>
    </xf>
    <xf numFmtId="0" fontId="12" fillId="5" borderId="11" xfId="0" applyFont="1" applyFill="1" applyBorder="1" applyAlignment="1">
      <alignment horizontal="center"/>
    </xf>
    <xf numFmtId="0" fontId="12" fillId="5" borderId="0" xfId="0" applyFont="1" applyFill="1" applyAlignment="1">
      <alignment horizontal="center"/>
    </xf>
    <xf numFmtId="0" fontId="15" fillId="5" borderId="1" xfId="0" applyFont="1" applyFill="1" applyBorder="1" applyAlignment="1">
      <alignment horizontal="center" vertical="center"/>
    </xf>
    <xf numFmtId="165" fontId="15" fillId="5" borderId="2" xfId="0" applyNumberFormat="1" applyFont="1" applyFill="1" applyBorder="1" applyAlignment="1">
      <alignment horizontal="center" vertical="center"/>
    </xf>
    <xf numFmtId="165" fontId="15" fillId="5" borderId="3" xfId="0" applyNumberFormat="1" applyFont="1" applyFill="1" applyBorder="1" applyAlignment="1">
      <alignment horizontal="center" vertical="center"/>
    </xf>
    <xf numFmtId="165" fontId="15" fillId="5" borderId="4" xfId="0" applyNumberFormat="1" applyFont="1" applyFill="1" applyBorder="1" applyAlignment="1">
      <alignment horizontal="center" vertical="center"/>
    </xf>
  </cellXfs>
  <cellStyles count="5">
    <cellStyle name="Moneda" xfId="3" builtinId="4"/>
    <cellStyle name="Normal" xfId="0" builtinId="0"/>
    <cellStyle name="Normal 5" xfId="4" xr:uid="{50B33DEF-495E-4FC0-86CB-5F640C9FBC61}"/>
    <cellStyle name="Normal_HERRAMIENTAS PARA TRANSPORTE" xfId="2" xr:uid="{DD0249C0-33BF-41F8-817D-8F1A5DC6B7AF}"/>
    <cellStyle name="Porcentaje" xfId="1" builtinId="5"/>
  </cellStyles>
  <dxfs count="8">
    <dxf>
      <font>
        <color rgb="FF00B050"/>
      </font>
    </dxf>
    <dxf>
      <font>
        <color rgb="FFFF0000"/>
      </font>
    </dxf>
    <dxf>
      <font>
        <color rgb="FF00B050"/>
      </font>
    </dxf>
    <dxf>
      <font>
        <color rgb="FFFF0000"/>
      </font>
    </dxf>
    <dxf>
      <font>
        <color rgb="FF00B050"/>
      </font>
    </dxf>
    <dxf>
      <font>
        <color rgb="FFFF0000"/>
      </font>
    </dxf>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3" name="image1.png">
          <a:extLst>
            <a:ext uri="{FF2B5EF4-FFF2-40B4-BE49-F238E27FC236}">
              <a16:creationId xmlns:a16="http://schemas.microsoft.com/office/drawing/2014/main" id="{BC7EAE87-AA9B-4DB5-8D90-F91DC0E2F536}"/>
            </a:ext>
          </a:extLst>
        </xdr:cNvPr>
        <xdr:cNvPicPr preferRelativeResize="0"/>
      </xdr:nvPicPr>
      <xdr:blipFill>
        <a:blip xmlns:r="http://schemas.openxmlformats.org/officeDocument/2006/relationships" r:embed="rId1" cstate="print"/>
        <a:stretch>
          <a:fillRect/>
        </a:stretch>
      </xdr:blipFill>
      <xdr:spPr>
        <a:xfrm>
          <a:off x="438149" y="476250"/>
          <a:ext cx="2066925" cy="485775"/>
        </a:xfrm>
        <a:prstGeom prst="rect">
          <a:avLst/>
        </a:prstGeom>
        <a:noFill/>
      </xdr:spPr>
    </xdr:pic>
    <xdr:clientData fLocksWithSheet="0"/>
  </xdr:oneCellAnchor>
  <xdr:twoCellAnchor editAs="oneCell">
    <xdr:from>
      <xdr:col>3</xdr:col>
      <xdr:colOff>264215</xdr:colOff>
      <xdr:row>16</xdr:row>
      <xdr:rowOff>142875</xdr:rowOff>
    </xdr:from>
    <xdr:to>
      <xdr:col>3</xdr:col>
      <xdr:colOff>777295</xdr:colOff>
      <xdr:row>16</xdr:row>
      <xdr:rowOff>377190</xdr:rowOff>
    </xdr:to>
    <xdr:pic>
      <xdr:nvPicPr>
        <xdr:cNvPr id="2" name="Imagen 1">
          <a:extLst>
            <a:ext uri="{FF2B5EF4-FFF2-40B4-BE49-F238E27FC236}">
              <a16:creationId xmlns:a16="http://schemas.microsoft.com/office/drawing/2014/main" id="{8845E9F2-72EB-735F-D13F-9B2EFE4DEA1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46563" y="7191375"/>
          <a:ext cx="513080" cy="234315"/>
        </a:xfrm>
        <a:prstGeom prst="rect">
          <a:avLst/>
        </a:prstGeom>
      </xdr:spPr>
    </xdr:pic>
    <xdr:clientData/>
  </xdr:twoCellAnchor>
  <xdr:twoCellAnchor editAs="oneCell">
    <xdr:from>
      <xdr:col>3</xdr:col>
      <xdr:colOff>273327</xdr:colOff>
      <xdr:row>17</xdr:row>
      <xdr:rowOff>86829</xdr:rowOff>
    </xdr:from>
    <xdr:to>
      <xdr:col>3</xdr:col>
      <xdr:colOff>770282</xdr:colOff>
      <xdr:row>17</xdr:row>
      <xdr:rowOff>442855</xdr:rowOff>
    </xdr:to>
    <xdr:pic>
      <xdr:nvPicPr>
        <xdr:cNvPr id="5" name="Imagen 4">
          <a:extLst>
            <a:ext uri="{FF2B5EF4-FFF2-40B4-BE49-F238E27FC236}">
              <a16:creationId xmlns:a16="http://schemas.microsoft.com/office/drawing/2014/main" id="{72686795-AEEE-4C10-8508-A8E9D9387FC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155675" y="7624003"/>
          <a:ext cx="496955" cy="35602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323850</xdr:colOff>
      <xdr:row>2</xdr:row>
      <xdr:rowOff>200025</xdr:rowOff>
    </xdr:from>
    <xdr:ext cx="2066925" cy="485775"/>
    <xdr:pic>
      <xdr:nvPicPr>
        <xdr:cNvPr id="2" name="image1.png">
          <a:extLst>
            <a:ext uri="{FF2B5EF4-FFF2-40B4-BE49-F238E27FC236}">
              <a16:creationId xmlns:a16="http://schemas.microsoft.com/office/drawing/2014/main" id="{BEF54C9D-BC2A-4BFD-B4CB-F89E80CA47B7}"/>
            </a:ext>
          </a:extLst>
        </xdr:cNvPr>
        <xdr:cNvPicPr preferRelativeResize="0"/>
      </xdr:nvPicPr>
      <xdr:blipFill>
        <a:blip xmlns:r="http://schemas.openxmlformats.org/officeDocument/2006/relationships" r:embed="rId1" cstate="print"/>
        <a:stretch>
          <a:fillRect/>
        </a:stretch>
      </xdr:blipFill>
      <xdr:spPr>
        <a:xfrm>
          <a:off x="1323975" y="628650"/>
          <a:ext cx="2066925" cy="485775"/>
        </a:xfrm>
        <a:prstGeom prst="rect">
          <a:avLst/>
        </a:prstGeom>
        <a:noFill/>
      </xdr:spPr>
    </xdr:pic>
    <xdr:clientData fLocksWithSheet="0"/>
  </xdr:oneCellAnchor>
  <xdr:twoCellAnchor editAs="oneCell">
    <xdr:from>
      <xdr:col>3</xdr:col>
      <xdr:colOff>84992</xdr:colOff>
      <xdr:row>15</xdr:row>
      <xdr:rowOff>175847</xdr:rowOff>
    </xdr:from>
    <xdr:to>
      <xdr:col>3</xdr:col>
      <xdr:colOff>692728</xdr:colOff>
      <xdr:row>15</xdr:row>
      <xdr:rowOff>453390</xdr:rowOff>
    </xdr:to>
    <xdr:pic>
      <xdr:nvPicPr>
        <xdr:cNvPr id="5" name="Imagen 4">
          <a:extLst>
            <a:ext uri="{FF2B5EF4-FFF2-40B4-BE49-F238E27FC236}">
              <a16:creationId xmlns:a16="http://schemas.microsoft.com/office/drawing/2014/main" id="{5B2CA5EC-75B8-4EAF-9EA9-9E7E19C29F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42896" y="5473212"/>
          <a:ext cx="607736" cy="277543"/>
        </a:xfrm>
        <a:prstGeom prst="rect">
          <a:avLst/>
        </a:prstGeom>
      </xdr:spPr>
    </xdr:pic>
    <xdr:clientData/>
  </xdr:twoCellAnchor>
  <xdr:twoCellAnchor editAs="oneCell">
    <xdr:from>
      <xdr:col>3</xdr:col>
      <xdr:colOff>132522</xdr:colOff>
      <xdr:row>16</xdr:row>
      <xdr:rowOff>124239</xdr:rowOff>
    </xdr:from>
    <xdr:to>
      <xdr:col>3</xdr:col>
      <xdr:colOff>629477</xdr:colOff>
      <xdr:row>16</xdr:row>
      <xdr:rowOff>480265</xdr:rowOff>
    </xdr:to>
    <xdr:pic>
      <xdr:nvPicPr>
        <xdr:cNvPr id="6" name="Imagen 5">
          <a:extLst>
            <a:ext uri="{FF2B5EF4-FFF2-40B4-BE49-F238E27FC236}">
              <a16:creationId xmlns:a16="http://schemas.microsoft.com/office/drawing/2014/main" id="{9A2B5DBD-006F-4148-AD77-83912BDA661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288196" y="9284804"/>
          <a:ext cx="496955" cy="356026"/>
        </a:xfrm>
        <a:prstGeom prst="rect">
          <a:avLst/>
        </a:prstGeom>
        <a:noFill/>
        <a:ln>
          <a:noFill/>
        </a:ln>
      </xdr:spPr>
    </xdr:pic>
    <xdr:clientData/>
  </xdr:twoCellAnchor>
  <xdr:twoCellAnchor editAs="oneCell">
    <xdr:from>
      <xdr:col>15</xdr:col>
      <xdr:colOff>157370</xdr:colOff>
      <xdr:row>0</xdr:row>
      <xdr:rowOff>149086</xdr:rowOff>
    </xdr:from>
    <xdr:to>
      <xdr:col>25</xdr:col>
      <xdr:colOff>289892</xdr:colOff>
      <xdr:row>8</xdr:row>
      <xdr:rowOff>104520</xdr:rowOff>
    </xdr:to>
    <xdr:pic>
      <xdr:nvPicPr>
        <xdr:cNvPr id="7" name="Imagen 6">
          <a:extLst>
            <a:ext uri="{FF2B5EF4-FFF2-40B4-BE49-F238E27FC236}">
              <a16:creationId xmlns:a16="http://schemas.microsoft.com/office/drawing/2014/main" id="{9F867186-D2F2-143C-0BE5-8D15CC04500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597848" y="149086"/>
          <a:ext cx="7752522" cy="3492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428625</xdr:colOff>
      <xdr:row>1</xdr:row>
      <xdr:rowOff>342900</xdr:rowOff>
    </xdr:from>
    <xdr:ext cx="2066925" cy="485775"/>
    <xdr:pic>
      <xdr:nvPicPr>
        <xdr:cNvPr id="2" name="image1.png">
          <a:extLst>
            <a:ext uri="{FF2B5EF4-FFF2-40B4-BE49-F238E27FC236}">
              <a16:creationId xmlns:a16="http://schemas.microsoft.com/office/drawing/2014/main" id="{BF2926CD-15EC-4D5A-ABA3-48AA63960255}"/>
            </a:ext>
          </a:extLst>
        </xdr:cNvPr>
        <xdr:cNvPicPr preferRelativeResize="0"/>
      </xdr:nvPicPr>
      <xdr:blipFill>
        <a:blip xmlns:r="http://schemas.openxmlformats.org/officeDocument/2006/relationships" r:embed="rId1" cstate="print"/>
        <a:stretch>
          <a:fillRect/>
        </a:stretch>
      </xdr:blipFill>
      <xdr:spPr>
        <a:xfrm>
          <a:off x="666750" y="504825"/>
          <a:ext cx="2066925" cy="485775"/>
        </a:xfrm>
        <a:prstGeom prst="rect">
          <a:avLst/>
        </a:prstGeom>
        <a:noFill/>
      </xdr:spPr>
    </xdr:pic>
    <xdr:clientData fLocksWithSheet="0"/>
  </xdr:oneCellAnchor>
  <xdr:twoCellAnchor editAs="oneCell">
    <xdr:from>
      <xdr:col>3</xdr:col>
      <xdr:colOff>152400</xdr:colOff>
      <xdr:row>15</xdr:row>
      <xdr:rowOff>171450</xdr:rowOff>
    </xdr:from>
    <xdr:to>
      <xdr:col>3</xdr:col>
      <xdr:colOff>665480</xdr:colOff>
      <xdr:row>15</xdr:row>
      <xdr:rowOff>405765</xdr:rowOff>
    </xdr:to>
    <xdr:pic>
      <xdr:nvPicPr>
        <xdr:cNvPr id="3" name="Imagen 2">
          <a:extLst>
            <a:ext uri="{FF2B5EF4-FFF2-40B4-BE49-F238E27FC236}">
              <a16:creationId xmlns:a16="http://schemas.microsoft.com/office/drawing/2014/main" id="{97AE0C84-2466-42DB-91A3-6B709C23FD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52800" y="9315450"/>
          <a:ext cx="513080" cy="234315"/>
        </a:xfrm>
        <a:prstGeom prst="rect">
          <a:avLst/>
        </a:prstGeom>
      </xdr:spPr>
    </xdr:pic>
    <xdr:clientData/>
  </xdr:twoCellAnchor>
  <xdr:twoCellAnchor editAs="oneCell">
    <xdr:from>
      <xdr:col>3</xdr:col>
      <xdr:colOff>161925</xdr:colOff>
      <xdr:row>16</xdr:row>
      <xdr:rowOff>107014</xdr:rowOff>
    </xdr:from>
    <xdr:to>
      <xdr:col>3</xdr:col>
      <xdr:colOff>638175</xdr:colOff>
      <xdr:row>16</xdr:row>
      <xdr:rowOff>422573</xdr:rowOff>
    </xdr:to>
    <xdr:pic>
      <xdr:nvPicPr>
        <xdr:cNvPr id="5" name="Imagen 4">
          <a:extLst>
            <a:ext uri="{FF2B5EF4-FFF2-40B4-BE49-F238E27FC236}">
              <a16:creationId xmlns:a16="http://schemas.microsoft.com/office/drawing/2014/main" id="{B1E4A257-0EE4-4663-8B80-F60D4DD9E37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362325" y="9927289"/>
          <a:ext cx="476250" cy="31555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352425</xdr:colOff>
      <xdr:row>1</xdr:row>
      <xdr:rowOff>257175</xdr:rowOff>
    </xdr:from>
    <xdr:ext cx="2066925" cy="485775"/>
    <xdr:pic>
      <xdr:nvPicPr>
        <xdr:cNvPr id="2" name="image1.png">
          <a:extLst>
            <a:ext uri="{FF2B5EF4-FFF2-40B4-BE49-F238E27FC236}">
              <a16:creationId xmlns:a16="http://schemas.microsoft.com/office/drawing/2014/main" id="{A8B273F0-B6CB-45B9-BE0D-38E3854DDFAA}"/>
            </a:ext>
          </a:extLst>
        </xdr:cNvPr>
        <xdr:cNvPicPr preferRelativeResize="0"/>
      </xdr:nvPicPr>
      <xdr:blipFill>
        <a:blip xmlns:r="http://schemas.openxmlformats.org/officeDocument/2006/relationships" r:embed="rId1" cstate="print"/>
        <a:stretch>
          <a:fillRect/>
        </a:stretch>
      </xdr:blipFill>
      <xdr:spPr>
        <a:xfrm>
          <a:off x="523875" y="466725"/>
          <a:ext cx="2066925" cy="485775"/>
        </a:xfrm>
        <a:prstGeom prst="rect">
          <a:avLst/>
        </a:prstGeom>
        <a:noFill/>
      </xdr:spPr>
    </xdr:pic>
    <xdr:clientData fLocksWithSheet="0"/>
  </xdr:oneCellAnchor>
  <xdr:twoCellAnchor editAs="oneCell">
    <xdr:from>
      <xdr:col>3</xdr:col>
      <xdr:colOff>133350</xdr:colOff>
      <xdr:row>16</xdr:row>
      <xdr:rowOff>152400</xdr:rowOff>
    </xdr:from>
    <xdr:to>
      <xdr:col>3</xdr:col>
      <xdr:colOff>646430</xdr:colOff>
      <xdr:row>16</xdr:row>
      <xdr:rowOff>386715</xdr:rowOff>
    </xdr:to>
    <xdr:pic>
      <xdr:nvPicPr>
        <xdr:cNvPr id="3" name="Imagen 2">
          <a:extLst>
            <a:ext uri="{FF2B5EF4-FFF2-40B4-BE49-F238E27FC236}">
              <a16:creationId xmlns:a16="http://schemas.microsoft.com/office/drawing/2014/main" id="{6CA4E82D-4047-47C7-BA27-B8C294480CB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81350" y="9220200"/>
          <a:ext cx="513080" cy="234315"/>
        </a:xfrm>
        <a:prstGeom prst="rect">
          <a:avLst/>
        </a:prstGeom>
      </xdr:spPr>
    </xdr:pic>
    <xdr:clientData/>
  </xdr:twoCellAnchor>
  <xdr:twoCellAnchor editAs="oneCell">
    <xdr:from>
      <xdr:col>3</xdr:col>
      <xdr:colOff>164224</xdr:colOff>
      <xdr:row>17</xdr:row>
      <xdr:rowOff>78827</xdr:rowOff>
    </xdr:from>
    <xdr:to>
      <xdr:col>3</xdr:col>
      <xdr:colOff>640474</xdr:colOff>
      <xdr:row>17</xdr:row>
      <xdr:rowOff>394386</xdr:rowOff>
    </xdr:to>
    <xdr:pic>
      <xdr:nvPicPr>
        <xdr:cNvPr id="5" name="Imagen 4">
          <a:extLst>
            <a:ext uri="{FF2B5EF4-FFF2-40B4-BE49-F238E27FC236}">
              <a16:creationId xmlns:a16="http://schemas.microsoft.com/office/drawing/2014/main" id="{7F9CC195-DDE2-4181-8EF6-84FFEE792D1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212224" y="5997465"/>
          <a:ext cx="476250" cy="31555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3AB22-C042-4D3C-B900-8EFF28F005FD}">
  <dimension ref="A2:V22"/>
  <sheetViews>
    <sheetView showGridLines="0" topLeftCell="D2" zoomScale="85" zoomScaleNormal="85" workbookViewId="0">
      <selection activeCell="E5" sqref="E5"/>
    </sheetView>
  </sheetViews>
  <sheetFormatPr baseColWidth="10" defaultRowHeight="12.75" outlineLevelCol="1" x14ac:dyDescent="0.2"/>
  <cols>
    <col min="1" max="1" width="3.5703125" style="1" customWidth="1"/>
    <col min="2" max="2" width="7.5703125" style="1" customWidth="1"/>
    <col min="3" max="3" width="32" style="1" customWidth="1"/>
    <col min="4" max="4" width="14.7109375" style="1" customWidth="1"/>
    <col min="5" max="5" width="9.28515625" style="1" customWidth="1"/>
    <col min="6" max="6" width="2.7109375" style="1" customWidth="1"/>
    <col min="7" max="7" width="15.42578125" style="1" customWidth="1"/>
    <col min="8" max="8" width="2.7109375" style="1" customWidth="1"/>
    <col min="9" max="9" width="15.5703125" style="1" customWidth="1"/>
    <col min="10" max="10" width="2.7109375" style="1" customWidth="1"/>
    <col min="11" max="13" width="15.5703125" style="1" customWidth="1" outlineLevel="1"/>
    <col min="14" max="14" width="15.5703125" style="1" hidden="1" customWidth="1" outlineLevel="1"/>
    <col min="15" max="15" width="15.5703125" style="1" customWidth="1" outlineLevel="1"/>
    <col min="16" max="16" width="2.7109375" style="1" customWidth="1" outlineLevel="1"/>
    <col min="17" max="20" width="15.5703125" style="1" customWidth="1"/>
    <col min="21" max="21" width="11.42578125" style="1"/>
    <col min="22" max="22" width="15.7109375" style="1" customWidth="1"/>
    <col min="23" max="16384" width="11.42578125" style="1"/>
  </cols>
  <sheetData>
    <row r="2" spans="1:22" ht="30.75" customHeight="1" x14ac:dyDescent="0.2">
      <c r="B2" s="71"/>
      <c r="C2" s="71"/>
      <c r="D2" s="72" t="s">
        <v>15</v>
      </c>
      <c r="E2" s="72"/>
      <c r="F2" s="72"/>
      <c r="G2" s="72"/>
      <c r="H2" s="72"/>
      <c r="I2" s="72"/>
      <c r="J2" s="72"/>
      <c r="K2" s="72"/>
      <c r="L2" s="72"/>
      <c r="M2" s="72"/>
      <c r="N2" s="72"/>
      <c r="O2" s="72"/>
      <c r="P2" s="72"/>
      <c r="Q2" s="72"/>
      <c r="R2" s="72"/>
      <c r="S2" s="72"/>
      <c r="T2" s="72"/>
    </row>
    <row r="3" spans="1:22" ht="48.75" customHeight="1" x14ac:dyDescent="0.2">
      <c r="B3" s="71"/>
      <c r="C3" s="71"/>
      <c r="D3" s="66" t="s">
        <v>44</v>
      </c>
      <c r="E3" s="67"/>
      <c r="F3" s="67"/>
      <c r="G3" s="67"/>
      <c r="H3" s="67"/>
      <c r="I3" s="67"/>
      <c r="J3" s="67"/>
      <c r="K3" s="67"/>
      <c r="L3" s="67"/>
      <c r="M3" s="67"/>
      <c r="N3" s="67"/>
      <c r="O3" s="67"/>
      <c r="P3" s="67"/>
      <c r="Q3" s="67"/>
      <c r="R3" s="67"/>
      <c r="S3" s="67"/>
      <c r="T3" s="68"/>
    </row>
    <row r="4" spans="1:22" ht="86.25" customHeight="1" thickBot="1" x14ac:dyDescent="0.25">
      <c r="B4" s="89" t="s">
        <v>28</v>
      </c>
      <c r="C4" s="90"/>
      <c r="D4" s="91"/>
      <c r="E4" s="92"/>
      <c r="G4" s="7" t="s">
        <v>45</v>
      </c>
      <c r="I4" s="7" t="s">
        <v>46</v>
      </c>
      <c r="K4" s="8" t="s">
        <v>29</v>
      </c>
      <c r="L4" s="8" t="s">
        <v>2</v>
      </c>
      <c r="M4" s="8" t="s">
        <v>30</v>
      </c>
      <c r="N4" s="8" t="s">
        <v>10</v>
      </c>
      <c r="O4" s="9" t="s">
        <v>3</v>
      </c>
      <c r="Q4" s="93" t="s">
        <v>19</v>
      </c>
      <c r="R4" s="94"/>
      <c r="S4" s="94"/>
      <c r="T4" s="95"/>
    </row>
    <row r="5" spans="1:22" ht="38.25" customHeight="1" thickBot="1" x14ac:dyDescent="0.25">
      <c r="B5" s="2" t="s">
        <v>0</v>
      </c>
      <c r="C5" s="60" t="s">
        <v>14</v>
      </c>
      <c r="D5" s="62" t="s">
        <v>1</v>
      </c>
      <c r="E5" s="61" t="s">
        <v>54</v>
      </c>
      <c r="G5" s="7" t="s">
        <v>13</v>
      </c>
      <c r="I5" s="7" t="s">
        <v>13</v>
      </c>
      <c r="K5" s="10" t="s">
        <v>5</v>
      </c>
      <c r="L5" s="10" t="s">
        <v>5</v>
      </c>
      <c r="M5" s="10" t="s">
        <v>5</v>
      </c>
      <c r="N5" s="11" t="s">
        <v>11</v>
      </c>
      <c r="O5" s="10" t="s">
        <v>5</v>
      </c>
      <c r="Q5" s="7" t="s">
        <v>13</v>
      </c>
      <c r="R5" s="7" t="s">
        <v>24</v>
      </c>
      <c r="S5" s="7" t="s">
        <v>25</v>
      </c>
      <c r="T5" s="7" t="s">
        <v>26</v>
      </c>
    </row>
    <row r="6" spans="1:22" ht="84.75" customHeight="1" thickBot="1" x14ac:dyDescent="0.25">
      <c r="B6" s="58">
        <v>1</v>
      </c>
      <c r="C6" s="59" t="s">
        <v>50</v>
      </c>
      <c r="D6" s="57" t="s">
        <v>41</v>
      </c>
      <c r="E6" s="57">
        <v>1</v>
      </c>
      <c r="G6" s="12">
        <v>2985000</v>
      </c>
      <c r="H6" s="13"/>
      <c r="I6" s="12">
        <v>5259800</v>
      </c>
      <c r="J6" s="13"/>
      <c r="K6" s="14">
        <f>ROUND(MIN(G6,I6),2)</f>
        <v>2985000</v>
      </c>
      <c r="L6" s="65">
        <f>ROUND(AVERAGE(G6,I6),2)</f>
        <v>4122400</v>
      </c>
      <c r="M6" s="14">
        <f>+MAX(G6,I6)</f>
        <v>5259800</v>
      </c>
      <c r="N6" s="15">
        <f t="shared" ref="N6" si="0">+(L6/K6)-1</f>
        <v>0.38103852596314902</v>
      </c>
      <c r="O6" s="63">
        <f>+ROUND(AVERAGE(K6,L6),2)</f>
        <v>3553700</v>
      </c>
      <c r="Q6" s="64">
        <f>O6</f>
        <v>3553700</v>
      </c>
      <c r="R6" s="24">
        <f>+ROUND((Q6*0.19),2)</f>
        <v>675203</v>
      </c>
      <c r="S6" s="24">
        <f>+Q6+R6</f>
        <v>4228903</v>
      </c>
      <c r="T6" s="16">
        <f>+S6*E6</f>
        <v>4228903</v>
      </c>
      <c r="V6" s="13"/>
    </row>
    <row r="7" spans="1:22" ht="33" customHeight="1" x14ac:dyDescent="0.2">
      <c r="B7" s="82" t="s">
        <v>12</v>
      </c>
      <c r="C7" s="82"/>
      <c r="D7" s="82"/>
      <c r="E7" s="82"/>
      <c r="G7" s="18"/>
      <c r="I7" s="18"/>
      <c r="K7" s="83"/>
      <c r="L7" s="84"/>
      <c r="M7" s="84"/>
      <c r="N7" s="84"/>
      <c r="O7" s="85"/>
      <c r="Q7" s="19"/>
      <c r="R7" s="19"/>
      <c r="S7" s="19"/>
      <c r="T7" s="20">
        <f>SUM(T6:T6)</f>
        <v>4228903</v>
      </c>
    </row>
    <row r="9" spans="1:22" x14ac:dyDescent="0.2">
      <c r="B9" s="21" t="s">
        <v>4</v>
      </c>
      <c r="C9" s="21"/>
      <c r="D9" s="22"/>
      <c r="E9" s="22"/>
      <c r="F9" s="22"/>
    </row>
    <row r="10" spans="1:22" ht="27" customHeight="1" x14ac:dyDescent="0.2">
      <c r="B10" s="73" t="s">
        <v>47</v>
      </c>
      <c r="C10" s="74"/>
      <c r="D10" s="74"/>
      <c r="E10" s="74"/>
      <c r="F10" s="74"/>
      <c r="G10" s="74"/>
      <c r="H10" s="74"/>
      <c r="I10" s="75"/>
    </row>
    <row r="11" spans="1:22" ht="46.5" customHeight="1" x14ac:dyDescent="0.2">
      <c r="B11" s="76" t="s">
        <v>49</v>
      </c>
      <c r="C11" s="77"/>
      <c r="D11" s="77"/>
      <c r="E11" s="77"/>
      <c r="F11" s="77"/>
      <c r="G11" s="77"/>
      <c r="H11" s="77"/>
      <c r="I11" s="78"/>
    </row>
    <row r="12" spans="1:22" ht="63" customHeight="1" x14ac:dyDescent="0.2">
      <c r="A12" s="38"/>
      <c r="B12" s="79" t="s">
        <v>33</v>
      </c>
      <c r="C12" s="80"/>
      <c r="D12" s="80"/>
      <c r="E12" s="80"/>
      <c r="F12" s="80"/>
      <c r="G12" s="80"/>
      <c r="H12" s="80"/>
      <c r="I12" s="81"/>
    </row>
    <row r="13" spans="1:22" x14ac:dyDescent="0.2">
      <c r="A13" s="38"/>
      <c r="B13" s="54"/>
      <c r="C13" s="54"/>
      <c r="D13" s="54"/>
      <c r="E13" s="54"/>
      <c r="F13" s="54"/>
      <c r="G13" s="38"/>
      <c r="H13" s="38"/>
      <c r="I13" s="38"/>
    </row>
    <row r="14" spans="1:22" ht="15.75" customHeight="1" x14ac:dyDescent="0.2">
      <c r="A14" s="38"/>
      <c r="B14" s="69" t="s">
        <v>48</v>
      </c>
      <c r="C14" s="70"/>
      <c r="D14" s="46"/>
      <c r="E14" s="46"/>
      <c r="F14" s="46"/>
      <c r="G14" s="38"/>
      <c r="H14" s="46"/>
      <c r="I14" s="38"/>
    </row>
    <row r="15" spans="1:22" ht="15.75" customHeight="1" x14ac:dyDescent="0.2">
      <c r="A15" s="38"/>
      <c r="B15" s="69" t="s">
        <v>40</v>
      </c>
      <c r="C15" s="70"/>
      <c r="D15" s="46"/>
      <c r="E15" s="46"/>
      <c r="F15" s="46"/>
      <c r="G15" s="38"/>
      <c r="H15" s="46"/>
      <c r="I15" s="38"/>
    </row>
    <row r="16" spans="1:22" x14ac:dyDescent="0.2">
      <c r="A16" s="38"/>
      <c r="B16" s="38"/>
      <c r="C16" s="88"/>
      <c r="D16" s="88"/>
      <c r="E16" s="88"/>
      <c r="F16" s="88"/>
      <c r="G16" s="88"/>
      <c r="H16" s="88"/>
      <c r="I16" s="38"/>
    </row>
    <row r="17" spans="1:9" s="23" customFormat="1" ht="38.25" x14ac:dyDescent="0.25">
      <c r="A17" s="53"/>
      <c r="B17" s="47" t="s">
        <v>20</v>
      </c>
      <c r="C17" s="47" t="s">
        <v>39</v>
      </c>
      <c r="D17" s="51"/>
      <c r="E17" s="86"/>
      <c r="F17" s="87"/>
      <c r="G17" s="53"/>
      <c r="H17" s="53"/>
      <c r="I17" s="53"/>
    </row>
    <row r="18" spans="1:9" s="23" customFormat="1" ht="38.25" x14ac:dyDescent="0.25">
      <c r="A18" s="53"/>
      <c r="B18" s="47" t="s">
        <v>21</v>
      </c>
      <c r="C18" s="47" t="s">
        <v>42</v>
      </c>
      <c r="D18" s="51"/>
      <c r="E18" s="86"/>
      <c r="F18" s="87"/>
      <c r="G18" s="53"/>
      <c r="H18" s="53"/>
      <c r="I18" s="53"/>
    </row>
    <row r="19" spans="1:9" x14ac:dyDescent="0.2">
      <c r="A19" s="38"/>
      <c r="B19" s="38"/>
      <c r="C19" s="38"/>
      <c r="D19" s="38"/>
      <c r="E19" s="38"/>
      <c r="F19" s="38"/>
      <c r="G19" s="38"/>
      <c r="H19" s="38"/>
      <c r="I19" s="38"/>
    </row>
    <row r="20" spans="1:9" x14ac:dyDescent="0.2">
      <c r="A20" s="38"/>
      <c r="B20" s="38"/>
      <c r="C20" s="38"/>
      <c r="D20" s="38"/>
      <c r="E20" s="38"/>
      <c r="F20" s="38"/>
      <c r="G20" s="38"/>
      <c r="H20" s="38"/>
      <c r="I20" s="38"/>
    </row>
    <row r="21" spans="1:9" x14ac:dyDescent="0.2">
      <c r="A21" s="38"/>
      <c r="B21" s="38"/>
      <c r="C21" s="38"/>
      <c r="D21" s="38"/>
      <c r="E21" s="38"/>
      <c r="F21" s="38"/>
      <c r="G21" s="38"/>
      <c r="H21" s="38"/>
      <c r="I21" s="38"/>
    </row>
    <row r="22" spans="1:9" x14ac:dyDescent="0.2">
      <c r="A22" s="38"/>
      <c r="B22" s="38"/>
      <c r="C22" s="38"/>
      <c r="D22" s="38"/>
      <c r="E22" s="38"/>
      <c r="F22" s="38"/>
      <c r="G22" s="38"/>
      <c r="H22" s="38"/>
      <c r="I22" s="38"/>
    </row>
  </sheetData>
  <mergeCells count="15">
    <mergeCell ref="E17:F17"/>
    <mergeCell ref="E18:F18"/>
    <mergeCell ref="C16:H16"/>
    <mergeCell ref="B4:E4"/>
    <mergeCell ref="Q4:T4"/>
    <mergeCell ref="B15:C15"/>
    <mergeCell ref="D3:T3"/>
    <mergeCell ref="B14:C14"/>
    <mergeCell ref="B2:C3"/>
    <mergeCell ref="D2:T2"/>
    <mergeCell ref="B10:I10"/>
    <mergeCell ref="B11:I11"/>
    <mergeCell ref="B12:I12"/>
    <mergeCell ref="B7:E7"/>
    <mergeCell ref="K7:O7"/>
  </mergeCells>
  <phoneticPr fontId="2" type="noConversion"/>
  <conditionalFormatting sqref="N6">
    <cfRule type="expression" dxfId="7" priority="1">
      <formula>$N6&gt;25%</formula>
    </cfRule>
    <cfRule type="expression" dxfId="6" priority="2">
      <formula>$N6&lt;24.99%</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E8503-9D64-4F51-9E57-0BACE887421D}">
  <dimension ref="A2:O24"/>
  <sheetViews>
    <sheetView showGridLines="0" zoomScale="115" zoomScaleNormal="115" workbookViewId="0">
      <selection activeCell="A6" sqref="A6"/>
    </sheetView>
  </sheetViews>
  <sheetFormatPr baseColWidth="10" defaultRowHeight="12.75" x14ac:dyDescent="0.2"/>
  <cols>
    <col min="1" max="1" width="3.5703125" style="1" customWidth="1"/>
    <col min="2" max="2" width="11.42578125" style="1"/>
    <col min="3" max="3" width="32.28515625" style="1" customWidth="1"/>
    <col min="4" max="4" width="11.42578125" style="1"/>
    <col min="5" max="5" width="12.42578125" style="1" customWidth="1"/>
    <col min="6" max="6" width="2.7109375" style="1" customWidth="1"/>
    <col min="7" max="7" width="19.28515625" style="1" customWidth="1"/>
    <col min="8" max="8" width="2.7109375" style="1" customWidth="1"/>
    <col min="9" max="10" width="11.42578125" style="1"/>
    <col min="11" max="11" width="2.7109375" style="1" customWidth="1"/>
    <col min="12" max="12" width="16.5703125" style="1" bestFit="1" customWidth="1"/>
    <col min="13" max="14" width="16.5703125" style="1" customWidth="1"/>
    <col min="15" max="15" width="16.5703125" style="1" bestFit="1" customWidth="1"/>
    <col min="16" max="16384" width="11.42578125" style="1"/>
  </cols>
  <sheetData>
    <row r="2" spans="1:15" ht="21" customHeight="1" x14ac:dyDescent="0.2">
      <c r="B2" s="104" t="s">
        <v>27</v>
      </c>
      <c r="C2" s="104"/>
      <c r="D2" s="104"/>
      <c r="E2" s="104"/>
      <c r="F2" s="104"/>
      <c r="G2" s="104"/>
      <c r="H2" s="104"/>
      <c r="I2" s="104"/>
      <c r="J2" s="104"/>
      <c r="K2" s="104"/>
      <c r="L2" s="104"/>
      <c r="M2" s="104"/>
      <c r="N2" s="104"/>
      <c r="O2" s="104"/>
    </row>
    <row r="3" spans="1:15" ht="63" customHeight="1" x14ac:dyDescent="0.2">
      <c r="B3" s="106"/>
      <c r="C3" s="106"/>
      <c r="D3" s="106"/>
      <c r="E3" s="106"/>
      <c r="F3" s="106" t="str">
        <f>+'ANEXO 1 ANÁLISIS DE COTIZACION'!D3</f>
        <v>SUSCRIPCIÓN AL SERVICIO PREPAGADO DE VOZ PARA EL EQUIPO SATELITAL IRIDIUM DE LA AERONAVE PROPIEDAD DE LA FISCALÍA GENERAL DE LA NACIÓN.</v>
      </c>
      <c r="G3" s="106"/>
      <c r="H3" s="106"/>
      <c r="I3" s="106"/>
      <c r="J3" s="106"/>
      <c r="K3" s="106"/>
      <c r="L3" s="106"/>
      <c r="M3" s="106"/>
      <c r="N3" s="106"/>
      <c r="O3" s="106"/>
    </row>
    <row r="4" spans="1:15" ht="38.25" x14ac:dyDescent="0.2">
      <c r="B4" s="104" t="s">
        <v>28</v>
      </c>
      <c r="C4" s="104"/>
      <c r="D4" s="104"/>
      <c r="E4" s="104"/>
      <c r="F4" s="103"/>
      <c r="G4" s="25" t="s">
        <v>51</v>
      </c>
      <c r="H4" s="103"/>
      <c r="I4" s="30" t="s">
        <v>52</v>
      </c>
      <c r="J4" s="30" t="s">
        <v>53</v>
      </c>
      <c r="K4" s="102"/>
      <c r="L4" s="93" t="s">
        <v>31</v>
      </c>
      <c r="M4" s="94"/>
      <c r="N4" s="94"/>
      <c r="O4" s="95"/>
    </row>
    <row r="5" spans="1:15" s="3" customFormat="1" ht="33" customHeight="1" x14ac:dyDescent="0.25">
      <c r="B5" s="25" t="s">
        <v>0</v>
      </c>
      <c r="C5" s="25" t="s">
        <v>14</v>
      </c>
      <c r="D5" s="25" t="s">
        <v>1</v>
      </c>
      <c r="E5" s="25" t="s">
        <v>54</v>
      </c>
      <c r="F5" s="103"/>
      <c r="G5" s="25" t="s">
        <v>22</v>
      </c>
      <c r="H5" s="103"/>
      <c r="I5" s="31">
        <v>1.5186999999999999</v>
      </c>
      <c r="J5" s="31">
        <v>1.6042000000000001</v>
      </c>
      <c r="K5" s="102"/>
      <c r="L5" s="7" t="s">
        <v>13</v>
      </c>
      <c r="M5" s="7" t="s">
        <v>24</v>
      </c>
      <c r="N5" s="7" t="s">
        <v>25</v>
      </c>
      <c r="O5" s="7" t="s">
        <v>6</v>
      </c>
    </row>
    <row r="6" spans="1:15" ht="83.25" customHeight="1" x14ac:dyDescent="0.2">
      <c r="B6" s="26">
        <v>1</v>
      </c>
      <c r="C6" s="27" t="str">
        <f>+'ANEXO 1 ANÁLISIS DE COTIZACION'!C6</f>
        <v>Suscripción al Servicio de telefonía satelital Iridium que incluya sim card y seiscientos (600) minutos. (según especificaciones técnicas)</v>
      </c>
      <c r="D6" s="26" t="s">
        <v>38</v>
      </c>
      <c r="E6" s="56">
        <f>+'ANEXO 1 ANÁLISIS DE COTIZACION'!E6</f>
        <v>1</v>
      </c>
      <c r="F6" s="103"/>
      <c r="G6" s="28">
        <v>2320000</v>
      </c>
      <c r="H6" s="103"/>
      <c r="I6" s="105">
        <f t="shared" ref="I6" si="0">ROUND($J$5/$I$5*G6,2)</f>
        <v>2450611.71</v>
      </c>
      <c r="J6" s="105"/>
      <c r="K6" s="102"/>
      <c r="L6" s="29">
        <f t="shared" ref="L6" si="1">ROUND(I6,2)</f>
        <v>2450611.71</v>
      </c>
      <c r="M6" s="29">
        <f t="shared" ref="M6" si="2">+ROUND((L6*0.19),2)</f>
        <v>465616.22</v>
      </c>
      <c r="N6" s="29">
        <f t="shared" ref="N6" si="3">+L6+M6</f>
        <v>2916227.9299999997</v>
      </c>
      <c r="O6" s="29">
        <f t="shared" ref="O6" si="4">ROUND(N6*E6,2)</f>
        <v>2916227.93</v>
      </c>
    </row>
    <row r="7" spans="1:15" x14ac:dyDescent="0.2">
      <c r="C7" s="6"/>
    </row>
    <row r="8" spans="1:15" x14ac:dyDescent="0.2">
      <c r="B8" s="21" t="s">
        <v>4</v>
      </c>
      <c r="C8" s="21"/>
      <c r="D8" s="22"/>
      <c r="E8" s="22"/>
      <c r="F8" s="22"/>
    </row>
    <row r="9" spans="1:15" ht="31.5" customHeight="1" x14ac:dyDescent="0.2">
      <c r="B9" s="96" t="s">
        <v>37</v>
      </c>
      <c r="C9" s="97"/>
      <c r="D9" s="97"/>
      <c r="E9" s="97"/>
      <c r="F9" s="97"/>
      <c r="G9" s="97"/>
      <c r="H9" s="97"/>
      <c r="I9" s="97"/>
      <c r="J9" s="97"/>
      <c r="K9" s="97"/>
      <c r="L9" s="98"/>
    </row>
    <row r="10" spans="1:15" ht="36" customHeight="1" x14ac:dyDescent="0.2">
      <c r="A10" s="38"/>
      <c r="B10" s="99" t="s">
        <v>32</v>
      </c>
      <c r="C10" s="100"/>
      <c r="D10" s="100"/>
      <c r="E10" s="100"/>
      <c r="F10" s="100"/>
      <c r="G10" s="100"/>
      <c r="H10" s="100"/>
      <c r="I10" s="100"/>
      <c r="J10" s="100"/>
      <c r="K10" s="100"/>
      <c r="L10" s="101"/>
    </row>
    <row r="11" spans="1:15" ht="51.75" customHeight="1" x14ac:dyDescent="0.2">
      <c r="A11" s="38"/>
      <c r="B11" s="99" t="s">
        <v>33</v>
      </c>
      <c r="C11" s="100"/>
      <c r="D11" s="100"/>
      <c r="E11" s="100"/>
      <c r="F11" s="100"/>
      <c r="G11" s="100"/>
      <c r="H11" s="100"/>
      <c r="I11" s="100"/>
      <c r="J11" s="100"/>
      <c r="K11" s="100"/>
      <c r="L11" s="101"/>
    </row>
    <row r="12" spans="1:15" x14ac:dyDescent="0.2">
      <c r="A12" s="38"/>
      <c r="B12" s="38"/>
      <c r="C12" s="52"/>
      <c r="D12" s="38"/>
      <c r="E12" s="38"/>
      <c r="F12" s="38"/>
      <c r="G12" s="38"/>
      <c r="H12" s="38"/>
      <c r="I12" s="38"/>
      <c r="J12" s="38"/>
      <c r="K12" s="38"/>
      <c r="L12" s="38"/>
    </row>
    <row r="13" spans="1:15" x14ac:dyDescent="0.2">
      <c r="A13" s="38"/>
      <c r="B13" s="69" t="s">
        <v>48</v>
      </c>
      <c r="C13" s="70"/>
      <c r="D13" s="46"/>
      <c r="E13" s="46"/>
      <c r="F13" s="46"/>
      <c r="G13" s="38"/>
      <c r="H13" s="46"/>
      <c r="I13" s="38"/>
      <c r="J13" s="38"/>
      <c r="K13" s="38"/>
      <c r="L13" s="38"/>
    </row>
    <row r="14" spans="1:15" x14ac:dyDescent="0.2">
      <c r="A14" s="38"/>
      <c r="B14" s="69" t="s">
        <v>40</v>
      </c>
      <c r="C14" s="70"/>
      <c r="D14" s="46"/>
      <c r="E14" s="46"/>
      <c r="F14" s="46"/>
      <c r="G14" s="38"/>
      <c r="H14" s="46"/>
      <c r="I14" s="38"/>
      <c r="J14" s="38"/>
      <c r="K14" s="38"/>
      <c r="L14" s="38"/>
    </row>
    <row r="15" spans="1:15" x14ac:dyDescent="0.2">
      <c r="A15" s="38"/>
      <c r="B15" s="38"/>
      <c r="C15" s="88"/>
      <c r="D15" s="88"/>
      <c r="E15" s="88"/>
      <c r="F15" s="88"/>
      <c r="G15" s="88"/>
      <c r="H15" s="88"/>
      <c r="I15" s="38"/>
      <c r="J15" s="38"/>
      <c r="K15" s="38"/>
      <c r="L15" s="38"/>
    </row>
    <row r="16" spans="1:15" ht="50.25" customHeight="1" x14ac:dyDescent="0.25">
      <c r="A16" s="38"/>
      <c r="B16" s="47" t="s">
        <v>20</v>
      </c>
      <c r="C16" s="47" t="s">
        <v>39</v>
      </c>
      <c r="D16" s="51"/>
      <c r="E16" s="86"/>
      <c r="F16" s="87"/>
      <c r="G16" s="53"/>
      <c r="H16" s="53"/>
      <c r="I16" s="38"/>
      <c r="J16" s="38"/>
      <c r="K16" s="38"/>
      <c r="L16" s="38"/>
    </row>
    <row r="17" spans="1:12" ht="50.25" customHeight="1" x14ac:dyDescent="0.25">
      <c r="A17" s="38"/>
      <c r="B17" s="47" t="s">
        <v>21</v>
      </c>
      <c r="C17" s="47" t="s">
        <v>42</v>
      </c>
      <c r="D17" s="51"/>
      <c r="E17" s="86"/>
      <c r="F17" s="87"/>
      <c r="G17" s="53"/>
      <c r="H17" s="53"/>
      <c r="I17" s="38"/>
      <c r="J17" s="38"/>
      <c r="K17" s="38"/>
      <c r="L17" s="38"/>
    </row>
    <row r="19" spans="1:12" ht="60.75" customHeight="1" x14ac:dyDescent="0.2"/>
    <row r="20" spans="1:12" ht="64.5" customHeight="1" x14ac:dyDescent="0.2"/>
    <row r="21" spans="1:12" ht="50.25" customHeight="1" x14ac:dyDescent="0.2"/>
    <row r="22" spans="1:12" ht="18.75" customHeight="1" x14ac:dyDescent="0.2"/>
    <row r="23" spans="1:12" ht="16.5" customHeight="1" x14ac:dyDescent="0.2"/>
    <row r="24" spans="1:12" ht="16.5" customHeight="1" x14ac:dyDescent="0.2"/>
  </sheetData>
  <mergeCells count="17">
    <mergeCell ref="K4:K6"/>
    <mergeCell ref="F4:F6"/>
    <mergeCell ref="H4:H6"/>
    <mergeCell ref="B14:C14"/>
    <mergeCell ref="B2:O2"/>
    <mergeCell ref="L4:O4"/>
    <mergeCell ref="I6:J6"/>
    <mergeCell ref="B4:E4"/>
    <mergeCell ref="B3:E3"/>
    <mergeCell ref="F3:O3"/>
    <mergeCell ref="E16:F16"/>
    <mergeCell ref="E17:F17"/>
    <mergeCell ref="B9:L9"/>
    <mergeCell ref="B10:L10"/>
    <mergeCell ref="B11:L11"/>
    <mergeCell ref="B13:C13"/>
    <mergeCell ref="C15:H1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C1675-C758-4377-81BC-855B44FFC4F1}">
  <dimension ref="A2:T19"/>
  <sheetViews>
    <sheetView showGridLines="0" zoomScaleNormal="100" workbookViewId="0"/>
  </sheetViews>
  <sheetFormatPr baseColWidth="10" defaultRowHeight="12.75" x14ac:dyDescent="0.2"/>
  <cols>
    <col min="1" max="1" width="3.5703125" style="1" customWidth="1"/>
    <col min="2" max="2" width="7.5703125" style="1" customWidth="1"/>
    <col min="3" max="3" width="36.85546875" style="1" customWidth="1"/>
    <col min="4" max="4" width="11.42578125" style="1"/>
    <col min="5" max="5" width="12" style="1" customWidth="1"/>
    <col min="6" max="6" width="2.7109375" style="1" customWidth="1"/>
    <col min="7" max="7" width="18.85546875" style="1" customWidth="1"/>
    <col min="8" max="8" width="2.7109375" style="1" customWidth="1"/>
    <col min="9" max="9" width="18.42578125" style="1" customWidth="1"/>
    <col min="10" max="10" width="2.7109375" style="1" customWidth="1"/>
    <col min="11" max="11" width="17.85546875" style="1" hidden="1" customWidth="1"/>
    <col min="12" max="12" width="2.7109375" style="1" hidden="1" customWidth="1"/>
    <col min="13" max="15" width="13.5703125" style="1" customWidth="1"/>
    <col min="16" max="16" width="18.28515625" style="1" customWidth="1"/>
    <col min="17" max="17" width="11.42578125" style="1"/>
    <col min="18" max="18" width="11.85546875" style="1" bestFit="1" customWidth="1"/>
    <col min="19" max="16384" width="11.42578125" style="1"/>
  </cols>
  <sheetData>
    <row r="2" spans="1:20" ht="30.75" customHeight="1" x14ac:dyDescent="0.2">
      <c r="B2" s="71"/>
      <c r="C2" s="71"/>
      <c r="D2" s="107" t="s">
        <v>17</v>
      </c>
      <c r="E2" s="108"/>
      <c r="F2" s="108"/>
      <c r="G2" s="108"/>
      <c r="H2" s="108"/>
      <c r="I2" s="108"/>
      <c r="J2" s="108"/>
      <c r="K2" s="108"/>
      <c r="L2" s="108"/>
      <c r="M2" s="108"/>
      <c r="N2" s="108"/>
      <c r="O2" s="108"/>
      <c r="P2" s="109"/>
    </row>
    <row r="3" spans="1:20" ht="65.25" customHeight="1" x14ac:dyDescent="0.2">
      <c r="B3" s="71"/>
      <c r="C3" s="71"/>
      <c r="D3" s="66" t="str">
        <f>+'ANEXO 1 ANÁLISIS DE COTIZACION'!D3</f>
        <v>SUSCRIPCIÓN AL SERVICIO PREPAGADO DE VOZ PARA EL EQUIPO SATELITAL IRIDIUM DE LA AERONAVE PROPIEDAD DE LA FISCALÍA GENERAL DE LA NACIÓN.</v>
      </c>
      <c r="E3" s="67"/>
      <c r="F3" s="67"/>
      <c r="G3" s="67"/>
      <c r="H3" s="67"/>
      <c r="I3" s="67"/>
      <c r="J3" s="67"/>
      <c r="K3" s="67"/>
      <c r="L3" s="67"/>
      <c r="M3" s="67"/>
      <c r="N3" s="67"/>
      <c r="O3" s="67"/>
      <c r="P3" s="68"/>
    </row>
    <row r="4" spans="1:20" ht="35.25" customHeight="1" x14ac:dyDescent="0.2">
      <c r="B4" s="89" t="s">
        <v>28</v>
      </c>
      <c r="C4" s="90"/>
      <c r="D4" s="90"/>
      <c r="E4" s="92"/>
      <c r="G4" s="41" t="s">
        <v>35</v>
      </c>
      <c r="H4" s="42"/>
      <c r="I4" s="41" t="s">
        <v>36</v>
      </c>
      <c r="K4" s="33" t="s">
        <v>34</v>
      </c>
      <c r="M4" s="93" t="s">
        <v>16</v>
      </c>
      <c r="N4" s="94"/>
      <c r="O4" s="94"/>
      <c r="P4" s="95"/>
      <c r="T4" s="36"/>
    </row>
    <row r="5" spans="1:20" ht="42.75" customHeight="1" x14ac:dyDescent="0.2">
      <c r="B5" s="7" t="s">
        <v>0</v>
      </c>
      <c r="C5" s="7" t="s">
        <v>14</v>
      </c>
      <c r="D5" s="7" t="s">
        <v>1</v>
      </c>
      <c r="E5" s="7" t="s">
        <v>54</v>
      </c>
      <c r="G5" s="43" t="s">
        <v>5</v>
      </c>
      <c r="H5" s="42"/>
      <c r="I5" s="43" t="s">
        <v>5</v>
      </c>
      <c r="K5" s="34" t="s">
        <v>11</v>
      </c>
      <c r="M5" s="7" t="s">
        <v>13</v>
      </c>
      <c r="N5" s="7" t="s">
        <v>24</v>
      </c>
      <c r="O5" s="7" t="s">
        <v>25</v>
      </c>
      <c r="P5" s="7" t="s">
        <v>6</v>
      </c>
    </row>
    <row r="6" spans="1:20" ht="80.25" customHeight="1" x14ac:dyDescent="0.2">
      <c r="B6" s="4">
        <v>1</v>
      </c>
      <c r="C6" s="5" t="str">
        <f>+'ANEXO 1 ANÁLISIS DE COTIZACION'!C6</f>
        <v>Suscripción al Servicio de telefonía satelital Iridium que incluya sim card y seiscientos (600) minutos. (según especificaciones técnicas)</v>
      </c>
      <c r="D6" s="4" t="s">
        <v>41</v>
      </c>
      <c r="E6" s="56">
        <f>+'ANEXO 1 ANÁLISIS DE COTIZACION'!E6</f>
        <v>1</v>
      </c>
      <c r="G6" s="16">
        <f>+'ANEXO 1 ANÁLISIS DE COTIZACION'!Q6</f>
        <v>3553700</v>
      </c>
      <c r="I6" s="16">
        <f>' ANEXO 2 ANÁLISIS DE COSTOS H.'!L6</f>
        <v>2450611.71</v>
      </c>
      <c r="K6" s="15">
        <f t="shared" ref="K6" si="0">+(G6/I6)-1</f>
        <v>0.45012773157768038</v>
      </c>
      <c r="M6" s="17">
        <f>ROUND(AVERAGE(G6,I6),2)</f>
        <v>3002155.86</v>
      </c>
      <c r="N6" s="17">
        <f t="shared" ref="N6" si="1">+ROUND((M6*0.19),2)</f>
        <v>570409.61</v>
      </c>
      <c r="O6" s="17">
        <f t="shared" ref="O6" si="2">+M6+N6</f>
        <v>3572565.4699999997</v>
      </c>
      <c r="P6" s="17">
        <f>+O6*E6</f>
        <v>3572565.4699999997</v>
      </c>
      <c r="R6" s="6"/>
      <c r="S6" s="13"/>
    </row>
    <row r="7" spans="1:20" ht="30" customHeight="1" x14ac:dyDescent="0.2">
      <c r="B7" s="110" t="s">
        <v>12</v>
      </c>
      <c r="C7" s="110"/>
      <c r="D7" s="110"/>
      <c r="E7" s="110"/>
      <c r="G7" s="18"/>
      <c r="I7" s="18"/>
      <c r="M7" s="83"/>
      <c r="N7" s="84"/>
      <c r="O7" s="85"/>
      <c r="P7" s="20">
        <f>SUM(P6:P6)</f>
        <v>3572565.4699999997</v>
      </c>
    </row>
    <row r="9" spans="1:20" x14ac:dyDescent="0.2">
      <c r="B9" s="21" t="s">
        <v>4</v>
      </c>
      <c r="C9" s="21"/>
      <c r="D9" s="22"/>
      <c r="E9" s="22"/>
      <c r="F9" s="22"/>
    </row>
    <row r="10" spans="1:20" ht="63" customHeight="1" x14ac:dyDescent="0.2">
      <c r="B10" s="111" t="s">
        <v>43</v>
      </c>
      <c r="C10" s="112"/>
      <c r="D10" s="112"/>
      <c r="E10" s="112"/>
      <c r="F10" s="112"/>
      <c r="G10" s="113"/>
      <c r="H10" s="35"/>
      <c r="I10" s="35"/>
      <c r="J10" s="35"/>
      <c r="K10" s="35"/>
      <c r="L10" s="35"/>
      <c r="M10" s="35"/>
      <c r="N10" s="35"/>
      <c r="O10" s="35"/>
    </row>
    <row r="11" spans="1:20" ht="50.25" customHeight="1" x14ac:dyDescent="0.2">
      <c r="A11" s="38"/>
      <c r="B11" s="111" t="s">
        <v>9</v>
      </c>
      <c r="C11" s="112"/>
      <c r="D11" s="112"/>
      <c r="E11" s="112"/>
      <c r="F11" s="112"/>
      <c r="G11" s="113"/>
      <c r="H11" s="35"/>
      <c r="I11" s="35"/>
      <c r="J11" s="35"/>
      <c r="K11" s="35"/>
      <c r="L11" s="35"/>
      <c r="M11" s="35"/>
      <c r="N11" s="35"/>
      <c r="O11" s="35"/>
    </row>
    <row r="12" spans="1:20" ht="18.75" customHeight="1" x14ac:dyDescent="0.2">
      <c r="A12" s="38"/>
      <c r="B12" s="48"/>
      <c r="C12" s="48"/>
      <c r="D12" s="48"/>
      <c r="E12" s="48"/>
      <c r="F12" s="48"/>
      <c r="G12" s="49"/>
      <c r="H12" s="35"/>
      <c r="I12" s="35"/>
      <c r="J12" s="35"/>
      <c r="K12" s="35"/>
      <c r="L12" s="35"/>
      <c r="M12" s="35"/>
      <c r="N12" s="35"/>
      <c r="O12" s="35"/>
    </row>
    <row r="13" spans="1:20" ht="16.5" customHeight="1" x14ac:dyDescent="0.2">
      <c r="A13" s="38"/>
      <c r="B13" s="69" t="s">
        <v>48</v>
      </c>
      <c r="C13" s="70"/>
      <c r="D13" s="46"/>
      <c r="E13" s="46"/>
      <c r="F13" s="46"/>
      <c r="G13" s="38"/>
    </row>
    <row r="14" spans="1:20" ht="16.5" customHeight="1" x14ac:dyDescent="0.2">
      <c r="A14" s="38"/>
      <c r="B14" s="69" t="s">
        <v>40</v>
      </c>
      <c r="C14" s="70"/>
      <c r="D14" s="46"/>
      <c r="E14" s="46"/>
      <c r="F14" s="46"/>
      <c r="G14" s="38"/>
    </row>
    <row r="15" spans="1:20" ht="16.5" customHeight="1" x14ac:dyDescent="0.2">
      <c r="A15" s="38"/>
      <c r="B15" s="50"/>
      <c r="C15" s="50"/>
      <c r="D15" s="46"/>
      <c r="E15" s="46"/>
      <c r="F15" s="46"/>
      <c r="G15" s="38"/>
    </row>
    <row r="16" spans="1:20" ht="38.25" x14ac:dyDescent="0.25">
      <c r="A16" s="38"/>
      <c r="B16" s="47" t="s">
        <v>20</v>
      </c>
      <c r="C16" s="47" t="s">
        <v>39</v>
      </c>
      <c r="D16" s="51"/>
      <c r="E16" s="86"/>
      <c r="F16" s="87"/>
      <c r="G16" s="38"/>
    </row>
    <row r="17" spans="1:16" ht="38.25" x14ac:dyDescent="0.25">
      <c r="A17" s="38"/>
      <c r="B17" s="47" t="s">
        <v>21</v>
      </c>
      <c r="C17" s="47" t="s">
        <v>42</v>
      </c>
      <c r="D17" s="51"/>
      <c r="E17" s="86"/>
      <c r="F17" s="87"/>
      <c r="G17" s="38"/>
    </row>
    <row r="18" spans="1:16" x14ac:dyDescent="0.2">
      <c r="A18" s="38"/>
      <c r="B18" s="38"/>
      <c r="C18" s="38"/>
      <c r="D18" s="38"/>
      <c r="E18" s="38"/>
      <c r="F18" s="38"/>
      <c r="G18" s="38"/>
    </row>
    <row r="19" spans="1:16" x14ac:dyDescent="0.2">
      <c r="P19" s="15"/>
    </row>
  </sheetData>
  <mergeCells count="13">
    <mergeCell ref="E17:F17"/>
    <mergeCell ref="B2:C3"/>
    <mergeCell ref="D2:P2"/>
    <mergeCell ref="D3:P3"/>
    <mergeCell ref="B4:E4"/>
    <mergeCell ref="M4:P4"/>
    <mergeCell ref="B7:E7"/>
    <mergeCell ref="M7:O7"/>
    <mergeCell ref="B10:G10"/>
    <mergeCell ref="B11:G11"/>
    <mergeCell ref="B13:C13"/>
    <mergeCell ref="E16:F16"/>
    <mergeCell ref="B14:C14"/>
  </mergeCells>
  <conditionalFormatting sqref="K6">
    <cfRule type="expression" dxfId="5" priority="5">
      <formula>$K6&gt;25%</formula>
    </cfRule>
    <cfRule type="expression" dxfId="4" priority="6">
      <formula>$K6&lt;24.99%</formula>
    </cfRule>
  </conditionalFormatting>
  <conditionalFormatting sqref="P19">
    <cfRule type="expression" dxfId="3" priority="1">
      <formula>$K19&gt;25%</formula>
    </cfRule>
    <cfRule type="expression" dxfId="2" priority="2">
      <formula>$K19&lt;24.99%</formula>
    </cfRule>
  </conditionalFormatting>
  <conditionalFormatting sqref="T4">
    <cfRule type="expression" dxfId="1" priority="3">
      <formula>$K4&gt;25%</formula>
    </cfRule>
    <cfRule type="expression" dxfId="0" priority="4">
      <formula>$K4&lt;24.99%</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741C-7A91-4676-88E0-03D578319681}">
  <dimension ref="A2:J19"/>
  <sheetViews>
    <sheetView showGridLines="0" tabSelected="1" zoomScale="145" zoomScaleNormal="145" workbookViewId="0"/>
  </sheetViews>
  <sheetFormatPr baseColWidth="10" defaultRowHeight="12.75" x14ac:dyDescent="0.2"/>
  <cols>
    <col min="1" max="1" width="2.5703125" style="1" customWidth="1"/>
    <col min="2" max="2" width="7.5703125" style="1" customWidth="1"/>
    <col min="3" max="3" width="35.5703125" style="1" customWidth="1"/>
    <col min="4" max="4" width="11" style="1" customWidth="1"/>
    <col min="5" max="5" width="12.85546875" style="1" customWidth="1"/>
    <col min="6" max="6" width="2.7109375" style="1" customWidth="1"/>
    <col min="7" max="10" width="15.140625" style="1" customWidth="1"/>
    <col min="11" max="16384" width="11.42578125" style="1"/>
  </cols>
  <sheetData>
    <row r="2" spans="1:10" ht="30.75" customHeight="1" x14ac:dyDescent="0.2">
      <c r="B2" s="71"/>
      <c r="C2" s="71"/>
      <c r="D2" s="107" t="s">
        <v>7</v>
      </c>
      <c r="E2" s="108"/>
      <c r="F2" s="108"/>
      <c r="G2" s="108"/>
      <c r="H2" s="108"/>
      <c r="I2" s="108"/>
      <c r="J2" s="109"/>
    </row>
    <row r="3" spans="1:10" ht="69" customHeight="1" x14ac:dyDescent="0.2">
      <c r="B3" s="71"/>
      <c r="C3" s="71"/>
      <c r="D3" s="66" t="str">
        <f>+'ANEXO 1 ANÁLISIS DE COTIZACION'!D3</f>
        <v>SUSCRIPCIÓN AL SERVICIO PREPAGADO DE VOZ PARA EL EQUIPO SATELITAL IRIDIUM DE LA AERONAVE PROPIEDAD DE LA FISCALÍA GENERAL DE LA NACIÓN.</v>
      </c>
      <c r="E3" s="67"/>
      <c r="F3" s="67"/>
      <c r="G3" s="67"/>
      <c r="H3" s="67"/>
      <c r="I3" s="67"/>
      <c r="J3" s="68"/>
    </row>
    <row r="4" spans="1:10" ht="31.5" customHeight="1" x14ac:dyDescent="0.2">
      <c r="B4" s="89" t="s">
        <v>28</v>
      </c>
      <c r="C4" s="90"/>
      <c r="D4" s="90"/>
      <c r="E4" s="92"/>
      <c r="G4" s="114" t="s">
        <v>8</v>
      </c>
      <c r="H4" s="115"/>
      <c r="I4" s="115"/>
      <c r="J4" s="116"/>
    </row>
    <row r="5" spans="1:10" ht="33" customHeight="1" x14ac:dyDescent="0.2">
      <c r="B5" s="7" t="s">
        <v>0</v>
      </c>
      <c r="C5" s="7" t="s">
        <v>14</v>
      </c>
      <c r="D5" s="7" t="s">
        <v>1</v>
      </c>
      <c r="E5" s="7" t="s">
        <v>54</v>
      </c>
      <c r="G5" s="7" t="s">
        <v>13</v>
      </c>
      <c r="H5" s="7" t="s">
        <v>24</v>
      </c>
      <c r="I5" s="7" t="s">
        <v>25</v>
      </c>
      <c r="J5" s="7" t="s">
        <v>6</v>
      </c>
    </row>
    <row r="6" spans="1:10" ht="51" customHeight="1" x14ac:dyDescent="0.2">
      <c r="B6" s="4">
        <v>1</v>
      </c>
      <c r="C6" s="5" t="str">
        <f>+'ANEXO 1 ANÁLISIS DE COTIZACION'!C6</f>
        <v>Suscripción al Servicio de telefonía satelital Iridium que incluya sim card y seiscientos (600) minutos. (según especificaciones técnicas)</v>
      </c>
      <c r="D6" s="4" t="s">
        <v>38</v>
      </c>
      <c r="E6" s="56">
        <f>+'ANEXO 1 ANÁLISIS DE COTIZACION'!E6</f>
        <v>1</v>
      </c>
      <c r="G6" s="17">
        <f>'ANEXO 3 PROYECCIÓN DE COSTOS'!M6</f>
        <v>3002155.86</v>
      </c>
      <c r="H6" s="17">
        <f>'ANEXO 3 PROYECCIÓN DE COSTOS'!N6</f>
        <v>570409.61</v>
      </c>
      <c r="I6" s="17">
        <f>'ANEXO 3 PROYECCIÓN DE COSTOS'!O6</f>
        <v>3572565.4699999997</v>
      </c>
      <c r="J6" s="16">
        <f t="shared" ref="J6" si="0">+I6*E6</f>
        <v>3572565.4699999997</v>
      </c>
    </row>
    <row r="7" spans="1:10" ht="16.5" customHeight="1" x14ac:dyDescent="0.2">
      <c r="B7" s="117" t="s">
        <v>12</v>
      </c>
      <c r="C7" s="118"/>
      <c r="D7" s="118"/>
      <c r="E7" s="119"/>
      <c r="G7" s="19"/>
      <c r="H7" s="19"/>
      <c r="I7" s="19"/>
      <c r="J7" s="20">
        <f>SUM(J6:J6)</f>
        <v>3572565.4699999997</v>
      </c>
    </row>
    <row r="8" spans="1:10" ht="16.5" customHeight="1" x14ac:dyDescent="0.2">
      <c r="B8" s="37"/>
      <c r="C8" s="37"/>
      <c r="D8" s="37"/>
      <c r="E8" s="37"/>
      <c r="F8" s="38"/>
      <c r="G8" s="38"/>
      <c r="H8" s="38"/>
      <c r="I8" s="38"/>
      <c r="J8" s="39"/>
    </row>
    <row r="9" spans="1:10" ht="46.5" customHeight="1" x14ac:dyDescent="0.2">
      <c r="B9" s="122" t="s">
        <v>18</v>
      </c>
      <c r="C9" s="122"/>
      <c r="D9" s="122"/>
      <c r="E9" s="122"/>
      <c r="F9" s="123">
        <f>J7</f>
        <v>3572565.4699999997</v>
      </c>
      <c r="G9" s="124"/>
      <c r="H9" s="124"/>
      <c r="I9" s="124"/>
      <c r="J9" s="125"/>
    </row>
    <row r="10" spans="1:10" ht="16.5" customHeight="1" x14ac:dyDescent="0.2">
      <c r="A10" s="38"/>
      <c r="B10" s="37"/>
      <c r="C10" s="37"/>
      <c r="D10" s="37"/>
      <c r="E10" s="37"/>
      <c r="F10" s="38"/>
      <c r="G10" s="38"/>
      <c r="H10" s="38"/>
      <c r="I10" s="38"/>
      <c r="J10" s="39"/>
    </row>
    <row r="11" spans="1:10" x14ac:dyDescent="0.2">
      <c r="A11" s="38"/>
      <c r="B11" s="44" t="s">
        <v>4</v>
      </c>
      <c r="C11" s="44"/>
      <c r="D11" s="45"/>
      <c r="E11" s="45"/>
      <c r="F11" s="45"/>
      <c r="G11" s="38"/>
      <c r="H11" s="38"/>
      <c r="I11" s="38"/>
      <c r="J11" s="38"/>
    </row>
    <row r="12" spans="1:10" ht="39" customHeight="1" x14ac:dyDescent="0.2">
      <c r="A12" s="38"/>
      <c r="B12" s="111" t="s">
        <v>23</v>
      </c>
      <c r="C12" s="112"/>
      <c r="D12" s="112"/>
      <c r="E12" s="112"/>
      <c r="F12" s="112"/>
      <c r="G12" s="112"/>
      <c r="H12" s="112"/>
      <c r="I12" s="112"/>
      <c r="J12" s="113"/>
    </row>
    <row r="13" spans="1:10" x14ac:dyDescent="0.2">
      <c r="A13" s="38"/>
      <c r="B13" s="40"/>
      <c r="C13" s="40"/>
      <c r="D13" s="40"/>
      <c r="E13" s="40"/>
      <c r="F13" s="40"/>
      <c r="G13" s="40"/>
      <c r="H13" s="40"/>
      <c r="I13" s="40"/>
      <c r="J13" s="40"/>
    </row>
    <row r="14" spans="1:10" x14ac:dyDescent="0.2">
      <c r="A14" s="38"/>
      <c r="B14" s="69" t="s">
        <v>48</v>
      </c>
      <c r="C14" s="70"/>
      <c r="D14" s="46"/>
      <c r="E14" s="46"/>
      <c r="F14" s="46"/>
      <c r="G14" s="38"/>
      <c r="H14" s="38"/>
      <c r="I14" s="38"/>
      <c r="J14" s="38"/>
    </row>
    <row r="15" spans="1:10" x14ac:dyDescent="0.2">
      <c r="A15" s="38"/>
      <c r="B15" s="69" t="s">
        <v>40</v>
      </c>
      <c r="C15" s="70"/>
      <c r="D15" s="46"/>
      <c r="E15" s="46"/>
      <c r="F15" s="46"/>
      <c r="G15" s="38"/>
      <c r="H15" s="38"/>
      <c r="I15" s="38"/>
      <c r="J15" s="38"/>
    </row>
    <row r="16" spans="1:10" x14ac:dyDescent="0.2">
      <c r="A16" s="38"/>
      <c r="B16" s="32"/>
      <c r="C16" s="32"/>
      <c r="D16" s="32"/>
      <c r="E16" s="32"/>
      <c r="F16" s="32"/>
      <c r="G16" s="38"/>
      <c r="H16" s="38"/>
      <c r="I16" s="38"/>
      <c r="J16" s="38"/>
    </row>
    <row r="17" spans="1:10" ht="38.25" x14ac:dyDescent="0.25">
      <c r="A17" s="38"/>
      <c r="B17" s="47" t="s">
        <v>20</v>
      </c>
      <c r="C17" s="47" t="s">
        <v>39</v>
      </c>
      <c r="D17" s="55"/>
      <c r="E17" s="120"/>
      <c r="F17" s="121"/>
      <c r="G17" s="38"/>
      <c r="H17" s="38"/>
      <c r="I17" s="38"/>
      <c r="J17" s="38"/>
    </row>
    <row r="18" spans="1:10" ht="38.25" x14ac:dyDescent="0.25">
      <c r="A18" s="38"/>
      <c r="B18" s="47" t="s">
        <v>21</v>
      </c>
      <c r="C18" s="47" t="s">
        <v>42</v>
      </c>
      <c r="D18" s="55"/>
      <c r="E18" s="120"/>
      <c r="F18" s="121"/>
      <c r="G18" s="38"/>
      <c r="H18" s="38"/>
      <c r="I18" s="38"/>
      <c r="J18" s="38"/>
    </row>
    <row r="19" spans="1:10" x14ac:dyDescent="0.2">
      <c r="A19" s="38"/>
      <c r="B19" s="38"/>
      <c r="C19" s="38"/>
      <c r="D19" s="38"/>
      <c r="E19" s="38"/>
      <c r="F19" s="38"/>
      <c r="G19" s="38"/>
      <c r="H19" s="38"/>
      <c r="I19" s="38"/>
      <c r="J19" s="38"/>
    </row>
  </sheetData>
  <mergeCells count="13">
    <mergeCell ref="E18:F18"/>
    <mergeCell ref="B9:E9"/>
    <mergeCell ref="B12:J12"/>
    <mergeCell ref="F9:J9"/>
    <mergeCell ref="E17:F17"/>
    <mergeCell ref="B14:C14"/>
    <mergeCell ref="B15:C15"/>
    <mergeCell ref="B4:E4"/>
    <mergeCell ref="G4:J4"/>
    <mergeCell ref="B7:E7"/>
    <mergeCell ref="D3:J3"/>
    <mergeCell ref="D2:J2"/>
    <mergeCell ref="B2:C3"/>
  </mergeCells>
  <pageMargins left="0.7" right="0.7" top="0.75" bottom="0.75" header="0.3" footer="0.3"/>
  <pageSetup paperSize="9" scale="6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ANEXO 1 ANÁLISIS DE COTIZACION</vt:lpstr>
      <vt:lpstr> ANEXO 2 ANÁLISIS DE COSTOS H.</vt:lpstr>
      <vt:lpstr>ANEXO 3 PROYECCIÓN DE COSTOS</vt:lpstr>
      <vt:lpstr>ANEXO 4 - ESTUDIO DEL SECTOR </vt:lpstr>
      <vt:lpstr>'ANEXO 4 - ESTUDIO DEL SECTOR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Carlos Alberto Espítia Benito</cp:lastModifiedBy>
  <cp:lastPrinted>2025-09-09T21:10:13Z</cp:lastPrinted>
  <dcterms:created xsi:type="dcterms:W3CDTF">2025-08-26T14:43:13Z</dcterms:created>
  <dcterms:modified xsi:type="dcterms:W3CDTF">2026-09-16T21:13:25Z</dcterms:modified>
</cp:coreProperties>
</file>