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mc:AlternateContent xmlns:mc="http://schemas.openxmlformats.org/markup-compatibility/2006">
    <mc:Choice Requires="x15">
      <x15ac:absPath xmlns:x15ac="http://schemas.microsoft.com/office/spreadsheetml/2010/11/ac" url="C:\Users\leonardo.palacios\Desktop\"/>
    </mc:Choice>
  </mc:AlternateContent>
  <xr:revisionPtr revIDLastSave="4" documentId="8_{A353B781-5151-40D7-8404-B2F5E2CD8D9E}" xr6:coauthVersionLast="47" xr6:coauthVersionMax="47" xr10:uidLastSave="{611872B4-69AE-4379-A336-95C2B4D0F322}"/>
  <bookViews>
    <workbookView xWindow="28680" yWindow="-120" windowWidth="29040" windowHeight="15720" xr2:uid="{75FEB2B7-D6B5-4429-A1A8-F23AEC277E08}"/>
  </bookViews>
  <sheets>
    <sheet name="CALCULO PRECIO TECHO" sheetId="1" r:id="rId1"/>
    <sheet name="ESTIMADO ENTREGAS X UBICACIÓN" sheetId="2" r:id="rId2"/>
    <sheet name="ESCENARIO CANT A PRECIO TECHO"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3" l="1"/>
  <c r="P14" i="1"/>
  <c r="O14" i="1"/>
  <c r="L13" i="3"/>
  <c r="L15" i="3"/>
  <c r="L14" i="3"/>
  <c r="L12" i="3"/>
  <c r="N12" i="1"/>
  <c r="N10" i="1"/>
  <c r="N8" i="1"/>
  <c r="N6" i="1"/>
  <c r="O6" i="1"/>
  <c r="Q6" i="1"/>
  <c r="R6" i="1"/>
  <c r="S6" i="1"/>
  <c r="Q7" i="1"/>
  <c r="R7" i="1"/>
  <c r="S7" i="1"/>
  <c r="O8" i="1"/>
  <c r="Q8" i="1"/>
  <c r="R8" i="1"/>
  <c r="S8" i="1"/>
  <c r="Q9" i="1"/>
  <c r="R9" i="1"/>
  <c r="S9" i="1"/>
  <c r="O10" i="1"/>
  <c r="Q10" i="1"/>
  <c r="R10" i="1"/>
  <c r="S10" i="1"/>
  <c r="Q11" i="1"/>
  <c r="R11" i="1"/>
  <c r="S11" i="1"/>
  <c r="W12" i="1"/>
  <c r="W11" i="1"/>
  <c r="W10" i="1"/>
  <c r="W9" i="1"/>
  <c r="W8" i="1"/>
  <c r="W7" i="1"/>
  <c r="W6" i="1"/>
  <c r="J38" i="3"/>
  <c r="G38" i="3"/>
  <c r="J37" i="3"/>
  <c r="G37" i="3"/>
  <c r="J36" i="3"/>
  <c r="G36" i="3"/>
  <c r="J35" i="3"/>
  <c r="G35" i="3"/>
  <c r="J34" i="3"/>
  <c r="G34" i="3"/>
  <c r="J33" i="3"/>
  <c r="J39" i="3" s="1"/>
  <c r="G33" i="3"/>
  <c r="G39" i="3" s="1"/>
  <c r="I11" i="3"/>
  <c r="I10" i="3"/>
  <c r="I9" i="3"/>
  <c r="I8" i="3"/>
  <c r="J8" i="3" s="1"/>
  <c r="I7" i="3"/>
  <c r="I6" i="3"/>
  <c r="M12" i="1"/>
  <c r="J9" i="3" l="1"/>
  <c r="J10" i="3"/>
  <c r="J7" i="3"/>
  <c r="J11" i="3"/>
  <c r="J12" i="3" l="1"/>
  <c r="I7" i="1"/>
  <c r="I8" i="1"/>
  <c r="I9" i="1"/>
  <c r="I10" i="1"/>
  <c r="I11" i="1"/>
  <c r="I6" i="1"/>
  <c r="J3" i="2"/>
  <c r="J4" i="2"/>
  <c r="J26" i="2"/>
  <c r="J25" i="2"/>
  <c r="J24" i="2"/>
  <c r="J23" i="2"/>
  <c r="J22" i="2"/>
  <c r="J21" i="2"/>
  <c r="J20" i="2"/>
  <c r="J19" i="2"/>
  <c r="J18" i="2"/>
  <c r="J17" i="2"/>
  <c r="J16" i="2"/>
  <c r="J15" i="2"/>
  <c r="J14" i="2"/>
  <c r="J13" i="2"/>
  <c r="J12" i="2"/>
  <c r="J11" i="2"/>
  <c r="J10" i="2"/>
  <c r="J9" i="2"/>
  <c r="J8" i="2"/>
  <c r="J7" i="2"/>
  <c r="J10" i="1" l="1"/>
  <c r="J6" i="1"/>
  <c r="J11" i="1"/>
  <c r="J9" i="1"/>
  <c r="J8" i="1"/>
  <c r="J7" i="1"/>
  <c r="S12" i="1"/>
  <c r="L8" i="1" l="1"/>
  <c r="J12" i="1"/>
  <c r="R12" i="1" s="1"/>
  <c r="L6" i="1"/>
  <c r="L10" i="1"/>
  <c r="F6" i="2"/>
  <c r="F5" i="2"/>
  <c r="F4" i="2"/>
  <c r="F3" i="2"/>
  <c r="J38" i="1"/>
  <c r="G38" i="1"/>
  <c r="J37" i="1"/>
  <c r="G37" i="1"/>
  <c r="J36" i="1"/>
  <c r="G36" i="1"/>
  <c r="J35" i="1"/>
  <c r="G35" i="1"/>
  <c r="K34" i="1"/>
  <c r="K39" i="1" s="1"/>
  <c r="J34" i="1"/>
  <c r="G34" i="1"/>
  <c r="J33" i="1"/>
  <c r="J39" i="1" s="1"/>
  <c r="G33" i="1"/>
  <c r="G39" i="1" s="1"/>
</calcChain>
</file>

<file path=xl/sharedStrings.xml><?xml version="1.0" encoding="utf-8"?>
<sst xmlns="http://schemas.openxmlformats.org/spreadsheetml/2006/main" count="172" uniqueCount="88">
  <si>
    <t>SUMINISTRO DE KITS DE ASEO REQUERIDOS EN EL MARCO DE LOS PROGRAMAS DE LA SUBSECRETARÍA DE ACCESO A LA JUSTICIA.</t>
  </si>
  <si>
    <t xml:space="preserve">No. ITEM </t>
  </si>
  <si>
    <t>ELEMENTO</t>
  </si>
  <si>
    <t>ESTABLECIMIENTO</t>
  </si>
  <si>
    <t>UNIDADES DE MEDIDA</t>
  </si>
  <si>
    <t xml:space="preserve"> CANTIDADES
Referencia.</t>
  </si>
  <si>
    <t>VALOR UNIT 
COTIZADO 
F. Social Creciendo </t>
  </si>
  <si>
    <t>VALOR UNIT 
COTIZADO 
F. Culbox </t>
  </si>
  <si>
    <t>PROMEDIO PRECIO UNITARIO
(*redondeo mas)</t>
  </si>
  <si>
    <r>
      <t>VALOR TOTAL COTIZADO
*</t>
    </r>
    <r>
      <rPr>
        <sz val="8"/>
        <color theme="1"/>
        <rFont val="Arial"/>
        <family val="2"/>
      </rPr>
      <t>valor unit. Incluido iva 
por cantidades proyectadas</t>
    </r>
  </si>
  <si>
    <t>VALOR NECESIDAD INICIAL POR ÁREA</t>
  </si>
  <si>
    <t>VALOR RECURSO PAA POR ÁREA</t>
  </si>
  <si>
    <t>VALOR POR AFECTAR DEL RECURSO</t>
  </si>
  <si>
    <t>DIFERENCIA</t>
  </si>
  <si>
    <t>VALIDACIÓN / AJUSTE DE LA NECESIDAD (CANTIDADES)</t>
  </si>
  <si>
    <t>VARIACIÓN DE CANTIDADES</t>
  </si>
  <si>
    <t>% VARIACIÓN</t>
  </si>
  <si>
    <t>PRECIO ESTIMADO CON AJUSTE AL PPTO</t>
  </si>
  <si>
    <t>KIT DE ASEO HOMBRE  - TIPO A</t>
  </si>
  <si>
    <t>CÁRCEL DISTRITAL</t>
  </si>
  <si>
    <t>Unidad</t>
  </si>
  <si>
    <t>KIT DE ASEO MUJER - TIPO A</t>
  </si>
  <si>
    <t>KIT DE ASEO HOMBRE  - TIPO B</t>
  </si>
  <si>
    <t>URI- CTPS</t>
  </si>
  <si>
    <t>KIT DE ASEO MUJER  - TIPO B</t>
  </si>
  <si>
    <t>KIT DE ASEO HOMBRE  - TIPO C</t>
  </si>
  <si>
    <t>DRPA</t>
  </si>
  <si>
    <t>KIT DE ASEO MUJER  - TIPO C</t>
  </si>
  <si>
    <t>CRITERIOS DEL EVENTO DE COTIZACIÓN.</t>
  </si>
  <si>
    <t>NOTAS IMPORTANTES PARA EL PROCESO DE CONTRATACIÓN:                                                                                                                                                                  
* Se establece como condición el hacer las entregas que se señalen  para cada equipamiento en la pestaña 2 de este documento para el horizonte del contrato.
* Cada entrega debe llevarse a cabo en las ubicaciones referenciadas en la tabla a continuación, en la ciudad de Bogotá, estos puntos de referencia y sus cantidades pueden estar sujetos a alguna variación en atención al flujo de población y ajustes logisticos.                                                                                                                                                                                                                                                      
* Pueden cotizar para el lote 1, y/o 2, y/o 3 conforme su interes en el proceso.</t>
  </si>
  <si>
    <t>1. Los precios cotizados deben EXPRESARSE EN PESOS COLOMBIANOS (COP), e incluir TODOS los costos directos e indirectos asociados al cumplimiento del objeto contractual.</t>
  </si>
  <si>
    <t>2. Los precios unitarios deben incluir TODOS los IMPUESTOS, TASAS Y CONTRIBUCIONES de orden nacional, distrital y municipal aplicables (IVA, ICA, retenciones, estampillas, etc.). Discriminar IVA en la columna correspondiente; si el bien está excluido o exento, registrar 0%. · Lo dispuesto en el Estatuto Tributario y demás normatividad relacionada, de acuerdo con la naturaleza de su empresa.</t>
  </si>
  <si>
    <t>3. El precio unitario debe tener en cuenta el descuento por concepto de estampillas distritales, correspondiente a un descuento por el 3,6% del valor de cada pago, de acuerdo con lo contemplado en cada uno de los siguientes acuerdos que se indican a continuación: 
· Estampilla Universidad Distrital 1.1% del valor del contrato (Acuerdo Distrital 696 del 28 de diciembre de 2017).  
· Estampilla procultura 0.5% del valor del contrato (Acuerdo 187 del 20 de diciembre de 2005). 
· Estampilla personas mayores 2.0% (Artículo 67 Acuerdo 645 del 09 de junio de 2016.</t>
  </si>
  <si>
    <t>4. Las cantidades indicadas son ESTIMADAS y podrán variar hasta en funsión del analisis de mercado resultante. En este sentido se considera el valor unitario como referencia para el calculo de precios,</t>
  </si>
  <si>
    <t>5. La validez mínima de la oferta debe ser de NOVENTA (120) DÍAS CALENDARIO contados a partir de la fecha de presentación.</t>
  </si>
  <si>
    <t>6. La forma de pago, plazos de entrega, garantías y demás condiciones se regiran por el pliego de condiciones del proceso de selección.</t>
  </si>
  <si>
    <t>7. La entrega de los bienes y/o servicios, debe efectuarse de acuerdo al cronograma de entregas pactado, con la presentación, calidad y características exigidas en las fichas técnicas anexas.</t>
  </si>
  <si>
    <t>8. Diligencie los datos del proponente y firme la cotización. Remita el archivo en formato .xlsx al correo de contacto del proceso dentro del plazo establecido en la invitación pública.</t>
  </si>
  <si>
    <t>9. El valor debe incluir cualquier costo administrativo u operativo que considere necesario para el cumplimiento de los requerimientos dados por la Ficha tecnica adjunta.</t>
  </si>
  <si>
    <t>COLCHONETAS 2025</t>
  </si>
  <si>
    <t>PRECIO</t>
  </si>
  <si>
    <t>CÁRCEL</t>
  </si>
  <si>
    <t>CER</t>
  </si>
  <si>
    <t>URI</t>
  </si>
  <si>
    <t>TOTAL</t>
  </si>
  <si>
    <t>COLCHONETA PLANA</t>
  </si>
  <si>
    <t>COLCHONETA PLEGABLE</t>
  </si>
  <si>
    <t>FORROS COLCHONETAS</t>
  </si>
  <si>
    <t>ALMOHADAS</t>
  </si>
  <si>
    <t>JUEGO DE CAMA</t>
  </si>
  <si>
    <t>COBIJAS</t>
  </si>
  <si>
    <t xml:space="preserve">EQUIPAMIENTO </t>
  </si>
  <si>
    <t>ENTREGA
 1</t>
  </si>
  <si>
    <t>ENTREGA 
2</t>
  </si>
  <si>
    <t>ENTREGA 
3</t>
  </si>
  <si>
    <t>CÁRCEL DISTRITAL
Carrera 8 # 1c -50 Sur, Bogotá. Barrio Calvo Sur</t>
  </si>
  <si>
    <t>N/A</t>
  </si>
  <si>
    <t>CAE CAMPO VERDE                                                                                                                     Cll 85 sur #94-35</t>
  </si>
  <si>
    <t>CDT</t>
  </si>
  <si>
    <t>ZONA 
1</t>
  </si>
  <si>
    <t>E-1 USAQUÉN 
Calle 165 N 8a 43 Barrio Danubio</t>
  </si>
  <si>
    <t xml:space="preserve">E-11 SUBA 
Carrera 92 N 146C - 49 </t>
  </si>
  <si>
    <t xml:space="preserve">E-12 BARRIOS UNIDOS 
Calle 72 N 62 - 81 </t>
  </si>
  <si>
    <t>E-3 SANTA FÉ 
Cr 13 N 40a - 26</t>
  </si>
  <si>
    <t>E-13 TEUSAQUILLO 
Cra. 5 # 29-46</t>
  </si>
  <si>
    <t>ZONA 
2</t>
  </si>
  <si>
    <t>E-4 SAN CRISTOBAL 
Avenida 1 de Mayo No. 1-90 San Blas</t>
  </si>
  <si>
    <t>E-5 USME 
Avenida Usme # 96A-97</t>
  </si>
  <si>
    <t>E-6 TUNJUELITO
Transversal 33 N 48C 21 sur</t>
  </si>
  <si>
    <t>E-18 RAFAEL URIBE URIBE
Carrera 24 H N. 27 - 39 Sur Barrio Centenario</t>
  </si>
  <si>
    <t xml:space="preserve">E-19 CIUDAD BOLÍVAR 
Diagonal 74 Sur 54 - 14 </t>
  </si>
  <si>
    <t>ZONA 
3</t>
  </si>
  <si>
    <t>E-7 BOSA 
Calle 65 J sur # 77N-23 Barrio San Pablo II</t>
  </si>
  <si>
    <t>E-8 KENNEDY 
Calle 41 D Sur # 78 N-05</t>
  </si>
  <si>
    <t>E-9 FONTIBÓN 
Cra. 98 #16 B-50</t>
  </si>
  <si>
    <t>E-10 ENGATIVÁ
Cr 78a 70 - 54</t>
  </si>
  <si>
    <t>E-22 TERMINAL 
Dg 22a 68d 90 Modulo 5 local 101</t>
  </si>
  <si>
    <t>ZONA 
4</t>
  </si>
  <si>
    <t>E-14 MÁRTIRES 
Cr 24 N 12 - 32 Barrio Ricaurte</t>
  </si>
  <si>
    <t>E-15 ANTONIO NARIÑO
Cr 24 N 18 - 90</t>
  </si>
  <si>
    <t>E-17 CANDELARIA 
Cr 7 N6a 12 Barrio Santa Barbara</t>
  </si>
  <si>
    <t>E- 16 URI PUENTE ARANDA 
Cr 40 N 10a 08</t>
  </si>
  <si>
    <t xml:space="preserve">KIT DE ASEO MUJER  - TIPO B </t>
  </si>
  <si>
    <t>*  Cantidades estimadas, sujetas a cambio por condiciones logisticas o flujo de la población beneficiaria.</t>
  </si>
  <si>
    <t xml:space="preserve"> CANTIDADES</t>
  </si>
  <si>
    <r>
      <t>VALOR PROCESO
*</t>
    </r>
    <r>
      <rPr>
        <sz val="8"/>
        <color theme="1"/>
        <rFont val="Arial"/>
        <family val="2"/>
      </rPr>
      <t>valor unit. Incluido iva 
por cantidades proyectadas</t>
    </r>
  </si>
  <si>
    <t>70% CAPITAL DE TRABAJO</t>
  </si>
  <si>
    <t>NOTAS IMPORTANTES PARA EL PROCESO DE CONTRATACIÓN:                                                                                                                                                                  
* Se establece como condición el hacer las entregas que se señalen  para cada equipamiento en la pestaña 2 de este documento para el horizonte del contrato.
* El presente proceso de contratación prevee como requisito técnico habilitante la entrega de muestras en relación a los kits de aseo del lote No. 1; este requisito opera en la etapa de verificación de requisitos habilitantes previa al evento de la puja de modo que únicamente podrán participar en la subasta los proponentes que hayan sido declarados habilitados técnicamente y el mismo se deberá tener en cuenta dentro de los costos del presente proceso. 
* Cada entrega debe llevarse a cabo en las ubicaciones referenciadas en la tabla a continuación, en la ciudad de Bogotá, estos puntos de referencia y sus cantidades pueden estar sujetos a alguna variación en atención al flujo de población y ajustes logisticos.                                                                                                                                                                                                                                                      
* Pueden cotizar para el lote 1, y/o 2, y/o 3 conforme su interes en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</si>
</sst>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0.000"/>
    <numFmt numFmtId="166" formatCode="#,##0.0000"/>
    <numFmt numFmtId="167" formatCode="#,##0.00000"/>
    <numFmt numFmtId="168" formatCode="0.0%"/>
  </numFmts>
  <fonts count="28">
    <font>
      <sz val="11"/>
      <color theme="1"/>
      <name val="Aptos Narrow"/>
      <family val="2"/>
      <scheme val="minor"/>
    </font>
    <font>
      <sz val="11"/>
      <color theme="1"/>
      <name val="Aptos Narrow"/>
      <family val="2"/>
      <scheme val="minor"/>
    </font>
    <font>
      <b/>
      <sz val="11"/>
      <color theme="1"/>
      <name val="Aptos Narrow"/>
      <family val="2"/>
      <scheme val="minor"/>
    </font>
    <font>
      <sz val="10"/>
      <color theme="1"/>
      <name val="Aptos Narrow"/>
      <family val="2"/>
      <scheme val="minor"/>
    </font>
    <font>
      <sz val="12"/>
      <color theme="1"/>
      <name val="Aptos Narrow"/>
      <family val="2"/>
      <scheme val="minor"/>
    </font>
    <font>
      <b/>
      <sz val="14"/>
      <color theme="1"/>
      <name val="Aptos Narrow"/>
      <family val="2"/>
      <scheme val="minor"/>
    </font>
    <font>
      <b/>
      <sz val="10"/>
      <color theme="1"/>
      <name val="Aptos Narrow"/>
      <family val="2"/>
      <scheme val="minor"/>
    </font>
    <font>
      <sz val="11"/>
      <name val="Calibri"/>
      <family val="2"/>
    </font>
    <font>
      <sz val="11"/>
      <color theme="1"/>
      <name val="Arial"/>
      <family val="2"/>
    </font>
    <font>
      <b/>
      <sz val="11"/>
      <color theme="1"/>
      <name val="Arial"/>
      <family val="2"/>
    </font>
    <font>
      <b/>
      <sz val="12"/>
      <color theme="1"/>
      <name val="Arial"/>
      <family val="2"/>
    </font>
    <font>
      <sz val="12"/>
      <color theme="1"/>
      <name val="Arial"/>
      <family val="2"/>
    </font>
    <font>
      <sz val="12"/>
      <color rgb="FF000000"/>
      <name val="Arial"/>
      <family val="2"/>
    </font>
    <font>
      <b/>
      <sz val="12"/>
      <color rgb="FF000000"/>
      <name val="Arial"/>
      <family val="2"/>
    </font>
    <font>
      <b/>
      <sz val="12"/>
      <name val="Arial"/>
      <family val="2"/>
    </font>
    <font>
      <sz val="12"/>
      <name val="Arial"/>
      <family val="2"/>
    </font>
    <font>
      <b/>
      <sz val="11"/>
      <color rgb="FF000000"/>
      <name val="Arial"/>
      <family val="2"/>
    </font>
    <font>
      <b/>
      <sz val="11"/>
      <name val="Arial"/>
      <family val="2"/>
    </font>
    <font>
      <sz val="11"/>
      <color rgb="FF000000"/>
      <name val="Arial"/>
      <family val="2"/>
    </font>
    <font>
      <sz val="11"/>
      <name val="Arial"/>
      <family val="2"/>
    </font>
    <font>
      <b/>
      <sz val="10"/>
      <name val="Arial"/>
      <family val="2"/>
    </font>
    <font>
      <sz val="8"/>
      <color theme="1"/>
      <name val="Arial"/>
      <family val="2"/>
    </font>
    <font>
      <b/>
      <sz val="11"/>
      <color rgb="FF000000"/>
      <name val="Aptos Narrow"/>
      <family val="2"/>
      <scheme val="minor"/>
    </font>
    <font>
      <b/>
      <sz val="14"/>
      <color theme="1"/>
      <name val="Arial"/>
      <family val="2"/>
    </font>
    <font>
      <b/>
      <sz val="11"/>
      <color theme="0"/>
      <name val="Arial"/>
      <family val="2"/>
    </font>
    <font>
      <b/>
      <sz val="14"/>
      <color theme="0"/>
      <name val="Arial"/>
      <family val="2"/>
    </font>
    <font>
      <b/>
      <sz val="14"/>
      <name val="Arial"/>
      <family val="2"/>
    </font>
    <font>
      <b/>
      <sz val="9"/>
      <color theme="1"/>
      <name val="Arial"/>
      <family val="2"/>
    </font>
  </fonts>
  <fills count="10">
    <fill>
      <patternFill patternType="none"/>
    </fill>
    <fill>
      <patternFill patternType="gray125"/>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1"/>
        <bgColor indexed="64"/>
      </patternFill>
    </fill>
    <fill>
      <patternFill patternType="solid">
        <fgColor theme="0"/>
        <bgColor indexed="64"/>
      </patternFill>
    </fill>
    <fill>
      <patternFill patternType="solid">
        <fgColor rgb="FFFFFFFF"/>
        <bgColor rgb="FF000000"/>
      </patternFill>
    </fill>
    <fill>
      <patternFill patternType="solid">
        <fgColor theme="0" tint="-0.499984740745262"/>
        <bgColor indexed="64"/>
      </patternFill>
    </fill>
    <fill>
      <patternFill patternType="solid">
        <fgColor rgb="FFFFC0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215">
    <xf numFmtId="0" fontId="0" fillId="0" borderId="0" xfId="0"/>
    <xf numFmtId="0" fontId="4" fillId="5" borderId="4" xfId="0" applyFont="1" applyFill="1" applyBorder="1" applyAlignment="1">
      <alignment horizontal="center" vertical="center"/>
    </xf>
    <xf numFmtId="0" fontId="0" fillId="0" borderId="19" xfId="0" applyBorder="1" applyAlignment="1">
      <alignment horizontal="left" vertical="center" wrapText="1"/>
    </xf>
    <xf numFmtId="0" fontId="10" fillId="0" borderId="0" xfId="0" applyFont="1" applyAlignment="1">
      <alignment vertical="center"/>
    </xf>
    <xf numFmtId="0" fontId="10" fillId="0" borderId="0" xfId="0" applyFont="1" applyAlignment="1">
      <alignment horizontal="center" vertical="center"/>
    </xf>
    <xf numFmtId="3" fontId="11" fillId="0" borderId="0" xfId="0" applyNumberFormat="1" applyFont="1"/>
    <xf numFmtId="3" fontId="11" fillId="0" borderId="0" xfId="0" applyNumberFormat="1" applyFont="1" applyAlignment="1">
      <alignment horizontal="center"/>
    </xf>
    <xf numFmtId="0" fontId="11" fillId="0" borderId="0" xfId="0" applyFont="1" applyAlignment="1">
      <alignment horizontal="center"/>
    </xf>
    <xf numFmtId="0" fontId="13" fillId="0" borderId="0" xfId="0" applyFont="1" applyAlignment="1">
      <alignment vertical="center"/>
    </xf>
    <xf numFmtId="3" fontId="11" fillId="0" borderId="0" xfId="0" applyNumberFormat="1" applyFont="1" applyAlignment="1">
      <alignment horizontal="right"/>
    </xf>
    <xf numFmtId="0" fontId="10" fillId="0" borderId="0" xfId="0" applyFont="1" applyAlignment="1">
      <alignment horizontal="left" vertical="center" indent="1"/>
    </xf>
    <xf numFmtId="0" fontId="11" fillId="0" borderId="0" xfId="0" applyFont="1" applyAlignment="1">
      <alignment vertical="center"/>
    </xf>
    <xf numFmtId="0" fontId="11" fillId="0" borderId="0" xfId="0" applyFont="1"/>
    <xf numFmtId="0" fontId="10" fillId="0" borderId="1" xfId="0" applyFont="1" applyBorder="1" applyAlignment="1">
      <alignment vertical="center"/>
    </xf>
    <xf numFmtId="0" fontId="12" fillId="0" borderId="0" xfId="0" applyFont="1" applyAlignment="1">
      <alignment vertical="center" wrapText="1"/>
    </xf>
    <xf numFmtId="0" fontId="11" fillId="0" borderId="1" xfId="0" applyFont="1" applyBorder="1"/>
    <xf numFmtId="3" fontId="11" fillId="0" borderId="0" xfId="0" applyNumberFormat="1" applyFont="1" applyAlignment="1">
      <alignment vertical="center"/>
    </xf>
    <xf numFmtId="0" fontId="11" fillId="0" borderId="0" xfId="0" applyFont="1" applyAlignment="1">
      <alignment horizontal="left" vertical="center" wrapText="1"/>
    </xf>
    <xf numFmtId="0" fontId="11" fillId="0" borderId="0" xfId="0" applyFont="1" applyAlignment="1">
      <alignment horizontal="left" vertical="center"/>
    </xf>
    <xf numFmtId="0" fontId="15" fillId="0" borderId="0" xfId="0" applyFont="1" applyAlignment="1">
      <alignment wrapText="1"/>
    </xf>
    <xf numFmtId="0" fontId="14" fillId="0" borderId="0" xfId="0" applyFont="1" applyAlignment="1">
      <alignment wrapText="1"/>
    </xf>
    <xf numFmtId="9" fontId="10" fillId="0" borderId="0" xfId="2" applyFont="1" applyAlignment="1">
      <alignment horizontal="center" vertical="center"/>
    </xf>
    <xf numFmtId="9" fontId="10" fillId="0" borderId="1" xfId="2" applyFont="1" applyBorder="1" applyAlignment="1">
      <alignment horizontal="center" vertical="center"/>
    </xf>
    <xf numFmtId="0" fontId="10" fillId="2" borderId="1" xfId="0" applyFont="1" applyFill="1" applyBorder="1" applyAlignment="1">
      <alignment horizontal="center" vertical="center"/>
    </xf>
    <xf numFmtId="0" fontId="10" fillId="3" borderId="1" xfId="0" applyFont="1" applyFill="1" applyBorder="1" applyAlignment="1">
      <alignment horizontal="center" vertical="center"/>
    </xf>
    <xf numFmtId="164" fontId="11" fillId="0" borderId="1" xfId="1" applyFont="1" applyBorder="1" applyAlignment="1">
      <alignment horizontal="right"/>
    </xf>
    <xf numFmtId="164" fontId="11" fillId="0" borderId="1" xfId="1" applyFont="1" applyBorder="1"/>
    <xf numFmtId="164" fontId="11" fillId="0" borderId="1" xfId="0" applyNumberFormat="1" applyFont="1" applyBorder="1"/>
    <xf numFmtId="0" fontId="11" fillId="4" borderId="1" xfId="0" applyFont="1" applyFill="1" applyBorder="1"/>
    <xf numFmtId="164" fontId="11" fillId="4" borderId="1" xfId="1" applyFont="1" applyFill="1" applyBorder="1" applyAlignment="1">
      <alignment horizontal="right"/>
    </xf>
    <xf numFmtId="164" fontId="11" fillId="4" borderId="1" xfId="1" applyFont="1" applyFill="1" applyBorder="1"/>
    <xf numFmtId="164" fontId="11" fillId="0" borderId="0" xfId="0" applyNumberFormat="1" applyFont="1"/>
    <xf numFmtId="0" fontId="17" fillId="0" borderId="1" xfId="0" applyFont="1" applyBorder="1" applyAlignment="1">
      <alignment horizontal="center" vertical="center"/>
    </xf>
    <xf numFmtId="0" fontId="17" fillId="6" borderId="1" xfId="0" applyFont="1" applyFill="1" applyBorder="1" applyAlignment="1">
      <alignment horizontal="center" vertical="center"/>
    </xf>
    <xf numFmtId="3" fontId="2" fillId="6" borderId="1" xfId="0" applyNumberFormat="1" applyFont="1" applyFill="1" applyBorder="1" applyAlignment="1">
      <alignment horizontal="center" vertical="center" wrapText="1"/>
    </xf>
    <xf numFmtId="0" fontId="0" fillId="0" borderId="30" xfId="0" applyBorder="1" applyAlignment="1">
      <alignment horizontal="left" vertical="center" wrapText="1"/>
    </xf>
    <xf numFmtId="0" fontId="0" fillId="0" borderId="27" xfId="0" applyBorder="1" applyAlignment="1">
      <alignment horizontal="left" vertical="center" wrapText="1"/>
    </xf>
    <xf numFmtId="0" fontId="3" fillId="6" borderId="22" xfId="0" applyFont="1" applyFill="1" applyBorder="1" applyAlignment="1">
      <alignment horizontal="left" vertical="center"/>
    </xf>
    <xf numFmtId="0" fontId="3" fillId="6" borderId="23" xfId="0" applyFont="1" applyFill="1" applyBorder="1" applyAlignment="1">
      <alignment horizontal="left" vertical="center"/>
    </xf>
    <xf numFmtId="0" fontId="3" fillId="6" borderId="31" xfId="0" applyFont="1" applyFill="1" applyBorder="1" applyAlignment="1">
      <alignment horizontal="left" vertical="center"/>
    </xf>
    <xf numFmtId="3" fontId="2" fillId="6" borderId="12" xfId="0" applyNumberFormat="1" applyFont="1" applyFill="1" applyBorder="1" applyAlignment="1">
      <alignment horizontal="center" vertical="center" wrapText="1"/>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6" fillId="6" borderId="25"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3" fillId="6" borderId="21" xfId="0" applyFont="1" applyFill="1" applyBorder="1" applyAlignment="1">
      <alignment horizontal="left" vertical="center"/>
    </xf>
    <xf numFmtId="3" fontId="2" fillId="6" borderId="8" xfId="0" applyNumberFormat="1" applyFont="1" applyFill="1" applyBorder="1" applyAlignment="1">
      <alignment horizontal="center" vertical="center" wrapText="1"/>
    </xf>
    <xf numFmtId="0" fontId="2" fillId="0" borderId="0" xfId="0" applyFont="1"/>
    <xf numFmtId="3" fontId="9" fillId="0" borderId="8" xfId="0" applyNumberFormat="1" applyFont="1" applyBorder="1" applyAlignment="1">
      <alignment horizontal="center" vertical="center" wrapText="1"/>
    </xf>
    <xf numFmtId="0" fontId="11" fillId="0" borderId="0" xfId="0" applyFont="1" applyAlignment="1">
      <alignment horizontal="center" vertical="center"/>
    </xf>
    <xf numFmtId="0" fontId="15" fillId="0" borderId="0" xfId="0" applyFont="1" applyAlignment="1">
      <alignment horizontal="center" wrapText="1"/>
    </xf>
    <xf numFmtId="0" fontId="14" fillId="0" borderId="0" xfId="0" applyFont="1" applyAlignment="1">
      <alignment horizontal="center" wrapText="1"/>
    </xf>
    <xf numFmtId="164" fontId="11" fillId="0" borderId="1" xfId="1" applyFont="1" applyBorder="1" applyAlignment="1">
      <alignment horizontal="center"/>
    </xf>
    <xf numFmtId="164" fontId="11" fillId="4" borderId="1" xfId="1" applyFont="1" applyFill="1" applyBorder="1" applyAlignment="1">
      <alignment horizontal="center"/>
    </xf>
    <xf numFmtId="164" fontId="11" fillId="0" borderId="0" xfId="0" applyNumberFormat="1" applyFont="1" applyAlignment="1">
      <alignment horizontal="center"/>
    </xf>
    <xf numFmtId="3" fontId="9" fillId="0" borderId="9" xfId="0" applyNumberFormat="1" applyFont="1" applyBorder="1" applyAlignment="1">
      <alignment horizontal="center" vertical="center" wrapText="1"/>
    </xf>
    <xf numFmtId="0" fontId="10" fillId="0" borderId="1" xfId="0" applyFont="1" applyBorder="1" applyAlignment="1">
      <alignment horizontal="center" vertical="center"/>
    </xf>
    <xf numFmtId="0" fontId="22" fillId="7" borderId="8"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22" fillId="7" borderId="17" xfId="0" applyFont="1" applyFill="1" applyBorder="1" applyAlignment="1">
      <alignment horizontal="center" vertical="center" wrapText="1"/>
    </xf>
    <xf numFmtId="0" fontId="22" fillId="7" borderId="18" xfId="0" applyFont="1" applyFill="1" applyBorder="1" applyAlignment="1">
      <alignment horizontal="center" vertical="center" wrapText="1"/>
    </xf>
    <xf numFmtId="1" fontId="22" fillId="7" borderId="8" xfId="0" applyNumberFormat="1" applyFont="1" applyFill="1" applyBorder="1" applyAlignment="1">
      <alignment horizontal="center" vertical="center" wrapText="1"/>
    </xf>
    <xf numFmtId="1" fontId="22" fillId="7" borderId="9" xfId="0" applyNumberFormat="1" applyFont="1" applyFill="1" applyBorder="1" applyAlignment="1">
      <alignment horizontal="center" vertical="center" wrapText="1"/>
    </xf>
    <xf numFmtId="1" fontId="22" fillId="7" borderId="1" xfId="0" applyNumberFormat="1" applyFont="1" applyFill="1" applyBorder="1" applyAlignment="1">
      <alignment horizontal="center" vertical="center" wrapText="1"/>
    </xf>
    <xf numFmtId="1" fontId="22" fillId="7" borderId="14" xfId="0" applyNumberFormat="1" applyFont="1" applyFill="1" applyBorder="1" applyAlignment="1">
      <alignment horizontal="center" vertical="center" wrapText="1"/>
    </xf>
    <xf numFmtId="1" fontId="22" fillId="7" borderId="17" xfId="0" applyNumberFormat="1" applyFont="1" applyFill="1" applyBorder="1" applyAlignment="1">
      <alignment horizontal="center" vertical="center" wrapText="1"/>
    </xf>
    <xf numFmtId="1" fontId="22" fillId="7" borderId="18" xfId="0" applyNumberFormat="1" applyFont="1" applyFill="1" applyBorder="1" applyAlignment="1">
      <alignment horizontal="center" vertical="center" wrapText="1"/>
    </xf>
    <xf numFmtId="1" fontId="0" fillId="0" borderId="0" xfId="0" applyNumberFormat="1"/>
    <xf numFmtId="3" fontId="0" fillId="0" borderId="0" xfId="0" applyNumberFormat="1"/>
    <xf numFmtId="3" fontId="22" fillId="7" borderId="1" xfId="0" applyNumberFormat="1" applyFont="1" applyFill="1" applyBorder="1" applyAlignment="1">
      <alignment horizontal="center" vertical="center" wrapText="1"/>
    </xf>
    <xf numFmtId="3" fontId="22" fillId="7" borderId="14" xfId="0" applyNumberFormat="1" applyFont="1" applyFill="1" applyBorder="1" applyAlignment="1">
      <alignment horizontal="center" vertical="center" wrapText="1"/>
    </xf>
    <xf numFmtId="3" fontId="22" fillId="7" borderId="17" xfId="0" applyNumberFormat="1" applyFont="1" applyFill="1" applyBorder="1" applyAlignment="1">
      <alignment horizontal="center" vertical="center" wrapText="1"/>
    </xf>
    <xf numFmtId="3" fontId="2" fillId="6" borderId="12" xfId="0" applyNumberFormat="1" applyFont="1" applyFill="1" applyBorder="1" applyAlignment="1">
      <alignment horizontal="center" vertical="center"/>
    </xf>
    <xf numFmtId="3" fontId="2" fillId="6" borderId="13" xfId="0" applyNumberFormat="1" applyFont="1" applyFill="1" applyBorder="1" applyAlignment="1">
      <alignment horizontal="center" vertical="center"/>
    </xf>
    <xf numFmtId="3" fontId="2" fillId="6" borderId="1" xfId="0" applyNumberFormat="1" applyFont="1" applyFill="1" applyBorder="1" applyAlignment="1">
      <alignment horizontal="center" vertical="center"/>
    </xf>
    <xf numFmtId="3" fontId="2" fillId="6" borderId="32" xfId="0" applyNumberFormat="1" applyFont="1" applyFill="1" applyBorder="1" applyAlignment="1">
      <alignment horizontal="center" vertical="center"/>
    </xf>
    <xf numFmtId="3" fontId="2" fillId="6" borderId="9" xfId="0" applyNumberFormat="1" applyFont="1" applyFill="1" applyBorder="1" applyAlignment="1">
      <alignment horizontal="center" vertical="center"/>
    </xf>
    <xf numFmtId="3" fontId="2" fillId="6" borderId="33" xfId="0" applyNumberFormat="1" applyFont="1" applyFill="1" applyBorder="1" applyAlignment="1">
      <alignment horizontal="center" vertical="center"/>
    </xf>
    <xf numFmtId="0" fontId="17" fillId="0" borderId="0" xfId="0" applyFont="1" applyAlignment="1">
      <alignment horizontal="center"/>
    </xf>
    <xf numFmtId="0" fontId="19" fillId="0" borderId="0" xfId="0" applyFont="1" applyAlignment="1">
      <alignment horizontal="left" vertical="top" wrapText="1"/>
    </xf>
    <xf numFmtId="0" fontId="17" fillId="0" borderId="0" xfId="0" applyFont="1" applyAlignment="1">
      <alignment horizontal="center" vertical="center"/>
    </xf>
    <xf numFmtId="0" fontId="8" fillId="0" borderId="0" xfId="0" applyFont="1" applyAlignment="1">
      <alignment horizontal="center"/>
    </xf>
    <xf numFmtId="3" fontId="8" fillId="0" borderId="0" xfId="0" applyNumberFormat="1" applyFont="1" applyAlignment="1">
      <alignment horizontal="center" vertical="center"/>
    </xf>
    <xf numFmtId="3" fontId="19" fillId="0" borderId="0" xfId="0" applyNumberFormat="1" applyFont="1" applyAlignment="1">
      <alignment horizontal="right" vertical="center" wrapText="1" indent="1"/>
    </xf>
    <xf numFmtId="3" fontId="17" fillId="0" borderId="0" xfId="0" applyNumberFormat="1" applyFont="1"/>
    <xf numFmtId="3" fontId="11" fillId="0" borderId="0" xfId="0" applyNumberFormat="1" applyFont="1" applyAlignment="1">
      <alignment horizontal="right" vertical="center" wrapText="1"/>
    </xf>
    <xf numFmtId="0" fontId="11" fillId="0" borderId="0" xfId="0" applyFont="1" applyAlignment="1">
      <alignment vertical="center" wrapText="1"/>
    </xf>
    <xf numFmtId="0" fontId="20" fillId="0" borderId="0" xfId="0" applyFont="1" applyAlignment="1">
      <alignment vertical="top" wrapText="1"/>
    </xf>
    <xf numFmtId="0" fontId="20" fillId="0" borderId="0" xfId="0" applyFont="1" applyAlignment="1">
      <alignment vertical="center" wrapText="1"/>
    </xf>
    <xf numFmtId="0" fontId="11" fillId="0" borderId="0" xfId="0" applyFont="1" applyAlignment="1">
      <alignment horizontal="right" vertical="center" wrapText="1"/>
    </xf>
    <xf numFmtId="9" fontId="10" fillId="0" borderId="0" xfId="2" applyFont="1" applyFill="1" applyAlignment="1">
      <alignment horizontal="center" vertical="center"/>
    </xf>
    <xf numFmtId="0" fontId="11" fillId="0" borderId="1" xfId="0" applyFont="1" applyBorder="1" applyAlignment="1">
      <alignment horizontal="center"/>
    </xf>
    <xf numFmtId="0" fontId="11" fillId="6" borderId="0" xfId="0" applyFont="1" applyFill="1" applyAlignment="1">
      <alignment vertical="center"/>
    </xf>
    <xf numFmtId="0" fontId="19" fillId="6" borderId="1" xfId="0" applyFont="1" applyFill="1" applyBorder="1" applyAlignment="1">
      <alignment horizontal="left" vertical="center" wrapText="1"/>
    </xf>
    <xf numFmtId="0" fontId="19" fillId="0" borderId="1" xfId="0" applyFont="1" applyBorder="1" applyAlignment="1">
      <alignment horizontal="left" vertical="center" wrapText="1"/>
    </xf>
    <xf numFmtId="3" fontId="14" fillId="0" borderId="0" xfId="0" applyNumberFormat="1" applyFont="1" applyAlignment="1">
      <alignment horizontal="right" indent="1"/>
    </xf>
    <xf numFmtId="167" fontId="11" fillId="0" borderId="0" xfId="0" applyNumberFormat="1" applyFont="1" applyAlignment="1">
      <alignment horizontal="right" vertical="center" wrapText="1"/>
    </xf>
    <xf numFmtId="165" fontId="11" fillId="0" borderId="0" xfId="0" applyNumberFormat="1" applyFont="1" applyAlignment="1">
      <alignment vertical="center"/>
    </xf>
    <xf numFmtId="166" fontId="11" fillId="0" borderId="0" xfId="0" applyNumberFormat="1" applyFont="1" applyAlignment="1">
      <alignment vertical="center"/>
    </xf>
    <xf numFmtId="3" fontId="8" fillId="0" borderId="0" xfId="0" applyNumberFormat="1" applyFont="1"/>
    <xf numFmtId="3" fontId="8" fillId="0" borderId="0" xfId="0" applyNumberFormat="1" applyFont="1" applyAlignment="1">
      <alignment horizontal="right" vertical="center" wrapText="1"/>
    </xf>
    <xf numFmtId="168" fontId="9" fillId="0" borderId="1" xfId="2" applyNumberFormat="1" applyFont="1" applyFill="1" applyBorder="1" applyAlignment="1">
      <alignment horizontal="right" vertical="center" wrapText="1" indent="2"/>
    </xf>
    <xf numFmtId="3" fontId="24" fillId="8" borderId="35" xfId="0" applyNumberFormat="1" applyFont="1" applyFill="1" applyBorder="1" applyAlignment="1">
      <alignment horizontal="center" vertical="center" wrapText="1"/>
    </xf>
    <xf numFmtId="3" fontId="19" fillId="0" borderId="9" xfId="0" applyNumberFormat="1" applyFont="1" applyBorder="1" applyAlignment="1">
      <alignment horizontal="right" vertical="center" wrapText="1" indent="1"/>
    </xf>
    <xf numFmtId="3" fontId="19" fillId="0" borderId="14" xfId="0" applyNumberFormat="1" applyFont="1" applyBorder="1" applyAlignment="1">
      <alignment horizontal="right" vertical="center" wrapText="1" indent="1"/>
    </xf>
    <xf numFmtId="3" fontId="19" fillId="0" borderId="18" xfId="0" applyNumberFormat="1" applyFont="1" applyBorder="1" applyAlignment="1">
      <alignment horizontal="right" vertical="center" wrapText="1" indent="1"/>
    </xf>
    <xf numFmtId="3" fontId="24" fillId="8" borderId="36" xfId="0" applyNumberFormat="1" applyFont="1" applyFill="1" applyBorder="1" applyAlignment="1">
      <alignment horizontal="center" vertical="center" wrapText="1"/>
    </xf>
    <xf numFmtId="3" fontId="19" fillId="0" borderId="37" xfId="0" applyNumberFormat="1" applyFont="1" applyBorder="1" applyAlignment="1">
      <alignment horizontal="right" vertical="center" wrapText="1" indent="1"/>
    </xf>
    <xf numFmtId="3" fontId="19" fillId="0" borderId="3" xfId="0" applyNumberFormat="1" applyFont="1" applyBorder="1" applyAlignment="1">
      <alignment horizontal="right" vertical="center" wrapText="1" indent="1"/>
    </xf>
    <xf numFmtId="3" fontId="19" fillId="0" borderId="38" xfId="0" applyNumberFormat="1" applyFont="1" applyBorder="1" applyAlignment="1">
      <alignment horizontal="right" vertical="center" wrapText="1" indent="1"/>
    </xf>
    <xf numFmtId="0" fontId="17" fillId="6" borderId="22" xfId="0" applyFont="1" applyFill="1" applyBorder="1" applyAlignment="1">
      <alignment horizontal="center" vertical="center"/>
    </xf>
    <xf numFmtId="3" fontId="19" fillId="6" borderId="14" xfId="0" applyNumberFormat="1" applyFont="1" applyFill="1" applyBorder="1" applyAlignment="1">
      <alignment horizontal="center" vertical="center"/>
    </xf>
    <xf numFmtId="0" fontId="17" fillId="0" borderId="22" xfId="0" applyFont="1" applyBorder="1" applyAlignment="1">
      <alignment horizontal="center" vertical="center"/>
    </xf>
    <xf numFmtId="3" fontId="19" fillId="0" borderId="14" xfId="0" applyNumberFormat="1" applyFont="1" applyBorder="1" applyAlignment="1">
      <alignment horizontal="center" vertical="center"/>
    </xf>
    <xf numFmtId="0" fontId="17" fillId="0" borderId="23" xfId="0" applyFont="1" applyBorder="1" applyAlignment="1">
      <alignment horizontal="center" vertical="center"/>
    </xf>
    <xf numFmtId="0" fontId="19" fillId="0" borderId="17" xfId="0" applyFont="1" applyBorder="1" applyAlignment="1">
      <alignment horizontal="left" vertical="center" wrapText="1"/>
    </xf>
    <xf numFmtId="0" fontId="17" fillId="0" borderId="17" xfId="0" applyFont="1" applyBorder="1" applyAlignment="1">
      <alignment horizontal="center" vertical="center"/>
    </xf>
    <xf numFmtId="3" fontId="8" fillId="0" borderId="18" xfId="0" applyNumberFormat="1" applyFont="1" applyBorder="1" applyAlignment="1">
      <alignment horizontal="center" vertical="center"/>
    </xf>
    <xf numFmtId="3" fontId="10" fillId="0" borderId="39" xfId="0" applyNumberFormat="1" applyFont="1" applyBorder="1" applyAlignment="1">
      <alignment horizontal="center"/>
    </xf>
    <xf numFmtId="3" fontId="11" fillId="0" borderId="39" xfId="0" applyNumberFormat="1" applyFont="1" applyBorder="1" applyAlignment="1">
      <alignment vertical="center"/>
    </xf>
    <xf numFmtId="0" fontId="8" fillId="6" borderId="12" xfId="0" applyFont="1" applyFill="1" applyBorder="1" applyAlignment="1">
      <alignment horizontal="center" vertical="center"/>
    </xf>
    <xf numFmtId="3" fontId="17" fillId="6" borderId="41" xfId="0" applyNumberFormat="1" applyFont="1" applyFill="1" applyBorder="1" applyAlignment="1">
      <alignment horizontal="right" vertical="center" indent="1"/>
    </xf>
    <xf numFmtId="3" fontId="11" fillId="0" borderId="0" xfId="0" applyNumberFormat="1" applyFont="1" applyAlignment="1">
      <alignment vertical="center" wrapText="1"/>
    </xf>
    <xf numFmtId="168" fontId="9" fillId="0" borderId="0" xfId="2" applyNumberFormat="1" applyFont="1" applyFill="1" applyBorder="1" applyAlignment="1">
      <alignment horizontal="right" vertical="center" wrapText="1" indent="2"/>
    </xf>
    <xf numFmtId="3" fontId="9" fillId="0" borderId="0" xfId="0" applyNumberFormat="1" applyFont="1" applyAlignment="1">
      <alignment horizontal="right" indent="1"/>
    </xf>
    <xf numFmtId="3" fontId="9" fillId="0" borderId="2" xfId="0" applyNumberFormat="1" applyFont="1" applyBorder="1" applyAlignment="1">
      <alignment horizontal="center" vertical="center" wrapText="1"/>
    </xf>
    <xf numFmtId="3" fontId="9" fillId="0" borderId="21" xfId="0" applyNumberFormat="1" applyFont="1" applyBorder="1" applyAlignment="1">
      <alignment horizontal="center" vertical="center" wrapText="1"/>
    </xf>
    <xf numFmtId="3" fontId="9" fillId="0" borderId="22" xfId="0" applyNumberFormat="1" applyFont="1" applyBorder="1" applyAlignment="1">
      <alignment horizontal="right" vertical="center" wrapText="1" indent="2"/>
    </xf>
    <xf numFmtId="3" fontId="9" fillId="0" borderId="14" xfId="0" applyNumberFormat="1" applyFont="1" applyBorder="1" applyAlignment="1">
      <alignment horizontal="right" vertical="center" indent="1"/>
    </xf>
    <xf numFmtId="3" fontId="9" fillId="0" borderId="23" xfId="0" applyNumberFormat="1" applyFont="1" applyBorder="1" applyAlignment="1">
      <alignment horizontal="right" vertical="center" wrapText="1" indent="2"/>
    </xf>
    <xf numFmtId="168" fontId="9" fillId="0" borderId="17" xfId="2" applyNumberFormat="1" applyFont="1" applyFill="1" applyBorder="1" applyAlignment="1">
      <alignment horizontal="right" vertical="center" wrapText="1" indent="2"/>
    </xf>
    <xf numFmtId="3" fontId="9" fillId="0" borderId="18" xfId="0" applyNumberFormat="1" applyFont="1" applyBorder="1" applyAlignment="1">
      <alignment horizontal="right" vertical="center" indent="1"/>
    </xf>
    <xf numFmtId="168" fontId="10" fillId="0" borderId="24" xfId="2" applyNumberFormat="1" applyFont="1" applyFill="1" applyBorder="1" applyAlignment="1">
      <alignment horizontal="right" vertical="center" wrapText="1" indent="2"/>
    </xf>
    <xf numFmtId="3" fontId="23" fillId="0" borderId="26" xfId="0" applyNumberFormat="1" applyFont="1" applyBorder="1" applyAlignment="1">
      <alignment horizontal="right" indent="1"/>
    </xf>
    <xf numFmtId="3" fontId="10" fillId="0" borderId="4" xfId="0" applyNumberFormat="1" applyFont="1" applyBorder="1" applyAlignment="1">
      <alignment horizontal="right" vertical="center" wrapText="1" indent="1"/>
    </xf>
    <xf numFmtId="3" fontId="11" fillId="0" borderId="11" xfId="0" applyNumberFormat="1" applyFont="1" applyBorder="1"/>
    <xf numFmtId="3" fontId="9" fillId="0" borderId="4" xfId="0" applyNumberFormat="1" applyFont="1" applyBorder="1" applyAlignment="1">
      <alignment horizontal="center" vertical="center" wrapText="1"/>
    </xf>
    <xf numFmtId="3" fontId="25" fillId="8" borderId="43" xfId="0" applyNumberFormat="1" applyFont="1" applyFill="1" applyBorder="1" applyAlignment="1">
      <alignment horizontal="right" vertical="center" indent="1"/>
    </xf>
    <xf numFmtId="3" fontId="25" fillId="8" borderId="44" xfId="0" applyNumberFormat="1" applyFont="1" applyFill="1" applyBorder="1" applyAlignment="1">
      <alignment horizontal="right" vertical="center" indent="1"/>
    </xf>
    <xf numFmtId="0" fontId="9" fillId="0" borderId="47" xfId="0" applyFont="1" applyBorder="1" applyAlignment="1">
      <alignment horizontal="center" vertical="center" wrapText="1"/>
    </xf>
    <xf numFmtId="0" fontId="16" fillId="0" borderId="35" xfId="0" applyFont="1" applyBorder="1" applyAlignment="1">
      <alignment horizontal="center" vertical="center"/>
    </xf>
    <xf numFmtId="0" fontId="9" fillId="0" borderId="35" xfId="0" applyFont="1" applyBorder="1" applyAlignment="1">
      <alignment horizontal="center" vertical="center" wrapText="1"/>
    </xf>
    <xf numFmtId="0" fontId="9" fillId="0" borderId="48" xfId="0" applyFont="1" applyBorder="1" applyAlignment="1">
      <alignment horizontal="center" vertical="center" wrapText="1"/>
    </xf>
    <xf numFmtId="3" fontId="24" fillId="8" borderId="48" xfId="0" applyNumberFormat="1" applyFont="1" applyFill="1" applyBorder="1" applyAlignment="1">
      <alignment horizontal="center" vertical="center" wrapText="1"/>
    </xf>
    <xf numFmtId="3" fontId="9" fillId="0" borderId="49" xfId="0" applyNumberFormat="1" applyFont="1" applyBorder="1" applyAlignment="1">
      <alignment horizontal="center" vertical="center" wrapText="1"/>
    </xf>
    <xf numFmtId="3" fontId="26" fillId="0" borderId="15" xfId="0" applyNumberFormat="1" applyFont="1" applyBorder="1" applyAlignment="1">
      <alignment horizontal="right" indent="1"/>
    </xf>
    <xf numFmtId="0" fontId="17" fillId="6" borderId="21" xfId="0" applyFont="1" applyFill="1" applyBorder="1" applyAlignment="1">
      <alignment horizontal="center" vertical="center"/>
    </xf>
    <xf numFmtId="0" fontId="18" fillId="6" borderId="8" xfId="0" applyFont="1" applyFill="1" applyBorder="1" applyAlignment="1">
      <alignment horizontal="left" vertical="center" wrapText="1"/>
    </xf>
    <xf numFmtId="0" fontId="17" fillId="6" borderId="8" xfId="0" applyFont="1" applyFill="1" applyBorder="1" applyAlignment="1">
      <alignment horizontal="center" vertical="center"/>
    </xf>
    <xf numFmtId="0" fontId="8" fillId="6" borderId="8" xfId="0" applyFont="1" applyFill="1" applyBorder="1" applyAlignment="1">
      <alignment horizontal="center" vertical="center"/>
    </xf>
    <xf numFmtId="3" fontId="8" fillId="6" borderId="9" xfId="0" applyNumberFormat="1" applyFont="1" applyFill="1" applyBorder="1" applyAlignment="1">
      <alignment horizontal="center" vertical="center"/>
    </xf>
    <xf numFmtId="3" fontId="25" fillId="8" borderId="42" xfId="0" applyNumberFormat="1" applyFont="1" applyFill="1" applyBorder="1" applyAlignment="1">
      <alignment horizontal="right" vertical="center" indent="1"/>
    </xf>
    <xf numFmtId="3" fontId="17" fillId="6" borderId="40" xfId="0" applyNumberFormat="1" applyFont="1" applyFill="1" applyBorder="1" applyAlignment="1">
      <alignment horizontal="right" vertical="center" indent="1"/>
    </xf>
    <xf numFmtId="0" fontId="8" fillId="6" borderId="50" xfId="0" applyFont="1" applyFill="1" applyBorder="1" applyAlignment="1">
      <alignment horizontal="center" vertical="center"/>
    </xf>
    <xf numFmtId="3" fontId="17" fillId="6" borderId="51" xfId="0" applyNumberFormat="1" applyFont="1" applyFill="1" applyBorder="1" applyAlignment="1">
      <alignment horizontal="right" vertical="center" indent="1"/>
    </xf>
    <xf numFmtId="0" fontId="9" fillId="0" borderId="52" xfId="0" applyFont="1" applyBorder="1" applyAlignment="1">
      <alignment horizontal="center" vertical="center" wrapText="1"/>
    </xf>
    <xf numFmtId="3" fontId="9" fillId="0" borderId="31" xfId="0" applyNumberFormat="1" applyFont="1" applyBorder="1" applyAlignment="1">
      <alignment horizontal="right" vertical="center" wrapText="1" indent="2"/>
    </xf>
    <xf numFmtId="0" fontId="9" fillId="0" borderId="4" xfId="0" applyFont="1" applyBorder="1" applyAlignment="1">
      <alignment horizontal="center" vertical="center" wrapText="1"/>
    </xf>
    <xf numFmtId="3" fontId="9" fillId="9" borderId="8" xfId="0" applyNumberFormat="1" applyFont="1" applyFill="1" applyBorder="1" applyAlignment="1">
      <alignment horizontal="center" vertical="center" wrapText="1"/>
    </xf>
    <xf numFmtId="3" fontId="9" fillId="9" borderId="1" xfId="0" applyNumberFormat="1" applyFont="1" applyFill="1" applyBorder="1" applyAlignment="1">
      <alignment horizontal="right" vertical="center" wrapText="1" indent="2"/>
    </xf>
    <xf numFmtId="3" fontId="9" fillId="9" borderId="17" xfId="0" applyNumberFormat="1" applyFont="1" applyFill="1" applyBorder="1" applyAlignment="1">
      <alignment horizontal="right" vertical="center" wrapText="1" indent="2"/>
    </xf>
    <xf numFmtId="3" fontId="27" fillId="0" borderId="0" xfId="0" applyNumberFormat="1" applyFont="1" applyAlignment="1">
      <alignment wrapText="1"/>
    </xf>
    <xf numFmtId="3" fontId="9" fillId="0" borderId="0" xfId="0" applyNumberFormat="1" applyFont="1" applyAlignment="1">
      <alignment horizontal="right" vertical="center" wrapText="1" indent="1"/>
    </xf>
    <xf numFmtId="3" fontId="20" fillId="0" borderId="0" xfId="0" applyNumberFormat="1" applyFont="1" applyAlignment="1">
      <alignment vertical="top" wrapText="1"/>
    </xf>
    <xf numFmtId="3" fontId="20" fillId="0" borderId="0" xfId="0" applyNumberFormat="1" applyFont="1" applyAlignment="1">
      <alignment vertical="center" wrapText="1"/>
    </xf>
    <xf numFmtId="3" fontId="9" fillId="0" borderId="22" xfId="0" applyNumberFormat="1" applyFont="1" applyBorder="1" applyAlignment="1">
      <alignment horizontal="right" vertical="center" wrapText="1" indent="1"/>
    </xf>
    <xf numFmtId="3" fontId="9" fillId="0" borderId="22" xfId="3" applyNumberFormat="1" applyFont="1" applyBorder="1" applyAlignment="1">
      <alignment horizontal="right" vertical="center" wrapText="1" indent="1"/>
    </xf>
    <xf numFmtId="3" fontId="9" fillId="0" borderId="23" xfId="0" applyNumberFormat="1" applyFont="1" applyBorder="1" applyAlignment="1">
      <alignment horizontal="right" vertical="center" wrapText="1" indent="1"/>
    </xf>
    <xf numFmtId="3" fontId="9" fillId="0" borderId="41" xfId="0" applyNumberFormat="1" applyFont="1" applyBorder="1" applyAlignment="1">
      <alignment horizontal="center" vertical="center" wrapText="1"/>
    </xf>
    <xf numFmtId="164" fontId="11" fillId="0" borderId="0" xfId="1" applyFont="1"/>
    <xf numFmtId="164" fontId="10" fillId="0" borderId="0" xfId="1" applyFont="1"/>
    <xf numFmtId="9" fontId="11" fillId="0" borderId="0" xfId="2" applyFont="1" applyAlignment="1">
      <alignment vertical="center"/>
    </xf>
    <xf numFmtId="0" fontId="9" fillId="0" borderId="24" xfId="0" applyFont="1" applyBorder="1" applyAlignment="1">
      <alignment vertical="center" wrapText="1"/>
    </xf>
    <xf numFmtId="0" fontId="11" fillId="0" borderId="25" xfId="0" applyFont="1" applyBorder="1" applyAlignment="1">
      <alignment vertical="center" wrapText="1"/>
    </xf>
    <xf numFmtId="0" fontId="11" fillId="0" borderId="25" xfId="0" applyFont="1" applyBorder="1" applyAlignment="1">
      <alignment vertical="center"/>
    </xf>
    <xf numFmtId="0" fontId="11" fillId="0" borderId="34" xfId="0" applyFont="1" applyBorder="1" applyAlignment="1">
      <alignment vertical="center"/>
    </xf>
    <xf numFmtId="0" fontId="11" fillId="0" borderId="26" xfId="0" applyFont="1" applyBorder="1" applyAlignment="1">
      <alignment vertical="center"/>
    </xf>
    <xf numFmtId="0" fontId="20" fillId="0" borderId="0" xfId="0" applyFont="1" applyAlignment="1">
      <alignment horizontal="left" vertical="top" wrapText="1"/>
    </xf>
    <xf numFmtId="0" fontId="20" fillId="0" borderId="0" xfId="0" applyFont="1" applyAlignment="1">
      <alignment horizontal="left" vertical="center" wrapText="1"/>
    </xf>
    <xf numFmtId="0" fontId="17" fillId="0" borderId="0" xfId="0" applyFont="1" applyAlignment="1">
      <alignment horizontal="center"/>
    </xf>
    <xf numFmtId="0" fontId="10" fillId="0" borderId="5"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46" xfId="0" applyFont="1" applyBorder="1" applyAlignment="1">
      <alignment horizontal="center" vertical="center" wrapText="1"/>
    </xf>
    <xf numFmtId="3" fontId="9" fillId="0" borderId="2" xfId="0" applyNumberFormat="1" applyFont="1" applyBorder="1" applyAlignment="1">
      <alignment horizontal="center" vertical="center"/>
    </xf>
    <xf numFmtId="3" fontId="9" fillId="0" borderId="45" xfId="0" applyNumberFormat="1" applyFont="1" applyBorder="1" applyAlignment="1">
      <alignment horizontal="center" vertical="center" wrapText="1"/>
    </xf>
    <xf numFmtId="3" fontId="9" fillId="0" borderId="43" xfId="0" applyNumberFormat="1" applyFont="1" applyBorder="1" applyAlignment="1">
      <alignment horizontal="center" vertical="center" wrapText="1"/>
    </xf>
    <xf numFmtId="3" fontId="9" fillId="0" borderId="53" xfId="0" applyNumberFormat="1" applyFont="1" applyBorder="1" applyAlignment="1">
      <alignment horizontal="center" vertical="center" wrapText="1"/>
    </xf>
    <xf numFmtId="3" fontId="9" fillId="0" borderId="54" xfId="0" applyNumberFormat="1" applyFont="1" applyBorder="1" applyAlignment="1">
      <alignment horizontal="center" vertical="center" wrapText="1"/>
    </xf>
    <xf numFmtId="3" fontId="9" fillId="0" borderId="44" xfId="0" applyNumberFormat="1" applyFont="1" applyBorder="1" applyAlignment="1">
      <alignment horizontal="center" vertical="center" wrapText="1"/>
    </xf>
    <xf numFmtId="3" fontId="9" fillId="0" borderId="42" xfId="0" applyNumberFormat="1" applyFont="1" applyBorder="1" applyAlignment="1">
      <alignment horizontal="center" vertical="center"/>
    </xf>
    <xf numFmtId="3" fontId="9" fillId="0" borderId="43" xfId="0" applyNumberFormat="1" applyFont="1" applyBorder="1" applyAlignment="1">
      <alignment horizontal="center" vertical="center"/>
    </xf>
    <xf numFmtId="3" fontId="9" fillId="0" borderId="44" xfId="0" applyNumberFormat="1" applyFont="1" applyBorder="1" applyAlignment="1">
      <alignment horizontal="center" vertical="center"/>
    </xf>
    <xf numFmtId="0" fontId="0" fillId="0" borderId="20" xfId="0" applyBorder="1" applyAlignment="1">
      <alignment horizontal="left" vertical="center" wrapText="1"/>
    </xf>
    <xf numFmtId="0" fontId="0" fillId="0" borderId="16" xfId="0" applyBorder="1" applyAlignment="1">
      <alignment horizontal="left" vertical="center" wrapText="1"/>
    </xf>
    <xf numFmtId="0" fontId="5" fillId="0" borderId="5" xfId="0" applyFont="1" applyBorder="1" applyAlignment="1">
      <alignment horizontal="center" vertical="center"/>
    </xf>
    <xf numFmtId="0" fontId="5" fillId="0" borderId="28" xfId="0" applyFont="1" applyBorder="1" applyAlignment="1">
      <alignment horizontal="center" vertical="center"/>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7" fillId="0" borderId="7" xfId="0" applyFont="1" applyBorder="1" applyAlignment="1">
      <alignment horizontal="left" vertical="center" wrapText="1"/>
    </xf>
    <xf numFmtId="0" fontId="7" fillId="0" borderId="29" xfId="0" applyFont="1" applyBorder="1" applyAlignment="1">
      <alignment horizontal="left" vertical="center" wrapText="1"/>
    </xf>
    <xf numFmtId="0" fontId="7" fillId="0" borderId="11" xfId="0" applyFont="1" applyBorder="1" applyAlignment="1">
      <alignment horizontal="left" vertical="center" wrapText="1"/>
    </xf>
    <xf numFmtId="0" fontId="7" fillId="0" borderId="0" xfId="0" applyFont="1" applyAlignment="1">
      <alignment horizontal="left" vertical="center" wrapText="1"/>
    </xf>
    <xf numFmtId="0" fontId="0" fillId="0" borderId="7" xfId="0" applyBorder="1" applyAlignment="1">
      <alignment horizontal="left" vertical="center" wrapText="1"/>
    </xf>
    <xf numFmtId="0" fontId="0" fillId="0" borderId="29" xfId="0" applyBorder="1" applyAlignment="1">
      <alignment horizontal="left" vertical="center" wrapText="1"/>
    </xf>
    <xf numFmtId="0" fontId="0" fillId="0" borderId="11" xfId="0" applyBorder="1" applyAlignment="1">
      <alignment horizontal="left" vertical="center" wrapText="1"/>
    </xf>
    <xf numFmtId="0" fontId="0" fillId="0" borderId="0" xfId="0" applyAlignment="1">
      <alignment horizontal="left" vertical="center" wrapText="1"/>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6" xfId="0" applyFont="1" applyBorder="1" applyAlignment="1">
      <alignment horizontal="center" vertical="center"/>
    </xf>
    <xf numFmtId="0" fontId="6" fillId="0" borderId="6" xfId="0" applyFont="1" applyBorder="1" applyAlignment="1">
      <alignment horizontal="center" vertical="center" wrapText="1"/>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6" fillId="0" borderId="10" xfId="0" applyFont="1" applyBorder="1" applyAlignment="1">
      <alignment horizontal="center" vertical="center" wrapText="1"/>
    </xf>
  </cellXfs>
  <cellStyles count="4">
    <cellStyle name="Millares" xfId="3" builtinId="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4D194-9D93-4C08-8CD2-F04C6CF45408}">
  <dimension ref="B1:AM48"/>
  <sheetViews>
    <sheetView tabSelected="1" topLeftCell="A11" zoomScale="90" zoomScaleNormal="90" workbookViewId="0">
      <selection activeCell="A16" sqref="A16"/>
    </sheetView>
  </sheetViews>
  <sheetFormatPr defaultColWidth="11.42578125" defaultRowHeight="15"/>
  <cols>
    <col min="1" max="1" width="11.42578125" style="12"/>
    <col min="2" max="2" width="8.7109375" style="7" customWidth="1"/>
    <col min="3" max="3" width="36.7109375" style="7" customWidth="1"/>
    <col min="4" max="4" width="24.7109375" style="12" customWidth="1"/>
    <col min="5" max="5" width="16.7109375" style="12" customWidth="1"/>
    <col min="6" max="6" width="16.7109375" style="9" customWidth="1"/>
    <col min="7" max="7" width="24.7109375" style="12" customWidth="1"/>
    <col min="8" max="8" width="24.7109375" style="7" customWidth="1"/>
    <col min="9" max="9" width="20.7109375" style="12" customWidth="1"/>
    <col min="10" max="10" width="24.5703125" style="12" customWidth="1"/>
    <col min="11" max="11" width="8.7109375" style="12" customWidth="1"/>
    <col min="12" max="12" width="20.7109375" style="7" customWidth="1"/>
    <col min="13" max="15" width="20.7109375" style="12" customWidth="1"/>
    <col min="16" max="18" width="16.7109375" style="12" customWidth="1"/>
    <col min="19" max="19" width="20.7109375" style="12" customWidth="1"/>
    <col min="20" max="20" width="27.140625" style="12" customWidth="1"/>
    <col min="21" max="21" width="23.85546875" style="12" customWidth="1"/>
    <col min="22" max="22" width="21.42578125" style="5" customWidth="1"/>
    <col min="23" max="23" width="19.42578125" style="5" customWidth="1"/>
    <col min="24" max="16384" width="11.42578125" style="12"/>
  </cols>
  <sheetData>
    <row r="1" spans="2:39" ht="12" customHeight="1">
      <c r="D1" s="14"/>
      <c r="E1" s="14"/>
      <c r="G1" s="5"/>
      <c r="H1" s="6"/>
      <c r="I1" s="5"/>
      <c r="J1" s="5"/>
      <c r="K1" s="5"/>
      <c r="L1" s="6"/>
      <c r="M1" s="5"/>
      <c r="N1" s="5"/>
      <c r="O1" s="5"/>
      <c r="P1" s="87"/>
      <c r="Q1" s="87"/>
      <c r="R1" s="87"/>
      <c r="S1" s="5"/>
      <c r="T1" s="5"/>
      <c r="U1" s="5"/>
    </row>
    <row r="2" spans="2:39" ht="16.5" thickBot="1">
      <c r="B2" s="4"/>
      <c r="C2" s="4"/>
      <c r="D2" s="4"/>
      <c r="E2" s="4"/>
      <c r="F2" s="4"/>
      <c r="G2" s="4"/>
      <c r="H2" s="4"/>
      <c r="I2" s="4"/>
      <c r="J2" s="4"/>
      <c r="K2" s="3"/>
      <c r="L2" s="3"/>
      <c r="M2" s="4"/>
      <c r="N2" s="4"/>
      <c r="O2" s="4"/>
      <c r="P2" s="87"/>
      <c r="Q2" s="87"/>
      <c r="R2" s="87"/>
      <c r="S2" s="87"/>
      <c r="T2" s="5"/>
      <c r="U2" s="5"/>
    </row>
    <row r="3" spans="2:39" ht="39.950000000000003" customHeight="1" thickBot="1">
      <c r="B3" s="182" t="s">
        <v>0</v>
      </c>
      <c r="C3" s="183"/>
      <c r="D3" s="183"/>
      <c r="E3" s="183"/>
      <c r="F3" s="183"/>
      <c r="G3" s="183"/>
      <c r="H3" s="183"/>
      <c r="I3" s="183"/>
      <c r="J3" s="183"/>
      <c r="K3" s="183"/>
      <c r="L3" s="183"/>
      <c r="M3" s="183"/>
      <c r="N3" s="183"/>
      <c r="O3" s="183"/>
      <c r="P3" s="183"/>
      <c r="Q3" s="183"/>
      <c r="R3" s="183"/>
      <c r="S3" s="184"/>
      <c r="T3" s="137"/>
      <c r="U3" s="5"/>
    </row>
    <row r="4" spans="2:39" ht="16.5" thickBot="1">
      <c r="B4" s="4"/>
      <c r="C4" s="4"/>
      <c r="F4" s="4"/>
      <c r="G4" s="4"/>
      <c r="H4" s="4"/>
      <c r="I4" s="4"/>
      <c r="J4" s="4"/>
      <c r="K4" s="4"/>
      <c r="L4" s="4"/>
      <c r="M4" s="4"/>
      <c r="N4" s="4"/>
      <c r="O4" s="4"/>
      <c r="P4" s="87"/>
      <c r="Q4" s="87"/>
      <c r="R4" s="87"/>
      <c r="S4" s="87"/>
      <c r="T4" s="5"/>
      <c r="U4" s="5"/>
    </row>
    <row r="5" spans="2:39" ht="57.75" customHeight="1" thickBot="1">
      <c r="B5" s="141" t="s">
        <v>1</v>
      </c>
      <c r="C5" s="142" t="s">
        <v>2</v>
      </c>
      <c r="D5" s="143" t="s">
        <v>3</v>
      </c>
      <c r="E5" s="143" t="s">
        <v>4</v>
      </c>
      <c r="F5" s="144" t="s">
        <v>5</v>
      </c>
      <c r="G5" s="108" t="s">
        <v>6</v>
      </c>
      <c r="H5" s="104" t="s">
        <v>7</v>
      </c>
      <c r="I5" s="145" t="s">
        <v>8</v>
      </c>
      <c r="J5" s="146" t="s">
        <v>9</v>
      </c>
      <c r="K5" s="120"/>
      <c r="L5" s="127" t="s">
        <v>10</v>
      </c>
      <c r="M5" s="138" t="s">
        <v>11</v>
      </c>
      <c r="N5" s="138" t="s">
        <v>12</v>
      </c>
      <c r="O5" s="170" t="s">
        <v>13</v>
      </c>
      <c r="P5" s="128" t="s">
        <v>14</v>
      </c>
      <c r="Q5" s="160" t="s">
        <v>15</v>
      </c>
      <c r="R5" s="48" t="s">
        <v>16</v>
      </c>
      <c r="S5" s="55" t="s">
        <v>17</v>
      </c>
      <c r="T5" s="5"/>
      <c r="U5" s="5"/>
      <c r="V5" s="163"/>
    </row>
    <row r="6" spans="2:39" s="94" customFormat="1" ht="24" customHeight="1">
      <c r="B6" s="148">
        <v>1</v>
      </c>
      <c r="C6" s="149" t="s">
        <v>18</v>
      </c>
      <c r="D6" s="150" t="s">
        <v>19</v>
      </c>
      <c r="E6" s="151" t="s">
        <v>20</v>
      </c>
      <c r="F6" s="152">
        <v>5424</v>
      </c>
      <c r="G6" s="109">
        <v>62249</v>
      </c>
      <c r="H6" s="105">
        <v>60714</v>
      </c>
      <c r="I6" s="153">
        <f>ROUNDUP(AVERAGE(G6,H6),0)</f>
        <v>61482</v>
      </c>
      <c r="J6" s="154">
        <f>+F6*I6</f>
        <v>333478368</v>
      </c>
      <c r="K6" s="121"/>
      <c r="L6" s="185">
        <f>+J6+J7</f>
        <v>396849312</v>
      </c>
      <c r="M6" s="186">
        <v>386000000</v>
      </c>
      <c r="N6" s="191">
        <f>+S6+S7</f>
        <v>385990080</v>
      </c>
      <c r="O6" s="188">
        <f>+M6-L6</f>
        <v>-10849312</v>
      </c>
      <c r="P6" s="167">
        <v>5264</v>
      </c>
      <c r="Q6" s="161">
        <f t="shared" ref="Q6:Q11" si="0">+P6-F6</f>
        <v>-160</v>
      </c>
      <c r="R6" s="103">
        <f t="shared" ref="R6:R11" si="1">(1-(P6/F6))*-1</f>
        <v>-2.9498525073746285E-2</v>
      </c>
      <c r="S6" s="130">
        <f>+P6*I6</f>
        <v>323641248</v>
      </c>
      <c r="T6" s="99"/>
      <c r="U6" s="16">
        <v>5424</v>
      </c>
      <c r="V6" s="164">
        <v>61482</v>
      </c>
      <c r="W6" s="16">
        <f>+U6*V6</f>
        <v>333478368</v>
      </c>
      <c r="X6" s="11"/>
      <c r="Y6" s="11"/>
      <c r="Z6" s="11"/>
      <c r="AA6" s="11"/>
      <c r="AB6" s="11"/>
      <c r="AC6" s="11"/>
      <c r="AD6" s="11"/>
      <c r="AE6" s="11"/>
      <c r="AF6" s="11"/>
      <c r="AG6" s="11"/>
      <c r="AH6" s="11"/>
      <c r="AI6" s="11"/>
      <c r="AJ6" s="11"/>
      <c r="AK6" s="11"/>
      <c r="AL6" s="11"/>
      <c r="AM6" s="11"/>
    </row>
    <row r="7" spans="2:39" s="94" customFormat="1" ht="24" customHeight="1">
      <c r="B7" s="112">
        <v>2</v>
      </c>
      <c r="C7" s="95" t="s">
        <v>21</v>
      </c>
      <c r="D7" s="33" t="s">
        <v>19</v>
      </c>
      <c r="E7" s="122" t="s">
        <v>20</v>
      </c>
      <c r="F7" s="113">
        <v>744</v>
      </c>
      <c r="G7" s="110">
        <v>86382</v>
      </c>
      <c r="H7" s="106">
        <v>83969</v>
      </c>
      <c r="I7" s="139">
        <f t="shared" ref="I7:I11" si="2">ROUNDUP(AVERAGE(G7,H7),0)</f>
        <v>85176</v>
      </c>
      <c r="J7" s="123">
        <f>+F7*I7</f>
        <v>63370944</v>
      </c>
      <c r="K7" s="121"/>
      <c r="L7" s="185"/>
      <c r="M7" s="187"/>
      <c r="N7" s="192"/>
      <c r="O7" s="189"/>
      <c r="P7" s="168">
        <v>732</v>
      </c>
      <c r="Q7" s="161">
        <f t="shared" si="0"/>
        <v>-12</v>
      </c>
      <c r="R7" s="103">
        <f t="shared" si="1"/>
        <v>-1.6129032258064502E-2</v>
      </c>
      <c r="S7" s="130">
        <f t="shared" ref="S7:S11" si="3">+P7*I7</f>
        <v>62348832</v>
      </c>
      <c r="T7" s="16"/>
      <c r="U7" s="16">
        <v>744</v>
      </c>
      <c r="V7" s="164">
        <v>85176</v>
      </c>
      <c r="W7" s="16">
        <f>+U7*V7</f>
        <v>63370944</v>
      </c>
      <c r="X7" s="11"/>
      <c r="Y7" s="11"/>
      <c r="Z7" s="11"/>
      <c r="AA7" s="11"/>
      <c r="AB7" s="11"/>
      <c r="AC7" s="11"/>
      <c r="AD7" s="11"/>
      <c r="AE7" s="11"/>
      <c r="AF7" s="11"/>
      <c r="AG7" s="11"/>
      <c r="AH7" s="11"/>
      <c r="AI7" s="11"/>
      <c r="AJ7" s="11"/>
      <c r="AK7" s="11"/>
      <c r="AL7" s="11"/>
      <c r="AM7" s="11"/>
    </row>
    <row r="8" spans="2:39" s="11" customFormat="1" ht="24" customHeight="1">
      <c r="B8" s="114">
        <v>3</v>
      </c>
      <c r="C8" s="96" t="s">
        <v>22</v>
      </c>
      <c r="D8" s="32" t="s">
        <v>23</v>
      </c>
      <c r="E8" s="122" t="s">
        <v>20</v>
      </c>
      <c r="F8" s="115">
        <v>11500</v>
      </c>
      <c r="G8" s="110">
        <v>46650</v>
      </c>
      <c r="H8" s="106">
        <v>45756</v>
      </c>
      <c r="I8" s="139">
        <f t="shared" si="2"/>
        <v>46203</v>
      </c>
      <c r="J8" s="123">
        <f>+F8*I8</f>
        <v>531334500</v>
      </c>
      <c r="K8" s="121"/>
      <c r="L8" s="185">
        <f>+J8+J9</f>
        <v>624316500</v>
      </c>
      <c r="M8" s="187">
        <v>583328333</v>
      </c>
      <c r="N8" s="192">
        <f>+S8+S9</f>
        <v>583327307</v>
      </c>
      <c r="O8" s="188">
        <f>+M8-L8</f>
        <v>-40988167</v>
      </c>
      <c r="P8" s="167">
        <v>10853</v>
      </c>
      <c r="Q8" s="161">
        <f t="shared" si="0"/>
        <v>-647</v>
      </c>
      <c r="R8" s="103">
        <f t="shared" si="1"/>
        <v>-5.6260869565217364E-2</v>
      </c>
      <c r="S8" s="130">
        <f t="shared" si="3"/>
        <v>501441159</v>
      </c>
      <c r="T8" s="100"/>
      <c r="U8" s="16">
        <v>11500</v>
      </c>
      <c r="V8" s="164">
        <v>46203</v>
      </c>
      <c r="W8" s="16">
        <f>+U8*V8</f>
        <v>531334500</v>
      </c>
    </row>
    <row r="9" spans="2:39" s="11" customFormat="1" ht="24" customHeight="1">
      <c r="B9" s="114">
        <v>4</v>
      </c>
      <c r="C9" s="96" t="s">
        <v>24</v>
      </c>
      <c r="D9" s="32" t="s">
        <v>23</v>
      </c>
      <c r="E9" s="122" t="s">
        <v>20</v>
      </c>
      <c r="F9" s="115">
        <v>1500</v>
      </c>
      <c r="G9" s="110">
        <v>63298</v>
      </c>
      <c r="H9" s="106">
        <v>60678</v>
      </c>
      <c r="I9" s="139">
        <f t="shared" si="2"/>
        <v>61988</v>
      </c>
      <c r="J9" s="123">
        <f>+F9*I9</f>
        <v>92982000</v>
      </c>
      <c r="K9" s="121"/>
      <c r="L9" s="185"/>
      <c r="M9" s="187"/>
      <c r="N9" s="192"/>
      <c r="O9" s="189"/>
      <c r="P9" s="167">
        <v>1321</v>
      </c>
      <c r="Q9" s="161">
        <f t="shared" si="0"/>
        <v>-179</v>
      </c>
      <c r="R9" s="103">
        <f t="shared" si="1"/>
        <v>-0.11933333333333329</v>
      </c>
      <c r="S9" s="130">
        <f t="shared" si="3"/>
        <v>81886148</v>
      </c>
      <c r="T9" s="16"/>
      <c r="U9" s="16">
        <v>1500</v>
      </c>
      <c r="V9" s="164">
        <v>61988</v>
      </c>
      <c r="W9" s="16">
        <f>+U9*V9</f>
        <v>92982000</v>
      </c>
    </row>
    <row r="10" spans="2:39" s="11" customFormat="1" ht="24" customHeight="1">
      <c r="B10" s="114">
        <v>5</v>
      </c>
      <c r="C10" s="96" t="s">
        <v>25</v>
      </c>
      <c r="D10" s="32" t="s">
        <v>26</v>
      </c>
      <c r="E10" s="122" t="s">
        <v>20</v>
      </c>
      <c r="F10" s="115">
        <v>600</v>
      </c>
      <c r="G10" s="110">
        <v>72923</v>
      </c>
      <c r="H10" s="106">
        <v>71092</v>
      </c>
      <c r="I10" s="139">
        <f t="shared" si="2"/>
        <v>72008</v>
      </c>
      <c r="J10" s="123">
        <f>+F10*I10</f>
        <v>43204800</v>
      </c>
      <c r="K10" s="121"/>
      <c r="L10" s="185">
        <f>+J10+J11</f>
        <v>63017690</v>
      </c>
      <c r="M10" s="187">
        <v>70000000</v>
      </c>
      <c r="N10" s="192">
        <f>+S10+S11</f>
        <v>69997134</v>
      </c>
      <c r="O10" s="188">
        <f>+M10-L10</f>
        <v>6982310</v>
      </c>
      <c r="P10" s="167">
        <v>673</v>
      </c>
      <c r="Q10" s="161">
        <f t="shared" si="0"/>
        <v>73</v>
      </c>
      <c r="R10" s="103">
        <f t="shared" si="1"/>
        <v>0.12166666666666659</v>
      </c>
      <c r="S10" s="130">
        <f t="shared" si="3"/>
        <v>48461384</v>
      </c>
      <c r="T10" s="16"/>
      <c r="U10" s="16">
        <v>600</v>
      </c>
      <c r="V10" s="164">
        <v>72008</v>
      </c>
      <c r="W10" s="16">
        <f>+U10*V10</f>
        <v>43204800</v>
      </c>
    </row>
    <row r="11" spans="2:39" s="11" customFormat="1" ht="24" customHeight="1" thickBot="1">
      <c r="B11" s="116">
        <v>6</v>
      </c>
      <c r="C11" s="117" t="s">
        <v>27</v>
      </c>
      <c r="D11" s="118" t="s">
        <v>26</v>
      </c>
      <c r="E11" s="155" t="s">
        <v>20</v>
      </c>
      <c r="F11" s="119">
        <v>230</v>
      </c>
      <c r="G11" s="111">
        <v>86977</v>
      </c>
      <c r="H11" s="107">
        <v>85309</v>
      </c>
      <c r="I11" s="140">
        <f t="shared" si="2"/>
        <v>86143</v>
      </c>
      <c r="J11" s="156">
        <f>+F11*I11</f>
        <v>19812890</v>
      </c>
      <c r="K11" s="121"/>
      <c r="L11" s="185"/>
      <c r="M11" s="190"/>
      <c r="N11" s="193"/>
      <c r="O11" s="189"/>
      <c r="P11" s="169">
        <v>250</v>
      </c>
      <c r="Q11" s="162">
        <f t="shared" si="0"/>
        <v>20</v>
      </c>
      <c r="R11" s="132">
        <f t="shared" si="1"/>
        <v>8.6956521739130377E-2</v>
      </c>
      <c r="S11" s="133">
        <f t="shared" si="3"/>
        <v>21535750</v>
      </c>
      <c r="T11" s="16"/>
      <c r="U11" s="16">
        <v>230</v>
      </c>
      <c r="V11" s="164">
        <v>86143</v>
      </c>
      <c r="W11" s="16">
        <f>+U11*V11</f>
        <v>19812890</v>
      </c>
    </row>
    <row r="12" spans="2:39" ht="24" customHeight="1" thickBot="1">
      <c r="B12" s="80"/>
      <c r="C12" s="81"/>
      <c r="D12" s="82"/>
      <c r="E12" s="83"/>
      <c r="F12" s="84"/>
      <c r="G12" s="85"/>
      <c r="H12" s="85"/>
      <c r="I12" s="86"/>
      <c r="J12" s="147">
        <f>SUM(J6:J11)</f>
        <v>1084183502</v>
      </c>
      <c r="K12" s="5"/>
      <c r="L12" s="101"/>
      <c r="M12" s="136">
        <f>SUM(M6:M11)</f>
        <v>1039328333</v>
      </c>
      <c r="N12" s="136">
        <f>SUM(N6:N11)</f>
        <v>1039314521</v>
      </c>
      <c r="O12" s="102"/>
      <c r="P12" s="102"/>
      <c r="Q12" s="102"/>
      <c r="R12" s="134">
        <f>(1-(S12/J12))*-1</f>
        <v>-4.1385043138204791E-2</v>
      </c>
      <c r="S12" s="135">
        <f>SUM(S6:S11)</f>
        <v>1039314521</v>
      </c>
      <c r="T12" s="5"/>
      <c r="U12" s="5"/>
      <c r="W12" s="5">
        <f>+W11+W10+W9+W8+W7+W6</f>
        <v>1084183502</v>
      </c>
    </row>
    <row r="13" spans="2:39" ht="24" customHeight="1">
      <c r="B13" s="80"/>
      <c r="C13" s="81"/>
      <c r="D13" s="82"/>
      <c r="E13" s="83"/>
      <c r="F13" s="84"/>
      <c r="G13" s="85"/>
      <c r="H13" s="85"/>
      <c r="I13" s="86"/>
      <c r="J13" s="97"/>
      <c r="K13" s="5"/>
      <c r="L13" s="101"/>
      <c r="M13" s="102"/>
      <c r="N13" s="102"/>
      <c r="O13" s="102"/>
      <c r="P13" s="102"/>
      <c r="Q13" s="102"/>
      <c r="R13" s="125"/>
      <c r="S13" s="126"/>
      <c r="T13" s="5"/>
      <c r="U13" s="5"/>
    </row>
    <row r="14" spans="2:39" ht="24" customHeight="1">
      <c r="B14" s="181" t="s">
        <v>28</v>
      </c>
      <c r="C14" s="181"/>
      <c r="D14" s="181"/>
      <c r="E14" s="181"/>
      <c r="F14" s="181"/>
      <c r="G14" s="181"/>
      <c r="H14" s="181"/>
      <c r="I14" s="181"/>
      <c r="J14" s="181"/>
      <c r="K14" s="5"/>
      <c r="L14" s="101"/>
      <c r="M14" s="102"/>
      <c r="N14" s="102">
        <v>150266333</v>
      </c>
      <c r="O14" s="102">
        <f>+M8-N8</f>
        <v>1026</v>
      </c>
      <c r="P14" s="102">
        <f>+N14-O14</f>
        <v>150265307</v>
      </c>
      <c r="Q14" s="102"/>
      <c r="R14" s="125"/>
      <c r="S14" s="126"/>
      <c r="T14" s="5"/>
      <c r="U14" s="5"/>
    </row>
    <row r="15" spans="2:39" ht="15.75" thickBot="1">
      <c r="B15" s="12"/>
      <c r="C15" s="12"/>
      <c r="G15" s="5"/>
      <c r="H15" s="6"/>
      <c r="I15" s="5"/>
      <c r="J15" s="5"/>
      <c r="K15" s="5"/>
      <c r="L15" s="5"/>
      <c r="M15" s="87"/>
      <c r="N15" s="87"/>
      <c r="O15" s="87"/>
      <c r="P15" s="98"/>
      <c r="Q15" s="98"/>
      <c r="R15" s="98"/>
      <c r="S15" s="5"/>
      <c r="T15" s="5"/>
      <c r="U15" s="5"/>
    </row>
    <row r="16" spans="2:39" s="11" customFormat="1" ht="100.5" customHeight="1" thickBot="1">
      <c r="B16" s="174" t="s">
        <v>29</v>
      </c>
      <c r="C16" s="175"/>
      <c r="D16" s="176"/>
      <c r="E16" s="176"/>
      <c r="F16" s="176"/>
      <c r="G16" s="176"/>
      <c r="H16" s="177"/>
      <c r="I16" s="177"/>
      <c r="J16" s="178"/>
      <c r="K16" s="16"/>
      <c r="L16" s="16"/>
      <c r="M16" s="87"/>
      <c r="N16" s="87"/>
      <c r="O16" s="87"/>
      <c r="P16" s="87"/>
      <c r="Q16" s="87"/>
      <c r="R16" s="87"/>
      <c r="S16" s="16"/>
      <c r="T16" s="16"/>
      <c r="U16" s="16"/>
      <c r="V16" s="16"/>
      <c r="W16" s="16"/>
    </row>
    <row r="17" spans="2:39" s="11" customFormat="1" ht="15" customHeight="1">
      <c r="B17" s="17"/>
      <c r="C17" s="17"/>
      <c r="D17" s="18"/>
      <c r="E17" s="18"/>
      <c r="F17" s="18"/>
      <c r="G17" s="18"/>
      <c r="H17" s="49"/>
      <c r="I17" s="18"/>
      <c r="J17" s="18"/>
      <c r="K17" s="16"/>
      <c r="L17" s="16"/>
      <c r="M17" s="87"/>
      <c r="N17" s="87"/>
      <c r="O17" s="87"/>
      <c r="P17" s="87"/>
      <c r="Q17" s="87"/>
      <c r="R17" s="87"/>
      <c r="S17" s="16"/>
      <c r="T17" s="16"/>
      <c r="U17" s="16"/>
      <c r="V17" s="16"/>
      <c r="W17" s="16"/>
    </row>
    <row r="18" spans="2:39" s="88" customFormat="1">
      <c r="B18" s="179" t="s">
        <v>30</v>
      </c>
      <c r="C18" s="179"/>
      <c r="D18" s="179"/>
      <c r="E18" s="179"/>
      <c r="F18" s="179"/>
      <c r="G18" s="179"/>
      <c r="H18" s="179"/>
      <c r="I18" s="179"/>
      <c r="J18" s="179"/>
      <c r="K18" s="89"/>
      <c r="L18" s="89"/>
      <c r="M18" s="89"/>
      <c r="N18" s="89"/>
      <c r="O18" s="89"/>
      <c r="P18" s="89"/>
      <c r="Q18" s="89"/>
      <c r="R18" s="89"/>
      <c r="S18" s="89"/>
      <c r="T18" s="89"/>
      <c r="U18" s="89"/>
      <c r="V18" s="165"/>
      <c r="W18" s="165"/>
      <c r="X18" s="17"/>
      <c r="Y18" s="17"/>
      <c r="Z18" s="17"/>
      <c r="AA18" s="17"/>
      <c r="AB18" s="17"/>
      <c r="AC18" s="17"/>
      <c r="AD18" s="17"/>
      <c r="AE18" s="17"/>
      <c r="AF18" s="124"/>
      <c r="AG18" s="124"/>
      <c r="AH18" s="87"/>
      <c r="AI18" s="87"/>
      <c r="AJ18" s="124"/>
      <c r="AK18" s="124"/>
      <c r="AL18" s="124"/>
      <c r="AM18" s="124"/>
    </row>
    <row r="19" spans="2:39" s="88" customFormat="1">
      <c r="B19" s="179" t="s">
        <v>31</v>
      </c>
      <c r="C19" s="179"/>
      <c r="D19" s="179"/>
      <c r="E19" s="179"/>
      <c r="F19" s="179"/>
      <c r="G19" s="179"/>
      <c r="H19" s="179"/>
      <c r="I19" s="179"/>
      <c r="J19" s="179"/>
      <c r="K19" s="89"/>
      <c r="L19" s="89"/>
      <c r="M19" s="89"/>
      <c r="N19" s="89"/>
      <c r="O19" s="89"/>
      <c r="P19" s="89"/>
      <c r="Q19" s="89"/>
      <c r="R19" s="89"/>
      <c r="S19" s="89"/>
      <c r="T19" s="89"/>
      <c r="U19" s="89"/>
      <c r="V19" s="165"/>
      <c r="W19" s="165"/>
      <c r="X19" s="17"/>
      <c r="Y19" s="17"/>
      <c r="Z19" s="17"/>
      <c r="AA19" s="17"/>
      <c r="AB19" s="17"/>
      <c r="AC19" s="17"/>
      <c r="AD19" s="17"/>
      <c r="AE19" s="17"/>
      <c r="AF19" s="124"/>
      <c r="AG19" s="124"/>
      <c r="AH19" s="87"/>
      <c r="AI19" s="87"/>
      <c r="AJ19" s="124"/>
      <c r="AK19" s="124"/>
      <c r="AL19" s="124"/>
      <c r="AM19" s="124"/>
    </row>
    <row r="20" spans="2:39" s="88" customFormat="1" ht="81" customHeight="1">
      <c r="B20" s="180" t="s">
        <v>32</v>
      </c>
      <c r="C20" s="180"/>
      <c r="D20" s="180"/>
      <c r="E20" s="180"/>
      <c r="F20" s="180"/>
      <c r="G20" s="180"/>
      <c r="H20" s="180"/>
      <c r="I20" s="180"/>
      <c r="J20" s="180"/>
      <c r="K20" s="90"/>
      <c r="L20" s="90"/>
      <c r="M20" s="90"/>
      <c r="N20" s="90"/>
      <c r="O20" s="90"/>
      <c r="P20" s="90"/>
      <c r="Q20" s="90"/>
      <c r="R20" s="90"/>
      <c r="S20" s="90"/>
      <c r="T20" s="90"/>
      <c r="U20" s="90"/>
      <c r="V20" s="166"/>
      <c r="W20" s="166"/>
      <c r="X20" s="17"/>
      <c r="Y20" s="17"/>
      <c r="Z20" s="17"/>
      <c r="AA20" s="17"/>
      <c r="AB20" s="17"/>
      <c r="AC20" s="17"/>
      <c r="AD20" s="17"/>
      <c r="AE20" s="17"/>
      <c r="AF20" s="124"/>
      <c r="AG20" s="124"/>
      <c r="AH20" s="87"/>
      <c r="AI20" s="87"/>
      <c r="AJ20" s="124"/>
      <c r="AK20" s="124"/>
      <c r="AL20" s="124"/>
      <c r="AM20" s="124"/>
    </row>
    <row r="21" spans="2:39" s="88" customFormat="1" ht="42" customHeight="1">
      <c r="B21" s="179" t="s">
        <v>33</v>
      </c>
      <c r="C21" s="179"/>
      <c r="D21" s="179"/>
      <c r="E21" s="179"/>
      <c r="F21" s="179"/>
      <c r="G21" s="179"/>
      <c r="H21" s="179"/>
      <c r="I21" s="179"/>
      <c r="J21" s="179"/>
      <c r="K21" s="89"/>
      <c r="L21" s="89"/>
      <c r="M21" s="89"/>
      <c r="N21" s="89"/>
      <c r="O21" s="89"/>
      <c r="P21" s="89"/>
      <c r="Q21" s="89"/>
      <c r="R21" s="89"/>
      <c r="S21" s="89"/>
      <c r="T21" s="89"/>
      <c r="U21" s="89"/>
      <c r="V21" s="165"/>
      <c r="W21" s="165"/>
      <c r="X21" s="17"/>
      <c r="Y21" s="17"/>
      <c r="Z21" s="17"/>
      <c r="AA21" s="17"/>
      <c r="AB21" s="17"/>
      <c r="AC21" s="17"/>
      <c r="AD21" s="17"/>
      <c r="AE21" s="17"/>
      <c r="AF21" s="124"/>
      <c r="AG21" s="124"/>
      <c r="AH21" s="87"/>
      <c r="AI21" s="87"/>
      <c r="AJ21" s="124"/>
      <c r="AK21" s="124"/>
      <c r="AL21" s="124"/>
      <c r="AM21" s="124"/>
    </row>
    <row r="22" spans="2:39" s="88" customFormat="1" ht="23.25" customHeight="1">
      <c r="B22" s="179" t="s">
        <v>34</v>
      </c>
      <c r="C22" s="179"/>
      <c r="D22" s="179"/>
      <c r="E22" s="179"/>
      <c r="F22" s="179"/>
      <c r="G22" s="179"/>
      <c r="H22" s="179"/>
      <c r="I22" s="179"/>
      <c r="J22" s="179"/>
      <c r="K22" s="89"/>
      <c r="L22" s="89"/>
      <c r="M22" s="89"/>
      <c r="N22" s="89"/>
      <c r="O22" s="89"/>
      <c r="P22" s="89"/>
      <c r="Q22" s="89"/>
      <c r="R22" s="89"/>
      <c r="S22" s="89"/>
      <c r="T22" s="89"/>
      <c r="U22" s="89"/>
      <c r="V22" s="165"/>
      <c r="W22" s="165"/>
      <c r="X22" s="17"/>
      <c r="Y22" s="17"/>
      <c r="Z22" s="17"/>
      <c r="AA22" s="17"/>
      <c r="AB22" s="17"/>
      <c r="AC22" s="17"/>
      <c r="AD22" s="17"/>
      <c r="AE22" s="17"/>
      <c r="AF22" s="124"/>
      <c r="AG22" s="124"/>
      <c r="AH22" s="87"/>
      <c r="AI22" s="87"/>
      <c r="AJ22" s="124"/>
      <c r="AK22" s="124"/>
      <c r="AL22" s="124"/>
      <c r="AM22" s="124"/>
    </row>
    <row r="23" spans="2:39" s="88" customFormat="1" ht="19.5" customHeight="1">
      <c r="B23" s="179" t="s">
        <v>35</v>
      </c>
      <c r="C23" s="179"/>
      <c r="D23" s="179"/>
      <c r="E23" s="179"/>
      <c r="F23" s="179"/>
      <c r="G23" s="179"/>
      <c r="H23" s="179"/>
      <c r="I23" s="179"/>
      <c r="J23" s="179"/>
      <c r="K23" s="89"/>
      <c r="L23" s="89"/>
      <c r="M23" s="89"/>
      <c r="N23" s="89"/>
      <c r="O23" s="89"/>
      <c r="P23" s="89"/>
      <c r="Q23" s="89"/>
      <c r="R23" s="89"/>
      <c r="S23" s="89"/>
      <c r="T23" s="89"/>
      <c r="U23" s="89"/>
      <c r="V23" s="165"/>
      <c r="W23" s="165"/>
      <c r="X23" s="17"/>
      <c r="Y23" s="17"/>
      <c r="Z23" s="17"/>
      <c r="AA23" s="17"/>
      <c r="AB23" s="17"/>
      <c r="AC23" s="17"/>
      <c r="AD23" s="17"/>
      <c r="AE23" s="17"/>
      <c r="AF23" s="124"/>
      <c r="AG23" s="124"/>
      <c r="AH23" s="87"/>
      <c r="AI23" s="87"/>
      <c r="AJ23" s="124"/>
      <c r="AK23" s="124"/>
      <c r="AL23" s="124"/>
      <c r="AM23" s="124"/>
    </row>
    <row r="24" spans="2:39" s="88" customFormat="1" ht="41.25" customHeight="1">
      <c r="B24" s="179" t="s">
        <v>36</v>
      </c>
      <c r="C24" s="179"/>
      <c r="D24" s="179"/>
      <c r="E24" s="179"/>
      <c r="F24" s="179"/>
      <c r="G24" s="179"/>
      <c r="H24" s="179"/>
      <c r="I24" s="179"/>
      <c r="J24" s="179"/>
      <c r="K24" s="89"/>
      <c r="L24" s="89"/>
      <c r="M24" s="89"/>
      <c r="N24" s="89"/>
      <c r="O24" s="89"/>
      <c r="P24" s="89"/>
      <c r="Q24" s="89"/>
      <c r="R24" s="89"/>
      <c r="S24" s="89"/>
      <c r="T24" s="89"/>
      <c r="U24" s="89"/>
      <c r="V24" s="165"/>
      <c r="W24" s="165"/>
      <c r="X24" s="17"/>
      <c r="Y24" s="17"/>
      <c r="Z24" s="17"/>
      <c r="AA24" s="17"/>
      <c r="AB24" s="17"/>
      <c r="AC24" s="17"/>
      <c r="AD24" s="17"/>
      <c r="AE24" s="17"/>
      <c r="AF24" s="124"/>
      <c r="AG24" s="124"/>
      <c r="AH24" s="87"/>
      <c r="AI24" s="87"/>
      <c r="AJ24" s="124"/>
      <c r="AK24" s="124"/>
      <c r="AL24" s="124"/>
      <c r="AM24" s="124"/>
    </row>
    <row r="25" spans="2:39" s="88" customFormat="1" ht="31.5" customHeight="1">
      <c r="B25" s="179" t="s">
        <v>37</v>
      </c>
      <c r="C25" s="179"/>
      <c r="D25" s="179"/>
      <c r="E25" s="179"/>
      <c r="F25" s="179"/>
      <c r="G25" s="179"/>
      <c r="H25" s="179"/>
      <c r="I25" s="179"/>
      <c r="J25" s="179"/>
      <c r="K25" s="89"/>
      <c r="L25" s="89"/>
      <c r="M25" s="89"/>
      <c r="N25" s="89"/>
      <c r="O25" s="89"/>
      <c r="P25" s="89"/>
      <c r="Q25" s="89"/>
      <c r="R25" s="89"/>
      <c r="S25" s="89"/>
      <c r="T25" s="89"/>
      <c r="U25" s="89"/>
      <c r="V25" s="165"/>
      <c r="W25" s="165"/>
      <c r="X25" s="17"/>
      <c r="Y25" s="17"/>
      <c r="Z25" s="17"/>
      <c r="AA25" s="17"/>
      <c r="AB25" s="17"/>
      <c r="AC25" s="17"/>
      <c r="AD25" s="17"/>
      <c r="AE25" s="17"/>
      <c r="AF25" s="124"/>
      <c r="AG25" s="124"/>
      <c r="AH25" s="87"/>
      <c r="AI25" s="87"/>
      <c r="AJ25" s="124"/>
      <c r="AK25" s="124"/>
      <c r="AL25" s="124"/>
      <c r="AM25" s="124"/>
    </row>
    <row r="26" spans="2:39" s="88" customFormat="1" ht="33" customHeight="1">
      <c r="B26" s="179" t="s">
        <v>38</v>
      </c>
      <c r="C26" s="179"/>
      <c r="D26" s="179"/>
      <c r="E26" s="179"/>
      <c r="F26" s="179"/>
      <c r="G26" s="179"/>
      <c r="H26" s="179"/>
      <c r="I26" s="179"/>
      <c r="J26" s="179"/>
      <c r="K26" s="89"/>
      <c r="L26" s="89"/>
      <c r="M26" s="89"/>
      <c r="N26" s="89"/>
      <c r="O26" s="89"/>
      <c r="P26" s="89"/>
      <c r="Q26" s="89"/>
      <c r="R26" s="89"/>
      <c r="S26" s="89"/>
      <c r="T26" s="89"/>
      <c r="U26" s="89"/>
      <c r="V26" s="165"/>
      <c r="W26" s="165"/>
      <c r="X26" s="17"/>
      <c r="Y26" s="17"/>
      <c r="Z26" s="17"/>
      <c r="AA26" s="17"/>
      <c r="AB26" s="17"/>
      <c r="AC26" s="17"/>
      <c r="AD26" s="17"/>
      <c r="AE26" s="17"/>
      <c r="AF26" s="124"/>
      <c r="AG26" s="124"/>
      <c r="AH26" s="87"/>
      <c r="AI26" s="87"/>
      <c r="AJ26" s="124"/>
      <c r="AK26" s="124"/>
      <c r="AL26" s="124"/>
      <c r="AM26" s="124"/>
    </row>
    <row r="27" spans="2:39" ht="15" customHeight="1">
      <c r="D27" s="8"/>
      <c r="E27" s="8"/>
      <c r="G27" s="19"/>
      <c r="H27" s="50"/>
      <c r="I27" s="19"/>
      <c r="J27" s="5"/>
      <c r="K27" s="5"/>
      <c r="L27" s="6"/>
      <c r="M27" s="5"/>
      <c r="N27" s="5"/>
      <c r="O27" s="5"/>
      <c r="P27" s="87"/>
      <c r="Q27" s="87"/>
      <c r="R27" s="87"/>
      <c r="S27" s="87"/>
      <c r="T27" s="5"/>
      <c r="U27" s="5"/>
    </row>
    <row r="28" spans="2:39" ht="15.75">
      <c r="B28" s="10"/>
      <c r="C28" s="10"/>
      <c r="D28" s="10"/>
      <c r="E28" s="10"/>
      <c r="F28" s="3"/>
      <c r="G28" s="3"/>
      <c r="H28" s="4"/>
      <c r="I28" s="3"/>
      <c r="J28" s="3"/>
      <c r="K28" s="3"/>
      <c r="L28" s="3"/>
      <c r="M28" s="5"/>
      <c r="N28" s="5"/>
      <c r="O28" s="5"/>
      <c r="P28" s="87"/>
      <c r="Q28" s="87"/>
      <c r="R28" s="87"/>
      <c r="S28" s="87"/>
      <c r="T28" s="5"/>
      <c r="U28" s="5"/>
    </row>
    <row r="29" spans="2:39">
      <c r="B29" s="11"/>
      <c r="C29" s="11"/>
      <c r="D29" s="11"/>
      <c r="E29" s="11"/>
      <c r="F29" s="12"/>
      <c r="L29" s="12"/>
      <c r="M29" s="5"/>
      <c r="N29" s="5"/>
      <c r="O29" s="5"/>
      <c r="P29" s="87"/>
      <c r="Q29" s="87"/>
      <c r="R29" s="87"/>
      <c r="S29" s="87"/>
      <c r="T29" s="5"/>
      <c r="U29" s="5"/>
    </row>
    <row r="30" spans="2:39" ht="12" customHeight="1">
      <c r="B30" s="12"/>
      <c r="C30" s="12"/>
      <c r="D30" s="20"/>
      <c r="E30" s="20"/>
      <c r="F30" s="20"/>
      <c r="G30" s="20"/>
      <c r="H30" s="51"/>
      <c r="I30" s="20"/>
      <c r="J30" s="20"/>
      <c r="K30" s="20"/>
      <c r="L30" s="20"/>
      <c r="P30" s="91"/>
      <c r="Q30" s="91"/>
      <c r="R30" s="91"/>
      <c r="S30" s="87"/>
    </row>
    <row r="31" spans="2:39" s="21" customFormat="1" ht="15.75">
      <c r="D31" s="12"/>
      <c r="E31" s="12"/>
      <c r="F31" s="9"/>
      <c r="G31" s="12"/>
      <c r="H31" s="7"/>
      <c r="I31" s="12"/>
      <c r="J31" s="12"/>
      <c r="K31" s="12"/>
      <c r="L31" s="7"/>
      <c r="M31" s="12"/>
      <c r="N31" s="12"/>
      <c r="O31" s="12"/>
      <c r="P31" s="12"/>
      <c r="Q31" s="12"/>
      <c r="R31" s="12"/>
      <c r="S31" s="12"/>
      <c r="T31" s="12"/>
      <c r="U31" s="12"/>
      <c r="V31" s="5"/>
      <c r="W31" s="5"/>
      <c r="X31" s="92"/>
      <c r="Y31" s="92"/>
      <c r="Z31" s="92"/>
      <c r="AA31" s="92"/>
      <c r="AB31" s="92"/>
      <c r="AC31" s="92"/>
      <c r="AD31" s="92"/>
      <c r="AE31" s="92"/>
      <c r="AF31" s="92"/>
      <c r="AG31" s="92"/>
      <c r="AH31" s="92"/>
      <c r="AI31" s="92"/>
      <c r="AJ31" s="92"/>
    </row>
    <row r="32" spans="2:39" s="21" customFormat="1" ht="15.75" hidden="1">
      <c r="D32" s="13" t="s">
        <v>39</v>
      </c>
      <c r="E32" s="13"/>
      <c r="F32" s="22" t="s">
        <v>40</v>
      </c>
      <c r="G32" s="23" t="s">
        <v>41</v>
      </c>
      <c r="H32" s="23"/>
      <c r="I32" s="23"/>
      <c r="J32" s="24" t="s">
        <v>42</v>
      </c>
      <c r="K32" s="56" t="s">
        <v>43</v>
      </c>
      <c r="L32" s="56" t="s">
        <v>44</v>
      </c>
      <c r="M32" s="92"/>
      <c r="N32" s="92"/>
      <c r="O32" s="92"/>
      <c r="P32" s="12"/>
      <c r="Q32" s="12"/>
      <c r="R32" s="12"/>
      <c r="S32" s="12"/>
      <c r="T32" s="12"/>
      <c r="U32" s="12"/>
      <c r="V32" s="5"/>
      <c r="W32" s="5"/>
      <c r="X32" s="92"/>
      <c r="Y32" s="92"/>
      <c r="Z32" s="92"/>
      <c r="AA32" s="92"/>
      <c r="AB32" s="92"/>
      <c r="AC32" s="92"/>
      <c r="AD32" s="92"/>
      <c r="AE32" s="92"/>
      <c r="AF32" s="92"/>
      <c r="AG32" s="92"/>
      <c r="AH32" s="92"/>
      <c r="AI32" s="92"/>
      <c r="AJ32" s="92"/>
    </row>
    <row r="33" spans="4:17" hidden="1">
      <c r="D33" s="15" t="s">
        <v>45</v>
      </c>
      <c r="E33" s="15"/>
      <c r="F33" s="25">
        <v>114694.99999999999</v>
      </c>
      <c r="G33" s="26" t="e">
        <f>+F33*#REF!</f>
        <v>#REF!</v>
      </c>
      <c r="H33" s="52"/>
      <c r="I33" s="26"/>
      <c r="J33" s="27" t="e">
        <f>+#REF!*F33</f>
        <v>#REF!</v>
      </c>
      <c r="K33" s="15"/>
      <c r="L33" s="93"/>
    </row>
    <row r="34" spans="4:17" hidden="1">
      <c r="D34" s="15" t="s">
        <v>46</v>
      </c>
      <c r="E34" s="15"/>
      <c r="F34" s="25">
        <v>113679.99999999999</v>
      </c>
      <c r="G34" s="26" t="e">
        <f>+F34*#REF!</f>
        <v>#REF!</v>
      </c>
      <c r="H34" s="52"/>
      <c r="I34" s="26"/>
      <c r="J34" s="27" t="e">
        <f>+#REF!*F34</f>
        <v>#REF!</v>
      </c>
      <c r="K34" s="27" t="e">
        <f>+#REF!*F34</f>
        <v>#REF!</v>
      </c>
      <c r="L34" s="93"/>
    </row>
    <row r="35" spans="4:17" hidden="1">
      <c r="D35" s="28" t="s">
        <v>47</v>
      </c>
      <c r="E35" s="28"/>
      <c r="F35" s="29"/>
      <c r="G35" s="30" t="e">
        <f>+F35*#REF!</f>
        <v>#REF!</v>
      </c>
      <c r="H35" s="53"/>
      <c r="I35" s="30"/>
      <c r="J35" s="27" t="e">
        <f>+#REF!*F35</f>
        <v>#REF!</v>
      </c>
      <c r="K35" s="15"/>
      <c r="L35" s="93"/>
    </row>
    <row r="36" spans="4:17" hidden="1">
      <c r="D36" s="15" t="s">
        <v>48</v>
      </c>
      <c r="E36" s="15"/>
      <c r="F36" s="25">
        <v>14209.999999999998</v>
      </c>
      <c r="G36" s="26" t="e">
        <f>+F36*#REF!</f>
        <v>#REF!</v>
      </c>
      <c r="H36" s="52"/>
      <c r="I36" s="26"/>
      <c r="J36" s="27" t="e">
        <f>+#REF!*F36</f>
        <v>#REF!</v>
      </c>
      <c r="K36" s="15"/>
      <c r="L36" s="93"/>
    </row>
    <row r="37" spans="4:17" hidden="1">
      <c r="D37" s="15" t="s">
        <v>49</v>
      </c>
      <c r="E37" s="15"/>
      <c r="F37" s="25">
        <v>22329.999999999996</v>
      </c>
      <c r="G37" s="26" t="e">
        <f>+F37*#REF!</f>
        <v>#REF!</v>
      </c>
      <c r="H37" s="52"/>
      <c r="I37" s="26"/>
      <c r="J37" s="27" t="e">
        <f>+#REF!*F37</f>
        <v>#REF!</v>
      </c>
      <c r="K37" s="15"/>
      <c r="L37" s="93"/>
    </row>
    <row r="38" spans="4:17" hidden="1">
      <c r="D38" s="15" t="s">
        <v>50</v>
      </c>
      <c r="E38" s="15"/>
      <c r="F38" s="25">
        <v>28419.999999999996</v>
      </c>
      <c r="G38" s="26" t="e">
        <f>+F38*#REF!</f>
        <v>#REF!</v>
      </c>
      <c r="H38" s="52"/>
      <c r="I38" s="26"/>
      <c r="J38" s="27" t="e">
        <f>+#REF!*F38</f>
        <v>#REF!</v>
      </c>
      <c r="K38" s="15"/>
      <c r="L38" s="93"/>
    </row>
    <row r="39" spans="4:17" hidden="1">
      <c r="G39" s="31" t="e">
        <f>SUM(G33:G38)</f>
        <v>#REF!</v>
      </c>
      <c r="H39" s="54"/>
      <c r="I39" s="31"/>
      <c r="J39" s="31" t="e">
        <f>SUM(J33:J38)</f>
        <v>#REF!</v>
      </c>
      <c r="K39" s="31" t="e">
        <f>+K34</f>
        <v>#REF!</v>
      </c>
    </row>
    <row r="40" spans="4:17" hidden="1"/>
    <row r="41" spans="4:17" hidden="1">
      <c r="G41" s="5"/>
      <c r="H41" s="6"/>
      <c r="I41" s="5"/>
    </row>
    <row r="42" spans="4:17">
      <c r="M42" s="5"/>
      <c r="N42" s="5"/>
      <c r="O42" s="5"/>
      <c r="P42" s="5"/>
      <c r="Q42" s="5"/>
    </row>
    <row r="43" spans="4:17">
      <c r="M43" s="5"/>
      <c r="N43" s="5"/>
      <c r="O43" s="5"/>
      <c r="P43" s="5"/>
      <c r="Q43" s="5"/>
    </row>
    <row r="44" spans="4:17">
      <c r="M44" s="5"/>
      <c r="N44" s="5"/>
      <c r="O44" s="5"/>
      <c r="P44" s="5"/>
      <c r="Q44" s="5"/>
    </row>
    <row r="45" spans="4:17">
      <c r="M45" s="5"/>
      <c r="N45" s="5"/>
      <c r="O45" s="5"/>
      <c r="P45" s="5"/>
      <c r="Q45" s="5"/>
    </row>
    <row r="46" spans="4:17">
      <c r="M46" s="5"/>
      <c r="N46" s="5"/>
      <c r="O46" s="5"/>
      <c r="P46" s="5"/>
      <c r="Q46" s="5"/>
    </row>
    <row r="47" spans="4:17">
      <c r="M47" s="5"/>
      <c r="N47" s="5"/>
      <c r="O47" s="5"/>
      <c r="P47" s="5"/>
      <c r="Q47" s="5"/>
    </row>
    <row r="48" spans="4:17">
      <c r="Q48" s="5"/>
    </row>
  </sheetData>
  <mergeCells count="24">
    <mergeCell ref="B14:J14"/>
    <mergeCell ref="B3:S3"/>
    <mergeCell ref="L6:L7"/>
    <mergeCell ref="L8:L9"/>
    <mergeCell ref="L10:L11"/>
    <mergeCell ref="M6:M7"/>
    <mergeCell ref="O6:O7"/>
    <mergeCell ref="M8:M9"/>
    <mergeCell ref="M10:M11"/>
    <mergeCell ref="O8:O9"/>
    <mergeCell ref="O10:O11"/>
    <mergeCell ref="N6:N7"/>
    <mergeCell ref="N8:N9"/>
    <mergeCell ref="N10:N11"/>
    <mergeCell ref="B16:J16"/>
    <mergeCell ref="B18:J18"/>
    <mergeCell ref="B19:J19"/>
    <mergeCell ref="B25:J25"/>
    <mergeCell ref="B26:J26"/>
    <mergeCell ref="B20:J20"/>
    <mergeCell ref="B21:J21"/>
    <mergeCell ref="B22:J22"/>
    <mergeCell ref="B23:J23"/>
    <mergeCell ref="B24:J24"/>
  </mergeCells>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A0EE6-735D-4B51-87DD-F86CD072730A}">
  <dimension ref="B1:J28"/>
  <sheetViews>
    <sheetView topLeftCell="A9" zoomScaleNormal="100" workbookViewId="0">
      <selection activeCell="F7" sqref="F7:F25"/>
    </sheetView>
  </sheetViews>
  <sheetFormatPr defaultColWidth="11.42578125" defaultRowHeight="15"/>
  <cols>
    <col min="2" max="2" width="12.7109375" customWidth="1"/>
    <col min="3" max="3" width="8.7109375" customWidth="1"/>
    <col min="4" max="4" width="48.7109375" customWidth="1"/>
    <col min="5" max="5" width="40.7109375" customWidth="1"/>
    <col min="6" max="6" width="16.7109375" customWidth="1"/>
    <col min="7" max="7" width="15.42578125" customWidth="1"/>
    <col min="8" max="8" width="13.7109375" customWidth="1"/>
    <col min="9" max="9" width="13.85546875" customWidth="1"/>
  </cols>
  <sheetData>
    <row r="1" spans="2:10" ht="15.75" thickBot="1"/>
    <row r="2" spans="2:10" ht="27.75" thickBot="1">
      <c r="B2" s="1"/>
      <c r="C2" s="196" t="s">
        <v>51</v>
      </c>
      <c r="D2" s="197"/>
      <c r="E2" s="41" t="s">
        <v>2</v>
      </c>
      <c r="F2" s="42" t="s">
        <v>44</v>
      </c>
      <c r="G2" s="43" t="s">
        <v>52</v>
      </c>
      <c r="H2" s="43" t="s">
        <v>53</v>
      </c>
      <c r="I2" s="44" t="s">
        <v>54</v>
      </c>
    </row>
    <row r="3" spans="2:10" ht="32.1" customHeight="1">
      <c r="B3" s="198" t="s">
        <v>41</v>
      </c>
      <c r="C3" s="200" t="s">
        <v>55</v>
      </c>
      <c r="D3" s="201"/>
      <c r="E3" s="39" t="s">
        <v>18</v>
      </c>
      <c r="F3" s="40">
        <f>+G3+H3</f>
        <v>5424</v>
      </c>
      <c r="G3" s="74">
        <v>2712</v>
      </c>
      <c r="H3" s="74">
        <v>2712</v>
      </c>
      <c r="I3" s="75" t="s">
        <v>56</v>
      </c>
      <c r="J3" s="70">
        <f>+G3+H3</f>
        <v>5424</v>
      </c>
    </row>
    <row r="4" spans="2:10" ht="32.1" customHeight="1" thickBot="1">
      <c r="B4" s="199"/>
      <c r="C4" s="202"/>
      <c r="D4" s="203"/>
      <c r="E4" s="37" t="s">
        <v>21</v>
      </c>
      <c r="F4" s="40">
        <f>+G4+H4</f>
        <v>744</v>
      </c>
      <c r="G4" s="74">
        <v>372</v>
      </c>
      <c r="H4" s="74">
        <v>372</v>
      </c>
      <c r="I4" s="75" t="s">
        <v>56</v>
      </c>
      <c r="J4" s="70">
        <f>+G4+H4</f>
        <v>744</v>
      </c>
    </row>
    <row r="5" spans="2:10" ht="27" customHeight="1">
      <c r="B5" s="198" t="s">
        <v>26</v>
      </c>
      <c r="C5" s="204" t="s">
        <v>57</v>
      </c>
      <c r="D5" s="205"/>
      <c r="E5" s="45" t="s">
        <v>25</v>
      </c>
      <c r="F5" s="46">
        <f>G5+H5</f>
        <v>600</v>
      </c>
      <c r="G5" s="46">
        <v>300</v>
      </c>
      <c r="H5" s="77">
        <v>300</v>
      </c>
      <c r="I5" s="78" t="s">
        <v>56</v>
      </c>
    </row>
    <row r="6" spans="2:10" ht="30.75" customHeight="1" thickBot="1">
      <c r="B6" s="199"/>
      <c r="C6" s="206"/>
      <c r="D6" s="207"/>
      <c r="E6" s="37" t="s">
        <v>27</v>
      </c>
      <c r="F6" s="34">
        <f>G6+H6</f>
        <v>230</v>
      </c>
      <c r="G6" s="76">
        <v>115</v>
      </c>
      <c r="H6" s="76">
        <v>115</v>
      </c>
      <c r="I6" s="79" t="s">
        <v>56</v>
      </c>
    </row>
    <row r="7" spans="2:10" ht="32.1" customHeight="1">
      <c r="B7" s="208" t="s">
        <v>58</v>
      </c>
      <c r="C7" s="211" t="s">
        <v>59</v>
      </c>
      <c r="D7" s="35" t="s">
        <v>60</v>
      </c>
      <c r="E7" s="45" t="s">
        <v>22</v>
      </c>
      <c r="F7" s="57">
        <v>110</v>
      </c>
      <c r="G7" s="63">
        <v>37</v>
      </c>
      <c r="H7" s="63">
        <v>37</v>
      </c>
      <c r="I7" s="64">
        <v>36</v>
      </c>
      <c r="J7" s="69">
        <f t="shared" ref="J7:J26" si="0">+G7+H7+I7</f>
        <v>110</v>
      </c>
    </row>
    <row r="8" spans="2:10" ht="32.1" customHeight="1">
      <c r="B8" s="209"/>
      <c r="C8" s="212"/>
      <c r="D8" s="2" t="s">
        <v>61</v>
      </c>
      <c r="E8" s="37" t="s">
        <v>22</v>
      </c>
      <c r="F8" s="59">
        <v>449</v>
      </c>
      <c r="G8" s="65">
        <v>150</v>
      </c>
      <c r="H8" s="65">
        <v>150</v>
      </c>
      <c r="I8" s="66">
        <v>149</v>
      </c>
      <c r="J8" s="69">
        <f t="shared" si="0"/>
        <v>449</v>
      </c>
    </row>
    <row r="9" spans="2:10" ht="32.1" customHeight="1">
      <c r="B9" s="209"/>
      <c r="C9" s="212"/>
      <c r="D9" s="2" t="s">
        <v>62</v>
      </c>
      <c r="E9" s="37" t="s">
        <v>22</v>
      </c>
      <c r="F9" s="59">
        <v>245</v>
      </c>
      <c r="G9" s="65">
        <v>82</v>
      </c>
      <c r="H9" s="65">
        <v>82</v>
      </c>
      <c r="I9" s="66">
        <v>81</v>
      </c>
      <c r="J9" s="69">
        <f t="shared" si="0"/>
        <v>245</v>
      </c>
    </row>
    <row r="10" spans="2:10" ht="32.1" customHeight="1">
      <c r="B10" s="209"/>
      <c r="C10" s="212"/>
      <c r="D10" s="2" t="s">
        <v>63</v>
      </c>
      <c r="E10" s="37" t="s">
        <v>22</v>
      </c>
      <c r="F10" s="59">
        <v>366</v>
      </c>
      <c r="G10" s="65">
        <v>122</v>
      </c>
      <c r="H10" s="65">
        <v>122</v>
      </c>
      <c r="I10" s="66">
        <v>122</v>
      </c>
      <c r="J10" s="69">
        <f t="shared" si="0"/>
        <v>366</v>
      </c>
    </row>
    <row r="11" spans="2:10" ht="32.1" customHeight="1" thickBot="1">
      <c r="B11" s="209"/>
      <c r="C11" s="213"/>
      <c r="D11" s="36" t="s">
        <v>64</v>
      </c>
      <c r="E11" s="38" t="s">
        <v>22</v>
      </c>
      <c r="F11" s="61">
        <v>159</v>
      </c>
      <c r="G11" s="67">
        <v>53</v>
      </c>
      <c r="H11" s="67">
        <v>53</v>
      </c>
      <c r="I11" s="68">
        <v>53</v>
      </c>
      <c r="J11" s="69">
        <f t="shared" si="0"/>
        <v>159</v>
      </c>
    </row>
    <row r="12" spans="2:10" ht="32.1" customHeight="1">
      <c r="B12" s="209"/>
      <c r="C12" s="211" t="s">
        <v>65</v>
      </c>
      <c r="D12" s="35" t="s">
        <v>66</v>
      </c>
      <c r="E12" s="45" t="s">
        <v>22</v>
      </c>
      <c r="F12" s="57">
        <v>290</v>
      </c>
      <c r="G12" s="57">
        <v>97</v>
      </c>
      <c r="H12" s="57">
        <v>97</v>
      </c>
      <c r="I12" s="58">
        <v>96</v>
      </c>
      <c r="J12" s="69">
        <f t="shared" si="0"/>
        <v>290</v>
      </c>
    </row>
    <row r="13" spans="2:10" ht="32.1" customHeight="1">
      <c r="B13" s="209"/>
      <c r="C13" s="212"/>
      <c r="D13" s="2" t="s">
        <v>67</v>
      </c>
      <c r="E13" s="37" t="s">
        <v>22</v>
      </c>
      <c r="F13" s="59">
        <v>173</v>
      </c>
      <c r="G13" s="59">
        <v>58</v>
      </c>
      <c r="H13" s="59">
        <v>58</v>
      </c>
      <c r="I13" s="60">
        <v>57</v>
      </c>
      <c r="J13" s="69">
        <f t="shared" si="0"/>
        <v>173</v>
      </c>
    </row>
    <row r="14" spans="2:10" ht="32.1" customHeight="1">
      <c r="B14" s="209"/>
      <c r="C14" s="212"/>
      <c r="D14" s="2" t="s">
        <v>68</v>
      </c>
      <c r="E14" s="37" t="s">
        <v>22</v>
      </c>
      <c r="F14" s="59">
        <v>141</v>
      </c>
      <c r="G14" s="59">
        <v>47</v>
      </c>
      <c r="H14" s="59">
        <v>47</v>
      </c>
      <c r="I14" s="60">
        <v>47</v>
      </c>
      <c r="J14" s="69">
        <f t="shared" si="0"/>
        <v>141</v>
      </c>
    </row>
    <row r="15" spans="2:10" ht="32.1" customHeight="1">
      <c r="B15" s="209"/>
      <c r="C15" s="212"/>
      <c r="D15" s="2" t="s">
        <v>69</v>
      </c>
      <c r="E15" s="37" t="s">
        <v>22</v>
      </c>
      <c r="F15" s="59">
        <v>214</v>
      </c>
      <c r="G15" s="59">
        <v>71</v>
      </c>
      <c r="H15" s="59">
        <v>71</v>
      </c>
      <c r="I15" s="60">
        <v>72</v>
      </c>
      <c r="J15" s="69">
        <f t="shared" si="0"/>
        <v>214</v>
      </c>
    </row>
    <row r="16" spans="2:10" ht="32.1" customHeight="1" thickBot="1">
      <c r="B16" s="209"/>
      <c r="C16" s="213"/>
      <c r="D16" s="36" t="s">
        <v>70</v>
      </c>
      <c r="E16" s="38" t="s">
        <v>22</v>
      </c>
      <c r="F16" s="61">
        <v>386</v>
      </c>
      <c r="G16" s="61">
        <v>129</v>
      </c>
      <c r="H16" s="61">
        <v>129</v>
      </c>
      <c r="I16" s="62">
        <v>128</v>
      </c>
      <c r="J16" s="69">
        <f t="shared" si="0"/>
        <v>386</v>
      </c>
    </row>
    <row r="17" spans="2:10" ht="32.1" customHeight="1">
      <c r="B17" s="209"/>
      <c r="C17" s="214" t="s">
        <v>71</v>
      </c>
      <c r="D17" s="35" t="s">
        <v>72</v>
      </c>
      <c r="E17" s="45" t="s">
        <v>22</v>
      </c>
      <c r="F17" s="57">
        <v>493</v>
      </c>
      <c r="G17" s="57">
        <v>164</v>
      </c>
      <c r="H17" s="57">
        <v>164</v>
      </c>
      <c r="I17" s="58">
        <v>165</v>
      </c>
      <c r="J17" s="69">
        <f t="shared" si="0"/>
        <v>493</v>
      </c>
    </row>
    <row r="18" spans="2:10" ht="32.1" customHeight="1">
      <c r="B18" s="209"/>
      <c r="C18" s="212"/>
      <c r="D18" s="2" t="s">
        <v>73</v>
      </c>
      <c r="E18" s="37" t="s">
        <v>22</v>
      </c>
      <c r="F18" s="59">
        <v>483</v>
      </c>
      <c r="G18" s="59">
        <v>161</v>
      </c>
      <c r="H18" s="59">
        <v>161</v>
      </c>
      <c r="I18" s="60">
        <v>161</v>
      </c>
      <c r="J18" s="69">
        <f t="shared" si="0"/>
        <v>483</v>
      </c>
    </row>
    <row r="19" spans="2:10" ht="32.1" customHeight="1">
      <c r="B19" s="209"/>
      <c r="C19" s="212"/>
      <c r="D19" s="2" t="s">
        <v>74</v>
      </c>
      <c r="E19" s="37" t="s">
        <v>22</v>
      </c>
      <c r="F19" s="59">
        <v>469</v>
      </c>
      <c r="G19" s="59">
        <v>156</v>
      </c>
      <c r="H19" s="59">
        <v>156</v>
      </c>
      <c r="I19" s="60">
        <v>157</v>
      </c>
      <c r="J19" s="69">
        <f t="shared" si="0"/>
        <v>469</v>
      </c>
    </row>
    <row r="20" spans="2:10" ht="32.1" customHeight="1">
      <c r="B20" s="209"/>
      <c r="C20" s="212"/>
      <c r="D20" s="2" t="s">
        <v>75</v>
      </c>
      <c r="E20" s="37" t="s">
        <v>22</v>
      </c>
      <c r="F20" s="59">
        <v>290</v>
      </c>
      <c r="G20" s="59">
        <v>97</v>
      </c>
      <c r="H20" s="59">
        <v>97</v>
      </c>
      <c r="I20" s="60">
        <v>96</v>
      </c>
      <c r="J20" s="69">
        <f t="shared" si="0"/>
        <v>290</v>
      </c>
    </row>
    <row r="21" spans="2:10" ht="32.1" customHeight="1" thickBot="1">
      <c r="B21" s="209"/>
      <c r="C21" s="213"/>
      <c r="D21" s="36" t="s">
        <v>76</v>
      </c>
      <c r="E21" s="38" t="s">
        <v>22</v>
      </c>
      <c r="F21" s="61">
        <v>35</v>
      </c>
      <c r="G21" s="61">
        <v>12</v>
      </c>
      <c r="H21" s="61">
        <v>12</v>
      </c>
      <c r="I21" s="62">
        <v>11</v>
      </c>
      <c r="J21" s="69">
        <f t="shared" si="0"/>
        <v>35</v>
      </c>
    </row>
    <row r="22" spans="2:10" ht="32.1" customHeight="1">
      <c r="B22" s="209"/>
      <c r="C22" s="214" t="s">
        <v>77</v>
      </c>
      <c r="D22" s="35" t="s">
        <v>78</v>
      </c>
      <c r="E22" s="45" t="s">
        <v>22</v>
      </c>
      <c r="F22" s="57">
        <v>369</v>
      </c>
      <c r="G22" s="57">
        <v>123</v>
      </c>
      <c r="H22" s="57">
        <v>123</v>
      </c>
      <c r="I22" s="58">
        <v>123</v>
      </c>
      <c r="J22" s="69">
        <f t="shared" si="0"/>
        <v>369</v>
      </c>
    </row>
    <row r="23" spans="2:10" ht="32.1" customHeight="1">
      <c r="B23" s="209"/>
      <c r="C23" s="212"/>
      <c r="D23" s="2" t="s">
        <v>79</v>
      </c>
      <c r="E23" s="37" t="s">
        <v>22</v>
      </c>
      <c r="F23" s="59">
        <v>221</v>
      </c>
      <c r="G23" s="59">
        <v>74</v>
      </c>
      <c r="H23" s="59">
        <v>74</v>
      </c>
      <c r="I23" s="60">
        <v>73</v>
      </c>
      <c r="J23" s="69">
        <f t="shared" si="0"/>
        <v>221</v>
      </c>
    </row>
    <row r="24" spans="2:10" ht="32.1" customHeight="1">
      <c r="B24" s="209"/>
      <c r="C24" s="212"/>
      <c r="D24" s="2" t="s">
        <v>80</v>
      </c>
      <c r="E24" s="37" t="s">
        <v>22</v>
      </c>
      <c r="F24" s="59">
        <v>214</v>
      </c>
      <c r="G24" s="59">
        <v>71</v>
      </c>
      <c r="H24" s="59">
        <v>71</v>
      </c>
      <c r="I24" s="60">
        <v>72</v>
      </c>
      <c r="J24" s="69">
        <f t="shared" si="0"/>
        <v>214</v>
      </c>
    </row>
    <row r="25" spans="2:10" ht="32.1" customHeight="1">
      <c r="B25" s="209"/>
      <c r="C25" s="212"/>
      <c r="D25" s="194" t="s">
        <v>81</v>
      </c>
      <c r="E25" s="37" t="s">
        <v>22</v>
      </c>
      <c r="F25" s="71">
        <v>6393</v>
      </c>
      <c r="G25" s="71">
        <v>2130</v>
      </c>
      <c r="H25" s="71">
        <v>2130</v>
      </c>
      <c r="I25" s="72">
        <v>2134</v>
      </c>
      <c r="J25" s="69">
        <f t="shared" si="0"/>
        <v>6394</v>
      </c>
    </row>
    <row r="26" spans="2:10" ht="32.1" customHeight="1" thickBot="1">
      <c r="B26" s="210"/>
      <c r="C26" s="213"/>
      <c r="D26" s="195"/>
      <c r="E26" s="38" t="s">
        <v>82</v>
      </c>
      <c r="F26" s="73">
        <v>1500</v>
      </c>
      <c r="G26" s="61">
        <v>500</v>
      </c>
      <c r="H26" s="61">
        <v>500</v>
      </c>
      <c r="I26" s="62">
        <v>500</v>
      </c>
      <c r="J26" s="69">
        <f t="shared" si="0"/>
        <v>1500</v>
      </c>
    </row>
    <row r="28" spans="2:10">
      <c r="C28" s="47" t="s">
        <v>83</v>
      </c>
    </row>
  </sheetData>
  <mergeCells count="11">
    <mergeCell ref="D25:D26"/>
    <mergeCell ref="C2:D2"/>
    <mergeCell ref="B3:B4"/>
    <mergeCell ref="C3:D4"/>
    <mergeCell ref="B5:B6"/>
    <mergeCell ref="C5:D6"/>
    <mergeCell ref="B7:B26"/>
    <mergeCell ref="C7:C11"/>
    <mergeCell ref="C12:C16"/>
    <mergeCell ref="C17:C21"/>
    <mergeCell ref="C22:C2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8B53A-23D5-41AB-9C19-DE25C92825F7}">
  <dimension ref="B1:AB41"/>
  <sheetViews>
    <sheetView zoomScale="90" zoomScaleNormal="90" workbookViewId="0">
      <selection activeCell="O5" sqref="O5"/>
    </sheetView>
  </sheetViews>
  <sheetFormatPr defaultColWidth="11.42578125" defaultRowHeight="15"/>
  <cols>
    <col min="1" max="1" width="11.42578125" style="12"/>
    <col min="2" max="2" width="8.7109375" style="7" customWidth="1"/>
    <col min="3" max="3" width="36.7109375" style="7" customWidth="1"/>
    <col min="4" max="4" width="24.7109375" style="12" customWidth="1"/>
    <col min="5" max="5" width="16.7109375" style="12" customWidth="1"/>
    <col min="6" max="6" width="16.7109375" style="9" customWidth="1"/>
    <col min="7" max="7" width="24.7109375" style="12" hidden="1" customWidth="1"/>
    <col min="8" max="8" width="24.7109375" style="7" hidden="1" customWidth="1"/>
    <col min="9" max="9" width="20.140625" style="12" customWidth="1"/>
    <col min="10" max="10" width="24.5703125" style="12" customWidth="1"/>
    <col min="11" max="11" width="15.7109375" style="12" customWidth="1"/>
    <col min="12" max="12" width="28.140625" style="12" customWidth="1"/>
    <col min="13" max="14" width="11.42578125" style="12"/>
    <col min="15" max="15" width="19.28515625" style="12" bestFit="1" customWidth="1"/>
    <col min="16" max="16384" width="11.42578125" style="12"/>
  </cols>
  <sheetData>
    <row r="1" spans="2:28" ht="12" customHeight="1">
      <c r="D1" s="14"/>
      <c r="E1" s="14"/>
      <c r="G1" s="5"/>
      <c r="H1" s="6"/>
      <c r="I1" s="5"/>
      <c r="J1" s="5"/>
      <c r="K1" s="5"/>
      <c r="L1" s="5"/>
    </row>
    <row r="2" spans="2:28" ht="16.5" thickBot="1">
      <c r="B2" s="4"/>
      <c r="C2" s="4"/>
      <c r="D2" s="4"/>
      <c r="E2" s="4"/>
      <c r="F2" s="4"/>
      <c r="G2" s="4"/>
      <c r="H2" s="4"/>
      <c r="I2" s="4"/>
      <c r="J2" s="4"/>
      <c r="K2" s="5"/>
      <c r="L2" s="5"/>
    </row>
    <row r="3" spans="2:28" ht="39.950000000000003" customHeight="1" thickBot="1">
      <c r="B3" s="182" t="s">
        <v>0</v>
      </c>
      <c r="C3" s="183"/>
      <c r="D3" s="183"/>
      <c r="E3" s="183"/>
      <c r="F3" s="183"/>
      <c r="G3" s="183"/>
      <c r="H3" s="183"/>
      <c r="I3" s="183"/>
      <c r="J3" s="184"/>
      <c r="K3" s="5"/>
      <c r="L3" s="5"/>
    </row>
    <row r="4" spans="2:28" ht="16.5" thickBot="1">
      <c r="B4" s="4"/>
      <c r="C4" s="4"/>
      <c r="F4" s="4"/>
      <c r="G4" s="4"/>
      <c r="H4" s="4"/>
      <c r="I4" s="4"/>
      <c r="J4" s="4"/>
      <c r="K4" s="5"/>
      <c r="L4" s="5"/>
    </row>
    <row r="5" spans="2:28" ht="57.75" customHeight="1" thickBot="1">
      <c r="B5" s="141" t="s">
        <v>1</v>
      </c>
      <c r="C5" s="142" t="s">
        <v>2</v>
      </c>
      <c r="D5" s="143" t="s">
        <v>3</v>
      </c>
      <c r="E5" s="157" t="s">
        <v>4</v>
      </c>
      <c r="F5" s="159" t="s">
        <v>84</v>
      </c>
      <c r="G5" s="108" t="s">
        <v>6</v>
      </c>
      <c r="H5" s="104" t="s">
        <v>7</v>
      </c>
      <c r="I5" s="145" t="s">
        <v>8</v>
      </c>
      <c r="J5" s="146" t="s">
        <v>85</v>
      </c>
      <c r="K5" s="5"/>
    </row>
    <row r="6" spans="2:28" s="94" customFormat="1" ht="24" customHeight="1">
      <c r="B6" s="148">
        <v>1</v>
      </c>
      <c r="C6" s="149" t="s">
        <v>18</v>
      </c>
      <c r="D6" s="150" t="s">
        <v>19</v>
      </c>
      <c r="E6" s="151" t="s">
        <v>20</v>
      </c>
      <c r="F6" s="158">
        <v>5264</v>
      </c>
      <c r="G6" s="109">
        <v>62249</v>
      </c>
      <c r="H6" s="105">
        <v>60714</v>
      </c>
      <c r="I6" s="153">
        <f>ROUNDUP(AVERAGE(G6,H6),0)</f>
        <v>61482</v>
      </c>
      <c r="J6" s="154">
        <f>+F6*I6</f>
        <v>323641248</v>
      </c>
      <c r="K6" s="16"/>
      <c r="L6" s="11"/>
      <c r="M6" s="11"/>
      <c r="N6" s="11"/>
      <c r="O6" s="11"/>
      <c r="P6" s="11"/>
      <c r="Q6" s="11"/>
      <c r="R6" s="11"/>
      <c r="S6" s="11"/>
      <c r="T6" s="11"/>
      <c r="U6" s="11"/>
      <c r="V6" s="11"/>
      <c r="W6" s="11"/>
      <c r="X6" s="11"/>
      <c r="Y6" s="11"/>
      <c r="Z6" s="11"/>
      <c r="AA6" s="11"/>
      <c r="AB6" s="11"/>
    </row>
    <row r="7" spans="2:28" s="94" customFormat="1" ht="24" customHeight="1">
      <c r="B7" s="112">
        <v>2</v>
      </c>
      <c r="C7" s="95" t="s">
        <v>21</v>
      </c>
      <c r="D7" s="33" t="s">
        <v>19</v>
      </c>
      <c r="E7" s="122" t="s">
        <v>20</v>
      </c>
      <c r="F7" s="129">
        <v>732</v>
      </c>
      <c r="G7" s="110">
        <v>86382</v>
      </c>
      <c r="H7" s="106">
        <v>83969</v>
      </c>
      <c r="I7" s="139">
        <f t="shared" ref="I7:I11" si="0">ROUNDUP(AVERAGE(G7,H7),0)</f>
        <v>85176</v>
      </c>
      <c r="J7" s="123">
        <f t="shared" ref="J7:J11" si="1">+F7*I7</f>
        <v>62348832</v>
      </c>
      <c r="K7" s="16"/>
      <c r="L7" s="11"/>
      <c r="M7" s="11"/>
      <c r="N7" s="11"/>
      <c r="O7" s="11"/>
      <c r="P7" s="11"/>
      <c r="Q7" s="173"/>
      <c r="R7" s="11"/>
      <c r="S7" s="11"/>
      <c r="T7" s="11"/>
      <c r="U7" s="11"/>
      <c r="V7" s="11"/>
      <c r="W7" s="11"/>
      <c r="X7" s="11"/>
      <c r="Y7" s="11"/>
      <c r="Z7" s="11"/>
      <c r="AA7" s="11"/>
      <c r="AB7" s="11"/>
    </row>
    <row r="8" spans="2:28" s="11" customFormat="1" ht="24" customHeight="1">
      <c r="B8" s="114">
        <v>3</v>
      </c>
      <c r="C8" s="96" t="s">
        <v>22</v>
      </c>
      <c r="D8" s="32" t="s">
        <v>23</v>
      </c>
      <c r="E8" s="122" t="s">
        <v>20</v>
      </c>
      <c r="F8" s="129">
        <v>10853</v>
      </c>
      <c r="G8" s="110">
        <v>46650</v>
      </c>
      <c r="H8" s="106">
        <v>45756</v>
      </c>
      <c r="I8" s="139">
        <f t="shared" si="0"/>
        <v>46203</v>
      </c>
      <c r="J8" s="123">
        <f t="shared" si="1"/>
        <v>501441159</v>
      </c>
      <c r="K8" s="16"/>
    </row>
    <row r="9" spans="2:28" s="11" customFormat="1" ht="24" customHeight="1">
      <c r="B9" s="114">
        <v>4</v>
      </c>
      <c r="C9" s="96" t="s">
        <v>24</v>
      </c>
      <c r="D9" s="32" t="s">
        <v>23</v>
      </c>
      <c r="E9" s="122" t="s">
        <v>20</v>
      </c>
      <c r="F9" s="129">
        <v>1321</v>
      </c>
      <c r="G9" s="110">
        <v>63298</v>
      </c>
      <c r="H9" s="106">
        <v>60678</v>
      </c>
      <c r="I9" s="139">
        <f t="shared" si="0"/>
        <v>61988</v>
      </c>
      <c r="J9" s="123">
        <f t="shared" si="1"/>
        <v>81886148</v>
      </c>
      <c r="K9" s="16"/>
    </row>
    <row r="10" spans="2:28" s="11" customFormat="1" ht="24" customHeight="1">
      <c r="B10" s="114">
        <v>5</v>
      </c>
      <c r="C10" s="96" t="s">
        <v>25</v>
      </c>
      <c r="D10" s="32" t="s">
        <v>26</v>
      </c>
      <c r="E10" s="122" t="s">
        <v>20</v>
      </c>
      <c r="F10" s="129">
        <v>673</v>
      </c>
      <c r="G10" s="110">
        <v>72923</v>
      </c>
      <c r="H10" s="106">
        <v>71092</v>
      </c>
      <c r="I10" s="139">
        <f t="shared" si="0"/>
        <v>72008</v>
      </c>
      <c r="J10" s="123">
        <f t="shared" si="1"/>
        <v>48461384</v>
      </c>
      <c r="K10" s="16"/>
    </row>
    <row r="11" spans="2:28" s="11" customFormat="1" ht="24" customHeight="1" thickBot="1">
      <c r="B11" s="116">
        <v>6</v>
      </c>
      <c r="C11" s="117" t="s">
        <v>27</v>
      </c>
      <c r="D11" s="118" t="s">
        <v>26</v>
      </c>
      <c r="E11" s="155" t="s">
        <v>20</v>
      </c>
      <c r="F11" s="131">
        <v>250</v>
      </c>
      <c r="G11" s="111">
        <v>86977</v>
      </c>
      <c r="H11" s="107">
        <v>85309</v>
      </c>
      <c r="I11" s="140">
        <f t="shared" si="0"/>
        <v>86143</v>
      </c>
      <c r="J11" s="156">
        <f t="shared" si="1"/>
        <v>21535750</v>
      </c>
      <c r="K11" s="16"/>
      <c r="L11" s="3" t="s">
        <v>86</v>
      </c>
    </row>
    <row r="12" spans="2:28" ht="24" customHeight="1" thickBot="1">
      <c r="B12" s="80"/>
      <c r="C12" s="81"/>
      <c r="D12" s="82"/>
      <c r="E12" s="83"/>
      <c r="F12" s="84"/>
      <c r="G12" s="85"/>
      <c r="H12" s="85"/>
      <c r="I12" s="86"/>
      <c r="J12" s="147">
        <f>SUM(J6:J11)</f>
        <v>1039314521</v>
      </c>
      <c r="K12" s="5"/>
      <c r="L12" s="172">
        <f>+J12*0.7</f>
        <v>727520164.69999993</v>
      </c>
    </row>
    <row r="13" spans="2:28" ht="24" customHeight="1">
      <c r="B13" s="80"/>
      <c r="C13" s="81"/>
      <c r="D13" s="82"/>
      <c r="E13" s="83"/>
      <c r="F13" s="84"/>
      <c r="G13" s="85"/>
      <c r="H13" s="85"/>
      <c r="I13" s="86"/>
      <c r="J13" s="97"/>
      <c r="K13" s="5"/>
      <c r="L13" s="171">
        <f>+J12*M13</f>
        <v>5809768.17239</v>
      </c>
      <c r="M13" s="12">
        <v>5.5900000000000004E-3</v>
      </c>
    </row>
    <row r="14" spans="2:28" ht="24" customHeight="1">
      <c r="B14" s="181" t="s">
        <v>28</v>
      </c>
      <c r="C14" s="181"/>
      <c r="D14" s="181"/>
      <c r="E14" s="181"/>
      <c r="F14" s="181"/>
      <c r="G14" s="181"/>
      <c r="H14" s="181"/>
      <c r="I14" s="181"/>
      <c r="J14" s="181"/>
      <c r="K14" s="5"/>
      <c r="L14" s="171">
        <f>+J12*M14</f>
        <v>3523276.2261899998</v>
      </c>
      <c r="M14" s="12">
        <v>3.3899999999999998E-3</v>
      </c>
      <c r="O14" s="31"/>
    </row>
    <row r="15" spans="2:28" ht="15.75" thickBot="1">
      <c r="B15" s="12"/>
      <c r="C15" s="12"/>
      <c r="G15" s="5"/>
      <c r="H15" s="6"/>
      <c r="I15" s="5"/>
      <c r="J15" s="5"/>
      <c r="K15" s="5"/>
      <c r="L15" s="171">
        <f>+J12*M15</f>
        <v>9249899.2368999999</v>
      </c>
      <c r="M15" s="12">
        <v>8.8999999999999999E-3</v>
      </c>
      <c r="O15" s="171"/>
    </row>
    <row r="16" spans="2:28" s="11" customFormat="1" ht="178.5" customHeight="1" thickBot="1">
      <c r="B16" s="174" t="s">
        <v>87</v>
      </c>
      <c r="C16" s="175"/>
      <c r="D16" s="176"/>
      <c r="E16" s="176"/>
      <c r="F16" s="176"/>
      <c r="G16" s="176"/>
      <c r="H16" s="177"/>
      <c r="I16" s="177"/>
      <c r="J16" s="178"/>
      <c r="K16" s="16"/>
    </row>
    <row r="17" spans="2:28" s="11" customFormat="1" ht="15" customHeight="1">
      <c r="B17" s="17"/>
      <c r="C17" s="17"/>
      <c r="D17" s="18"/>
      <c r="E17" s="18"/>
      <c r="F17" s="18"/>
      <c r="G17" s="18"/>
      <c r="H17" s="49"/>
      <c r="I17" s="18"/>
      <c r="J17" s="18"/>
      <c r="K17" s="16"/>
    </row>
    <row r="18" spans="2:28" s="88" customFormat="1">
      <c r="B18" s="179" t="s">
        <v>30</v>
      </c>
      <c r="C18" s="179"/>
      <c r="D18" s="179"/>
      <c r="E18" s="179"/>
      <c r="F18" s="179"/>
      <c r="G18" s="179"/>
      <c r="H18" s="179"/>
      <c r="I18" s="179"/>
      <c r="J18" s="179"/>
      <c r="K18" s="89"/>
      <c r="L18" s="89"/>
      <c r="M18" s="17"/>
      <c r="N18" s="17"/>
      <c r="O18" s="17"/>
      <c r="P18" s="17"/>
      <c r="Q18" s="17"/>
      <c r="R18" s="17"/>
      <c r="S18" s="17"/>
      <c r="T18" s="17"/>
      <c r="U18" s="124"/>
      <c r="V18" s="124"/>
      <c r="W18" s="87"/>
      <c r="X18" s="87"/>
      <c r="Y18" s="124"/>
      <c r="Z18" s="124"/>
      <c r="AA18" s="124"/>
      <c r="AB18" s="124"/>
    </row>
    <row r="19" spans="2:28" s="88" customFormat="1">
      <c r="B19" s="179" t="s">
        <v>31</v>
      </c>
      <c r="C19" s="179"/>
      <c r="D19" s="179"/>
      <c r="E19" s="179"/>
      <c r="F19" s="179"/>
      <c r="G19" s="179"/>
      <c r="H19" s="179"/>
      <c r="I19" s="179"/>
      <c r="J19" s="179"/>
      <c r="K19" s="89"/>
      <c r="L19" s="89"/>
      <c r="M19" s="17"/>
      <c r="N19" s="17"/>
      <c r="O19" s="17"/>
      <c r="P19" s="17"/>
      <c r="Q19" s="17"/>
      <c r="R19" s="17"/>
      <c r="S19" s="17"/>
      <c r="T19" s="17"/>
      <c r="U19" s="124"/>
      <c r="V19" s="124"/>
      <c r="W19" s="87"/>
      <c r="X19" s="87"/>
      <c r="Y19" s="124"/>
      <c r="Z19" s="124"/>
      <c r="AA19" s="124"/>
      <c r="AB19" s="124"/>
    </row>
    <row r="20" spans="2:28" s="88" customFormat="1" ht="81" customHeight="1">
      <c r="B20" s="180" t="s">
        <v>32</v>
      </c>
      <c r="C20" s="180"/>
      <c r="D20" s="180"/>
      <c r="E20" s="180"/>
      <c r="F20" s="180"/>
      <c r="G20" s="180"/>
      <c r="H20" s="180"/>
      <c r="I20" s="180"/>
      <c r="J20" s="180"/>
      <c r="K20" s="90"/>
      <c r="L20" s="90"/>
      <c r="M20" s="17"/>
      <c r="N20" s="17"/>
      <c r="O20" s="17"/>
      <c r="P20" s="17"/>
      <c r="Q20" s="17"/>
      <c r="R20" s="17"/>
      <c r="S20" s="17"/>
      <c r="T20" s="17"/>
      <c r="U20" s="124"/>
      <c r="V20" s="124"/>
      <c r="W20" s="87"/>
      <c r="X20" s="87"/>
      <c r="Y20" s="124"/>
      <c r="Z20" s="124"/>
      <c r="AA20" s="124"/>
      <c r="AB20" s="124"/>
    </row>
    <row r="21" spans="2:28" s="88" customFormat="1" ht="42" customHeight="1">
      <c r="B21" s="179" t="s">
        <v>33</v>
      </c>
      <c r="C21" s="179"/>
      <c r="D21" s="179"/>
      <c r="E21" s="179"/>
      <c r="F21" s="179"/>
      <c r="G21" s="179"/>
      <c r="H21" s="179"/>
      <c r="I21" s="179"/>
      <c r="J21" s="179"/>
      <c r="K21" s="89"/>
      <c r="L21" s="89"/>
      <c r="M21" s="17"/>
      <c r="N21" s="17"/>
      <c r="O21" s="17"/>
      <c r="P21" s="17"/>
      <c r="Q21" s="17"/>
      <c r="R21" s="17"/>
      <c r="S21" s="17"/>
      <c r="T21" s="17"/>
      <c r="U21" s="124"/>
      <c r="V21" s="124"/>
      <c r="W21" s="87"/>
      <c r="X21" s="87"/>
      <c r="Y21" s="124"/>
      <c r="Z21" s="124"/>
      <c r="AA21" s="124"/>
      <c r="AB21" s="124"/>
    </row>
    <row r="22" spans="2:28" s="88" customFormat="1" ht="23.25" customHeight="1">
      <c r="B22" s="179" t="s">
        <v>34</v>
      </c>
      <c r="C22" s="179"/>
      <c r="D22" s="179"/>
      <c r="E22" s="179"/>
      <c r="F22" s="179"/>
      <c r="G22" s="179"/>
      <c r="H22" s="179"/>
      <c r="I22" s="179"/>
      <c r="J22" s="179"/>
      <c r="K22" s="89"/>
      <c r="L22" s="89"/>
      <c r="M22" s="17"/>
      <c r="N22" s="17"/>
      <c r="O22" s="17"/>
      <c r="P22" s="17"/>
      <c r="Q22" s="17"/>
      <c r="R22" s="17"/>
      <c r="S22" s="17"/>
      <c r="T22" s="17"/>
      <c r="U22" s="124"/>
      <c r="V22" s="124"/>
      <c r="W22" s="87"/>
      <c r="X22" s="87"/>
      <c r="Y22" s="124"/>
      <c r="Z22" s="124"/>
      <c r="AA22" s="124"/>
      <c r="AB22" s="124"/>
    </row>
    <row r="23" spans="2:28" s="88" customFormat="1" ht="19.5" customHeight="1">
      <c r="B23" s="179" t="s">
        <v>35</v>
      </c>
      <c r="C23" s="179"/>
      <c r="D23" s="179"/>
      <c r="E23" s="179"/>
      <c r="F23" s="179"/>
      <c r="G23" s="179"/>
      <c r="H23" s="179"/>
      <c r="I23" s="179"/>
      <c r="J23" s="179"/>
      <c r="K23" s="89"/>
      <c r="L23" s="89"/>
      <c r="M23" s="17"/>
      <c r="N23" s="17"/>
      <c r="O23" s="17"/>
      <c r="P23" s="17"/>
      <c r="Q23" s="17"/>
      <c r="R23" s="17"/>
      <c r="S23" s="17"/>
      <c r="T23" s="17"/>
      <c r="U23" s="124"/>
      <c r="V23" s="124"/>
      <c r="W23" s="87"/>
      <c r="X23" s="87"/>
      <c r="Y23" s="124"/>
      <c r="Z23" s="124"/>
      <c r="AA23" s="124"/>
      <c r="AB23" s="124"/>
    </row>
    <row r="24" spans="2:28" s="88" customFormat="1" ht="41.25" customHeight="1">
      <c r="B24" s="179" t="s">
        <v>36</v>
      </c>
      <c r="C24" s="179"/>
      <c r="D24" s="179"/>
      <c r="E24" s="179"/>
      <c r="F24" s="179"/>
      <c r="G24" s="179"/>
      <c r="H24" s="179"/>
      <c r="I24" s="179"/>
      <c r="J24" s="179"/>
      <c r="K24" s="89"/>
      <c r="L24" s="89"/>
      <c r="M24" s="17"/>
      <c r="N24" s="17"/>
      <c r="O24" s="17"/>
      <c r="P24" s="17"/>
      <c r="Q24" s="17"/>
      <c r="R24" s="17"/>
      <c r="S24" s="17"/>
      <c r="T24" s="17"/>
      <c r="U24" s="124"/>
      <c r="V24" s="124"/>
      <c r="W24" s="87"/>
      <c r="X24" s="87"/>
      <c r="Y24" s="124"/>
      <c r="Z24" s="124"/>
      <c r="AA24" s="124"/>
      <c r="AB24" s="124"/>
    </row>
    <row r="25" spans="2:28" s="88" customFormat="1" ht="31.5" customHeight="1">
      <c r="B25" s="179" t="s">
        <v>37</v>
      </c>
      <c r="C25" s="179"/>
      <c r="D25" s="179"/>
      <c r="E25" s="179"/>
      <c r="F25" s="179"/>
      <c r="G25" s="179"/>
      <c r="H25" s="179"/>
      <c r="I25" s="179"/>
      <c r="J25" s="179"/>
      <c r="K25" s="89"/>
      <c r="L25" s="89"/>
      <c r="M25" s="17"/>
      <c r="N25" s="17"/>
      <c r="O25" s="17"/>
      <c r="P25" s="17"/>
      <c r="Q25" s="17"/>
      <c r="R25" s="17"/>
      <c r="S25" s="17"/>
      <c r="T25" s="17"/>
      <c r="U25" s="124"/>
      <c r="V25" s="124"/>
      <c r="W25" s="87"/>
      <c r="X25" s="87"/>
      <c r="Y25" s="124"/>
      <c r="Z25" s="124"/>
      <c r="AA25" s="124"/>
      <c r="AB25" s="124"/>
    </row>
    <row r="26" spans="2:28" s="88" customFormat="1" ht="33" customHeight="1">
      <c r="B26" s="179" t="s">
        <v>38</v>
      </c>
      <c r="C26" s="179"/>
      <c r="D26" s="179"/>
      <c r="E26" s="179"/>
      <c r="F26" s="179"/>
      <c r="G26" s="179"/>
      <c r="H26" s="179"/>
      <c r="I26" s="179"/>
      <c r="J26" s="179"/>
      <c r="K26" s="89"/>
      <c r="L26" s="89"/>
      <c r="M26" s="17"/>
      <c r="N26" s="17"/>
      <c r="O26" s="17"/>
      <c r="P26" s="17"/>
      <c r="Q26" s="17"/>
      <c r="R26" s="17"/>
      <c r="S26" s="17"/>
      <c r="T26" s="17"/>
      <c r="U26" s="124"/>
      <c r="V26" s="124"/>
      <c r="W26" s="87"/>
      <c r="X26" s="87"/>
      <c r="Y26" s="124"/>
      <c r="Z26" s="124"/>
      <c r="AA26" s="124"/>
      <c r="AB26" s="124"/>
    </row>
    <row r="27" spans="2:28" ht="15" customHeight="1">
      <c r="D27" s="8"/>
      <c r="E27" s="8"/>
      <c r="G27" s="19"/>
      <c r="H27" s="50"/>
      <c r="I27" s="19"/>
      <c r="J27" s="5"/>
      <c r="K27" s="5"/>
      <c r="L27" s="5"/>
    </row>
    <row r="28" spans="2:28" ht="15.75">
      <c r="B28" s="10"/>
      <c r="C28" s="10"/>
      <c r="D28" s="10"/>
      <c r="E28" s="10"/>
      <c r="F28" s="3"/>
      <c r="G28" s="3"/>
      <c r="H28" s="4"/>
      <c r="I28" s="3"/>
      <c r="J28" s="3"/>
      <c r="K28" s="5"/>
      <c r="L28" s="5"/>
    </row>
    <row r="29" spans="2:28">
      <c r="B29" s="11"/>
      <c r="C29" s="11"/>
      <c r="D29" s="11"/>
      <c r="E29" s="11"/>
      <c r="F29" s="12"/>
      <c r="K29" s="5"/>
      <c r="L29" s="5"/>
    </row>
    <row r="30" spans="2:28" ht="12" customHeight="1">
      <c r="B30" s="12"/>
      <c r="C30" s="12"/>
      <c r="D30" s="20"/>
      <c r="E30" s="20"/>
      <c r="F30" s="20"/>
      <c r="G30" s="20"/>
      <c r="H30" s="51"/>
      <c r="I30" s="20"/>
      <c r="J30" s="20"/>
    </row>
    <row r="31" spans="2:28" s="21" customFormat="1" ht="15.75">
      <c r="D31" s="12"/>
      <c r="E31" s="12"/>
      <c r="F31" s="9"/>
      <c r="G31" s="12"/>
      <c r="H31" s="7"/>
      <c r="I31" s="12"/>
      <c r="J31" s="12"/>
      <c r="K31" s="12"/>
      <c r="L31" s="12"/>
      <c r="M31" s="92"/>
      <c r="N31" s="92"/>
      <c r="O31" s="92"/>
      <c r="P31" s="92"/>
      <c r="Q31" s="92"/>
      <c r="R31" s="92"/>
      <c r="S31" s="92"/>
      <c r="T31" s="92"/>
      <c r="U31" s="92"/>
      <c r="V31" s="92"/>
      <c r="W31" s="92"/>
      <c r="X31" s="92"/>
      <c r="Y31" s="92"/>
    </row>
    <row r="32" spans="2:28" s="21" customFormat="1" ht="15.75" hidden="1">
      <c r="D32" s="13" t="s">
        <v>39</v>
      </c>
      <c r="E32" s="13"/>
      <c r="F32" s="22" t="s">
        <v>40</v>
      </c>
      <c r="G32" s="23" t="s">
        <v>41</v>
      </c>
      <c r="H32" s="23"/>
      <c r="I32" s="23"/>
      <c r="J32" s="24" t="s">
        <v>42</v>
      </c>
      <c r="K32" s="12"/>
      <c r="L32" s="12"/>
      <c r="M32" s="92"/>
      <c r="N32" s="92"/>
      <c r="O32" s="92"/>
      <c r="P32" s="92"/>
      <c r="Q32" s="92"/>
      <c r="R32" s="92"/>
      <c r="S32" s="92"/>
      <c r="T32" s="92"/>
      <c r="U32" s="92"/>
      <c r="V32" s="92"/>
      <c r="W32" s="92"/>
      <c r="X32" s="92"/>
      <c r="Y32" s="92"/>
    </row>
    <row r="33" spans="4:10" hidden="1">
      <c r="D33" s="15" t="s">
        <v>45</v>
      </c>
      <c r="E33" s="15"/>
      <c r="F33" s="25">
        <v>114694.99999999999</v>
      </c>
      <c r="G33" s="26" t="e">
        <f>+F33*#REF!</f>
        <v>#REF!</v>
      </c>
      <c r="H33" s="52"/>
      <c r="I33" s="26"/>
      <c r="J33" s="27" t="e">
        <f>+#REF!*F33</f>
        <v>#REF!</v>
      </c>
    </row>
    <row r="34" spans="4:10" hidden="1">
      <c r="D34" s="15" t="s">
        <v>46</v>
      </c>
      <c r="E34" s="15"/>
      <c r="F34" s="25">
        <v>113679.99999999999</v>
      </c>
      <c r="G34" s="26" t="e">
        <f>+F34*#REF!</f>
        <v>#REF!</v>
      </c>
      <c r="H34" s="52"/>
      <c r="I34" s="26"/>
      <c r="J34" s="27" t="e">
        <f>+#REF!*F34</f>
        <v>#REF!</v>
      </c>
    </row>
    <row r="35" spans="4:10" hidden="1">
      <c r="D35" s="28" t="s">
        <v>47</v>
      </c>
      <c r="E35" s="28"/>
      <c r="F35" s="29"/>
      <c r="G35" s="30" t="e">
        <f>+F35*#REF!</f>
        <v>#REF!</v>
      </c>
      <c r="H35" s="53"/>
      <c r="I35" s="30"/>
      <c r="J35" s="27" t="e">
        <f>+#REF!*F35</f>
        <v>#REF!</v>
      </c>
    </row>
    <row r="36" spans="4:10" hidden="1">
      <c r="D36" s="15" t="s">
        <v>48</v>
      </c>
      <c r="E36" s="15"/>
      <c r="F36" s="25">
        <v>14209.999999999998</v>
      </c>
      <c r="G36" s="26" t="e">
        <f>+F36*#REF!</f>
        <v>#REF!</v>
      </c>
      <c r="H36" s="52"/>
      <c r="I36" s="26"/>
      <c r="J36" s="27" t="e">
        <f>+#REF!*F36</f>
        <v>#REF!</v>
      </c>
    </row>
    <row r="37" spans="4:10" hidden="1">
      <c r="D37" s="15" t="s">
        <v>49</v>
      </c>
      <c r="E37" s="15"/>
      <c r="F37" s="25">
        <v>22329.999999999996</v>
      </c>
      <c r="G37" s="26" t="e">
        <f>+F37*#REF!</f>
        <v>#REF!</v>
      </c>
      <c r="H37" s="52"/>
      <c r="I37" s="26"/>
      <c r="J37" s="27" t="e">
        <f>+#REF!*F37</f>
        <v>#REF!</v>
      </c>
    </row>
    <row r="38" spans="4:10" hidden="1">
      <c r="D38" s="15" t="s">
        <v>50</v>
      </c>
      <c r="E38" s="15"/>
      <c r="F38" s="25">
        <v>28419.999999999996</v>
      </c>
      <c r="G38" s="26" t="e">
        <f>+F38*#REF!</f>
        <v>#REF!</v>
      </c>
      <c r="H38" s="52"/>
      <c r="I38" s="26"/>
      <c r="J38" s="27" t="e">
        <f>+#REF!*F38</f>
        <v>#REF!</v>
      </c>
    </row>
    <row r="39" spans="4:10" hidden="1">
      <c r="G39" s="31" t="e">
        <f>SUM(G33:G38)</f>
        <v>#REF!</v>
      </c>
      <c r="H39" s="54"/>
      <c r="I39" s="31"/>
      <c r="J39" s="31" t="e">
        <f>SUM(J33:J38)</f>
        <v>#REF!</v>
      </c>
    </row>
    <row r="40" spans="4:10" hidden="1"/>
    <row r="41" spans="4:10" hidden="1">
      <c r="G41" s="5"/>
      <c r="H41" s="6"/>
      <c r="I41" s="5"/>
    </row>
  </sheetData>
  <mergeCells count="12">
    <mergeCell ref="B14:J14"/>
    <mergeCell ref="B16:J16"/>
    <mergeCell ref="B18:J18"/>
    <mergeCell ref="B3:J3"/>
    <mergeCell ref="B25:J25"/>
    <mergeCell ref="B26:J26"/>
    <mergeCell ref="B19:J19"/>
    <mergeCell ref="B20:J20"/>
    <mergeCell ref="B21:J21"/>
    <mergeCell ref="B22:J22"/>
    <mergeCell ref="B23:J23"/>
    <mergeCell ref="B24:J24"/>
  </mergeCells>
  <pageMargins left="0.7" right="0.7" top="0.75" bottom="0.75" header="0.3" footer="0.3"/>
  <pageSetup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ba5625-0bf3-4b41-b895-2ae43987a28c" xsi:nil="true"/>
    <lcf76f155ced4ddcb4097134ff3c332f xmlns="4d65826d-e5e3-424a-8498-7538c3732c3a">
      <Terms xmlns="http://schemas.microsoft.com/office/infopath/2007/PartnerControls"/>
    </lcf76f155ced4ddcb4097134ff3c332f>
    <_dlc_DocId xmlns="f2ba5625-0bf3-4b41-b895-2ae43987a28c">AWN67MUR2M6X-1479715337-416489</_dlc_DocId>
    <_dlc_DocIdUrl xmlns="f2ba5625-0bf3-4b41-b895-2ae43987a28c">
      <Url>https://scjgovcol.sharepoint.com/sites/530-DJC/_layouts/15/DocIdRedir.aspx?ID=AWN67MUR2M6X-1479715337-416489</Url>
      <Description>AWN67MUR2M6X-1479715337-416489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71FEC96EBD9164D91441C1C1584B39D" ma:contentTypeVersion="16" ma:contentTypeDescription="Crear nuevo documento." ma:contentTypeScope="" ma:versionID="075dc0c4a52a4cd40d457fe6375dd0b6">
  <xsd:schema xmlns:xsd="http://www.w3.org/2001/XMLSchema" xmlns:xs="http://www.w3.org/2001/XMLSchema" xmlns:p="http://schemas.microsoft.com/office/2006/metadata/properties" xmlns:ns2="f2ba5625-0bf3-4b41-b895-2ae43987a28c" xmlns:ns3="4d65826d-e5e3-424a-8498-7538c3732c3a" targetNamespace="http://schemas.microsoft.com/office/2006/metadata/properties" ma:root="true" ma:fieldsID="78fda3626ac87d64d496f4c8d26af322" ns2:_="" ns3:_="">
    <xsd:import namespace="f2ba5625-0bf3-4b41-b895-2ae43987a28c"/>
    <xsd:import namespace="4d65826d-e5e3-424a-8498-7538c3732c3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2:SharedWithUsers" minOccurs="0"/>
                <xsd:element ref="ns2:SharedWithDetails" minOccurs="0"/>
                <xsd:element ref="ns3:MediaServiceObjectDetectorVersions"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ba5625-0bf3-4b41-b895-2ae43987a28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fcfc34cc-d6b2-42e5-bf81-a5a3b0421370}" ma:internalName="TaxCatchAll" ma:showField="CatchAllData" ma:web="f2ba5625-0bf3-4b41-b895-2ae43987a28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d65826d-e5e3-424a-8498-7538c3732c3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d09d035-a677-4b24-aeee-1a5c3beaf18c" ma:termSetId="09814cd3-568e-fe90-9814-8d621ff8fb84" ma:anchorId="fba54fb3-c3e1-fe81-a776-ca4b69148c4d" ma:open="true" ma:isKeyword="false">
      <xsd:complexType>
        <xsd:sequence>
          <xsd:element ref="pc:Terms" minOccurs="0" maxOccurs="1"/>
        </xsd:sequence>
      </xsd:complexType>
    </xsd:element>
    <xsd:element name="MediaServiceOCR" ma:index="24"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E13B31-5D12-4954-ABF1-1C80F501FBFD}"/>
</file>

<file path=customXml/itemProps2.xml><?xml version="1.0" encoding="utf-8"?>
<ds:datastoreItem xmlns:ds="http://schemas.openxmlformats.org/officeDocument/2006/customXml" ds:itemID="{0DC0E71B-97E5-46D5-8E5C-E1A86FA335BB}"/>
</file>

<file path=customXml/itemProps3.xml><?xml version="1.0" encoding="utf-8"?>
<ds:datastoreItem xmlns:ds="http://schemas.openxmlformats.org/officeDocument/2006/customXml" ds:itemID="{C0DD7ADF-B327-49E3-93C8-5BED055941C9}"/>
</file>

<file path=customXml/itemProps4.xml><?xml version="1.0" encoding="utf-8"?>
<ds:datastoreItem xmlns:ds="http://schemas.openxmlformats.org/officeDocument/2006/customXml" ds:itemID="{D6FB97A3-68C5-4B05-9108-6A0E634BD14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Palacios Holguin</dc:creator>
  <cp:keywords/>
  <dc:description/>
  <cp:lastModifiedBy>Andrés Felipe Velásquez Quiñones</cp:lastModifiedBy>
  <cp:revision/>
  <dcterms:created xsi:type="dcterms:W3CDTF">2025-06-13T20:43:52Z</dcterms:created>
  <dcterms:modified xsi:type="dcterms:W3CDTF">2026-10-06T18:02:54Z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0x010100771FEC96EBD9164D91441C1C1584B39D</vt:lpwstr>
  </property>
  <property fmtid="{D5CDD505-2E9C-101B-9397-08002B2CF9AE}" pid="3" name="Order">
    <vt:r8>23905100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y fmtid="{D5CDD505-2E9C-101B-9397-08002B2CF9AE}" pid="10" name="_dlc_DocIdItemGuid">
    <vt:lpwstr>6aa0307b-e463-491b-bdcd-d472759ae0c2</vt:lpwstr>
  </property>
</Properties>
</file>