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003559622\Documents\Servicios Administrativos\Cotizaciones\Solicitudes de cotización\SIP-GSA009-2026 MEJORAMIENTO MARIQUITA - enviar\Cotizaciones\"/>
    </mc:Choice>
  </mc:AlternateContent>
  <xr:revisionPtr revIDLastSave="0" documentId="13_ncr:1_{4F2E78C9-7A8B-424E-BA4E-07ABE24C6C44}" xr6:coauthVersionLast="47" xr6:coauthVersionMax="47" xr10:uidLastSave="{00000000-0000-0000-0000-000000000000}"/>
  <bookViews>
    <workbookView xWindow="-120" yWindow="-120" windowWidth="29040" windowHeight="15720" xr2:uid="{B6B8EE76-E708-44D0-903F-699A385EE3A0}"/>
  </bookViews>
  <sheets>
    <sheet name="FORMATO 7" sheetId="1" r:id="rId1"/>
  </sheets>
  <definedNames>
    <definedName name="_xlnm.Print_Area" localSheetId="0">'FORMATO 7'!$A$1:$K$115</definedName>
    <definedName name="_xlnm.Print_Titles" localSheetId="0">'FORMATO 7'!$6:$6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5" i="1" l="1"/>
  <c r="K99" i="1"/>
  <c r="K98" i="1"/>
  <c r="K97" i="1"/>
  <c r="K95" i="1"/>
  <c r="K94" i="1"/>
  <c r="K93" i="1"/>
  <c r="K92" i="1"/>
  <c r="K91" i="1"/>
  <c r="K90" i="1"/>
  <c r="K89" i="1"/>
  <c r="K88" i="1"/>
  <c r="K87" i="1"/>
  <c r="K86" i="1"/>
  <c r="K85" i="1"/>
  <c r="K84" i="1"/>
  <c r="K83" i="1"/>
  <c r="K80" i="1"/>
  <c r="K79" i="1"/>
  <c r="K75" i="1"/>
  <c r="K74" i="1"/>
  <c r="K73" i="1"/>
  <c r="K71" i="1"/>
  <c r="K70" i="1"/>
  <c r="K69" i="1"/>
  <c r="K68" i="1"/>
  <c r="K66" i="1"/>
  <c r="K65" i="1"/>
  <c r="K64" i="1"/>
  <c r="K63" i="1"/>
  <c r="K62" i="1"/>
  <c r="K61" i="1"/>
  <c r="K60" i="1"/>
  <c r="K59" i="1"/>
  <c r="K58" i="1"/>
  <c r="K57" i="1"/>
  <c r="K55" i="1"/>
  <c r="K54" i="1"/>
  <c r="K53" i="1"/>
  <c r="K52" i="1"/>
  <c r="K51" i="1"/>
  <c r="K50" i="1"/>
  <c r="K49" i="1"/>
  <c r="K48" i="1"/>
  <c r="K47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7" i="1"/>
  <c r="K26" i="1"/>
  <c r="K25" i="1"/>
  <c r="K24" i="1"/>
  <c r="K23" i="1"/>
  <c r="K22" i="1"/>
  <c r="K21" i="1"/>
  <c r="K20" i="1"/>
  <c r="K19" i="1"/>
  <c r="K18" i="1"/>
  <c r="K17" i="1"/>
  <c r="K16" i="1"/>
  <c r="K12" i="1"/>
  <c r="K11" i="1"/>
  <c r="K10" i="1"/>
  <c r="K9" i="1"/>
  <c r="H96" i="1" l="1"/>
  <c r="K96" i="1" s="1"/>
  <c r="H15" i="1" l="1"/>
  <c r="H28" i="1" l="1"/>
  <c r="K28" i="1" s="1"/>
  <c r="H13" i="1"/>
  <c r="K13" i="1" s="1"/>
  <c r="H82" i="1"/>
  <c r="K82" i="1" s="1"/>
  <c r="H81" i="1"/>
  <c r="K81" i="1" s="1"/>
  <c r="H78" i="1"/>
  <c r="K78" i="1" s="1"/>
  <c r="H77" i="1"/>
  <c r="K77" i="1" s="1"/>
  <c r="K8" i="1"/>
  <c r="K100" i="1" l="1"/>
  <c r="K102" i="1" l="1"/>
  <c r="K101" i="1"/>
  <c r="K103" i="1"/>
  <c r="K104" i="1" s="1"/>
  <c r="K105" i="1" l="1"/>
</calcChain>
</file>

<file path=xl/sharedStrings.xml><?xml version="1.0" encoding="utf-8"?>
<sst xmlns="http://schemas.openxmlformats.org/spreadsheetml/2006/main" count="299" uniqueCount="223">
  <si>
    <t>FORMATO</t>
  </si>
  <si>
    <t>UNIDAD</t>
  </si>
  <si>
    <t>CANTIDAD</t>
  </si>
  <si>
    <t>TOTAL PROYECTO</t>
  </si>
  <si>
    <t xml:space="preserve">VALOR PARCIAL </t>
  </si>
  <si>
    <t>VALOR UNITARIO</t>
  </si>
  <si>
    <t>DESCRIPCIÓN</t>
  </si>
  <si>
    <t>ÍTEM</t>
  </si>
  <si>
    <r>
      <rPr>
        <b/>
        <sz val="10"/>
        <rFont val="Arial"/>
        <family val="2"/>
      </rPr>
      <t>Clave:</t>
    </r>
    <r>
      <rPr>
        <sz val="10"/>
        <rFont val="Arial"/>
        <family val="2"/>
      </rPr>
      <t xml:space="preserve"> GCON-1.0-12-112</t>
    </r>
  </si>
  <si>
    <t>FIRMA REPRESENTANTE LEGAL</t>
  </si>
  <si>
    <t>Nombre</t>
  </si>
  <si>
    <t>NIT</t>
  </si>
  <si>
    <t>Dirección</t>
  </si>
  <si>
    <t>Teléfonos, Fax</t>
  </si>
  <si>
    <t>Ciudad</t>
  </si>
  <si>
    <t>Número Celular</t>
  </si>
  <si>
    <t>Dirección Correo Electrónico</t>
  </si>
  <si>
    <t>FORMATO 7 PROPUESTA ECONOMICA</t>
  </si>
  <si>
    <r>
      <rPr>
        <b/>
        <sz val="10"/>
        <rFont val="Arial"/>
        <family val="2"/>
      </rPr>
      <t xml:space="preserve">Fecha de aprobación: </t>
    </r>
    <r>
      <rPr>
        <sz val="10"/>
        <rFont val="Arial"/>
        <family val="2"/>
      </rPr>
      <t>28/12/2020</t>
    </r>
  </si>
  <si>
    <r>
      <rPr>
        <b/>
        <sz val="10"/>
        <rFont val="Arial"/>
        <family val="2"/>
      </rPr>
      <t>Versión:</t>
    </r>
    <r>
      <rPr>
        <sz val="10"/>
        <rFont val="Arial"/>
        <family val="2"/>
      </rPr>
      <t xml:space="preserve"> 03</t>
    </r>
  </si>
  <si>
    <t>Principio de Procedencia:
3203.092</t>
  </si>
  <si>
    <t>CARPINTERIA EN MADERA</t>
  </si>
  <si>
    <t>INSTALACIONES HIDROSANITARIAS</t>
  </si>
  <si>
    <t>1.1</t>
  </si>
  <si>
    <t>1.2</t>
  </si>
  <si>
    <t>1.3</t>
  </si>
  <si>
    <t>1.4</t>
  </si>
  <si>
    <t>2.1</t>
  </si>
  <si>
    <t>2.2</t>
  </si>
  <si>
    <t>2.3</t>
  </si>
  <si>
    <t>2.4</t>
  </si>
  <si>
    <t>2.5</t>
  </si>
  <si>
    <t>2.6</t>
  </si>
  <si>
    <t>2.7</t>
  </si>
  <si>
    <t>2.8</t>
  </si>
  <si>
    <t>3.1</t>
  </si>
  <si>
    <t>3.2</t>
  </si>
  <si>
    <t>3.3</t>
  </si>
  <si>
    <t>3.4</t>
  </si>
  <si>
    <t>4.1</t>
  </si>
  <si>
    <t>4.2</t>
  </si>
  <si>
    <t>5.1</t>
  </si>
  <si>
    <t>7.1</t>
  </si>
  <si>
    <t>m2</t>
  </si>
  <si>
    <t>Glb</t>
  </si>
  <si>
    <t xml:space="preserve">Pintura y mantenimiento carpinteria en madera.  Incluye desmonte, limpieza, pintura, lijada, reparación de partes afectadas, laca, reinstalación y accesorios </t>
  </si>
  <si>
    <t>Mes</t>
  </si>
  <si>
    <t>Mantenimiento de zonas verdes. Frecuencia cada mes - Tiempo de operación duración del contrato. Incluye Equipo y Materiales.</t>
  </si>
  <si>
    <t>SUBTOTAL</t>
  </si>
  <si>
    <t xml:space="preserve">IMPREVISTOS </t>
  </si>
  <si>
    <t>UTILIDAD</t>
  </si>
  <si>
    <t>IVA SOBRE UTILIDAD</t>
  </si>
  <si>
    <t xml:space="preserve">ADMINISTRACIÓN </t>
  </si>
  <si>
    <t>19%</t>
  </si>
  <si>
    <t xml:space="preserve">NOTA 1. Para diligenciar el presente formato se debe tener en cuenta lo siguiente:
Este formato al ser publicado deberá tener diligenciados todos los campos de ítems, descripción, unidad, cantidad, valor unitario, valor parcial, subtotal, administración, imprevistos, utilidad, Iva sobre utilidad y total del proyecto. 
</t>
  </si>
  <si>
    <t>Ml</t>
  </si>
  <si>
    <t>Und</t>
  </si>
  <si>
    <t>5.2</t>
  </si>
  <si>
    <t>3.5</t>
  </si>
  <si>
    <t xml:space="preserve">Suministro e instalación de luminaria tipo farol Cartagena LED, con cuerpo de aluminio con pintura poliestérica en polvo aplicado electrostaticamente y secado en horno. Difusor lentes en LED fabricados en resina siliconada o policarbonato, con alta resistencia al impacto, luz LED modular con tecnologia SMD entre 3000K y 5000K. Potencia maxima hasta 80W, tensión de alimentación 120-277 Vac, frecuencia 50/60 Hz, incluye montaje en sistema de fijación vertical en tubo galvanizado de hasta 11/2" con anticorrosivo y color negro. </t>
  </si>
  <si>
    <t>UND</t>
  </si>
  <si>
    <t>Suministro e Instalación Caneca M-120</t>
  </si>
  <si>
    <t>Suministro e Instalación Banca M-31</t>
  </si>
  <si>
    <r>
      <t xml:space="preserve">Suministro e instalación Gimnasio Aire Libre: </t>
    </r>
    <r>
      <rPr>
        <b/>
        <sz val="12"/>
        <color rgb="FF333333"/>
        <rFont val="Arial"/>
        <family val="2"/>
      </rPr>
      <t>Prensa Horizontal</t>
    </r>
    <r>
      <rPr>
        <sz val="12"/>
        <color indexed="63"/>
        <rFont val="Arial"/>
        <family val="2"/>
      </rPr>
      <t xml:space="preserve">, dimensiones: 1.21m x 0.56m x 1.64m. Capacidad: 2 Usuarios. Peso maximo: 110 Kg por usuario. </t>
    </r>
  </si>
  <si>
    <r>
      <t xml:space="preserve">Suministro e instalación Gimnasio Aire Libre: </t>
    </r>
    <r>
      <rPr>
        <b/>
        <sz val="12"/>
        <color rgb="FF333333"/>
        <rFont val="Arial"/>
        <family val="2"/>
      </rPr>
      <t>Pectoral Dorsal</t>
    </r>
    <r>
      <rPr>
        <sz val="12"/>
        <color indexed="63"/>
        <rFont val="Arial"/>
        <family val="2"/>
      </rPr>
      <t xml:space="preserve">, dimensiones: 1830m x 750m. Capacidad: 2 Usuarios, peso maximo: 110 Kg por usuario. </t>
    </r>
  </si>
  <si>
    <r>
      <t xml:space="preserve">Suministro e instalación Gimnasio Aire Libre: </t>
    </r>
    <r>
      <rPr>
        <b/>
        <sz val="12"/>
        <color rgb="FF333333"/>
        <rFont val="Arial"/>
        <family val="2"/>
      </rPr>
      <t>Barras Horizontales</t>
    </r>
    <r>
      <rPr>
        <sz val="12"/>
        <color indexed="63"/>
        <rFont val="Arial"/>
        <family val="2"/>
      </rPr>
      <t>, en estructura acero al carbono Q235, resistente y con tratamiento anticorrosivo. Pintura: Capa base de 125 micrones y pintura electroestatica horneada para mayor durabilidad. Dimensiones: LA 2.43 x AN 0.90 x AL 1.33m</t>
    </r>
  </si>
  <si>
    <r>
      <t xml:space="preserve">Suministro e instalación Gimnasio Aire Libre: </t>
    </r>
    <r>
      <rPr>
        <b/>
        <sz val="12"/>
        <color rgb="FF333333"/>
        <rFont val="Arial"/>
        <family val="2"/>
      </rPr>
      <t>Banco Abdominal</t>
    </r>
    <r>
      <rPr>
        <sz val="12"/>
        <color indexed="63"/>
        <rFont val="Arial"/>
        <family val="2"/>
      </rPr>
      <t xml:space="preserve">, dimensiones: 1.28 m x 1.23 m x 0.73 m. Peso maximo: 110 Kg por usuario. </t>
    </r>
  </si>
  <si>
    <r>
      <t xml:space="preserve">Suministro e instalación Gimnasio Aire Libre: </t>
    </r>
    <r>
      <rPr>
        <b/>
        <sz val="12"/>
        <color rgb="FF333333"/>
        <rFont val="Arial"/>
        <family val="2"/>
      </rPr>
      <t>Pectoral Sentado</t>
    </r>
    <r>
      <rPr>
        <sz val="12"/>
        <color indexed="63"/>
        <rFont val="Arial"/>
        <family val="2"/>
      </rPr>
      <t xml:space="preserve">, dimensiones: 2.27m x 0.74m x 1.99m. Capacidad: 2 Usuarios. Peso maximo: 110 Kg por usuario. </t>
    </r>
  </si>
  <si>
    <r>
      <t xml:space="preserve">Suministro e instalación Gimnasio Aire Libre: </t>
    </r>
    <r>
      <rPr>
        <b/>
        <sz val="12"/>
        <color rgb="FF333333"/>
        <rFont val="Arial"/>
        <family val="2"/>
      </rPr>
      <t>Estación de Estiramiento</t>
    </r>
    <r>
      <rPr>
        <sz val="12"/>
        <color indexed="63"/>
        <rFont val="Arial"/>
        <family val="2"/>
      </rPr>
      <t xml:space="preserve">, dimensiones: 0.97m x 0.97m x 1.21m. Capacidad: 3 Usuarios. Peso Maximo: 110 Kg por usuario. </t>
    </r>
  </si>
  <si>
    <r>
      <t xml:space="preserve">Suministro e instalación </t>
    </r>
    <r>
      <rPr>
        <b/>
        <sz val="12"/>
        <color rgb="FF333333"/>
        <rFont val="Arial"/>
        <family val="2"/>
      </rPr>
      <t>Circuito Infantil Red Escalada</t>
    </r>
    <r>
      <rPr>
        <sz val="12"/>
        <color indexed="63"/>
        <rFont val="Arial"/>
        <family val="2"/>
      </rPr>
      <t>, incluye: 17 postes con tapas de plastico, 4 cubiertas, 1 tunel con 2 puertas, 5 pilotes de triangulo con base, 2 redes de escalada, 1 puente colgante, 1 bolsa de tornillos para instalación y otro accesorios para su correcto funcionamiento. LA 6.10m x AN 4.70m x AL 1.90m.</t>
    </r>
  </si>
  <si>
    <t>3.6</t>
  </si>
  <si>
    <t>3.7</t>
  </si>
  <si>
    <t>3.8</t>
  </si>
  <si>
    <t>3.9</t>
  </si>
  <si>
    <r>
      <t xml:space="preserve">Bolsa de monto agotable para suministro de repuestos, accesorios, y/o partes necearios para los mantenimientos correctivos de los sistemas esenciales implantados, items no previstos, mayores cantidades, que dependen de la necesidad de la entidad y actividades que no esten en el presupuesto oficial. 
</t>
    </r>
    <r>
      <rPr>
        <b/>
        <sz val="12"/>
        <color rgb="FF464646"/>
        <rFont val="Arial"/>
        <family val="2"/>
      </rPr>
      <t xml:space="preserve">Nota: Este monto será determinado por la Entidad. </t>
    </r>
  </si>
  <si>
    <t>BIOPARQUE SALUDABLE</t>
  </si>
  <si>
    <r>
      <t xml:space="preserve">OBJETO: </t>
    </r>
    <r>
      <rPr>
        <b/>
        <sz val="12"/>
        <rFont val="Arial"/>
        <family val="2"/>
      </rPr>
      <t>REALIZAR EL MANTENIMIENTO INTEGRAL, PREVENTIVO Y CORRECTIVO DE LA SEDE VACACIONAL DE MARIQUITA.</t>
    </r>
  </si>
  <si>
    <t xml:space="preserve">CUBIERTAS </t>
  </si>
  <si>
    <t xml:space="preserve">Mantenimiento de cubierta en teja fibrocemento, incluye alineamientos, nivelación, lavado, sellado de fisuras o goteras, reposición de tornillos y ganchos, ajustados sobre estructura existente. </t>
  </si>
  <si>
    <t>M2</t>
  </si>
  <si>
    <t xml:space="preserve">Mantenimiento correctivo y preventivo de canaleta aguas lluvias y bajantes existentes, incluye accesorios. </t>
  </si>
  <si>
    <t>Desmonte de teja fibrocemento P7 N°6 o similar.</t>
  </si>
  <si>
    <t>Suministro e instalación de teja colonial UPVC LATER color terracota.</t>
  </si>
  <si>
    <t>1.5</t>
  </si>
  <si>
    <t xml:space="preserve">Suministro e instalación de caballete y/o limatesa o limahoya en UPVC LATER color terracota. </t>
  </si>
  <si>
    <t>MANTENIMIENTO Y PINTURA</t>
  </si>
  <si>
    <t xml:space="preserve">Suministro e instalación de silicona en ventanas perimetral. </t>
  </si>
  <si>
    <t>ML</t>
  </si>
  <si>
    <t>Revisión, ajuste y limpieza de cielo raso en PVC 9mm</t>
  </si>
  <si>
    <t xml:space="preserve">Suministro e instalación de resane en muro, incluye retiro de humedad, incluye materiales epóxico. </t>
  </si>
  <si>
    <t xml:space="preserve">Suministro e instalación de pañete impermeabilizado 1:3 en muros que presente humedad y hongos. </t>
  </si>
  <si>
    <t xml:space="preserve">Suministro e instalación de pintura impermeabilizada para exteriores en teja fibrocemento existente color azul o similar. </t>
  </si>
  <si>
    <t>Limpieza y mantenimiento de cajas de inspección y sumideros (incluye retiro de sobrantes).</t>
  </si>
  <si>
    <t>Mantenimiento y limpieza de cañeria punto sanitario (incluye desmonte, reinstalación de accesorios y aparatos).</t>
  </si>
  <si>
    <t>INSTALACIONES ELECTRICAS</t>
  </si>
  <si>
    <t>Revisión, reparación y mantenimiento de puntos electricos, switch, tomas, entre otros.</t>
  </si>
  <si>
    <t>Suministro e instalación de letrero con tipografia en alto relieve, medidas del letrero 1.20 m de altura x 5 m de largo), indicando el acceso a la sede vacacional con el respectivo nombre "Sede Vacacional Mariquita - Tolima".</t>
  </si>
  <si>
    <t>Lavado de andenes.</t>
  </si>
  <si>
    <t>Retiro de porterias ubicadas en la cancha multiple (futbol y baloncesto)</t>
  </si>
  <si>
    <t>Retiro de material en cancha de voleibol playa.</t>
  </si>
  <si>
    <t xml:space="preserve">Suministro e instalación de dos postes de voleibol fijo de 3 mt de alto con distancia de 11 mt, base enterrada a 50 cm, orificios para colocar las malla con todos los niveles incluye malla en nylon y nivelación del terreno en arena de playa. </t>
  </si>
  <si>
    <t>7.2</t>
  </si>
  <si>
    <t>M3</t>
  </si>
  <si>
    <t>7.3</t>
  </si>
  <si>
    <t>Suministro e instalación de muebles en cocina en la parte inferior con tablero MDP Caramel Vesto de 15 mm, cajones y puertas con riel metálico, semi pesado, visagras parche y manijas tubulares en acero inoxidable.</t>
  </si>
  <si>
    <t xml:space="preserve">Retiro de tapas de concreto de 1mt x 0,80mt ubicadas en el canal de aguas lluvias paralelo al anden interno. </t>
  </si>
  <si>
    <t xml:space="preserve">Suministro e instalación de tapas de concreto de 1mt x 0,80mt ubicadas en el canal de aguas lluvias paralelo al anden interno. </t>
  </si>
  <si>
    <t>Suministro e instalación decancha profesional de Tejo, medidas: 1mt x 0,90mt x 1.50 mt. Cada cancha debe incluir material en grefa, 6 tejos en acero inoxidable, bolsa de mechas y pizón.</t>
  </si>
  <si>
    <t>Retiro de la cancha de tejo.</t>
  </si>
  <si>
    <t xml:space="preserve">Retiro de luminarias ubicadas en la cancha multiple. </t>
  </si>
  <si>
    <t>Suministro e instalación de soporte para instalación de luminarias, anclaje con placa base reforzada y reflector de 6 unidades tipo LED ARSEN IP66 150-155 lm/w 5K IK08, con cumplimiento total de reglamento RETIE Y RETILAP.</t>
  </si>
  <si>
    <t xml:space="preserve">Construcción de placa en concreto de 3000 PSI para la cacha de voleibol, medidas 11mt (ancho) x 21mt (largo) x 0,30mt (grosor). Incluye filtros laterales y demarcacion de la placa con lineas de 5 cm de ancho de color blanco, cumpliendo los estandares. </t>
  </si>
  <si>
    <t xml:space="preserve">Retiro, suministro e instalación de granito pulido, baldosa roja de 0,25mt x 0,25mt, mortero 1:3 pega y acelerante para la restauración de puntos criticos en el sendero peatonal ubicado en la parte interna del complejo vacacional. </t>
  </si>
  <si>
    <t xml:space="preserve">M3 </t>
  </si>
  <si>
    <t>Demolición y retiro de cerramiento perimetral del complejo vacacional en mamaposteria, incluye 4 unidades de baterias sanitarias.</t>
  </si>
  <si>
    <t>Suministro e instalación de Porton Metalico con doble apertura de 5 mt (ancho) x 3 mt (alto).</t>
  </si>
  <si>
    <t>Construcción de muro en mamaposteria confinada (vigas y columnetas) con ladrillo prensado liviano 6cm color terracota. Incluye instalacion de Portones existentes.</t>
  </si>
  <si>
    <t>Retiro de cerramiento perimetral ubicado en la parte interna del centro vacacional, especialmente donde estan las bombas de la PTAP, incluye puerta de acceso.</t>
  </si>
  <si>
    <t>1.6</t>
  </si>
  <si>
    <t xml:space="preserve">Suministro e instalación de cielo raso en PVC 9 mm ref DYLN110 color miel en zonas comunes, incluye accesorios. </t>
  </si>
  <si>
    <t>Demolición y retiro de piso y guarda escoba existente en la zona de juegos y sala de television.</t>
  </si>
  <si>
    <t xml:space="preserve">Suministro e instalación de piso y guardaescoba  ceramico estructurado con acabado madera montesol color gris, medidas 20.6 cm x 92.6 cm, incluye sellante del mismo color gris, para la zona de juegos y sala de televisión. </t>
  </si>
  <si>
    <t xml:space="preserve">Demolición y retiro de vano calado. </t>
  </si>
  <si>
    <t>Suministro e instalación de ventana corrediza en aluminio incluye vidrio 3mm transparente, medidas 1.20 mt x 0.56 mt.</t>
  </si>
  <si>
    <t>Suministro e instalación de ventana corrediza en aluminio incluye vidrio 3mm transparente, medidas 1.50 mt x 0.40 mt.</t>
  </si>
  <si>
    <t>Suministro e instalación de ventana fija en aluminio incluye vidrio 3mm transparente, medidas 2,02 mt x 0.18 mt.</t>
  </si>
  <si>
    <t>Suministro e instalación de vidrio 3mm en puerta corrediza, medidas 0.86 mt x 1.83 mt.</t>
  </si>
  <si>
    <t>Suministro e instalacion de cortina enrollable BLACKOUT color GRIS, medidas 1.44mt x 1.45mt.</t>
  </si>
  <si>
    <t>Suministro e instalacion de cortina enrollable BLACKOUT color GRIS, medidas 1.42mt x 1.45mt.</t>
  </si>
  <si>
    <t>Suministro e instalacion de cortina enrollable BLACKOUT color GRIS, medidas 2.60mt x 1.45mt.</t>
  </si>
  <si>
    <t>Suministro e instalacion de cortina enrollable BLACKOUT color GRIS, medidas 1.90mt x 1.33mt.</t>
  </si>
  <si>
    <t>Suministro e instalacion de cortina enrollable BLACKOUT color GRIS, medidas 0.69mt x 1.45mt.</t>
  </si>
  <si>
    <t>Suministro e instalacion de cortina enrollable BLACKOUT color GRIS, medidas 1.20mt x 1.20mt.</t>
  </si>
  <si>
    <t>Suministro e instalacion de cortina enrollable BLACKOUT color GRIS, medidas 1.18mt x 1.30mt.</t>
  </si>
  <si>
    <t>Suministro e instalacion de cortina enrollable BLACKOUT color GRIS, medidas 1.18mt x 1.22mt.</t>
  </si>
  <si>
    <t>Suministro e instalacion de cortina enrollable BLACKOUT color GRIS, medidas 1.47mt x 1.40mt.</t>
  </si>
  <si>
    <t>Suministro e instalacion de cortina enrollable BLACKOUT color GRIS, medidas 1.75mt x 1.42mt.</t>
  </si>
  <si>
    <t>Suministro e instalacion de cortina enrollable BLACKOUT color GRIS, medidas 0.68mt x 1.19mt.</t>
  </si>
  <si>
    <t>Suministro e instalacion de cortina enrollable BLACKOUT color GRIS, medidas 1.16mt x 1.12mt.</t>
  </si>
  <si>
    <t>Suministro e instalacion de cortina enrollable BLACKOUT color GRIS, medidas 1.19mt x 1.10mt.</t>
  </si>
  <si>
    <t>Suministro e instalacion de cortina enrollable BLACKOUT color GRIS, medidas 0.68mt x 1.38mt.</t>
  </si>
  <si>
    <t>2.9</t>
  </si>
  <si>
    <t>2.10</t>
  </si>
  <si>
    <t>2.11</t>
  </si>
  <si>
    <t>2.12</t>
  </si>
  <si>
    <t>2.13</t>
  </si>
  <si>
    <t>2.14</t>
  </si>
  <si>
    <t>2.15</t>
  </si>
  <si>
    <t>2.16</t>
  </si>
  <si>
    <t>2.17</t>
  </si>
  <si>
    <t>2.18</t>
  </si>
  <si>
    <t>2.19</t>
  </si>
  <si>
    <t>2.20</t>
  </si>
  <si>
    <t>2.21</t>
  </si>
  <si>
    <t>2.22</t>
  </si>
  <si>
    <t>2.23</t>
  </si>
  <si>
    <t>2.24</t>
  </si>
  <si>
    <t>2.25</t>
  </si>
  <si>
    <t>2.26</t>
  </si>
  <si>
    <t>2.27</t>
  </si>
  <si>
    <t>2.28</t>
  </si>
  <si>
    <t>2.29</t>
  </si>
  <si>
    <t>Suministro e instalación de lavamanos de sobreponer ceramico circular textura natural, incluye griferia tipo push color cobre, y kit de sifon.</t>
  </si>
  <si>
    <t>Suministro e instalación de manguera flexible en acero inoxidable para sanitario.</t>
  </si>
  <si>
    <t>Suministro e instalación de rejillas plasticas 2"</t>
  </si>
  <si>
    <t xml:space="preserve">Suministro e instalación de división con puerta en acero inoxidable calibre (20-22) 304 particiones sanitarias, con aislamientos en poliuretano, herrajes y accesorios en acero inoxidable. </t>
  </si>
  <si>
    <t xml:space="preserve">Suministro e instalación de lavamanos milano con pedestal en porcelana color blanco, incluye llave tipo puch, manguera y kit de sifón. </t>
  </si>
  <si>
    <t xml:space="preserve">Suministro e instalacion de sanitario smart alongado color blanco, medidas (alto: 63.4 cm - largo: 73.6 cm - ancho: 36.8 cm), altura de taza 39 cm, sistema de descarga botón tipo push, tipo de tanque de una pieza, valvula de descarga sencilla, consumo de agua 4.8 Lt, capacidad de descarga 500g y espejo de agua 17.5 x 25.5 cm. Incluye  kit accesorios. </t>
  </si>
  <si>
    <t>Suministro e instalación de panel LED empotrable circular 7 cm, 1800 Lúmenes 24W Luz Fria</t>
  </si>
  <si>
    <t>Suministro e instalación de farol pared 1 luz E27 Negro Aluminio, incluye bombillo de rosca led luz fria.</t>
  </si>
  <si>
    <t xml:space="preserve">Suministro e instalación de Kit de 3 Tomas Dobles + 1 Interruptor Con Tapa. </t>
  </si>
  <si>
    <t>4.3</t>
  </si>
  <si>
    <t>4.4</t>
  </si>
  <si>
    <t>4.5</t>
  </si>
  <si>
    <t>4.6</t>
  </si>
  <si>
    <t>4.7</t>
  </si>
  <si>
    <t>4.8</t>
  </si>
  <si>
    <t>5.3</t>
  </si>
  <si>
    <t>5.4</t>
  </si>
  <si>
    <t>6.1</t>
  </si>
  <si>
    <t>6.2</t>
  </si>
  <si>
    <t>6.3</t>
  </si>
  <si>
    <t>ZONAS COMUNES Y DEPORTIVAS</t>
  </si>
  <si>
    <t>7.4</t>
  </si>
  <si>
    <t>7.5</t>
  </si>
  <si>
    <t>7.6</t>
  </si>
  <si>
    <t>7.7</t>
  </si>
  <si>
    <t>7.8</t>
  </si>
  <si>
    <t>7.9</t>
  </si>
  <si>
    <t>7.10</t>
  </si>
  <si>
    <t>7.11</t>
  </si>
  <si>
    <t>7.12</t>
  </si>
  <si>
    <t>7.13</t>
  </si>
  <si>
    <t>7.14</t>
  </si>
  <si>
    <t>7.15</t>
  </si>
  <si>
    <t>7.16</t>
  </si>
  <si>
    <t>7.17</t>
  </si>
  <si>
    <t>7.18</t>
  </si>
  <si>
    <t>7.19</t>
  </si>
  <si>
    <t>7.20</t>
  </si>
  <si>
    <t>7.21</t>
  </si>
  <si>
    <t xml:space="preserve">Rehabilitación y mantenimiento de cancha multiple (Baloncesto - MicroFutbol), incluye limpieza y aplicación de pintura en la demarcación correspondiente a cada juego mencionado inicialmente. </t>
  </si>
  <si>
    <t xml:space="preserve">Suministro e instalación griferia lavaplatos mezclador cromada cuello cisne victoria, consumo 7.3 L/Min. </t>
  </si>
  <si>
    <t>Suministro e instalación Kit de instalación para lavapaltos con canastilla cromada 4", con sifon en plastico de reposición y 2 acoples plasticos de 1/2"</t>
  </si>
  <si>
    <t>4.9</t>
  </si>
  <si>
    <t>4.10</t>
  </si>
  <si>
    <t>2.30</t>
  </si>
  <si>
    <t>Suministro e instalación de espejo, medidas 0.60 * 1.07</t>
  </si>
  <si>
    <t xml:space="preserve">Suministro e instalación de pintura en vinilo tipo 1 coraza para exterior a 3 manos, color blanco y azul rey. </t>
  </si>
  <si>
    <t xml:space="preserve">Suministro e instalación de pintura en vinilo tipo 1 coraza para interior a 3 manos, color blanco. </t>
  </si>
  <si>
    <t>2.31</t>
  </si>
  <si>
    <t xml:space="preserve">Suministro e instalación de muebles en armario o closet en las habitaciones, con tablero MDP Caramel Vestio de 15 mm, cajones y puertas con riel metálico, pesado, visagras parche, tubo rectangular para colgar ropa y manijas tubulares en acero inoxidable. </t>
  </si>
  <si>
    <r>
      <t xml:space="preserve">Suministro e instalación de porterias integradas futbol y baloncesto.
</t>
    </r>
    <r>
      <rPr>
        <b/>
        <sz val="12"/>
        <color rgb="FF464646"/>
        <rFont val="Arial"/>
        <family val="2"/>
      </rPr>
      <t>Marco</t>
    </r>
    <r>
      <rPr>
        <sz val="12"/>
        <color rgb="FF464646"/>
        <rFont val="Arial"/>
        <family val="2"/>
      </rPr>
      <t xml:space="preserve"> (Medidas marco: 3 mt x 2 mt; Tuberia Marco: 3"; Tuberia marco posterior:1.9"; Malla posterior: Eslabonada galvanizada; Tipo: 5-10; Acabado: Blanco Mate.
</t>
    </r>
    <r>
      <rPr>
        <b/>
        <sz val="12"/>
        <color rgb="FF464646"/>
        <rFont val="Arial"/>
        <family val="2"/>
      </rPr>
      <t>Soporte Tablero</t>
    </r>
    <r>
      <rPr>
        <sz val="12"/>
        <color rgb="FF464646"/>
        <rFont val="Arial"/>
        <family val="2"/>
      </rPr>
      <t xml:space="preserve"> (Tuberia: 1.9" negra; Color: Azul).
</t>
    </r>
    <r>
      <rPr>
        <b/>
        <sz val="12"/>
        <color rgb="FF464646"/>
        <rFont val="Arial"/>
        <family val="2"/>
      </rPr>
      <t>Tablero</t>
    </r>
    <r>
      <rPr>
        <sz val="12"/>
        <color rgb="FF464646"/>
        <rFont val="Arial"/>
        <family val="2"/>
      </rPr>
      <t xml:space="preserve"> (Tipo: Fibra de vidrio; Peso: 35 Kg; Medidas: 0.80 mt x 1.80 mt; Acabado: Blanco mate; Aros: Hierro redondo de 1/2"; Color: Azul; Mallas: Nylon Blanco). </t>
    </r>
  </si>
  <si>
    <t>Suministro e instalación de cerramiento en FORTACERCA de 2,70 mt de altura a la vista, 6 tubos, 3" calibre 16 galvanizada, viga entre piso en concreto de 3000 PSI de 0,20 mt (ancho) x 0,20 mt (largo) x 0,10 mt (alto) perimetal ubicado en la parte interna del centro vacacional, especialmente donde estan las bombas de la PTAP, incluye puerta de acceso. (incluida concertina)</t>
  </si>
  <si>
    <t>Suministro e instalación de postes en acero estructural ASMT A-500 de alta resistencia mecánica, con protección en galvanizado en caliente por inmersión (norma ASTM A-123), acabado en pintura electrostática con protección UV, altura de 12 mt, soporte para instalación de luminarias, anclaje con placa base reforzada y reflector de 6 unidades tipo LED ARSEN IP66 150-155 lm/w 5K IK08, con cumplimiento total de reglamento RETIE Y RETILAP.</t>
  </si>
  <si>
    <t>Retiro de sobrantes y/o material de obra a una distancia de 10 km (incluye cargue)</t>
  </si>
  <si>
    <t>SOCIEDAD TECNICA SOTA SAS</t>
  </si>
  <si>
    <t>891101100-5</t>
  </si>
  <si>
    <t>CLL 12 No 5-07 OF 302</t>
  </si>
  <si>
    <t>3176653645</t>
  </si>
  <si>
    <t>sotaltdaproyectos@gmail.com</t>
  </si>
  <si>
    <t>3154184422</t>
  </si>
  <si>
    <t>NEIVA HUILA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</si>
</sst>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P_t_s_-;\-* #,##0.00\ _P_t_s_-;_-* &quot;-&quot;??\ _P_t_s_-;_-@_-"/>
  </numFmts>
  <fonts count="13" x14ac:knownFonts="1">
    <font>
      <sz val="10"/>
      <name val="Arial"/>
    </font>
    <font>
      <sz val="10"/>
      <name val="Arial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color indexed="63"/>
      <name val="Arial"/>
      <family val="2"/>
    </font>
    <font>
      <sz val="10"/>
      <name val="Arial"/>
      <family val="2"/>
    </font>
    <font>
      <b/>
      <sz val="12"/>
      <color indexed="63"/>
      <name val="Arial"/>
      <family val="2"/>
    </font>
    <font>
      <sz val="11"/>
      <color theme="1"/>
      <name val="Calibri"/>
      <family val="2"/>
      <scheme val="minor"/>
    </font>
    <font>
      <sz val="12"/>
      <color rgb="FF464646"/>
      <name val="Arial"/>
      <family val="2"/>
    </font>
    <font>
      <b/>
      <sz val="12"/>
      <color rgb="FF464646"/>
      <name val="Arial"/>
      <family val="2"/>
    </font>
    <font>
      <b/>
      <sz val="12"/>
      <color rgb="FF333333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166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165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9" fillId="0" borderId="0"/>
    <xf numFmtId="9" fontId="9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91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5" fillId="0" borderId="0" xfId="0" applyFont="1"/>
    <xf numFmtId="49" fontId="4" fillId="2" borderId="0" xfId="0" applyNumberFormat="1" applyFont="1" applyFill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  <xf numFmtId="49" fontId="4" fillId="0" borderId="0" xfId="0" applyNumberFormat="1" applyFont="1" applyAlignment="1">
      <alignment horizontal="left" vertical="center" wrapText="1"/>
    </xf>
    <xf numFmtId="49" fontId="4" fillId="0" borderId="4" xfId="0" applyNumberFormat="1" applyFont="1" applyBorder="1" applyAlignment="1">
      <alignment horizontal="left" vertical="center" wrapText="1"/>
    </xf>
    <xf numFmtId="0" fontId="3" fillId="0" borderId="3" xfId="5" applyFont="1" applyBorder="1" applyAlignment="1">
      <alignment horizontal="center" vertical="center" wrapText="1"/>
    </xf>
    <xf numFmtId="0" fontId="3" fillId="5" borderId="1" xfId="5" applyFont="1" applyFill="1" applyBorder="1" applyAlignment="1">
      <alignment horizontal="center" vertical="center" wrapText="1"/>
    </xf>
    <xf numFmtId="0" fontId="2" fillId="5" borderId="1" xfId="5" applyFont="1" applyFill="1" applyBorder="1" applyAlignment="1">
      <alignment horizontal="center" vertical="center" wrapText="1"/>
    </xf>
    <xf numFmtId="0" fontId="3" fillId="2" borderId="1" xfId="5" applyFont="1" applyFill="1" applyBorder="1" applyAlignment="1">
      <alignment horizontal="center" vertical="center" wrapText="1"/>
    </xf>
    <xf numFmtId="0" fontId="2" fillId="5" borderId="5" xfId="5" applyFont="1" applyFill="1" applyBorder="1" applyAlignment="1">
      <alignment horizontal="center" vertical="center" wrapText="1"/>
    </xf>
    <xf numFmtId="0" fontId="2" fillId="5" borderId="6" xfId="5" applyFont="1" applyFill="1" applyBorder="1" applyAlignment="1">
      <alignment horizontal="center" vertical="center" wrapText="1"/>
    </xf>
    <xf numFmtId="2" fontId="2" fillId="5" borderId="5" xfId="5" applyNumberFormat="1" applyFont="1" applyFill="1" applyBorder="1" applyAlignment="1">
      <alignment horizontal="center" vertical="center" wrapText="1"/>
    </xf>
    <xf numFmtId="2" fontId="2" fillId="5" borderId="6" xfId="5" applyNumberFormat="1" applyFont="1" applyFill="1" applyBorder="1" applyAlignment="1">
      <alignment horizontal="center" vertical="center" wrapText="1"/>
    </xf>
    <xf numFmtId="0" fontId="3" fillId="5" borderId="3" xfId="5" applyFont="1" applyFill="1" applyBorder="1" applyAlignment="1">
      <alignment horizontal="center" vertical="center" wrapText="1"/>
    </xf>
    <xf numFmtId="0" fontId="2" fillId="5" borderId="7" xfId="5" applyFont="1" applyFill="1" applyBorder="1" applyAlignment="1">
      <alignment vertical="center" wrapText="1"/>
    </xf>
    <xf numFmtId="0" fontId="2" fillId="5" borderId="8" xfId="5" applyFont="1" applyFill="1" applyBorder="1" applyAlignment="1">
      <alignment vertical="center" wrapText="1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5" applyFont="1" applyBorder="1" applyAlignment="1">
      <alignment horizontal="center" vertical="center" wrapText="1"/>
    </xf>
    <xf numFmtId="9" fontId="4" fillId="0" borderId="1" xfId="5" applyNumberFormat="1" applyFont="1" applyBorder="1" applyAlignment="1">
      <alignment horizontal="center" vertical="center" wrapText="1"/>
    </xf>
    <xf numFmtId="166" fontId="2" fillId="0" borderId="1" xfId="1" applyFont="1" applyBorder="1" applyAlignment="1">
      <alignment horizontal="center" vertical="center" wrapText="1"/>
    </xf>
    <xf numFmtId="166" fontId="2" fillId="5" borderId="1" xfId="1" applyFont="1" applyFill="1" applyBorder="1" applyAlignment="1">
      <alignment horizontal="center" vertical="center" wrapText="1"/>
    </xf>
    <xf numFmtId="166" fontId="2" fillId="0" borderId="1" xfId="1" applyFont="1" applyBorder="1" applyAlignment="1">
      <alignment vertical="center" wrapText="1"/>
    </xf>
    <xf numFmtId="166" fontId="2" fillId="5" borderId="1" xfId="1" applyFont="1" applyFill="1" applyBorder="1" applyAlignment="1">
      <alignment vertical="center" wrapText="1"/>
    </xf>
    <xf numFmtId="166" fontId="2" fillId="5" borderId="1" xfId="1" applyFont="1" applyFill="1" applyBorder="1" applyAlignment="1" applyProtection="1">
      <alignment vertical="center" wrapText="1"/>
    </xf>
    <xf numFmtId="44" fontId="2" fillId="0" borderId="1" xfId="10" applyFont="1" applyFill="1" applyBorder="1" applyAlignment="1" applyProtection="1">
      <alignment vertical="center" wrapText="1"/>
    </xf>
    <xf numFmtId="44" fontId="2" fillId="0" borderId="1" xfId="10" applyFont="1" applyFill="1" applyBorder="1" applyAlignment="1">
      <alignment horizontal="right" vertical="center"/>
    </xf>
    <xf numFmtId="43" fontId="2" fillId="0" borderId="0" xfId="0" applyNumberFormat="1" applyFont="1" applyAlignment="1">
      <alignment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5" applyFont="1" applyBorder="1" applyAlignment="1">
      <alignment horizontal="center" vertical="center" wrapText="1"/>
    </xf>
    <xf numFmtId="0" fontId="2" fillId="0" borderId="6" xfId="5" applyFont="1" applyBorder="1" applyAlignment="1">
      <alignment horizontal="center" vertical="center" wrapText="1"/>
    </xf>
    <xf numFmtId="2" fontId="2" fillId="0" borderId="5" xfId="5" applyNumberFormat="1" applyFont="1" applyBorder="1" applyAlignment="1">
      <alignment horizontal="center" vertical="center" wrapText="1"/>
    </xf>
    <xf numFmtId="2" fontId="2" fillId="0" borderId="6" xfId="5" applyNumberFormat="1" applyFont="1" applyBorder="1" applyAlignment="1">
      <alignment horizontal="center" vertical="center" wrapText="1"/>
    </xf>
    <xf numFmtId="0" fontId="6" fillId="0" borderId="5" xfId="7" applyFont="1" applyBorder="1" applyAlignment="1">
      <alignment horizontal="left" vertical="center" wrapText="1"/>
    </xf>
    <xf numFmtId="0" fontId="6" fillId="0" borderId="2" xfId="7" applyFont="1" applyBorder="1" applyAlignment="1">
      <alignment horizontal="left" vertical="center" wrapText="1"/>
    </xf>
    <xf numFmtId="0" fontId="6" fillId="0" borderId="6" xfId="7" applyFont="1" applyBorder="1" applyAlignment="1">
      <alignment horizontal="left" vertical="center" wrapText="1"/>
    </xf>
    <xf numFmtId="0" fontId="6" fillId="0" borderId="5" xfId="7" applyFont="1" applyBorder="1" applyAlignment="1">
      <alignment horizontal="left" vertical="top" wrapText="1"/>
    </xf>
    <xf numFmtId="0" fontId="6" fillId="0" borderId="2" xfId="7" applyFont="1" applyBorder="1" applyAlignment="1">
      <alignment horizontal="left" vertical="top" wrapText="1"/>
    </xf>
    <xf numFmtId="0" fontId="6" fillId="0" borderId="6" xfId="7" applyFont="1" applyBorder="1" applyAlignment="1">
      <alignment horizontal="left" vertical="top" wrapText="1"/>
    </xf>
    <xf numFmtId="0" fontId="8" fillId="5" borderId="5" xfId="7" applyFont="1" applyFill="1" applyBorder="1" applyAlignment="1">
      <alignment horizontal="center" vertical="top" wrapText="1"/>
    </xf>
    <xf numFmtId="0" fontId="8" fillId="5" borderId="2" xfId="7" applyFont="1" applyFill="1" applyBorder="1" applyAlignment="1">
      <alignment horizontal="center" vertical="top" wrapText="1"/>
    </xf>
    <xf numFmtId="0" fontId="8" fillId="5" borderId="6" xfId="7" applyFont="1" applyFill="1" applyBorder="1" applyAlignment="1">
      <alignment horizontal="center" vertical="top" wrapText="1"/>
    </xf>
    <xf numFmtId="0" fontId="10" fillId="0" borderId="5" xfId="7" applyFont="1" applyBorder="1" applyAlignment="1">
      <alignment horizontal="left" vertical="top" wrapText="1"/>
    </xf>
    <xf numFmtId="0" fontId="10" fillId="0" borderId="2" xfId="7" applyFont="1" applyBorder="1" applyAlignment="1">
      <alignment horizontal="left" vertical="top" wrapText="1"/>
    </xf>
    <xf numFmtId="0" fontId="10" fillId="0" borderId="6" xfId="7" applyFont="1" applyBorder="1" applyAlignment="1">
      <alignment horizontal="left" vertical="top" wrapText="1"/>
    </xf>
    <xf numFmtId="0" fontId="2" fillId="0" borderId="7" xfId="5" applyFont="1" applyBorder="1" applyAlignment="1">
      <alignment horizontal="center" vertical="center" wrapText="1"/>
    </xf>
    <xf numFmtId="0" fontId="2" fillId="0" borderId="8" xfId="5" applyFont="1" applyBorder="1" applyAlignment="1">
      <alignment horizontal="center" vertical="center" wrapText="1"/>
    </xf>
    <xf numFmtId="2" fontId="2" fillId="0" borderId="3" xfId="5" applyNumberFormat="1" applyFont="1" applyBorder="1" applyAlignment="1">
      <alignment horizontal="center" vertical="center" wrapText="1"/>
    </xf>
    <xf numFmtId="0" fontId="8" fillId="5" borderId="5" xfId="7" applyFont="1" applyFill="1" applyBorder="1" applyAlignment="1">
      <alignment horizontal="center" vertical="center" wrapText="1"/>
    </xf>
    <xf numFmtId="0" fontId="8" fillId="5" borderId="2" xfId="7" applyFont="1" applyFill="1" applyBorder="1" applyAlignment="1">
      <alignment horizontal="center" vertical="center" wrapText="1"/>
    </xf>
    <xf numFmtId="0" fontId="8" fillId="5" borderId="6" xfId="7" applyFont="1" applyFill="1" applyBorder="1" applyAlignment="1">
      <alignment horizontal="center" vertical="center" wrapText="1"/>
    </xf>
    <xf numFmtId="0" fontId="2" fillId="5" borderId="5" xfId="5" applyFont="1" applyFill="1" applyBorder="1" applyAlignment="1">
      <alignment horizontal="center" vertical="center" wrapText="1"/>
    </xf>
    <xf numFmtId="0" fontId="2" fillId="5" borderId="6" xfId="5" applyFont="1" applyFill="1" applyBorder="1" applyAlignment="1">
      <alignment horizontal="center" vertical="center" wrapText="1"/>
    </xf>
    <xf numFmtId="2" fontId="2" fillId="5" borderId="5" xfId="5" applyNumberFormat="1" applyFont="1" applyFill="1" applyBorder="1" applyAlignment="1">
      <alignment horizontal="center" vertical="center" wrapText="1"/>
    </xf>
    <xf numFmtId="2" fontId="2" fillId="5" borderId="6" xfId="5" applyNumberFormat="1" applyFont="1" applyFill="1" applyBorder="1" applyAlignment="1">
      <alignment horizontal="center" vertical="center" wrapText="1"/>
    </xf>
    <xf numFmtId="0" fontId="11" fillId="0" borderId="2" xfId="7" applyFont="1" applyBorder="1" applyAlignment="1">
      <alignment horizontal="left" vertical="top" wrapText="1"/>
    </xf>
    <xf numFmtId="0" fontId="11" fillId="0" borderId="6" xfId="7" applyFont="1" applyBorder="1" applyAlignment="1">
      <alignment horizontal="left" vertical="top" wrapText="1"/>
    </xf>
    <xf numFmtId="0" fontId="11" fillId="5" borderId="5" xfId="7" applyFont="1" applyFill="1" applyBorder="1" applyAlignment="1">
      <alignment horizontal="center" vertical="top" wrapText="1"/>
    </xf>
    <xf numFmtId="0" fontId="11" fillId="5" borderId="2" xfId="7" applyFont="1" applyFill="1" applyBorder="1" applyAlignment="1">
      <alignment horizontal="center" vertical="top" wrapText="1"/>
    </xf>
    <xf numFmtId="0" fontId="11" fillId="5" borderId="6" xfId="7" applyFont="1" applyFill="1" applyBorder="1" applyAlignment="1">
      <alignment horizontal="center" vertical="top" wrapText="1"/>
    </xf>
    <xf numFmtId="2" fontId="2" fillId="0" borderId="1" xfId="5" applyNumberFormat="1" applyFont="1" applyBorder="1" applyAlignment="1">
      <alignment horizontal="center" vertical="center" wrapText="1"/>
    </xf>
    <xf numFmtId="0" fontId="2" fillId="5" borderId="1" xfId="5" applyFont="1" applyFill="1" applyBorder="1" applyAlignment="1">
      <alignment horizontal="center" vertical="center" wrapText="1"/>
    </xf>
    <xf numFmtId="0" fontId="6" fillId="5" borderId="2" xfId="7" applyFont="1" applyFill="1" applyBorder="1" applyAlignment="1">
      <alignment horizontal="center" vertical="top" wrapText="1"/>
    </xf>
    <xf numFmtId="0" fontId="6" fillId="5" borderId="6" xfId="7" applyFont="1" applyFill="1" applyBorder="1" applyAlignment="1">
      <alignment horizontal="center" vertical="top" wrapText="1"/>
    </xf>
    <xf numFmtId="49" fontId="4" fillId="2" borderId="0" xfId="0" applyNumberFormat="1" applyFont="1" applyFill="1" applyAlignment="1">
      <alignment horizontal="right" wrapText="1"/>
    </xf>
    <xf numFmtId="0" fontId="4" fillId="0" borderId="5" xfId="5" applyFont="1" applyBorder="1" applyAlignment="1">
      <alignment horizontal="left" vertical="center" wrapText="1"/>
    </xf>
    <xf numFmtId="0" fontId="4" fillId="0" borderId="2" xfId="5" applyFont="1" applyBorder="1" applyAlignment="1">
      <alignment horizontal="left" vertical="center" wrapText="1"/>
    </xf>
    <xf numFmtId="49" fontId="5" fillId="0" borderId="0" xfId="0" applyNumberFormat="1" applyFont="1" applyAlignment="1">
      <alignment horizontal="justify" vertical="center" wrapText="1"/>
    </xf>
    <xf numFmtId="49" fontId="4" fillId="0" borderId="5" xfId="0" applyNumberFormat="1" applyFont="1" applyBorder="1" applyAlignment="1">
      <alignment horizontal="left" vertical="center"/>
    </xf>
    <xf numFmtId="49" fontId="4" fillId="0" borderId="2" xfId="0" applyNumberFormat="1" applyFont="1" applyBorder="1" applyAlignment="1">
      <alignment horizontal="left" vertical="center"/>
    </xf>
    <xf numFmtId="49" fontId="4" fillId="0" borderId="0" xfId="0" applyNumberFormat="1" applyFont="1" applyAlignment="1">
      <alignment horizontal="right" wrapText="1"/>
    </xf>
    <xf numFmtId="49" fontId="3" fillId="0" borderId="5" xfId="0" applyNumberFormat="1" applyFont="1" applyBorder="1" applyAlignment="1">
      <alignment horizontal="left" vertical="center"/>
    </xf>
    <xf numFmtId="49" fontId="3" fillId="0" borderId="2" xfId="0" applyNumberFormat="1" applyFont="1" applyBorder="1" applyAlignment="1">
      <alignment horizontal="left" vertical="center"/>
    </xf>
    <xf numFmtId="49" fontId="3" fillId="0" borderId="6" xfId="0" applyNumberFormat="1" applyFont="1" applyBorder="1" applyAlignment="1">
      <alignment horizontal="left" vertical="center"/>
    </xf>
    <xf numFmtId="0" fontId="4" fillId="0" borderId="6" xfId="5" applyFont="1" applyBorder="1" applyAlignment="1">
      <alignment horizontal="left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2" fillId="0" borderId="1" xfId="5" applyFont="1" applyBorder="1" applyAlignment="1">
      <alignment horizontal="left" vertical="center" wrapText="1"/>
    </xf>
    <xf numFmtId="0" fontId="3" fillId="2" borderId="1" xfId="5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8" fillId="5" borderId="1" xfId="7" applyFont="1" applyFill="1" applyBorder="1" applyAlignment="1">
      <alignment horizontal="center" vertical="top" wrapText="1"/>
    </xf>
    <xf numFmtId="0" fontId="11" fillId="5" borderId="1" xfId="7" applyFont="1" applyFill="1" applyBorder="1" applyAlignment="1">
      <alignment horizontal="center" vertical="top"/>
    </xf>
    <xf numFmtId="2" fontId="2" fillId="5" borderId="1" xfId="5" applyNumberFormat="1" applyFont="1" applyFill="1" applyBorder="1" applyAlignment="1">
      <alignment horizontal="center" vertical="center" wrapText="1"/>
    </xf>
  </cellXfs>
  <cellStyles count="11">
    <cellStyle name="Millares" xfId="1" builtinId="3"/>
    <cellStyle name="Millares 2" xfId="2" xr:uid="{27DE3451-445C-4BC9-9577-0C4D494E4DD4}"/>
    <cellStyle name="Millares 3" xfId="3" xr:uid="{F6B3EC33-7FAC-4B35-AFCC-70EF337C075C}"/>
    <cellStyle name="Moneda" xfId="10" builtinId="4"/>
    <cellStyle name="Moneda 3 2" xfId="4" xr:uid="{425D9E09-C7BD-4BFF-BB5A-F10F52364BDA}"/>
    <cellStyle name="Normal" xfId="0" builtinId="0"/>
    <cellStyle name="Normal 13" xfId="5" xr:uid="{474499D2-3D84-4E15-BA9F-E7FCAE8ADBA0}"/>
    <cellStyle name="Normal 2" xfId="6" xr:uid="{3ACD514F-0EF5-4142-9E04-745C3C29B809}"/>
    <cellStyle name="Normal 2 10 2 2" xfId="7" xr:uid="{5DBCF408-B6E2-4E6D-A1BC-B746F4643805}"/>
    <cellStyle name="Normal 3" xfId="8" xr:uid="{E42E7568-96B9-4FF4-B96D-9EE18647431C}"/>
    <cellStyle name="Porcentaje 2" xfId="9" xr:uid="{F6BDF0F8-CEB8-4E0B-85CB-3195FCCF4FA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641350</xdr:colOff>
      <xdr:row>1</xdr:row>
      <xdr:rowOff>63500</xdr:rowOff>
    </xdr:from>
    <xdr:to>
      <xdr:col>3</xdr:col>
      <xdr:colOff>647700</xdr:colOff>
      <xdr:row>2</xdr:row>
      <xdr:rowOff>622300</xdr:rowOff>
    </xdr:to>
    <xdr:pic>
      <xdr:nvPicPr>
        <xdr:cNvPr id="1231" name="Imagen 1">
          <a:extLst>
            <a:ext uri="{FF2B5EF4-FFF2-40B4-BE49-F238E27FC236}">
              <a16:creationId xmlns:a16="http://schemas.microsoft.com/office/drawing/2014/main" id="{1370A225-42B7-B8F8-1947-E0D3D5B34E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" y="260350"/>
          <a:ext cx="1352550" cy="984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642938</xdr:colOff>
      <xdr:row>105</xdr:row>
      <xdr:rowOff>541734</xdr:rowOff>
    </xdr:from>
    <xdr:to>
      <xdr:col>10</xdr:col>
      <xdr:colOff>2547938</xdr:colOff>
      <xdr:row>106</xdr:row>
      <xdr:rowOff>124149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DF13A3C-5D29-4133-8EF5-F88D43D962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983392" y="74122359"/>
          <a:ext cx="1905000" cy="71350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otaltdaproyecto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6749C4-5953-453B-A3F3-5000CF5F351B}">
  <dimension ref="B2:Y115"/>
  <sheetViews>
    <sheetView tabSelected="1" view="pageBreakPreview" topLeftCell="A98" zoomScale="80" zoomScaleNormal="127" zoomScaleSheetLayoutView="80" workbookViewId="0">
      <selection activeCell="E114" sqref="E114:J114"/>
    </sheetView>
  </sheetViews>
  <sheetFormatPr baseColWidth="10" defaultColWidth="11.42578125" defaultRowHeight="15" x14ac:dyDescent="0.2"/>
  <cols>
    <col min="1" max="1" width="3.5703125" style="1" customWidth="1"/>
    <col min="2" max="2" width="9.85546875" style="1" customWidth="1"/>
    <col min="3" max="3" width="9.42578125" style="1" customWidth="1"/>
    <col min="4" max="4" width="18.42578125" style="1" customWidth="1"/>
    <col min="5" max="5" width="40.42578125" style="1" customWidth="1"/>
    <col min="6" max="6" width="6.42578125" style="1" customWidth="1"/>
    <col min="7" max="7" width="5.42578125" style="1" customWidth="1"/>
    <col min="8" max="8" width="7.42578125" style="1" customWidth="1"/>
    <col min="9" max="9" width="10.42578125" style="1" customWidth="1"/>
    <col min="10" max="10" width="27.85546875" style="1" customWidth="1"/>
    <col min="11" max="11" width="43.5703125" style="3" customWidth="1"/>
    <col min="12" max="12" width="13.140625" style="1" bestFit="1" customWidth="1"/>
    <col min="13" max="16384" width="11.42578125" style="1"/>
  </cols>
  <sheetData>
    <row r="2" spans="2:25" ht="33.75" customHeight="1" x14ac:dyDescent="0.2">
      <c r="B2" s="82"/>
      <c r="C2" s="82"/>
      <c r="D2" s="82"/>
      <c r="E2" s="81" t="s">
        <v>0</v>
      </c>
      <c r="F2" s="81"/>
      <c r="G2" s="81"/>
      <c r="H2" s="81"/>
      <c r="I2" s="81"/>
      <c r="J2" s="81"/>
      <c r="K2" s="81"/>
    </row>
    <row r="3" spans="2:25" ht="52.5" customHeight="1" x14ac:dyDescent="0.2">
      <c r="B3" s="82"/>
      <c r="C3" s="82"/>
      <c r="D3" s="82"/>
      <c r="E3" s="87" t="s">
        <v>17</v>
      </c>
      <c r="F3" s="87"/>
      <c r="G3" s="87"/>
      <c r="H3" s="87"/>
      <c r="I3" s="87"/>
      <c r="J3" s="87"/>
      <c r="K3" s="87"/>
    </row>
    <row r="4" spans="2:25" s="4" customFormat="1" ht="30" customHeight="1" x14ac:dyDescent="0.2">
      <c r="B4" s="83" t="s">
        <v>20</v>
      </c>
      <c r="C4" s="83"/>
      <c r="D4" s="83"/>
      <c r="E4" s="6" t="s">
        <v>8</v>
      </c>
      <c r="F4" s="86" t="s">
        <v>19</v>
      </c>
      <c r="G4" s="86"/>
      <c r="H4" s="86"/>
      <c r="I4" s="86"/>
      <c r="J4" s="86"/>
      <c r="K4" s="6" t="s">
        <v>18</v>
      </c>
      <c r="L4" s="1"/>
      <c r="M4" s="1"/>
      <c r="S4" s="1"/>
      <c r="T4" s="1"/>
      <c r="U4" s="1"/>
      <c r="V4" s="1"/>
      <c r="W4" s="1"/>
      <c r="X4" s="1"/>
      <c r="Y4" s="1"/>
    </row>
    <row r="5" spans="2:25" ht="37.5" customHeight="1" x14ac:dyDescent="0.2">
      <c r="B5" s="84" t="s">
        <v>76</v>
      </c>
      <c r="C5" s="84"/>
      <c r="D5" s="84"/>
      <c r="E5" s="84"/>
      <c r="F5" s="84"/>
      <c r="G5" s="84"/>
      <c r="H5" s="84"/>
      <c r="I5" s="84"/>
      <c r="J5" s="84"/>
      <c r="K5" s="84"/>
    </row>
    <row r="6" spans="2:25" s="2" customFormat="1" ht="32.25" customHeight="1" x14ac:dyDescent="0.2">
      <c r="B6" s="12" t="s">
        <v>7</v>
      </c>
      <c r="C6" s="85" t="s">
        <v>6</v>
      </c>
      <c r="D6" s="85"/>
      <c r="E6" s="85"/>
      <c r="F6" s="85" t="s">
        <v>1</v>
      </c>
      <c r="G6" s="85"/>
      <c r="H6" s="85" t="s">
        <v>2</v>
      </c>
      <c r="I6" s="85"/>
      <c r="J6" s="12" t="s">
        <v>5</v>
      </c>
      <c r="K6" s="12" t="s">
        <v>4</v>
      </c>
      <c r="L6" s="1"/>
      <c r="M6" s="1"/>
      <c r="S6" s="1"/>
      <c r="T6" s="1"/>
      <c r="U6" s="1"/>
      <c r="V6" s="1"/>
      <c r="W6" s="1"/>
      <c r="X6" s="1"/>
      <c r="Y6" s="1"/>
    </row>
    <row r="7" spans="2:25" s="2" customFormat="1" ht="32.25" customHeight="1" x14ac:dyDescent="0.2">
      <c r="B7" s="10">
        <v>1</v>
      </c>
      <c r="C7" s="88" t="s">
        <v>77</v>
      </c>
      <c r="D7" s="89"/>
      <c r="E7" s="89"/>
      <c r="F7" s="67"/>
      <c r="G7" s="67"/>
      <c r="H7" s="90"/>
      <c r="I7" s="90"/>
      <c r="J7" s="11"/>
      <c r="K7" s="11"/>
      <c r="L7" s="1"/>
      <c r="M7" s="1"/>
      <c r="S7" s="1"/>
      <c r="T7" s="1"/>
      <c r="U7" s="1"/>
      <c r="V7" s="1"/>
      <c r="W7" s="1"/>
      <c r="X7" s="1"/>
      <c r="Y7" s="1"/>
    </row>
    <row r="8" spans="2:25" s="2" customFormat="1" ht="64.5" customHeight="1" x14ac:dyDescent="0.2">
      <c r="B8" s="21" t="s">
        <v>23</v>
      </c>
      <c r="C8" s="42" t="s">
        <v>78</v>
      </c>
      <c r="D8" s="43"/>
      <c r="E8" s="44"/>
      <c r="F8" s="35" t="s">
        <v>79</v>
      </c>
      <c r="G8" s="36"/>
      <c r="H8" s="37">
        <v>1348</v>
      </c>
      <c r="I8" s="38"/>
      <c r="J8" s="23">
        <v>108909.82</v>
      </c>
      <c r="K8" s="23">
        <f>+J8*H8</f>
        <v>146810437.36000001</v>
      </c>
      <c r="L8" s="30"/>
      <c r="M8" s="1"/>
      <c r="S8" s="1"/>
      <c r="T8" s="1"/>
      <c r="U8" s="1"/>
      <c r="V8" s="1"/>
      <c r="W8" s="1"/>
      <c r="X8" s="1"/>
      <c r="Y8" s="1"/>
    </row>
    <row r="9" spans="2:25" s="2" customFormat="1" ht="32.25" customHeight="1" x14ac:dyDescent="0.2">
      <c r="B9" s="21" t="s">
        <v>24</v>
      </c>
      <c r="C9" s="42" t="s">
        <v>80</v>
      </c>
      <c r="D9" s="43"/>
      <c r="E9" s="44"/>
      <c r="F9" s="35" t="s">
        <v>55</v>
      </c>
      <c r="G9" s="36"/>
      <c r="H9" s="37">
        <v>344</v>
      </c>
      <c r="I9" s="38"/>
      <c r="J9" s="23">
        <v>33168.93</v>
      </c>
      <c r="K9" s="23">
        <f t="shared" ref="K9:K13" si="0">+J9*H9</f>
        <v>11410111.92</v>
      </c>
      <c r="L9" s="30"/>
      <c r="M9" s="1"/>
      <c r="S9" s="1"/>
      <c r="T9" s="1"/>
      <c r="U9" s="1"/>
      <c r="V9" s="1"/>
      <c r="W9" s="1"/>
      <c r="X9" s="1"/>
      <c r="Y9" s="1"/>
    </row>
    <row r="10" spans="2:25" s="2" customFormat="1" ht="45" customHeight="1" x14ac:dyDescent="0.2">
      <c r="B10" s="21" t="s">
        <v>25</v>
      </c>
      <c r="C10" s="42" t="s">
        <v>81</v>
      </c>
      <c r="D10" s="43"/>
      <c r="E10" s="44"/>
      <c r="F10" s="35" t="s">
        <v>79</v>
      </c>
      <c r="G10" s="36"/>
      <c r="H10" s="37">
        <v>1348</v>
      </c>
      <c r="I10" s="38"/>
      <c r="J10" s="23">
        <v>43398.600000000006</v>
      </c>
      <c r="K10" s="23">
        <f t="shared" si="0"/>
        <v>58501312.800000004</v>
      </c>
      <c r="L10" s="30"/>
      <c r="M10" s="1"/>
      <c r="S10" s="1"/>
      <c r="T10" s="1"/>
      <c r="U10" s="1"/>
      <c r="V10" s="1"/>
      <c r="W10" s="1"/>
      <c r="X10" s="1"/>
      <c r="Y10" s="1"/>
    </row>
    <row r="11" spans="2:25" s="2" customFormat="1" ht="15.75" x14ac:dyDescent="0.2">
      <c r="B11" s="21" t="s">
        <v>26</v>
      </c>
      <c r="C11" s="42" t="s">
        <v>82</v>
      </c>
      <c r="D11" s="43"/>
      <c r="E11" s="44"/>
      <c r="F11" s="35" t="s">
        <v>79</v>
      </c>
      <c r="G11" s="36"/>
      <c r="H11" s="37">
        <v>1348</v>
      </c>
      <c r="I11" s="38"/>
      <c r="J11" s="23">
        <v>227326.00000000003</v>
      </c>
      <c r="K11" s="23">
        <f t="shared" si="0"/>
        <v>306435448.00000006</v>
      </c>
      <c r="L11" s="30"/>
      <c r="M11" s="1"/>
      <c r="S11" s="1"/>
      <c r="T11" s="1"/>
      <c r="U11" s="1"/>
      <c r="V11" s="1"/>
      <c r="W11" s="1"/>
      <c r="X11" s="1"/>
      <c r="Y11" s="1"/>
    </row>
    <row r="12" spans="2:25" s="2" customFormat="1" ht="32.25" customHeight="1" x14ac:dyDescent="0.2">
      <c r="B12" s="21" t="s">
        <v>83</v>
      </c>
      <c r="C12" s="42" t="s">
        <v>84</v>
      </c>
      <c r="D12" s="43"/>
      <c r="E12" s="44"/>
      <c r="F12" s="35" t="s">
        <v>55</v>
      </c>
      <c r="G12" s="36"/>
      <c r="H12" s="37">
        <v>177</v>
      </c>
      <c r="I12" s="38"/>
      <c r="J12" s="23">
        <v>113663.00000000001</v>
      </c>
      <c r="K12" s="23">
        <f t="shared" si="0"/>
        <v>20118351.000000004</v>
      </c>
      <c r="L12" s="30"/>
      <c r="M12" s="1"/>
      <c r="S12" s="1"/>
      <c r="T12" s="1"/>
      <c r="U12" s="1"/>
      <c r="V12" s="1"/>
      <c r="W12" s="1"/>
      <c r="X12" s="1"/>
      <c r="Y12" s="1"/>
    </row>
    <row r="13" spans="2:25" s="2" customFormat="1" ht="32.25" customHeight="1" x14ac:dyDescent="0.2">
      <c r="B13" s="21" t="s">
        <v>118</v>
      </c>
      <c r="C13" s="42" t="s">
        <v>119</v>
      </c>
      <c r="D13" s="43"/>
      <c r="E13" s="44"/>
      <c r="F13" s="35" t="s">
        <v>79</v>
      </c>
      <c r="G13" s="36"/>
      <c r="H13" s="37">
        <f>22+37+12+4.6</f>
        <v>75.599999999999994</v>
      </c>
      <c r="I13" s="38"/>
      <c r="J13" s="23">
        <v>149828.50000000003</v>
      </c>
      <c r="K13" s="23">
        <f t="shared" si="0"/>
        <v>11327034.600000001</v>
      </c>
      <c r="L13" s="30"/>
      <c r="M13" s="1"/>
      <c r="S13" s="1"/>
      <c r="T13" s="1"/>
      <c r="U13" s="1"/>
      <c r="V13" s="1"/>
      <c r="W13" s="1"/>
      <c r="X13" s="1"/>
      <c r="Y13" s="1"/>
    </row>
    <row r="14" spans="2:25" s="2" customFormat="1" ht="28.5" customHeight="1" x14ac:dyDescent="0.2">
      <c r="B14" s="10">
        <v>2</v>
      </c>
      <c r="C14" s="45" t="s">
        <v>85</v>
      </c>
      <c r="D14" s="68"/>
      <c r="E14" s="69"/>
      <c r="F14" s="13"/>
      <c r="G14" s="14"/>
      <c r="H14" s="15"/>
      <c r="I14" s="16"/>
      <c r="J14" s="24">
        <v>0</v>
      </c>
      <c r="K14" s="24"/>
      <c r="L14" s="30"/>
      <c r="M14" s="1"/>
      <c r="S14" s="1"/>
      <c r="T14" s="1"/>
      <c r="U14" s="1"/>
      <c r="V14" s="1"/>
      <c r="W14" s="1"/>
      <c r="X14" s="1"/>
      <c r="Y14" s="1"/>
    </row>
    <row r="15" spans="2:25" s="2" customFormat="1" ht="83.45" customHeight="1" x14ac:dyDescent="0.2">
      <c r="B15" s="21" t="s">
        <v>27</v>
      </c>
      <c r="C15" s="42" t="s">
        <v>201</v>
      </c>
      <c r="D15" s="43"/>
      <c r="E15" s="44"/>
      <c r="F15" s="35" t="s">
        <v>43</v>
      </c>
      <c r="G15" s="36"/>
      <c r="H15" s="37">
        <f>32*20.6</f>
        <v>659.2</v>
      </c>
      <c r="I15" s="38"/>
      <c r="J15" s="23">
        <v>67164.5</v>
      </c>
      <c r="K15" s="23">
        <f>+J15*H15</f>
        <v>44274838.400000006</v>
      </c>
      <c r="L15" s="30"/>
      <c r="M15" s="1"/>
      <c r="S15" s="1"/>
      <c r="T15" s="1"/>
      <c r="U15" s="1"/>
      <c r="V15" s="1"/>
      <c r="W15" s="1"/>
      <c r="X15" s="1"/>
      <c r="Y15" s="1"/>
    </row>
    <row r="16" spans="2:25" s="2" customFormat="1" ht="15.75" x14ac:dyDescent="0.2">
      <c r="B16" s="21" t="s">
        <v>28</v>
      </c>
      <c r="C16" s="42" t="s">
        <v>86</v>
      </c>
      <c r="D16" s="43"/>
      <c r="E16" s="44"/>
      <c r="F16" s="35" t="s">
        <v>87</v>
      </c>
      <c r="G16" s="36"/>
      <c r="H16" s="37">
        <v>640</v>
      </c>
      <c r="I16" s="38"/>
      <c r="J16" s="23">
        <v>34098.9</v>
      </c>
      <c r="K16" s="23">
        <f t="shared" ref="K15:K45" si="1">+J16*H16</f>
        <v>21823296</v>
      </c>
      <c r="L16" s="30"/>
      <c r="M16" s="1"/>
      <c r="S16" s="1"/>
      <c r="T16" s="1"/>
      <c r="U16" s="1"/>
      <c r="V16" s="1"/>
      <c r="W16" s="1"/>
      <c r="X16" s="1"/>
      <c r="Y16" s="1"/>
    </row>
    <row r="17" spans="2:25" s="2" customFormat="1" ht="15.75" x14ac:dyDescent="0.2">
      <c r="B17" s="21" t="s">
        <v>29</v>
      </c>
      <c r="C17" s="42" t="s">
        <v>88</v>
      </c>
      <c r="D17" s="43"/>
      <c r="E17" s="44"/>
      <c r="F17" s="35" t="s">
        <v>79</v>
      </c>
      <c r="G17" s="36"/>
      <c r="H17" s="37">
        <v>1348</v>
      </c>
      <c r="I17" s="38"/>
      <c r="J17" s="23">
        <v>22732.600000000002</v>
      </c>
      <c r="K17" s="23">
        <f t="shared" si="1"/>
        <v>30643544.800000004</v>
      </c>
      <c r="L17" s="30"/>
      <c r="M17" s="1"/>
      <c r="S17" s="1"/>
      <c r="T17" s="1"/>
      <c r="U17" s="1"/>
      <c r="V17" s="1"/>
      <c r="W17" s="1"/>
      <c r="X17" s="1"/>
      <c r="Y17" s="1"/>
    </row>
    <row r="18" spans="2:25" s="2" customFormat="1" ht="143.1" customHeight="1" x14ac:dyDescent="0.2">
      <c r="B18" s="21" t="s">
        <v>30</v>
      </c>
      <c r="C18" s="42" t="s">
        <v>59</v>
      </c>
      <c r="D18" s="43"/>
      <c r="E18" s="44"/>
      <c r="F18" s="35" t="s">
        <v>60</v>
      </c>
      <c r="G18" s="36"/>
      <c r="H18" s="37">
        <v>25</v>
      </c>
      <c r="I18" s="38"/>
      <c r="J18" s="23">
        <v>1394955.0000000002</v>
      </c>
      <c r="K18" s="23">
        <f t="shared" si="1"/>
        <v>34873875.000000007</v>
      </c>
      <c r="L18" s="30"/>
      <c r="M18" s="1"/>
      <c r="S18" s="1"/>
      <c r="T18" s="1"/>
      <c r="U18" s="1"/>
      <c r="V18" s="1"/>
      <c r="W18" s="1"/>
      <c r="X18" s="1"/>
      <c r="Y18" s="1"/>
    </row>
    <row r="19" spans="2:25" s="2" customFormat="1" ht="43.5" customHeight="1" x14ac:dyDescent="0.2">
      <c r="B19" s="21" t="s">
        <v>31</v>
      </c>
      <c r="C19" s="42" t="s">
        <v>208</v>
      </c>
      <c r="D19" s="43"/>
      <c r="E19" s="44"/>
      <c r="F19" s="35" t="s">
        <v>79</v>
      </c>
      <c r="G19" s="36"/>
      <c r="H19" s="37">
        <v>1400</v>
      </c>
      <c r="I19" s="38"/>
      <c r="J19" s="23">
        <v>33065.600000000006</v>
      </c>
      <c r="K19" s="23">
        <f t="shared" si="1"/>
        <v>46291840.000000007</v>
      </c>
      <c r="L19" s="30"/>
      <c r="M19" s="1"/>
      <c r="S19" s="1"/>
      <c r="T19" s="1"/>
      <c r="U19" s="1"/>
      <c r="V19" s="1"/>
      <c r="W19" s="1"/>
      <c r="X19" s="1"/>
      <c r="Y19" s="1"/>
    </row>
    <row r="20" spans="2:25" s="2" customFormat="1" ht="56.1" customHeight="1" x14ac:dyDescent="0.2">
      <c r="B20" s="21" t="s">
        <v>32</v>
      </c>
      <c r="C20" s="39" t="s">
        <v>89</v>
      </c>
      <c r="D20" s="40"/>
      <c r="E20" s="41"/>
      <c r="F20" s="35" t="s">
        <v>79</v>
      </c>
      <c r="G20" s="36"/>
      <c r="H20" s="37">
        <v>80</v>
      </c>
      <c r="I20" s="38"/>
      <c r="J20" s="23">
        <v>29965.700000000004</v>
      </c>
      <c r="K20" s="23">
        <f t="shared" si="1"/>
        <v>2397256.0000000005</v>
      </c>
      <c r="L20" s="30"/>
      <c r="M20" s="1"/>
      <c r="S20" s="1"/>
      <c r="T20" s="1"/>
      <c r="U20" s="1"/>
      <c r="V20" s="1"/>
      <c r="W20" s="1"/>
      <c r="X20" s="1"/>
      <c r="Y20" s="1"/>
    </row>
    <row r="21" spans="2:25" s="2" customFormat="1" ht="87.95" customHeight="1" x14ac:dyDescent="0.2">
      <c r="B21" s="21" t="s">
        <v>33</v>
      </c>
      <c r="C21" s="39" t="s">
        <v>90</v>
      </c>
      <c r="D21" s="40"/>
      <c r="E21" s="41"/>
      <c r="F21" s="35" t="s">
        <v>79</v>
      </c>
      <c r="G21" s="36"/>
      <c r="H21" s="37">
        <v>80</v>
      </c>
      <c r="I21" s="38"/>
      <c r="J21" s="23">
        <v>45465.200000000004</v>
      </c>
      <c r="K21" s="23">
        <f t="shared" si="1"/>
        <v>3637216.0000000005</v>
      </c>
      <c r="L21" s="30"/>
      <c r="M21" s="1"/>
      <c r="S21" s="1"/>
      <c r="T21" s="1"/>
      <c r="U21" s="1"/>
      <c r="V21" s="1"/>
      <c r="W21" s="1"/>
      <c r="X21" s="1"/>
      <c r="Y21" s="1"/>
    </row>
    <row r="22" spans="2:25" s="2" customFormat="1" ht="87.95" customHeight="1" x14ac:dyDescent="0.2">
      <c r="B22" s="21" t="s">
        <v>34</v>
      </c>
      <c r="C22" s="39" t="s">
        <v>209</v>
      </c>
      <c r="D22" s="40"/>
      <c r="E22" s="41"/>
      <c r="F22" s="35" t="s">
        <v>79</v>
      </c>
      <c r="G22" s="36"/>
      <c r="H22" s="37">
        <v>1800</v>
      </c>
      <c r="I22" s="38"/>
      <c r="J22" s="23">
        <v>25832.500000000004</v>
      </c>
      <c r="K22" s="23">
        <f t="shared" si="1"/>
        <v>46498500.000000007</v>
      </c>
      <c r="L22" s="30"/>
      <c r="M22" s="1"/>
      <c r="S22" s="1"/>
      <c r="T22" s="1"/>
      <c r="U22" s="1"/>
      <c r="V22" s="1"/>
      <c r="W22" s="1"/>
      <c r="X22" s="1"/>
      <c r="Y22" s="1"/>
    </row>
    <row r="23" spans="2:25" s="2" customFormat="1" ht="56.1" customHeight="1" x14ac:dyDescent="0.2">
      <c r="B23" s="21" t="s">
        <v>141</v>
      </c>
      <c r="C23" s="39" t="s">
        <v>91</v>
      </c>
      <c r="D23" s="40"/>
      <c r="E23" s="41"/>
      <c r="F23" s="35" t="s">
        <v>79</v>
      </c>
      <c r="G23" s="36"/>
      <c r="H23" s="37">
        <v>1348</v>
      </c>
      <c r="I23" s="38"/>
      <c r="J23" s="23">
        <v>39265.4</v>
      </c>
      <c r="K23" s="23">
        <f t="shared" si="1"/>
        <v>52929759.200000003</v>
      </c>
      <c r="L23" s="30"/>
      <c r="M23" s="1"/>
      <c r="S23" s="1"/>
      <c r="T23" s="1"/>
      <c r="U23" s="1"/>
      <c r="V23" s="1"/>
      <c r="W23" s="1"/>
      <c r="X23" s="1"/>
      <c r="Y23" s="1"/>
    </row>
    <row r="24" spans="2:25" s="2" customFormat="1" ht="56.1" customHeight="1" x14ac:dyDescent="0.2">
      <c r="B24" s="21" t="s">
        <v>142</v>
      </c>
      <c r="C24" s="39" t="s">
        <v>120</v>
      </c>
      <c r="D24" s="40"/>
      <c r="E24" s="41"/>
      <c r="F24" s="35" t="s">
        <v>79</v>
      </c>
      <c r="G24" s="36"/>
      <c r="H24" s="37">
        <v>70</v>
      </c>
      <c r="I24" s="38"/>
      <c r="J24" s="23">
        <v>19632.7</v>
      </c>
      <c r="K24" s="23">
        <f t="shared" si="1"/>
        <v>1374289</v>
      </c>
      <c r="L24" s="30"/>
      <c r="M24" s="1"/>
      <c r="S24" s="1"/>
      <c r="T24" s="1"/>
      <c r="U24" s="1"/>
      <c r="V24" s="1"/>
      <c r="W24" s="1"/>
      <c r="X24" s="1"/>
      <c r="Y24" s="1"/>
    </row>
    <row r="25" spans="2:25" s="2" customFormat="1" ht="69.599999999999994" customHeight="1" x14ac:dyDescent="0.2">
      <c r="B25" s="21" t="s">
        <v>143</v>
      </c>
      <c r="C25" s="39" t="s">
        <v>121</v>
      </c>
      <c r="D25" s="40"/>
      <c r="E25" s="41"/>
      <c r="F25" s="35" t="s">
        <v>79</v>
      </c>
      <c r="G25" s="36"/>
      <c r="H25" s="37">
        <v>70</v>
      </c>
      <c r="I25" s="38"/>
      <c r="J25" s="23">
        <v>253158.50000000003</v>
      </c>
      <c r="K25" s="23">
        <f t="shared" si="1"/>
        <v>17721095.000000004</v>
      </c>
      <c r="L25" s="30"/>
      <c r="M25" s="1"/>
      <c r="S25" s="1"/>
      <c r="T25" s="1"/>
      <c r="U25" s="1"/>
      <c r="V25" s="1"/>
      <c r="W25" s="1"/>
      <c r="X25" s="1"/>
      <c r="Y25" s="1"/>
    </row>
    <row r="26" spans="2:25" s="2" customFormat="1" ht="69.599999999999994" customHeight="1" x14ac:dyDescent="0.2">
      <c r="B26" s="21" t="s">
        <v>144</v>
      </c>
      <c r="C26" s="39" t="s">
        <v>123</v>
      </c>
      <c r="D26" s="40"/>
      <c r="E26" s="41"/>
      <c r="F26" s="35" t="s">
        <v>60</v>
      </c>
      <c r="G26" s="36"/>
      <c r="H26" s="37">
        <v>1</v>
      </c>
      <c r="I26" s="38"/>
      <c r="J26" s="23">
        <v>1111004.1600000001</v>
      </c>
      <c r="K26" s="23">
        <f t="shared" si="1"/>
        <v>1111004.1600000001</v>
      </c>
      <c r="L26" s="30"/>
      <c r="M26" s="1"/>
      <c r="S26" s="1"/>
      <c r="T26" s="1"/>
      <c r="U26" s="1"/>
      <c r="V26" s="1"/>
      <c r="W26" s="1"/>
      <c r="X26" s="1"/>
      <c r="Y26" s="1"/>
    </row>
    <row r="27" spans="2:25" s="2" customFormat="1" ht="69.599999999999994" customHeight="1" x14ac:dyDescent="0.2">
      <c r="B27" s="21" t="s">
        <v>145</v>
      </c>
      <c r="C27" s="39" t="s">
        <v>124</v>
      </c>
      <c r="D27" s="40"/>
      <c r="E27" s="41"/>
      <c r="F27" s="35" t="s">
        <v>60</v>
      </c>
      <c r="G27" s="36"/>
      <c r="H27" s="37">
        <v>2</v>
      </c>
      <c r="I27" s="38"/>
      <c r="J27" s="23">
        <v>793574.40000000014</v>
      </c>
      <c r="K27" s="23">
        <f t="shared" si="1"/>
        <v>1587148.8000000003</v>
      </c>
      <c r="L27" s="30"/>
      <c r="M27" s="1"/>
      <c r="S27" s="1"/>
      <c r="T27" s="1"/>
      <c r="U27" s="1"/>
      <c r="V27" s="1"/>
      <c r="W27" s="1"/>
      <c r="X27" s="1"/>
      <c r="Y27" s="1"/>
    </row>
    <row r="28" spans="2:25" s="2" customFormat="1" ht="15.75" x14ac:dyDescent="0.2">
      <c r="B28" s="21" t="s">
        <v>146</v>
      </c>
      <c r="C28" s="39" t="s">
        <v>122</v>
      </c>
      <c r="D28" s="40"/>
      <c r="E28" s="41"/>
      <c r="F28" s="35" t="s">
        <v>79</v>
      </c>
      <c r="G28" s="36"/>
      <c r="H28" s="37">
        <f>2.02*0.18</f>
        <v>0.36359999999999998</v>
      </c>
      <c r="I28" s="38"/>
      <c r="J28" s="23">
        <v>568315.00000000012</v>
      </c>
      <c r="K28" s="23">
        <f t="shared" si="1"/>
        <v>206639.33400000003</v>
      </c>
      <c r="L28" s="30"/>
      <c r="M28" s="1"/>
      <c r="S28" s="1"/>
      <c r="T28" s="1"/>
      <c r="U28" s="1"/>
      <c r="V28" s="1"/>
      <c r="W28" s="1"/>
      <c r="X28" s="1"/>
      <c r="Y28" s="1"/>
    </row>
    <row r="29" spans="2:25" s="2" customFormat="1" ht="69.599999999999994" customHeight="1" x14ac:dyDescent="0.2">
      <c r="B29" s="21" t="s">
        <v>147</v>
      </c>
      <c r="C29" s="39" t="s">
        <v>125</v>
      </c>
      <c r="D29" s="40"/>
      <c r="E29" s="41"/>
      <c r="F29" s="35" t="s">
        <v>60</v>
      </c>
      <c r="G29" s="36"/>
      <c r="H29" s="37">
        <v>1</v>
      </c>
      <c r="I29" s="38"/>
      <c r="J29" s="23">
        <v>939269.70000000007</v>
      </c>
      <c r="K29" s="23">
        <f t="shared" si="1"/>
        <v>939269.70000000007</v>
      </c>
      <c r="L29" s="30"/>
      <c r="M29" s="1"/>
      <c r="S29" s="1"/>
      <c r="T29" s="1"/>
      <c r="U29" s="1"/>
      <c r="V29" s="1"/>
      <c r="W29" s="1"/>
      <c r="X29" s="1"/>
      <c r="Y29" s="1"/>
    </row>
    <row r="30" spans="2:25" s="2" customFormat="1" ht="69.599999999999994" customHeight="1" x14ac:dyDescent="0.2">
      <c r="B30" s="21" t="s">
        <v>148</v>
      </c>
      <c r="C30" s="39" t="s">
        <v>126</v>
      </c>
      <c r="D30" s="40"/>
      <c r="E30" s="41"/>
      <c r="F30" s="35" t="s">
        <v>60</v>
      </c>
      <c r="G30" s="36"/>
      <c r="H30" s="37">
        <v>1</v>
      </c>
      <c r="I30" s="38"/>
      <c r="J30" s="23">
        <v>1382276.4090000002</v>
      </c>
      <c r="K30" s="23">
        <f t="shared" si="1"/>
        <v>1382276.4090000002</v>
      </c>
      <c r="L30" s="30"/>
      <c r="M30" s="1"/>
      <c r="S30" s="1"/>
      <c r="T30" s="1"/>
      <c r="U30" s="1"/>
      <c r="V30" s="1"/>
      <c r="W30" s="1"/>
      <c r="X30" s="1"/>
      <c r="Y30" s="1"/>
    </row>
    <row r="31" spans="2:25" s="2" customFormat="1" ht="69.599999999999994" customHeight="1" x14ac:dyDescent="0.2">
      <c r="B31" s="21" t="s">
        <v>149</v>
      </c>
      <c r="C31" s="39" t="s">
        <v>127</v>
      </c>
      <c r="D31" s="40"/>
      <c r="E31" s="41"/>
      <c r="F31" s="35" t="s">
        <v>60</v>
      </c>
      <c r="G31" s="36"/>
      <c r="H31" s="37">
        <v>4</v>
      </c>
      <c r="I31" s="38"/>
      <c r="J31" s="23">
        <v>970888.68</v>
      </c>
      <c r="K31" s="23">
        <f t="shared" si="1"/>
        <v>3883554.72</v>
      </c>
      <c r="L31" s="30"/>
      <c r="M31" s="1"/>
      <c r="S31" s="1"/>
      <c r="T31" s="1"/>
      <c r="U31" s="1"/>
      <c r="V31" s="1"/>
      <c r="W31" s="1"/>
      <c r="X31" s="1"/>
      <c r="Y31" s="1"/>
    </row>
    <row r="32" spans="2:25" s="2" customFormat="1" ht="69.599999999999994" customHeight="1" x14ac:dyDescent="0.2">
      <c r="B32" s="21" t="s">
        <v>150</v>
      </c>
      <c r="C32" s="39" t="s">
        <v>128</v>
      </c>
      <c r="D32" s="40"/>
      <c r="E32" s="41"/>
      <c r="F32" s="35" t="s">
        <v>60</v>
      </c>
      <c r="G32" s="36"/>
      <c r="H32" s="37">
        <v>4</v>
      </c>
      <c r="I32" s="38"/>
      <c r="J32" s="23">
        <v>957404.11499999999</v>
      </c>
      <c r="K32" s="23">
        <f t="shared" si="1"/>
        <v>3829616.46</v>
      </c>
      <c r="L32" s="30"/>
      <c r="M32" s="1"/>
      <c r="S32" s="1"/>
      <c r="T32" s="1"/>
      <c r="U32" s="1"/>
      <c r="V32" s="1"/>
      <c r="W32" s="1"/>
      <c r="X32" s="1"/>
      <c r="Y32" s="1"/>
    </row>
    <row r="33" spans="2:25" s="2" customFormat="1" ht="69.599999999999994" customHeight="1" x14ac:dyDescent="0.2">
      <c r="B33" s="21" t="s">
        <v>151</v>
      </c>
      <c r="C33" s="39" t="s">
        <v>129</v>
      </c>
      <c r="D33" s="40"/>
      <c r="E33" s="41"/>
      <c r="F33" s="35" t="s">
        <v>60</v>
      </c>
      <c r="G33" s="36"/>
      <c r="H33" s="37">
        <v>2</v>
      </c>
      <c r="I33" s="38"/>
      <c r="J33" s="23">
        <v>1752993.4500000002</v>
      </c>
      <c r="K33" s="23">
        <f t="shared" si="1"/>
        <v>3505986.9000000004</v>
      </c>
      <c r="L33" s="30"/>
      <c r="M33" s="1"/>
      <c r="S33" s="1"/>
      <c r="T33" s="1"/>
      <c r="U33" s="1"/>
      <c r="V33" s="1"/>
      <c r="W33" s="1"/>
      <c r="X33" s="1"/>
      <c r="Y33" s="1"/>
    </row>
    <row r="34" spans="2:25" s="2" customFormat="1" ht="69.599999999999994" customHeight="1" x14ac:dyDescent="0.2">
      <c r="B34" s="21" t="s">
        <v>152</v>
      </c>
      <c r="C34" s="39" t="s">
        <v>130</v>
      </c>
      <c r="D34" s="40"/>
      <c r="E34" s="41"/>
      <c r="F34" s="35" t="s">
        <v>60</v>
      </c>
      <c r="G34" s="36"/>
      <c r="H34" s="37">
        <v>3</v>
      </c>
      <c r="I34" s="38"/>
      <c r="J34" s="23">
        <v>1175017.0950000002</v>
      </c>
      <c r="K34" s="23">
        <f t="shared" si="1"/>
        <v>3525051.2850000006</v>
      </c>
      <c r="L34" s="30"/>
      <c r="M34" s="1"/>
      <c r="S34" s="1"/>
      <c r="T34" s="1"/>
      <c r="U34" s="1"/>
      <c r="V34" s="1"/>
      <c r="W34" s="1"/>
      <c r="X34" s="1"/>
      <c r="Y34" s="1"/>
    </row>
    <row r="35" spans="2:25" s="2" customFormat="1" ht="69.599999999999994" customHeight="1" x14ac:dyDescent="0.2">
      <c r="B35" s="21" t="s">
        <v>153</v>
      </c>
      <c r="C35" s="39" t="s">
        <v>131</v>
      </c>
      <c r="D35" s="40"/>
      <c r="E35" s="41"/>
      <c r="F35" s="35" t="s">
        <v>60</v>
      </c>
      <c r="G35" s="36"/>
      <c r="H35" s="37">
        <v>3</v>
      </c>
      <c r="I35" s="38"/>
      <c r="J35" s="23">
        <v>465217.49250000005</v>
      </c>
      <c r="K35" s="23">
        <f t="shared" si="1"/>
        <v>1395652.4775</v>
      </c>
      <c r="L35" s="30"/>
      <c r="M35" s="1"/>
      <c r="S35" s="1"/>
      <c r="T35" s="1"/>
      <c r="U35" s="1"/>
      <c r="V35" s="1"/>
      <c r="W35" s="1"/>
      <c r="X35" s="1"/>
      <c r="Y35" s="1"/>
    </row>
    <row r="36" spans="2:25" s="2" customFormat="1" ht="69.599999999999994" customHeight="1" x14ac:dyDescent="0.2">
      <c r="B36" s="21" t="s">
        <v>154</v>
      </c>
      <c r="C36" s="39" t="s">
        <v>132</v>
      </c>
      <c r="D36" s="40"/>
      <c r="E36" s="41"/>
      <c r="F36" s="35" t="s">
        <v>60</v>
      </c>
      <c r="G36" s="36"/>
      <c r="H36" s="37">
        <v>6</v>
      </c>
      <c r="I36" s="38"/>
      <c r="J36" s="23">
        <v>669578.4</v>
      </c>
      <c r="K36" s="23">
        <f t="shared" si="1"/>
        <v>4017470.4000000004</v>
      </c>
      <c r="L36" s="30"/>
      <c r="M36" s="1"/>
      <c r="S36" s="1"/>
      <c r="T36" s="1"/>
      <c r="U36" s="1"/>
      <c r="V36" s="1"/>
      <c r="W36" s="1"/>
      <c r="X36" s="1"/>
      <c r="Y36" s="1"/>
    </row>
    <row r="37" spans="2:25" s="2" customFormat="1" ht="69.599999999999994" customHeight="1" x14ac:dyDescent="0.2">
      <c r="B37" s="21" t="s">
        <v>155</v>
      </c>
      <c r="C37" s="39" t="s">
        <v>133</v>
      </c>
      <c r="D37" s="40"/>
      <c r="E37" s="41"/>
      <c r="F37" s="35" t="s">
        <v>60</v>
      </c>
      <c r="G37" s="36"/>
      <c r="H37" s="37">
        <v>6</v>
      </c>
      <c r="I37" s="38"/>
      <c r="J37" s="23">
        <v>713286.99000000011</v>
      </c>
      <c r="K37" s="23">
        <f t="shared" si="1"/>
        <v>4279721.9400000004</v>
      </c>
      <c r="L37" s="30"/>
      <c r="M37" s="1"/>
      <c r="S37" s="1"/>
      <c r="T37" s="1"/>
      <c r="U37" s="1"/>
      <c r="V37" s="1"/>
      <c r="W37" s="1"/>
      <c r="X37" s="1"/>
      <c r="Y37" s="1"/>
    </row>
    <row r="38" spans="2:25" s="2" customFormat="1" ht="69.599999999999994" customHeight="1" x14ac:dyDescent="0.2">
      <c r="B38" s="21" t="s">
        <v>156</v>
      </c>
      <c r="C38" s="39" t="s">
        <v>134</v>
      </c>
      <c r="D38" s="40"/>
      <c r="E38" s="41"/>
      <c r="F38" s="35" t="s">
        <v>60</v>
      </c>
      <c r="G38" s="36"/>
      <c r="H38" s="37">
        <v>4</v>
      </c>
      <c r="I38" s="38"/>
      <c r="J38" s="23">
        <v>669392.40600000008</v>
      </c>
      <c r="K38" s="23">
        <f t="shared" si="1"/>
        <v>2677569.6240000003</v>
      </c>
      <c r="L38" s="30"/>
      <c r="M38" s="1"/>
      <c r="S38" s="1"/>
      <c r="T38" s="1"/>
      <c r="U38" s="1"/>
      <c r="V38" s="1"/>
      <c r="W38" s="1"/>
      <c r="X38" s="1"/>
      <c r="Y38" s="1"/>
    </row>
    <row r="39" spans="2:25" s="2" customFormat="1" ht="69.599999999999994" customHeight="1" x14ac:dyDescent="0.2">
      <c r="B39" s="21" t="s">
        <v>157</v>
      </c>
      <c r="C39" s="39" t="s">
        <v>135</v>
      </c>
      <c r="D39" s="40"/>
      <c r="E39" s="41"/>
      <c r="F39" s="35" t="s">
        <v>60</v>
      </c>
      <c r="G39" s="36"/>
      <c r="H39" s="37">
        <v>1</v>
      </c>
      <c r="I39" s="38"/>
      <c r="J39" s="23">
        <v>956939.13</v>
      </c>
      <c r="K39" s="23">
        <f t="shared" si="1"/>
        <v>956939.13</v>
      </c>
      <c r="L39" s="30"/>
      <c r="M39" s="1"/>
      <c r="S39" s="1"/>
      <c r="T39" s="1"/>
      <c r="U39" s="1"/>
      <c r="V39" s="1"/>
      <c r="W39" s="1"/>
      <c r="X39" s="1"/>
      <c r="Y39" s="1"/>
    </row>
    <row r="40" spans="2:25" s="2" customFormat="1" ht="69.599999999999994" customHeight="1" x14ac:dyDescent="0.2">
      <c r="B40" s="21" t="s">
        <v>158</v>
      </c>
      <c r="C40" s="39" t="s">
        <v>136</v>
      </c>
      <c r="D40" s="40"/>
      <c r="E40" s="41"/>
      <c r="F40" s="35" t="s">
        <v>60</v>
      </c>
      <c r="G40" s="36"/>
      <c r="H40" s="37">
        <v>2</v>
      </c>
      <c r="I40" s="38"/>
      <c r="J40" s="23">
        <v>1155487.7250000001</v>
      </c>
      <c r="K40" s="23">
        <f t="shared" si="1"/>
        <v>2310975.4500000002</v>
      </c>
      <c r="L40" s="30"/>
      <c r="M40" s="1"/>
      <c r="S40" s="1"/>
      <c r="T40" s="1"/>
      <c r="U40" s="1"/>
      <c r="V40" s="1"/>
      <c r="W40" s="1"/>
      <c r="X40" s="1"/>
      <c r="Y40" s="1"/>
    </row>
    <row r="41" spans="2:25" s="2" customFormat="1" ht="69.599999999999994" customHeight="1" x14ac:dyDescent="0.2">
      <c r="B41" s="21" t="s">
        <v>159</v>
      </c>
      <c r="C41" s="39" t="s">
        <v>137</v>
      </c>
      <c r="D41" s="40"/>
      <c r="E41" s="41"/>
      <c r="F41" s="35" t="s">
        <v>60</v>
      </c>
      <c r="G41" s="36"/>
      <c r="H41" s="37">
        <v>2</v>
      </c>
      <c r="I41" s="38"/>
      <c r="J41" s="23">
        <v>376265.86200000002</v>
      </c>
      <c r="K41" s="23">
        <f t="shared" si="1"/>
        <v>752531.72400000005</v>
      </c>
      <c r="L41" s="30"/>
      <c r="M41" s="1"/>
      <c r="S41" s="1"/>
      <c r="T41" s="1"/>
      <c r="U41" s="1"/>
      <c r="V41" s="1"/>
      <c r="W41" s="1"/>
      <c r="X41" s="1"/>
      <c r="Y41" s="1"/>
    </row>
    <row r="42" spans="2:25" s="2" customFormat="1" ht="69.599999999999994" customHeight="1" x14ac:dyDescent="0.2">
      <c r="B42" s="21" t="s">
        <v>160</v>
      </c>
      <c r="C42" s="39" t="s">
        <v>138</v>
      </c>
      <c r="D42" s="40"/>
      <c r="E42" s="41"/>
      <c r="F42" s="35" t="s">
        <v>60</v>
      </c>
      <c r="G42" s="36"/>
      <c r="H42" s="37">
        <v>2</v>
      </c>
      <c r="I42" s="38"/>
      <c r="J42" s="23">
        <v>604108.51200000022</v>
      </c>
      <c r="K42" s="23">
        <f t="shared" si="1"/>
        <v>1208217.0240000004</v>
      </c>
      <c r="L42" s="30"/>
      <c r="M42" s="1"/>
      <c r="S42" s="1"/>
      <c r="T42" s="1"/>
      <c r="U42" s="1"/>
      <c r="V42" s="1"/>
      <c r="W42" s="1"/>
      <c r="X42" s="1"/>
      <c r="Y42" s="1"/>
    </row>
    <row r="43" spans="2:25" s="2" customFormat="1" ht="69.599999999999994" customHeight="1" x14ac:dyDescent="0.2">
      <c r="B43" s="21" t="s">
        <v>161</v>
      </c>
      <c r="C43" s="39" t="s">
        <v>139</v>
      </c>
      <c r="D43" s="40"/>
      <c r="E43" s="41"/>
      <c r="F43" s="35" t="s">
        <v>60</v>
      </c>
      <c r="G43" s="36"/>
      <c r="H43" s="37">
        <v>2</v>
      </c>
      <c r="I43" s="38"/>
      <c r="J43" s="23">
        <v>608665.36500000011</v>
      </c>
      <c r="K43" s="23">
        <f t="shared" si="1"/>
        <v>1217330.7300000002</v>
      </c>
      <c r="L43" s="30"/>
      <c r="M43" s="1"/>
      <c r="S43" s="1"/>
      <c r="T43" s="1"/>
      <c r="U43" s="1"/>
      <c r="V43" s="1"/>
      <c r="W43" s="1"/>
      <c r="X43" s="1"/>
      <c r="Y43" s="1"/>
    </row>
    <row r="44" spans="2:25" s="2" customFormat="1" ht="69.599999999999994" customHeight="1" x14ac:dyDescent="0.2">
      <c r="B44" s="21" t="s">
        <v>206</v>
      </c>
      <c r="C44" s="39" t="s">
        <v>140</v>
      </c>
      <c r="D44" s="40"/>
      <c r="E44" s="41"/>
      <c r="F44" s="35" t="s">
        <v>60</v>
      </c>
      <c r="G44" s="36"/>
      <c r="H44" s="37">
        <v>2</v>
      </c>
      <c r="I44" s="38"/>
      <c r="J44" s="23">
        <v>436341.92400000006</v>
      </c>
      <c r="K44" s="23">
        <f t="shared" si="1"/>
        <v>872683.84800000011</v>
      </c>
      <c r="L44" s="30"/>
      <c r="M44" s="1"/>
      <c r="S44" s="1"/>
      <c r="T44" s="1"/>
      <c r="U44" s="1"/>
      <c r="V44" s="1"/>
      <c r="W44" s="1"/>
      <c r="X44" s="1"/>
      <c r="Y44" s="1"/>
    </row>
    <row r="45" spans="2:25" s="2" customFormat="1" ht="69.599999999999994" customHeight="1" x14ac:dyDescent="0.2">
      <c r="B45" s="21" t="s">
        <v>210</v>
      </c>
      <c r="C45" s="39" t="s">
        <v>207</v>
      </c>
      <c r="D45" s="40"/>
      <c r="E45" s="41"/>
      <c r="F45" s="35" t="s">
        <v>60</v>
      </c>
      <c r="G45" s="36"/>
      <c r="H45" s="37">
        <v>1</v>
      </c>
      <c r="I45" s="38"/>
      <c r="J45" s="23">
        <v>431196.09</v>
      </c>
      <c r="K45" s="23">
        <f t="shared" si="1"/>
        <v>431196.09</v>
      </c>
      <c r="L45" s="30"/>
      <c r="M45" s="1"/>
      <c r="S45" s="1"/>
      <c r="T45" s="1"/>
      <c r="U45" s="1"/>
      <c r="V45" s="1"/>
      <c r="W45" s="1"/>
      <c r="X45" s="1"/>
      <c r="Y45" s="1"/>
    </row>
    <row r="46" spans="2:25" s="2" customFormat="1" ht="56.1" customHeight="1" x14ac:dyDescent="0.2">
      <c r="B46" s="10">
        <v>3</v>
      </c>
      <c r="C46" s="54" t="s">
        <v>75</v>
      </c>
      <c r="D46" s="55"/>
      <c r="E46" s="56"/>
      <c r="F46" s="57"/>
      <c r="G46" s="58"/>
      <c r="H46" s="59"/>
      <c r="I46" s="60"/>
      <c r="J46" s="24">
        <v>0</v>
      </c>
      <c r="K46" s="24"/>
      <c r="L46" s="30"/>
      <c r="M46" s="1"/>
      <c r="S46" s="1"/>
      <c r="T46" s="1"/>
      <c r="U46" s="1"/>
      <c r="V46" s="1"/>
      <c r="W46" s="1"/>
      <c r="X46" s="1"/>
      <c r="Y46" s="1"/>
    </row>
    <row r="47" spans="2:25" s="2" customFormat="1" ht="85.5" customHeight="1" x14ac:dyDescent="0.2">
      <c r="B47" s="21" t="s">
        <v>35</v>
      </c>
      <c r="C47" s="39" t="s">
        <v>69</v>
      </c>
      <c r="D47" s="40"/>
      <c r="E47" s="41"/>
      <c r="F47" s="35" t="s">
        <v>60</v>
      </c>
      <c r="G47" s="36"/>
      <c r="H47" s="37">
        <v>1</v>
      </c>
      <c r="I47" s="38"/>
      <c r="J47" s="23">
        <v>16274475.000000002</v>
      </c>
      <c r="K47" s="23">
        <f t="shared" ref="K47:K55" si="2">+J47*H47</f>
        <v>16274475.000000002</v>
      </c>
      <c r="L47" s="30"/>
      <c r="M47" s="1"/>
      <c r="S47" s="1"/>
      <c r="T47" s="1"/>
      <c r="U47" s="1"/>
      <c r="V47" s="1"/>
      <c r="W47" s="1"/>
      <c r="X47" s="1"/>
      <c r="Y47" s="1"/>
    </row>
    <row r="48" spans="2:25" s="2" customFormat="1" ht="56.1" customHeight="1" x14ac:dyDescent="0.2">
      <c r="B48" s="21" t="s">
        <v>36</v>
      </c>
      <c r="C48" s="39" t="s">
        <v>63</v>
      </c>
      <c r="D48" s="40"/>
      <c r="E48" s="41"/>
      <c r="F48" s="35" t="s">
        <v>60</v>
      </c>
      <c r="G48" s="36"/>
      <c r="H48" s="37">
        <v>1</v>
      </c>
      <c r="I48" s="38"/>
      <c r="J48" s="23">
        <v>14104545.000000002</v>
      </c>
      <c r="K48" s="23">
        <f t="shared" si="2"/>
        <v>14104545.000000002</v>
      </c>
      <c r="L48" s="30"/>
      <c r="M48" s="1"/>
      <c r="S48" s="1"/>
      <c r="T48" s="1"/>
      <c r="U48" s="1"/>
      <c r="V48" s="1"/>
      <c r="W48" s="1"/>
      <c r="X48" s="1"/>
      <c r="Y48" s="1"/>
    </row>
    <row r="49" spans="2:25" s="2" customFormat="1" ht="56.1" customHeight="1" x14ac:dyDescent="0.2">
      <c r="B49" s="21" t="s">
        <v>37</v>
      </c>
      <c r="C49" s="39" t="s">
        <v>64</v>
      </c>
      <c r="D49" s="40"/>
      <c r="E49" s="41"/>
      <c r="F49" s="35" t="s">
        <v>60</v>
      </c>
      <c r="G49" s="36"/>
      <c r="H49" s="37">
        <v>1</v>
      </c>
      <c r="I49" s="38"/>
      <c r="J49" s="23">
        <v>14538531.000000002</v>
      </c>
      <c r="K49" s="23">
        <f t="shared" si="2"/>
        <v>14538531.000000002</v>
      </c>
      <c r="L49" s="30"/>
      <c r="M49" s="1"/>
      <c r="S49" s="1"/>
      <c r="T49" s="1"/>
      <c r="U49" s="1"/>
      <c r="V49" s="1"/>
      <c r="W49" s="1"/>
      <c r="X49" s="1"/>
      <c r="Y49" s="1"/>
    </row>
    <row r="50" spans="2:25" s="2" customFormat="1" ht="84" customHeight="1" x14ac:dyDescent="0.2">
      <c r="B50" s="21" t="s">
        <v>38</v>
      </c>
      <c r="C50" s="39" t="s">
        <v>65</v>
      </c>
      <c r="D50" s="40"/>
      <c r="E50" s="41"/>
      <c r="F50" s="35" t="s">
        <v>60</v>
      </c>
      <c r="G50" s="36"/>
      <c r="H50" s="37">
        <v>1</v>
      </c>
      <c r="I50" s="38"/>
      <c r="J50" s="23">
        <v>14104545.000000002</v>
      </c>
      <c r="K50" s="23">
        <f t="shared" si="2"/>
        <v>14104545.000000002</v>
      </c>
      <c r="L50" s="30"/>
      <c r="M50" s="1"/>
      <c r="S50" s="1"/>
      <c r="T50" s="1"/>
      <c r="U50" s="1"/>
      <c r="V50" s="1"/>
      <c r="W50" s="1"/>
      <c r="X50" s="1"/>
      <c r="Y50" s="1"/>
    </row>
    <row r="51" spans="2:25" s="2" customFormat="1" ht="56.1" customHeight="1" x14ac:dyDescent="0.2">
      <c r="B51" s="21" t="s">
        <v>58</v>
      </c>
      <c r="C51" s="39" t="s">
        <v>66</v>
      </c>
      <c r="D51" s="40"/>
      <c r="E51" s="41"/>
      <c r="F51" s="35" t="s">
        <v>60</v>
      </c>
      <c r="G51" s="36"/>
      <c r="H51" s="37">
        <v>1</v>
      </c>
      <c r="I51" s="38"/>
      <c r="J51" s="23">
        <v>3905874.0000000005</v>
      </c>
      <c r="K51" s="23">
        <f t="shared" si="2"/>
        <v>3905874.0000000005</v>
      </c>
      <c r="L51" s="30"/>
      <c r="M51" s="1"/>
      <c r="S51" s="1"/>
      <c r="T51" s="1"/>
      <c r="U51" s="1"/>
      <c r="V51" s="1"/>
      <c r="W51" s="1"/>
      <c r="X51" s="1"/>
      <c r="Y51" s="1"/>
    </row>
    <row r="52" spans="2:25" s="2" customFormat="1" ht="56.1" customHeight="1" x14ac:dyDescent="0.2">
      <c r="B52" s="21" t="s">
        <v>70</v>
      </c>
      <c r="C52" s="39" t="s">
        <v>67</v>
      </c>
      <c r="D52" s="40"/>
      <c r="E52" s="41"/>
      <c r="F52" s="35" t="s">
        <v>60</v>
      </c>
      <c r="G52" s="36"/>
      <c r="H52" s="37">
        <v>1</v>
      </c>
      <c r="I52" s="38"/>
      <c r="J52" s="23">
        <v>16274475.000000002</v>
      </c>
      <c r="K52" s="23">
        <f t="shared" si="2"/>
        <v>16274475.000000002</v>
      </c>
      <c r="L52" s="30"/>
      <c r="M52" s="1"/>
      <c r="S52" s="1"/>
      <c r="T52" s="1"/>
      <c r="U52" s="1"/>
      <c r="V52" s="1"/>
      <c r="W52" s="1"/>
      <c r="X52" s="1"/>
      <c r="Y52" s="1"/>
    </row>
    <row r="53" spans="2:25" s="2" customFormat="1" ht="56.1" customHeight="1" x14ac:dyDescent="0.2">
      <c r="B53" s="21" t="s">
        <v>71</v>
      </c>
      <c r="C53" s="39" t="s">
        <v>68</v>
      </c>
      <c r="D53" s="40"/>
      <c r="E53" s="41"/>
      <c r="F53" s="35" t="s">
        <v>60</v>
      </c>
      <c r="G53" s="36"/>
      <c r="H53" s="37">
        <v>1</v>
      </c>
      <c r="I53" s="38"/>
      <c r="J53" s="23">
        <v>9764685.0000000019</v>
      </c>
      <c r="K53" s="23">
        <f t="shared" si="2"/>
        <v>9764685.0000000019</v>
      </c>
      <c r="L53" s="30"/>
      <c r="M53" s="1"/>
      <c r="S53" s="1"/>
      <c r="T53" s="1"/>
      <c r="U53" s="1"/>
      <c r="V53" s="1"/>
      <c r="W53" s="1"/>
      <c r="X53" s="1"/>
      <c r="Y53" s="1"/>
    </row>
    <row r="54" spans="2:25" s="2" customFormat="1" ht="56.1" customHeight="1" x14ac:dyDescent="0.2">
      <c r="B54" s="21" t="s">
        <v>72</v>
      </c>
      <c r="C54" s="39" t="s">
        <v>61</v>
      </c>
      <c r="D54" s="40"/>
      <c r="E54" s="41"/>
      <c r="F54" s="35" t="s">
        <v>60</v>
      </c>
      <c r="G54" s="36"/>
      <c r="H54" s="37">
        <v>4</v>
      </c>
      <c r="I54" s="38"/>
      <c r="J54" s="23">
        <v>976468.50000000012</v>
      </c>
      <c r="K54" s="23">
        <f t="shared" si="2"/>
        <v>3905874.0000000005</v>
      </c>
      <c r="L54" s="30"/>
      <c r="M54" s="1"/>
      <c r="S54" s="1"/>
      <c r="T54" s="1"/>
      <c r="U54" s="1"/>
      <c r="V54" s="1"/>
      <c r="W54" s="1"/>
      <c r="X54" s="1"/>
      <c r="Y54" s="1"/>
    </row>
    <row r="55" spans="2:25" s="2" customFormat="1" ht="56.1" customHeight="1" x14ac:dyDescent="0.2">
      <c r="B55" s="21" t="s">
        <v>73</v>
      </c>
      <c r="C55" s="39" t="s">
        <v>62</v>
      </c>
      <c r="D55" s="40"/>
      <c r="E55" s="41"/>
      <c r="F55" s="35" t="s">
        <v>60</v>
      </c>
      <c r="G55" s="36"/>
      <c r="H55" s="37">
        <v>3</v>
      </c>
      <c r="I55" s="38"/>
      <c r="J55" s="23">
        <v>759475.50000000012</v>
      </c>
      <c r="K55" s="23">
        <f t="shared" si="2"/>
        <v>2278426.5000000005</v>
      </c>
      <c r="L55" s="30"/>
      <c r="M55" s="1"/>
      <c r="S55" s="1"/>
      <c r="T55" s="1"/>
      <c r="U55" s="1"/>
      <c r="V55" s="1"/>
      <c r="W55" s="1"/>
      <c r="X55" s="1"/>
      <c r="Y55" s="1"/>
    </row>
    <row r="56" spans="2:25" s="2" customFormat="1" ht="32.25" customHeight="1" x14ac:dyDescent="0.2">
      <c r="B56" s="10">
        <v>4</v>
      </c>
      <c r="C56" s="45" t="s">
        <v>22</v>
      </c>
      <c r="D56" s="46"/>
      <c r="E56" s="47"/>
      <c r="F56" s="13"/>
      <c r="G56" s="14"/>
      <c r="H56" s="15"/>
      <c r="I56" s="16"/>
      <c r="J56" s="24">
        <v>0</v>
      </c>
      <c r="K56" s="24"/>
      <c r="L56" s="30"/>
      <c r="M56" s="1"/>
      <c r="S56" s="1"/>
      <c r="T56" s="1"/>
      <c r="U56" s="1"/>
      <c r="V56" s="1"/>
      <c r="W56" s="1"/>
      <c r="X56" s="1"/>
      <c r="Y56" s="1"/>
    </row>
    <row r="57" spans="2:25" s="2" customFormat="1" ht="50.1" customHeight="1" x14ac:dyDescent="0.2">
      <c r="B57" s="21" t="s">
        <v>39</v>
      </c>
      <c r="C57" s="42" t="s">
        <v>92</v>
      </c>
      <c r="D57" s="43"/>
      <c r="E57" s="44"/>
      <c r="F57" s="35" t="s">
        <v>60</v>
      </c>
      <c r="G57" s="36"/>
      <c r="H57" s="37">
        <v>22</v>
      </c>
      <c r="I57" s="38"/>
      <c r="J57" s="23">
        <v>361655.00000000006</v>
      </c>
      <c r="K57" s="23">
        <f t="shared" ref="K57:K66" si="3">+J57*H57</f>
        <v>7956410.0000000009</v>
      </c>
      <c r="L57" s="30"/>
      <c r="M57" s="1"/>
      <c r="S57" s="1"/>
      <c r="T57" s="1"/>
      <c r="U57" s="1"/>
      <c r="V57" s="1"/>
      <c r="W57" s="1"/>
      <c r="X57" s="1"/>
      <c r="Y57" s="1"/>
    </row>
    <row r="58" spans="2:25" s="2" customFormat="1" ht="34.5" customHeight="1" x14ac:dyDescent="0.2">
      <c r="B58" s="21" t="s">
        <v>40</v>
      </c>
      <c r="C58" s="42" t="s">
        <v>93</v>
      </c>
      <c r="D58" s="43"/>
      <c r="E58" s="44"/>
      <c r="F58" s="35" t="s">
        <v>60</v>
      </c>
      <c r="G58" s="36"/>
      <c r="H58" s="37">
        <v>33</v>
      </c>
      <c r="I58" s="38"/>
      <c r="J58" s="23">
        <v>464985.00000000006</v>
      </c>
      <c r="K58" s="23">
        <f t="shared" si="3"/>
        <v>15344505.000000002</v>
      </c>
      <c r="L58" s="30"/>
      <c r="M58" s="1"/>
      <c r="S58" s="1"/>
      <c r="T58" s="1"/>
      <c r="U58" s="1"/>
      <c r="V58" s="1"/>
      <c r="W58" s="1"/>
      <c r="X58" s="1"/>
      <c r="Y58" s="1"/>
    </row>
    <row r="59" spans="2:25" s="2" customFormat="1" ht="48.95" customHeight="1" x14ac:dyDescent="0.2">
      <c r="B59" s="21" t="s">
        <v>171</v>
      </c>
      <c r="C59" s="42" t="s">
        <v>162</v>
      </c>
      <c r="D59" s="43"/>
      <c r="E59" s="44"/>
      <c r="F59" s="35" t="s">
        <v>60</v>
      </c>
      <c r="G59" s="36"/>
      <c r="H59" s="37">
        <v>6</v>
      </c>
      <c r="I59" s="38"/>
      <c r="J59" s="23">
        <v>1394955.0000000002</v>
      </c>
      <c r="K59" s="23">
        <f t="shared" si="3"/>
        <v>8369730.0000000019</v>
      </c>
      <c r="L59" s="30"/>
      <c r="M59" s="1"/>
      <c r="S59" s="1"/>
      <c r="T59" s="1"/>
      <c r="U59" s="1"/>
      <c r="V59" s="1"/>
      <c r="W59" s="1"/>
      <c r="X59" s="1"/>
      <c r="Y59" s="1"/>
    </row>
    <row r="60" spans="2:25" s="2" customFormat="1" ht="99.6" customHeight="1" x14ac:dyDescent="0.2">
      <c r="B60" s="21" t="s">
        <v>172</v>
      </c>
      <c r="C60" s="42" t="s">
        <v>167</v>
      </c>
      <c r="D60" s="43"/>
      <c r="E60" s="44"/>
      <c r="F60" s="35" t="s">
        <v>60</v>
      </c>
      <c r="G60" s="36"/>
      <c r="H60" s="37">
        <v>7</v>
      </c>
      <c r="I60" s="38"/>
      <c r="J60" s="23">
        <v>2376590.0000000005</v>
      </c>
      <c r="K60" s="23">
        <f t="shared" si="3"/>
        <v>16636130.000000004</v>
      </c>
      <c r="L60" s="30"/>
      <c r="M60" s="1"/>
      <c r="S60" s="1"/>
      <c r="T60" s="1"/>
      <c r="U60" s="1"/>
      <c r="V60" s="1"/>
      <c r="W60" s="1"/>
      <c r="X60" s="1"/>
      <c r="Y60" s="1"/>
    </row>
    <row r="61" spans="2:25" s="2" customFormat="1" ht="34.5" customHeight="1" x14ac:dyDescent="0.2">
      <c r="B61" s="21" t="s">
        <v>173</v>
      </c>
      <c r="C61" s="42" t="s">
        <v>163</v>
      </c>
      <c r="D61" s="43"/>
      <c r="E61" s="44"/>
      <c r="F61" s="35" t="s">
        <v>60</v>
      </c>
      <c r="G61" s="36"/>
      <c r="H61" s="37">
        <v>7</v>
      </c>
      <c r="I61" s="38"/>
      <c r="J61" s="23">
        <v>330656.00000000006</v>
      </c>
      <c r="K61" s="23">
        <f t="shared" si="3"/>
        <v>2314592.0000000005</v>
      </c>
      <c r="L61" s="30"/>
      <c r="M61" s="1"/>
      <c r="S61" s="1"/>
      <c r="T61" s="1"/>
      <c r="U61" s="1"/>
      <c r="V61" s="1"/>
      <c r="W61" s="1"/>
      <c r="X61" s="1"/>
      <c r="Y61" s="1"/>
    </row>
    <row r="62" spans="2:25" s="2" customFormat="1" ht="34.5" customHeight="1" x14ac:dyDescent="0.2">
      <c r="B62" s="21" t="s">
        <v>174</v>
      </c>
      <c r="C62" s="42" t="s">
        <v>164</v>
      </c>
      <c r="D62" s="43"/>
      <c r="E62" s="44"/>
      <c r="F62" s="35" t="s">
        <v>60</v>
      </c>
      <c r="G62" s="36"/>
      <c r="H62" s="37">
        <v>8</v>
      </c>
      <c r="I62" s="38"/>
      <c r="J62" s="23">
        <v>91963.700000000012</v>
      </c>
      <c r="K62" s="23">
        <f t="shared" si="3"/>
        <v>735709.60000000009</v>
      </c>
      <c r="L62" s="30"/>
      <c r="M62" s="1"/>
      <c r="S62" s="1"/>
      <c r="T62" s="1"/>
      <c r="U62" s="1"/>
      <c r="V62" s="1"/>
      <c r="W62" s="1"/>
      <c r="X62" s="1"/>
      <c r="Y62" s="1"/>
    </row>
    <row r="63" spans="2:25" s="2" customFormat="1" ht="56.1" customHeight="1" x14ac:dyDescent="0.2">
      <c r="B63" s="21" t="s">
        <v>175</v>
      </c>
      <c r="C63" s="42" t="s">
        <v>165</v>
      </c>
      <c r="D63" s="43"/>
      <c r="E63" s="44"/>
      <c r="F63" s="35" t="s">
        <v>60</v>
      </c>
      <c r="G63" s="36"/>
      <c r="H63" s="37">
        <v>6</v>
      </c>
      <c r="I63" s="38"/>
      <c r="J63" s="23">
        <v>4140226.4400000004</v>
      </c>
      <c r="K63" s="23">
        <f t="shared" si="3"/>
        <v>24841358.640000001</v>
      </c>
      <c r="L63" s="30"/>
      <c r="M63" s="1"/>
      <c r="S63" s="1"/>
      <c r="T63" s="1"/>
      <c r="U63" s="1"/>
      <c r="V63" s="1"/>
      <c r="W63" s="1"/>
      <c r="X63" s="1"/>
      <c r="Y63" s="1"/>
    </row>
    <row r="64" spans="2:25" s="2" customFormat="1" ht="51" customHeight="1" x14ac:dyDescent="0.2">
      <c r="B64" s="21" t="s">
        <v>176</v>
      </c>
      <c r="C64" s="42" t="s">
        <v>166</v>
      </c>
      <c r="D64" s="43"/>
      <c r="E64" s="44"/>
      <c r="F64" s="35" t="s">
        <v>60</v>
      </c>
      <c r="G64" s="36"/>
      <c r="H64" s="37">
        <v>1</v>
      </c>
      <c r="I64" s="38"/>
      <c r="J64" s="23">
        <v>671645.00000000012</v>
      </c>
      <c r="K64" s="23">
        <f t="shared" si="3"/>
        <v>671645.00000000012</v>
      </c>
      <c r="L64" s="30"/>
      <c r="M64" s="1"/>
      <c r="S64" s="1"/>
      <c r="T64" s="1"/>
      <c r="U64" s="1"/>
      <c r="V64" s="1"/>
      <c r="W64" s="1"/>
      <c r="X64" s="1"/>
      <c r="Y64" s="1"/>
    </row>
    <row r="65" spans="2:25" s="2" customFormat="1" ht="51" customHeight="1" x14ac:dyDescent="0.2">
      <c r="B65" s="21" t="s">
        <v>204</v>
      </c>
      <c r="C65" s="42" t="s">
        <v>202</v>
      </c>
      <c r="D65" s="43"/>
      <c r="E65" s="44"/>
      <c r="F65" s="35" t="s">
        <v>60</v>
      </c>
      <c r="G65" s="36"/>
      <c r="H65" s="37">
        <v>11</v>
      </c>
      <c r="I65" s="38"/>
      <c r="J65" s="23">
        <v>258325.00000000003</v>
      </c>
      <c r="K65" s="23">
        <f t="shared" si="3"/>
        <v>2841575.0000000005</v>
      </c>
      <c r="L65" s="30"/>
      <c r="M65" s="1"/>
      <c r="S65" s="1"/>
      <c r="T65" s="1"/>
      <c r="U65" s="1"/>
      <c r="V65" s="1"/>
      <c r="W65" s="1"/>
      <c r="X65" s="1"/>
      <c r="Y65" s="1"/>
    </row>
    <row r="66" spans="2:25" s="2" customFormat="1" ht="51" customHeight="1" x14ac:dyDescent="0.2">
      <c r="B66" s="21" t="s">
        <v>205</v>
      </c>
      <c r="C66" s="42" t="s">
        <v>203</v>
      </c>
      <c r="D66" s="43"/>
      <c r="E66" s="44"/>
      <c r="F66" s="35" t="s">
        <v>60</v>
      </c>
      <c r="G66" s="36"/>
      <c r="H66" s="37">
        <v>11</v>
      </c>
      <c r="I66" s="38"/>
      <c r="J66" s="23">
        <v>185994.00000000003</v>
      </c>
      <c r="K66" s="23">
        <f t="shared" si="3"/>
        <v>2045934.0000000002</v>
      </c>
      <c r="L66" s="30"/>
      <c r="M66" s="1"/>
      <c r="S66" s="1"/>
      <c r="T66" s="1"/>
      <c r="U66" s="1"/>
      <c r="V66" s="1"/>
      <c r="W66" s="1"/>
      <c r="X66" s="1"/>
      <c r="Y66" s="1"/>
    </row>
    <row r="67" spans="2:25" s="2" customFormat="1" ht="32.25" customHeight="1" x14ac:dyDescent="0.2">
      <c r="B67" s="10">
        <v>5</v>
      </c>
      <c r="C67" s="45" t="s">
        <v>94</v>
      </c>
      <c r="D67" s="46"/>
      <c r="E67" s="47"/>
      <c r="F67" s="57"/>
      <c r="G67" s="58"/>
      <c r="H67" s="59"/>
      <c r="I67" s="60"/>
      <c r="J67" s="24">
        <v>0</v>
      </c>
      <c r="K67" s="24"/>
      <c r="L67" s="30"/>
      <c r="M67" s="1"/>
      <c r="S67" s="1"/>
      <c r="T67" s="1"/>
      <c r="U67" s="1"/>
      <c r="V67" s="1"/>
      <c r="W67" s="1"/>
      <c r="X67" s="1"/>
      <c r="Y67" s="1"/>
    </row>
    <row r="68" spans="2:25" s="2" customFormat="1" ht="51" customHeight="1" x14ac:dyDescent="0.2">
      <c r="B68" s="21" t="s">
        <v>41</v>
      </c>
      <c r="C68" s="42" t="s">
        <v>95</v>
      </c>
      <c r="D68" s="43"/>
      <c r="E68" s="44"/>
      <c r="F68" s="35" t="s">
        <v>60</v>
      </c>
      <c r="G68" s="36"/>
      <c r="H68" s="37">
        <v>218</v>
      </c>
      <c r="I68" s="38"/>
      <c r="J68" s="23">
        <v>67164.5</v>
      </c>
      <c r="K68" s="23">
        <f t="shared" ref="K68:K71" si="4">+J68*H68</f>
        <v>14641861</v>
      </c>
      <c r="L68" s="30"/>
      <c r="M68" s="1"/>
      <c r="S68" s="1"/>
      <c r="T68" s="1"/>
      <c r="U68" s="1"/>
      <c r="V68" s="1"/>
      <c r="W68" s="1"/>
      <c r="X68" s="1"/>
      <c r="Y68" s="1"/>
    </row>
    <row r="69" spans="2:25" s="2" customFormat="1" ht="65.45" customHeight="1" x14ac:dyDescent="0.2">
      <c r="B69" s="21" t="s">
        <v>57</v>
      </c>
      <c r="C69" s="42" t="s">
        <v>168</v>
      </c>
      <c r="D69" s="43"/>
      <c r="E69" s="44"/>
      <c r="F69" s="35" t="s">
        <v>60</v>
      </c>
      <c r="G69" s="36"/>
      <c r="H69" s="37">
        <v>120</v>
      </c>
      <c r="I69" s="38"/>
      <c r="J69" s="23">
        <v>123996.00000000001</v>
      </c>
      <c r="K69" s="23">
        <f t="shared" si="4"/>
        <v>14879520.000000002</v>
      </c>
      <c r="L69" s="30"/>
      <c r="M69" s="1"/>
      <c r="S69" s="1"/>
      <c r="T69" s="1"/>
      <c r="U69" s="1"/>
      <c r="V69" s="1"/>
      <c r="W69" s="1"/>
      <c r="X69" s="1"/>
      <c r="Y69" s="1"/>
    </row>
    <row r="70" spans="2:25" s="2" customFormat="1" ht="65.45" customHeight="1" x14ac:dyDescent="0.2">
      <c r="B70" s="21" t="s">
        <v>177</v>
      </c>
      <c r="C70" s="42" t="s">
        <v>169</v>
      </c>
      <c r="D70" s="43"/>
      <c r="E70" s="44"/>
      <c r="F70" s="35" t="s">
        <v>60</v>
      </c>
      <c r="G70" s="36"/>
      <c r="H70" s="37">
        <v>8</v>
      </c>
      <c r="I70" s="38"/>
      <c r="J70" s="23">
        <v>154995.00000000003</v>
      </c>
      <c r="K70" s="23">
        <f t="shared" si="4"/>
        <v>1239960.0000000002</v>
      </c>
      <c r="L70" s="30"/>
      <c r="M70" s="1"/>
      <c r="S70" s="1"/>
      <c r="T70" s="1"/>
      <c r="U70" s="1"/>
      <c r="V70" s="1"/>
      <c r="W70" s="1"/>
      <c r="X70" s="1"/>
      <c r="Y70" s="1"/>
    </row>
    <row r="71" spans="2:25" s="2" customFormat="1" ht="65.45" customHeight="1" x14ac:dyDescent="0.2">
      <c r="B71" s="21" t="s">
        <v>178</v>
      </c>
      <c r="C71" s="42" t="s">
        <v>170</v>
      </c>
      <c r="D71" s="43"/>
      <c r="E71" s="44"/>
      <c r="F71" s="35" t="s">
        <v>60</v>
      </c>
      <c r="G71" s="36"/>
      <c r="H71" s="37">
        <v>10</v>
      </c>
      <c r="I71" s="38"/>
      <c r="J71" s="23">
        <v>183927.40000000002</v>
      </c>
      <c r="K71" s="23">
        <f t="shared" si="4"/>
        <v>1839274.0000000002</v>
      </c>
      <c r="L71" s="30"/>
      <c r="M71" s="1"/>
      <c r="S71" s="1"/>
      <c r="T71" s="1"/>
      <c r="U71" s="1"/>
      <c r="V71" s="1"/>
      <c r="W71" s="1"/>
      <c r="X71" s="1"/>
      <c r="Y71" s="1"/>
    </row>
    <row r="72" spans="2:25" s="2" customFormat="1" ht="32.25" customHeight="1" x14ac:dyDescent="0.2">
      <c r="B72" s="10">
        <v>6</v>
      </c>
      <c r="C72" s="45" t="s">
        <v>21</v>
      </c>
      <c r="D72" s="68"/>
      <c r="E72" s="69"/>
      <c r="F72" s="57"/>
      <c r="G72" s="58"/>
      <c r="H72" s="59"/>
      <c r="I72" s="60"/>
      <c r="J72" s="24">
        <v>0</v>
      </c>
      <c r="K72" s="24"/>
      <c r="L72" s="30"/>
      <c r="M72" s="1"/>
      <c r="S72" s="1"/>
      <c r="T72" s="1"/>
      <c r="U72" s="1"/>
      <c r="V72" s="1"/>
      <c r="W72" s="1"/>
      <c r="X72" s="1"/>
      <c r="Y72" s="1"/>
    </row>
    <row r="73" spans="2:25" s="2" customFormat="1" ht="48" customHeight="1" x14ac:dyDescent="0.2">
      <c r="B73" s="21" t="s">
        <v>179</v>
      </c>
      <c r="C73" s="42" t="s">
        <v>45</v>
      </c>
      <c r="D73" s="43"/>
      <c r="E73" s="44"/>
      <c r="F73" s="35" t="s">
        <v>60</v>
      </c>
      <c r="G73" s="36"/>
      <c r="H73" s="37">
        <v>50</v>
      </c>
      <c r="I73" s="38"/>
      <c r="J73" s="23">
        <v>247992.00000000003</v>
      </c>
      <c r="K73" s="23">
        <f t="shared" ref="K73:K75" si="5">+J73*H73</f>
        <v>12399600.000000002</v>
      </c>
      <c r="L73" s="30"/>
      <c r="M73" s="1"/>
      <c r="S73" s="1"/>
      <c r="T73" s="1"/>
      <c r="U73" s="1"/>
      <c r="V73" s="1"/>
      <c r="W73" s="1"/>
      <c r="X73" s="1"/>
      <c r="Y73" s="1"/>
    </row>
    <row r="74" spans="2:25" s="2" customFormat="1" ht="62.45" customHeight="1" x14ac:dyDescent="0.2">
      <c r="B74" s="9" t="s">
        <v>180</v>
      </c>
      <c r="C74" s="42" t="s">
        <v>104</v>
      </c>
      <c r="D74" s="43"/>
      <c r="E74" s="44"/>
      <c r="F74" s="35" t="s">
        <v>102</v>
      </c>
      <c r="G74" s="36"/>
      <c r="H74" s="66">
        <v>8</v>
      </c>
      <c r="I74" s="66"/>
      <c r="J74" s="25">
        <v>4029870.0000000005</v>
      </c>
      <c r="K74" s="23">
        <f t="shared" si="5"/>
        <v>32238960.000000004</v>
      </c>
      <c r="L74" s="30"/>
      <c r="M74" s="1"/>
      <c r="S74" s="1"/>
      <c r="T74" s="1"/>
      <c r="U74" s="1"/>
      <c r="V74" s="1"/>
      <c r="W74" s="1"/>
      <c r="X74" s="1"/>
      <c r="Y74" s="1"/>
    </row>
    <row r="75" spans="2:25" s="2" customFormat="1" ht="75.75" customHeight="1" x14ac:dyDescent="0.2">
      <c r="B75" s="9" t="s">
        <v>181</v>
      </c>
      <c r="C75" s="42" t="s">
        <v>211</v>
      </c>
      <c r="D75" s="43"/>
      <c r="E75" s="44"/>
      <c r="F75" s="35" t="s">
        <v>102</v>
      </c>
      <c r="G75" s="36"/>
      <c r="H75" s="66">
        <v>12</v>
      </c>
      <c r="I75" s="66"/>
      <c r="J75" s="23">
        <v>4649850.0000000009</v>
      </c>
      <c r="K75" s="23">
        <f t="shared" si="5"/>
        <v>55798200.000000015</v>
      </c>
      <c r="L75" s="30"/>
      <c r="M75" s="1"/>
      <c r="S75" s="1"/>
      <c r="T75" s="1"/>
      <c r="U75" s="1"/>
      <c r="V75" s="1"/>
      <c r="W75" s="1"/>
      <c r="X75" s="1"/>
      <c r="Y75" s="1"/>
    </row>
    <row r="76" spans="2:25" ht="38.25" customHeight="1" x14ac:dyDescent="0.2">
      <c r="B76" s="17">
        <v>7</v>
      </c>
      <c r="C76" s="63" t="s">
        <v>182</v>
      </c>
      <c r="D76" s="64"/>
      <c r="E76" s="65"/>
      <c r="F76" s="18"/>
      <c r="G76" s="19"/>
      <c r="H76" s="15"/>
      <c r="I76" s="16"/>
      <c r="J76" s="26">
        <v>0</v>
      </c>
      <c r="K76" s="27"/>
      <c r="L76" s="30"/>
    </row>
    <row r="77" spans="2:25" ht="51" customHeight="1" x14ac:dyDescent="0.2">
      <c r="B77" s="9" t="s">
        <v>42</v>
      </c>
      <c r="C77" s="48" t="s">
        <v>114</v>
      </c>
      <c r="D77" s="49"/>
      <c r="E77" s="50"/>
      <c r="F77" s="35" t="s">
        <v>79</v>
      </c>
      <c r="G77" s="36"/>
      <c r="H77" s="37">
        <f>327+931</f>
        <v>1258</v>
      </c>
      <c r="I77" s="38"/>
      <c r="J77" s="25">
        <v>46498.500000000007</v>
      </c>
      <c r="K77" s="23">
        <f t="shared" ref="K77:K99" si="6">+J77*H77</f>
        <v>58495113.000000007</v>
      </c>
      <c r="L77" s="30"/>
    </row>
    <row r="78" spans="2:25" ht="51.6" customHeight="1" x14ac:dyDescent="0.2">
      <c r="B78" s="9" t="s">
        <v>101</v>
      </c>
      <c r="C78" s="48" t="s">
        <v>116</v>
      </c>
      <c r="D78" s="49"/>
      <c r="E78" s="50"/>
      <c r="F78" s="35" t="s">
        <v>79</v>
      </c>
      <c r="G78" s="36"/>
      <c r="H78" s="37">
        <f>327+931</f>
        <v>1258</v>
      </c>
      <c r="I78" s="38"/>
      <c r="J78" s="25">
        <v>289324.00000000006</v>
      </c>
      <c r="K78" s="23">
        <f t="shared" si="6"/>
        <v>363969592.00000006</v>
      </c>
      <c r="L78" s="30"/>
    </row>
    <row r="79" spans="2:25" ht="37.5" customHeight="1" x14ac:dyDescent="0.2">
      <c r="B79" s="9" t="s">
        <v>103</v>
      </c>
      <c r="C79" s="48" t="s">
        <v>115</v>
      </c>
      <c r="D79" s="49"/>
      <c r="E79" s="50"/>
      <c r="F79" s="35" t="s">
        <v>60</v>
      </c>
      <c r="G79" s="36"/>
      <c r="H79" s="37">
        <v>1</v>
      </c>
      <c r="I79" s="38"/>
      <c r="J79" s="25">
        <v>29294055.000000004</v>
      </c>
      <c r="K79" s="23">
        <f t="shared" si="6"/>
        <v>29294055.000000004</v>
      </c>
      <c r="L79" s="30"/>
    </row>
    <row r="80" spans="2:25" ht="67.5" customHeight="1" x14ac:dyDescent="0.2">
      <c r="B80" s="9" t="s">
        <v>183</v>
      </c>
      <c r="C80" s="48" t="s">
        <v>96</v>
      </c>
      <c r="D80" s="61"/>
      <c r="E80" s="62"/>
      <c r="F80" s="35" t="s">
        <v>56</v>
      </c>
      <c r="G80" s="36"/>
      <c r="H80" s="37">
        <v>1</v>
      </c>
      <c r="I80" s="38"/>
      <c r="J80" s="25">
        <v>3926540.0000000005</v>
      </c>
      <c r="K80" s="23">
        <f t="shared" si="6"/>
        <v>3926540.0000000005</v>
      </c>
      <c r="L80" s="30"/>
    </row>
    <row r="81" spans="2:12" ht="67.5" customHeight="1" x14ac:dyDescent="0.2">
      <c r="B81" s="9" t="s">
        <v>184</v>
      </c>
      <c r="C81" s="48" t="s">
        <v>117</v>
      </c>
      <c r="D81" s="49"/>
      <c r="E81" s="50"/>
      <c r="F81" s="35" t="s">
        <v>55</v>
      </c>
      <c r="G81" s="36"/>
      <c r="H81" s="37">
        <f>170+0.9</f>
        <v>170.9</v>
      </c>
      <c r="I81" s="38"/>
      <c r="J81" s="25">
        <v>46498.500000000007</v>
      </c>
      <c r="K81" s="23">
        <f t="shared" si="6"/>
        <v>7946593.6500000013</v>
      </c>
      <c r="L81" s="30"/>
    </row>
    <row r="82" spans="2:12" ht="95.1" customHeight="1" x14ac:dyDescent="0.2">
      <c r="B82" s="9" t="s">
        <v>185</v>
      </c>
      <c r="C82" s="48" t="s">
        <v>213</v>
      </c>
      <c r="D82" s="49"/>
      <c r="E82" s="50"/>
      <c r="F82" s="35" t="s">
        <v>55</v>
      </c>
      <c r="G82" s="36"/>
      <c r="H82" s="37">
        <f>170+120</f>
        <v>290</v>
      </c>
      <c r="I82" s="38"/>
      <c r="J82" s="25">
        <v>562115.20000000007</v>
      </c>
      <c r="K82" s="23">
        <f t="shared" si="6"/>
        <v>163013408.00000003</v>
      </c>
      <c r="L82" s="30"/>
    </row>
    <row r="83" spans="2:12" ht="21.75" customHeight="1" x14ac:dyDescent="0.2">
      <c r="B83" s="9" t="s">
        <v>186</v>
      </c>
      <c r="C83" s="48" t="s">
        <v>97</v>
      </c>
      <c r="D83" s="49"/>
      <c r="E83" s="50"/>
      <c r="F83" s="35" t="s">
        <v>79</v>
      </c>
      <c r="G83" s="36"/>
      <c r="H83" s="37">
        <v>136</v>
      </c>
      <c r="I83" s="38"/>
      <c r="J83" s="25">
        <v>18599.400000000001</v>
      </c>
      <c r="K83" s="23">
        <f t="shared" si="6"/>
        <v>2529518.4000000004</v>
      </c>
      <c r="L83" s="30"/>
    </row>
    <row r="84" spans="2:12" ht="65.099999999999994" customHeight="1" x14ac:dyDescent="0.2">
      <c r="B84" s="9" t="s">
        <v>187</v>
      </c>
      <c r="C84" s="48" t="s">
        <v>112</v>
      </c>
      <c r="D84" s="49"/>
      <c r="E84" s="50"/>
      <c r="F84" s="35" t="s">
        <v>113</v>
      </c>
      <c r="G84" s="36"/>
      <c r="H84" s="37">
        <v>10</v>
      </c>
      <c r="I84" s="38"/>
      <c r="J84" s="25">
        <v>185994.00000000003</v>
      </c>
      <c r="K84" s="23">
        <f t="shared" si="6"/>
        <v>1859940.0000000002</v>
      </c>
      <c r="L84" s="30"/>
    </row>
    <row r="85" spans="2:12" ht="35.25" customHeight="1" x14ac:dyDescent="0.2">
      <c r="B85" s="9" t="s">
        <v>188</v>
      </c>
      <c r="C85" s="48" t="s">
        <v>47</v>
      </c>
      <c r="D85" s="61"/>
      <c r="E85" s="62"/>
      <c r="F85" s="51" t="s">
        <v>46</v>
      </c>
      <c r="G85" s="52"/>
      <c r="H85" s="53">
        <v>3</v>
      </c>
      <c r="I85" s="53"/>
      <c r="J85" s="25">
        <v>10126340.000000002</v>
      </c>
      <c r="K85" s="23">
        <f t="shared" si="6"/>
        <v>30379020.000000007</v>
      </c>
      <c r="L85" s="30"/>
    </row>
    <row r="86" spans="2:12" ht="30.95" customHeight="1" x14ac:dyDescent="0.2">
      <c r="B86" s="9" t="s">
        <v>189</v>
      </c>
      <c r="C86" s="48" t="s">
        <v>105</v>
      </c>
      <c r="D86" s="49"/>
      <c r="E86" s="50"/>
      <c r="F86" s="35" t="s">
        <v>60</v>
      </c>
      <c r="G86" s="36"/>
      <c r="H86" s="37">
        <v>50</v>
      </c>
      <c r="I86" s="38"/>
      <c r="J86" s="25">
        <v>72331.000000000015</v>
      </c>
      <c r="K86" s="23">
        <f t="shared" si="6"/>
        <v>3616550.0000000009</v>
      </c>
      <c r="L86" s="30"/>
    </row>
    <row r="87" spans="2:12" ht="48" customHeight="1" x14ac:dyDescent="0.2">
      <c r="B87" s="9" t="s">
        <v>190</v>
      </c>
      <c r="C87" s="48" t="s">
        <v>106</v>
      </c>
      <c r="D87" s="49"/>
      <c r="E87" s="50"/>
      <c r="F87" s="35" t="s">
        <v>60</v>
      </c>
      <c r="G87" s="36"/>
      <c r="H87" s="37">
        <v>50</v>
      </c>
      <c r="I87" s="38"/>
      <c r="J87" s="25">
        <v>413320.00000000012</v>
      </c>
      <c r="K87" s="23">
        <f t="shared" si="6"/>
        <v>20666000.000000007</v>
      </c>
      <c r="L87" s="30"/>
    </row>
    <row r="88" spans="2:12" ht="30.75" customHeight="1" x14ac:dyDescent="0.2">
      <c r="B88" s="9" t="s">
        <v>191</v>
      </c>
      <c r="C88" s="48" t="s">
        <v>108</v>
      </c>
      <c r="D88" s="49"/>
      <c r="E88" s="50"/>
      <c r="F88" s="35" t="s">
        <v>60</v>
      </c>
      <c r="G88" s="36"/>
      <c r="H88" s="37">
        <v>2</v>
      </c>
      <c r="I88" s="38"/>
      <c r="J88" s="25">
        <v>258325.00000000003</v>
      </c>
      <c r="K88" s="23">
        <f t="shared" si="6"/>
        <v>516650.00000000006</v>
      </c>
      <c r="L88" s="30"/>
    </row>
    <row r="89" spans="2:12" ht="48" customHeight="1" x14ac:dyDescent="0.2">
      <c r="B89" s="9" t="s">
        <v>192</v>
      </c>
      <c r="C89" s="48" t="s">
        <v>107</v>
      </c>
      <c r="D89" s="49"/>
      <c r="E89" s="50"/>
      <c r="F89" s="35" t="s">
        <v>60</v>
      </c>
      <c r="G89" s="36"/>
      <c r="H89" s="37">
        <v>2</v>
      </c>
      <c r="I89" s="38"/>
      <c r="J89" s="25">
        <v>3616550.0000000005</v>
      </c>
      <c r="K89" s="23">
        <f t="shared" si="6"/>
        <v>7233100.0000000009</v>
      </c>
      <c r="L89" s="30"/>
    </row>
    <row r="90" spans="2:12" ht="48" customHeight="1" x14ac:dyDescent="0.2">
      <c r="B90" s="9" t="s">
        <v>193</v>
      </c>
      <c r="C90" s="48" t="s">
        <v>98</v>
      </c>
      <c r="D90" s="49"/>
      <c r="E90" s="50"/>
      <c r="F90" s="35" t="s">
        <v>60</v>
      </c>
      <c r="G90" s="36"/>
      <c r="H90" s="37">
        <v>2</v>
      </c>
      <c r="I90" s="38"/>
      <c r="J90" s="25">
        <v>361655.00000000006</v>
      </c>
      <c r="K90" s="23">
        <f t="shared" si="6"/>
        <v>723310.00000000012</v>
      </c>
      <c r="L90" s="30"/>
    </row>
    <row r="91" spans="2:12" ht="192.75" customHeight="1" x14ac:dyDescent="0.2">
      <c r="B91" s="9" t="s">
        <v>194</v>
      </c>
      <c r="C91" s="48" t="s">
        <v>212</v>
      </c>
      <c r="D91" s="49"/>
      <c r="E91" s="50"/>
      <c r="F91" s="35" t="s">
        <v>60</v>
      </c>
      <c r="G91" s="36"/>
      <c r="H91" s="37">
        <v>2</v>
      </c>
      <c r="I91" s="38"/>
      <c r="J91" s="25">
        <v>12916250.000000002</v>
      </c>
      <c r="K91" s="23">
        <f t="shared" si="6"/>
        <v>25832500.000000004</v>
      </c>
      <c r="L91" s="30"/>
    </row>
    <row r="92" spans="2:12" ht="33.75" customHeight="1" x14ac:dyDescent="0.2">
      <c r="B92" s="9" t="s">
        <v>195</v>
      </c>
      <c r="C92" s="48" t="s">
        <v>109</v>
      </c>
      <c r="D92" s="49"/>
      <c r="E92" s="50"/>
      <c r="F92" s="35" t="s">
        <v>60</v>
      </c>
      <c r="G92" s="36"/>
      <c r="H92" s="37">
        <v>4</v>
      </c>
      <c r="I92" s="38"/>
      <c r="J92" s="25">
        <v>123996.00000000001</v>
      </c>
      <c r="K92" s="23">
        <f t="shared" si="6"/>
        <v>495984.00000000006</v>
      </c>
      <c r="L92" s="30"/>
    </row>
    <row r="93" spans="2:12" ht="63.6" customHeight="1" x14ac:dyDescent="0.2">
      <c r="B93" s="9" t="s">
        <v>196</v>
      </c>
      <c r="C93" s="48" t="s">
        <v>110</v>
      </c>
      <c r="D93" s="49"/>
      <c r="E93" s="50"/>
      <c r="F93" s="35" t="s">
        <v>60</v>
      </c>
      <c r="G93" s="36"/>
      <c r="H93" s="37">
        <v>4</v>
      </c>
      <c r="I93" s="38"/>
      <c r="J93" s="25">
        <v>185994.00000000003</v>
      </c>
      <c r="K93" s="23">
        <f t="shared" si="6"/>
        <v>743976.00000000012</v>
      </c>
      <c r="L93" s="30"/>
    </row>
    <row r="94" spans="2:12" ht="124.5" customHeight="1" x14ac:dyDescent="0.2">
      <c r="B94" s="9" t="s">
        <v>197</v>
      </c>
      <c r="C94" s="48" t="s">
        <v>214</v>
      </c>
      <c r="D94" s="49"/>
      <c r="E94" s="50"/>
      <c r="F94" s="35" t="s">
        <v>60</v>
      </c>
      <c r="G94" s="36"/>
      <c r="H94" s="37">
        <v>2</v>
      </c>
      <c r="I94" s="38"/>
      <c r="J94" s="25">
        <v>12399600.000000002</v>
      </c>
      <c r="K94" s="23">
        <f t="shared" si="6"/>
        <v>24799200.000000004</v>
      </c>
      <c r="L94" s="30"/>
    </row>
    <row r="95" spans="2:12" ht="22.5" customHeight="1" x14ac:dyDescent="0.2">
      <c r="B95" s="9" t="s">
        <v>198</v>
      </c>
      <c r="C95" s="48" t="s">
        <v>99</v>
      </c>
      <c r="D95" s="49"/>
      <c r="E95" s="50"/>
      <c r="F95" s="35" t="s">
        <v>79</v>
      </c>
      <c r="G95" s="36"/>
      <c r="H95" s="37">
        <v>222</v>
      </c>
      <c r="I95" s="38"/>
      <c r="J95" s="25">
        <v>56831.500000000007</v>
      </c>
      <c r="K95" s="23">
        <f t="shared" si="6"/>
        <v>12616593.000000002</v>
      </c>
      <c r="L95" s="30"/>
    </row>
    <row r="96" spans="2:12" ht="65.45" customHeight="1" x14ac:dyDescent="0.2">
      <c r="B96" s="9" t="s">
        <v>199</v>
      </c>
      <c r="C96" s="48" t="s">
        <v>111</v>
      </c>
      <c r="D96" s="49"/>
      <c r="E96" s="50"/>
      <c r="F96" s="35" t="s">
        <v>102</v>
      </c>
      <c r="G96" s="36"/>
      <c r="H96" s="37">
        <f>11*21*0.3</f>
        <v>69.3</v>
      </c>
      <c r="I96" s="38"/>
      <c r="J96" s="25">
        <v>1859940.0000000002</v>
      </c>
      <c r="K96" s="23">
        <f t="shared" si="6"/>
        <v>128893842.00000001</v>
      </c>
      <c r="L96" s="30"/>
    </row>
    <row r="97" spans="2:12" ht="66.599999999999994" customHeight="1" x14ac:dyDescent="0.2">
      <c r="B97" s="9" t="s">
        <v>200</v>
      </c>
      <c r="C97" s="48" t="s">
        <v>100</v>
      </c>
      <c r="D97" s="49"/>
      <c r="E97" s="50"/>
      <c r="F97" s="35" t="s">
        <v>60</v>
      </c>
      <c r="G97" s="36"/>
      <c r="H97" s="37">
        <v>1</v>
      </c>
      <c r="I97" s="38"/>
      <c r="J97" s="25">
        <v>568315.00000000012</v>
      </c>
      <c r="K97" s="23">
        <f t="shared" si="6"/>
        <v>568315.00000000012</v>
      </c>
      <c r="L97" s="30"/>
    </row>
    <row r="98" spans="2:12" ht="66.599999999999994" customHeight="1" x14ac:dyDescent="0.2">
      <c r="B98" s="9">
        <v>7.22</v>
      </c>
      <c r="C98" s="32" t="s">
        <v>215</v>
      </c>
      <c r="D98" s="33"/>
      <c r="E98" s="34"/>
      <c r="F98" s="35" t="s">
        <v>102</v>
      </c>
      <c r="G98" s="36"/>
      <c r="H98" s="37">
        <v>20</v>
      </c>
      <c r="I98" s="38"/>
      <c r="J98" s="25">
        <v>464985.00000000006</v>
      </c>
      <c r="K98" s="23">
        <f t="shared" si="6"/>
        <v>9299700.0000000019</v>
      </c>
      <c r="L98" s="30"/>
    </row>
    <row r="99" spans="2:12" ht="118.5" customHeight="1" x14ac:dyDescent="0.2">
      <c r="B99" s="9">
        <v>8</v>
      </c>
      <c r="C99" s="48" t="s">
        <v>74</v>
      </c>
      <c r="D99" s="49"/>
      <c r="E99" s="50"/>
      <c r="F99" s="51" t="s">
        <v>44</v>
      </c>
      <c r="G99" s="52"/>
      <c r="H99" s="53">
        <v>1</v>
      </c>
      <c r="I99" s="53"/>
      <c r="J99" s="25"/>
      <c r="K99" s="23">
        <f t="shared" si="6"/>
        <v>0</v>
      </c>
      <c r="L99" s="30"/>
    </row>
    <row r="100" spans="2:12" ht="29.25" customHeight="1" x14ac:dyDescent="0.2">
      <c r="B100" s="71" t="s">
        <v>48</v>
      </c>
      <c r="C100" s="72"/>
      <c r="D100" s="72"/>
      <c r="E100" s="72"/>
      <c r="F100" s="72"/>
      <c r="G100" s="72"/>
      <c r="H100" s="72"/>
      <c r="I100" s="72"/>
      <c r="J100" s="80"/>
      <c r="K100" s="28">
        <f>SUM(K8:K99)</f>
        <v>2104524936.0755005</v>
      </c>
    </row>
    <row r="101" spans="2:12" ht="30.75" customHeight="1" x14ac:dyDescent="0.2">
      <c r="B101" s="71" t="s">
        <v>52</v>
      </c>
      <c r="C101" s="72"/>
      <c r="D101" s="72"/>
      <c r="E101" s="72"/>
      <c r="F101" s="72"/>
      <c r="G101" s="72"/>
      <c r="H101" s="72"/>
      <c r="I101" s="72"/>
      <c r="J101" s="22">
        <v>0.21</v>
      </c>
      <c r="K101" s="28">
        <f>K100*J101</f>
        <v>441950236.57585508</v>
      </c>
    </row>
    <row r="102" spans="2:12" x14ac:dyDescent="0.2">
      <c r="B102" s="71" t="s">
        <v>49</v>
      </c>
      <c r="C102" s="72"/>
      <c r="D102" s="72"/>
      <c r="E102" s="72"/>
      <c r="F102" s="72"/>
      <c r="G102" s="72"/>
      <c r="H102" s="72"/>
      <c r="I102" s="72"/>
      <c r="J102" s="22">
        <v>0.02</v>
      </c>
      <c r="K102" s="28">
        <f>K100*J102</f>
        <v>42090498.721510008</v>
      </c>
    </row>
    <row r="103" spans="2:12" x14ac:dyDescent="0.2">
      <c r="B103" s="71" t="s">
        <v>50</v>
      </c>
      <c r="C103" s="72"/>
      <c r="D103" s="72"/>
      <c r="E103" s="72"/>
      <c r="F103" s="72"/>
      <c r="G103" s="72"/>
      <c r="H103" s="72"/>
      <c r="I103" s="72"/>
      <c r="J103" s="22">
        <v>0.05</v>
      </c>
      <c r="K103" s="28">
        <f>K100*J103</f>
        <v>105226246.80377503</v>
      </c>
    </row>
    <row r="104" spans="2:12" ht="15.75" x14ac:dyDescent="0.2">
      <c r="B104" s="74" t="s">
        <v>51</v>
      </c>
      <c r="C104" s="75"/>
      <c r="D104" s="75"/>
      <c r="E104" s="75"/>
      <c r="F104" s="75"/>
      <c r="G104" s="75"/>
      <c r="H104" s="75"/>
      <c r="I104" s="75"/>
      <c r="J104" s="20" t="s">
        <v>53</v>
      </c>
      <c r="K104" s="29">
        <f>K103*J104</f>
        <v>19992986.892717257</v>
      </c>
    </row>
    <row r="105" spans="2:12" ht="15.75" x14ac:dyDescent="0.2">
      <c r="B105" s="77" t="s">
        <v>3</v>
      </c>
      <c r="C105" s="78"/>
      <c r="D105" s="78"/>
      <c r="E105" s="78"/>
      <c r="F105" s="78"/>
      <c r="G105" s="78"/>
      <c r="H105" s="78"/>
      <c r="I105" s="78"/>
      <c r="J105" s="79"/>
      <c r="K105" s="29">
        <f>SUM(K100:K104)</f>
        <v>2713784905.0693579</v>
      </c>
    </row>
    <row r="106" spans="2:12" ht="89.25" customHeight="1" x14ac:dyDescent="0.2">
      <c r="B106" s="73" t="s">
        <v>54</v>
      </c>
      <c r="C106" s="73"/>
      <c r="D106" s="73"/>
      <c r="E106" s="73"/>
      <c r="F106" s="73"/>
      <c r="G106" s="73"/>
      <c r="H106" s="73"/>
      <c r="I106" s="73"/>
      <c r="J106" s="73"/>
      <c r="K106" s="73"/>
    </row>
    <row r="107" spans="2:12" ht="20.45" customHeight="1" x14ac:dyDescent="0.2">
      <c r="B107" s="7"/>
      <c r="C107" s="7"/>
      <c r="D107" s="7"/>
      <c r="E107" s="76" t="s">
        <v>9</v>
      </c>
      <c r="F107" s="76"/>
      <c r="G107" s="76"/>
      <c r="H107" s="76"/>
      <c r="I107" s="76"/>
      <c r="J107" s="76"/>
      <c r="K107" s="8"/>
    </row>
    <row r="108" spans="2:12" ht="20.45" customHeight="1" x14ac:dyDescent="0.2">
      <c r="B108" s="5"/>
      <c r="C108" s="5"/>
      <c r="D108" s="5"/>
      <c r="E108" s="70" t="s">
        <v>10</v>
      </c>
      <c r="F108" s="70"/>
      <c r="G108" s="70"/>
      <c r="H108" s="70"/>
      <c r="I108" s="70"/>
      <c r="J108" s="70"/>
      <c r="K108" s="31" t="s">
        <v>216</v>
      </c>
    </row>
    <row r="109" spans="2:12" ht="20.45" customHeight="1" x14ac:dyDescent="0.2">
      <c r="B109" s="5"/>
      <c r="C109" s="5"/>
      <c r="D109" s="5"/>
      <c r="E109" s="70" t="s">
        <v>11</v>
      </c>
      <c r="F109" s="70"/>
      <c r="G109" s="70"/>
      <c r="H109" s="70"/>
      <c r="I109" s="70"/>
      <c r="J109" s="70"/>
      <c r="K109" s="31" t="s">
        <v>217</v>
      </c>
    </row>
    <row r="110" spans="2:12" ht="20.45" customHeight="1" x14ac:dyDescent="0.2">
      <c r="B110" s="5"/>
      <c r="C110" s="5"/>
      <c r="D110" s="5"/>
      <c r="E110" s="70" t="s">
        <v>12</v>
      </c>
      <c r="F110" s="70"/>
      <c r="G110" s="70"/>
      <c r="H110" s="70"/>
      <c r="I110" s="70"/>
      <c r="J110" s="70"/>
      <c r="K110" s="31" t="s">
        <v>218</v>
      </c>
    </row>
    <row r="111" spans="2:12" ht="20.45" customHeight="1" x14ac:dyDescent="0.2">
      <c r="B111" s="5"/>
      <c r="C111" s="5"/>
      <c r="D111" s="5"/>
      <c r="E111" s="70" t="s">
        <v>13</v>
      </c>
      <c r="F111" s="70"/>
      <c r="G111" s="70"/>
      <c r="H111" s="70"/>
      <c r="I111" s="70"/>
      <c r="J111" s="70"/>
      <c r="K111" s="31" t="s">
        <v>219</v>
      </c>
    </row>
    <row r="112" spans="2:12" ht="20.45" customHeight="1" x14ac:dyDescent="0.2">
      <c r="B112" s="5"/>
      <c r="C112" s="5"/>
      <c r="D112" s="5"/>
      <c r="E112" s="70" t="s">
        <v>16</v>
      </c>
      <c r="F112" s="70"/>
      <c r="G112" s="70"/>
      <c r="H112" s="70"/>
      <c r="I112" s="70"/>
      <c r="J112" s="70"/>
      <c r="K112" s="31" t="s">
        <v>220</v>
      </c>
    </row>
    <row r="113" spans="2:11" ht="20.45" customHeight="1" x14ac:dyDescent="0.2">
      <c r="B113" s="5"/>
      <c r="C113" s="5"/>
      <c r="D113" s="5"/>
      <c r="E113" s="70" t="s">
        <v>15</v>
      </c>
      <c r="F113" s="70"/>
      <c r="G113" s="70"/>
      <c r="H113" s="70"/>
      <c r="I113" s="70"/>
      <c r="J113" s="70"/>
      <c r="K113" s="31" t="s">
        <v>221</v>
      </c>
    </row>
    <row r="114" spans="2:11" ht="20.45" customHeight="1" x14ac:dyDescent="0.2">
      <c r="B114" s="5"/>
      <c r="C114" s="5"/>
      <c r="D114" s="5"/>
      <c r="E114" s="70" t="s">
        <v>14</v>
      </c>
      <c r="F114" s="70"/>
      <c r="G114" s="70"/>
      <c r="H114" s="70"/>
      <c r="I114" s="70"/>
      <c r="J114" s="70"/>
      <c r="K114" s="31" t="s">
        <v>222</v>
      </c>
    </row>
    <row r="115" spans="2:11" ht="13.35" customHeight="1" x14ac:dyDescent="0.2"/>
  </sheetData>
  <mergeCells count="297">
    <mergeCell ref="E2:K2"/>
    <mergeCell ref="B2:D3"/>
    <mergeCell ref="B4:D4"/>
    <mergeCell ref="B5:K5"/>
    <mergeCell ref="F6:G6"/>
    <mergeCell ref="H6:I6"/>
    <mergeCell ref="F4:J4"/>
    <mergeCell ref="C20:E20"/>
    <mergeCell ref="F20:G20"/>
    <mergeCell ref="H20:I20"/>
    <mergeCell ref="E3:K3"/>
    <mergeCell ref="C6:E6"/>
    <mergeCell ref="C11:E11"/>
    <mergeCell ref="F11:G11"/>
    <mergeCell ref="H11:I11"/>
    <mergeCell ref="C7:E7"/>
    <mergeCell ref="C8:E8"/>
    <mergeCell ref="C9:E9"/>
    <mergeCell ref="C10:E10"/>
    <mergeCell ref="H7:I7"/>
    <mergeCell ref="H8:I8"/>
    <mergeCell ref="F12:G12"/>
    <mergeCell ref="C12:E12"/>
    <mergeCell ref="C14:E14"/>
    <mergeCell ref="E112:J112"/>
    <mergeCell ref="E113:J113"/>
    <mergeCell ref="E114:J114"/>
    <mergeCell ref="E108:J108"/>
    <mergeCell ref="E109:J109"/>
    <mergeCell ref="E110:J110"/>
    <mergeCell ref="E111:J111"/>
    <mergeCell ref="C80:E80"/>
    <mergeCell ref="F80:G80"/>
    <mergeCell ref="H80:I80"/>
    <mergeCell ref="B101:I101"/>
    <mergeCell ref="C86:E86"/>
    <mergeCell ref="F86:G86"/>
    <mergeCell ref="H86:I86"/>
    <mergeCell ref="B106:K106"/>
    <mergeCell ref="B104:I104"/>
    <mergeCell ref="E107:J107"/>
    <mergeCell ref="F91:G91"/>
    <mergeCell ref="H91:I91"/>
    <mergeCell ref="B105:J105"/>
    <mergeCell ref="B100:J100"/>
    <mergeCell ref="B103:I103"/>
    <mergeCell ref="B102:I102"/>
    <mergeCell ref="H95:I95"/>
    <mergeCell ref="C99:E99"/>
    <mergeCell ref="C83:E83"/>
    <mergeCell ref="F83:G83"/>
    <mergeCell ref="H83:I83"/>
    <mergeCell ref="H94:I94"/>
    <mergeCell ref="C90:E90"/>
    <mergeCell ref="F90:G90"/>
    <mergeCell ref="C18:E18"/>
    <mergeCell ref="F18:G18"/>
    <mergeCell ref="H18:I18"/>
    <mergeCell ref="H87:I87"/>
    <mergeCell ref="C67:E67"/>
    <mergeCell ref="C68:E68"/>
    <mergeCell ref="C91:E91"/>
    <mergeCell ref="C95:E95"/>
    <mergeCell ref="F68:G68"/>
    <mergeCell ref="F72:G72"/>
    <mergeCell ref="C87:E87"/>
    <mergeCell ref="F87:G87"/>
    <mergeCell ref="C72:E72"/>
    <mergeCell ref="C73:E73"/>
    <mergeCell ref="H72:I72"/>
    <mergeCell ref="F95:G95"/>
    <mergeCell ref="H90:I90"/>
    <mergeCell ref="C15:E15"/>
    <mergeCell ref="C16:E16"/>
    <mergeCell ref="C17:E17"/>
    <mergeCell ref="C19:E19"/>
    <mergeCell ref="F9:G9"/>
    <mergeCell ref="F10:G10"/>
    <mergeCell ref="C13:E13"/>
    <mergeCell ref="F13:G13"/>
    <mergeCell ref="H9:I9"/>
    <mergeCell ref="H10:I10"/>
    <mergeCell ref="H12:I12"/>
    <mergeCell ref="F7:G7"/>
    <mergeCell ref="F8:G8"/>
    <mergeCell ref="F67:G67"/>
    <mergeCell ref="F19:G19"/>
    <mergeCell ref="F15:G15"/>
    <mergeCell ref="H15:I15"/>
    <mergeCell ref="H16:I16"/>
    <mergeCell ref="H17:I17"/>
    <mergeCell ref="H57:I57"/>
    <mergeCell ref="F57:G57"/>
    <mergeCell ref="F58:G58"/>
    <mergeCell ref="H19:I19"/>
    <mergeCell ref="H67:I67"/>
    <mergeCell ref="H58:I58"/>
    <mergeCell ref="F16:G16"/>
    <mergeCell ref="F17:G17"/>
    <mergeCell ref="H49:I49"/>
    <mergeCell ref="F50:G50"/>
    <mergeCell ref="H13:I13"/>
    <mergeCell ref="F21:G21"/>
    <mergeCell ref="H21:I21"/>
    <mergeCell ref="F43:G43"/>
    <mergeCell ref="H43:I43"/>
    <mergeCell ref="H44:I44"/>
    <mergeCell ref="C85:E85"/>
    <mergeCell ref="F85:G85"/>
    <mergeCell ref="H85:I85"/>
    <mergeCell ref="C88:E88"/>
    <mergeCell ref="F88:G88"/>
    <mergeCell ref="H88:I88"/>
    <mergeCell ref="C76:E76"/>
    <mergeCell ref="C74:E74"/>
    <mergeCell ref="F74:G74"/>
    <mergeCell ref="C75:E75"/>
    <mergeCell ref="F75:G75"/>
    <mergeCell ref="H75:I75"/>
    <mergeCell ref="H74:I74"/>
    <mergeCell ref="C84:E84"/>
    <mergeCell ref="F84:G84"/>
    <mergeCell ref="H84:I84"/>
    <mergeCell ref="C77:E77"/>
    <mergeCell ref="F77:G77"/>
    <mergeCell ref="H77:I77"/>
    <mergeCell ref="C78:E78"/>
    <mergeCell ref="F78:G78"/>
    <mergeCell ref="F79:G79"/>
    <mergeCell ref="C82:E82"/>
    <mergeCell ref="F82:G82"/>
    <mergeCell ref="F89:G89"/>
    <mergeCell ref="H89:I89"/>
    <mergeCell ref="C93:E93"/>
    <mergeCell ref="F93:G93"/>
    <mergeCell ref="H93:I93"/>
    <mergeCell ref="C96:E96"/>
    <mergeCell ref="F96:G96"/>
    <mergeCell ref="H96:I96"/>
    <mergeCell ref="F94:G94"/>
    <mergeCell ref="F99:G99"/>
    <mergeCell ref="H99:I99"/>
    <mergeCell ref="C46:E46"/>
    <mergeCell ref="F46:G46"/>
    <mergeCell ref="H46:I46"/>
    <mergeCell ref="C47:E47"/>
    <mergeCell ref="F47:G47"/>
    <mergeCell ref="H47:I47"/>
    <mergeCell ref="C48:E48"/>
    <mergeCell ref="C49:E49"/>
    <mergeCell ref="C50:E50"/>
    <mergeCell ref="C54:E54"/>
    <mergeCell ref="C55:E55"/>
    <mergeCell ref="F48:G48"/>
    <mergeCell ref="C97:E97"/>
    <mergeCell ref="F97:G97"/>
    <mergeCell ref="H97:I97"/>
    <mergeCell ref="C94:E94"/>
    <mergeCell ref="C92:E92"/>
    <mergeCell ref="H78:I78"/>
    <mergeCell ref="C79:E79"/>
    <mergeCell ref="F92:G92"/>
    <mergeCell ref="H92:I92"/>
    <mergeCell ref="C89:E89"/>
    <mergeCell ref="H79:I79"/>
    <mergeCell ref="C81:E81"/>
    <mergeCell ref="F81:G81"/>
    <mergeCell ref="H81:I81"/>
    <mergeCell ref="H28:I28"/>
    <mergeCell ref="H29:I29"/>
    <mergeCell ref="C29:E29"/>
    <mergeCell ref="C27:E27"/>
    <mergeCell ref="F27:G27"/>
    <mergeCell ref="H27:I27"/>
    <mergeCell ref="C30:E30"/>
    <mergeCell ref="F30:G30"/>
    <mergeCell ref="H30:I30"/>
    <mergeCell ref="C28:E28"/>
    <mergeCell ref="F28:G28"/>
    <mergeCell ref="F29:G29"/>
    <mergeCell ref="H32:I32"/>
    <mergeCell ref="H41:I41"/>
    <mergeCell ref="F42:G42"/>
    <mergeCell ref="H42:I42"/>
    <mergeCell ref="C43:E43"/>
    <mergeCell ref="C21:E21"/>
    <mergeCell ref="C23:E23"/>
    <mergeCell ref="F23:G23"/>
    <mergeCell ref="H23:I23"/>
    <mergeCell ref="C31:E31"/>
    <mergeCell ref="F31:G31"/>
    <mergeCell ref="H31:I31"/>
    <mergeCell ref="C24:E24"/>
    <mergeCell ref="F24:G24"/>
    <mergeCell ref="H24:I24"/>
    <mergeCell ref="C25:E25"/>
    <mergeCell ref="F25:G25"/>
    <mergeCell ref="H25:I25"/>
    <mergeCell ref="C26:E26"/>
    <mergeCell ref="F26:G26"/>
    <mergeCell ref="H26:I26"/>
    <mergeCell ref="F36:G36"/>
    <mergeCell ref="H36:I36"/>
    <mergeCell ref="F37:G37"/>
    <mergeCell ref="F32:G32"/>
    <mergeCell ref="H82:I82"/>
    <mergeCell ref="C37:E37"/>
    <mergeCell ref="H50:I50"/>
    <mergeCell ref="F54:G54"/>
    <mergeCell ref="H54:I54"/>
    <mergeCell ref="F73:G73"/>
    <mergeCell ref="H73:I73"/>
    <mergeCell ref="C69:E69"/>
    <mergeCell ref="C58:E58"/>
    <mergeCell ref="C56:E56"/>
    <mergeCell ref="C57:E57"/>
    <mergeCell ref="F55:G55"/>
    <mergeCell ref="C44:E44"/>
    <mergeCell ref="F44:G44"/>
    <mergeCell ref="C42:E42"/>
    <mergeCell ref="C40:E40"/>
    <mergeCell ref="F40:G40"/>
    <mergeCell ref="H40:I40"/>
    <mergeCell ref="C41:E41"/>
    <mergeCell ref="F41:G41"/>
    <mergeCell ref="C52:E52"/>
    <mergeCell ref="F52:G52"/>
    <mergeCell ref="H52:I52"/>
    <mergeCell ref="C53:E53"/>
    <mergeCell ref="F53:G53"/>
    <mergeCell ref="H53:I53"/>
    <mergeCell ref="C32:E32"/>
    <mergeCell ref="C33:E33"/>
    <mergeCell ref="F33:G33"/>
    <mergeCell ref="H33:I33"/>
    <mergeCell ref="H38:I38"/>
    <mergeCell ref="C39:E39"/>
    <mergeCell ref="F39:G39"/>
    <mergeCell ref="H39:I39"/>
    <mergeCell ref="H37:I37"/>
    <mergeCell ref="C38:E38"/>
    <mergeCell ref="F38:G38"/>
    <mergeCell ref="C34:E34"/>
    <mergeCell ref="F34:G34"/>
    <mergeCell ref="H34:I34"/>
    <mergeCell ref="C35:E35"/>
    <mergeCell ref="F35:G35"/>
    <mergeCell ref="H35:I35"/>
    <mergeCell ref="C36:E36"/>
    <mergeCell ref="H48:I48"/>
    <mergeCell ref="F49:G49"/>
    <mergeCell ref="C45:E45"/>
    <mergeCell ref="F45:G45"/>
    <mergeCell ref="H45:I45"/>
    <mergeCell ref="C60:E60"/>
    <mergeCell ref="F60:G60"/>
    <mergeCell ref="H60:I60"/>
    <mergeCell ref="C71:E71"/>
    <mergeCell ref="F71:G71"/>
    <mergeCell ref="H71:I71"/>
    <mergeCell ref="C66:E66"/>
    <mergeCell ref="F66:G66"/>
    <mergeCell ref="H66:I66"/>
    <mergeCell ref="C65:E65"/>
    <mergeCell ref="F65:G65"/>
    <mergeCell ref="H65:I65"/>
    <mergeCell ref="F69:G69"/>
    <mergeCell ref="H69:I69"/>
    <mergeCell ref="H68:I68"/>
    <mergeCell ref="H55:I55"/>
    <mergeCell ref="C51:E51"/>
    <mergeCell ref="F51:G51"/>
    <mergeCell ref="H51:I51"/>
    <mergeCell ref="C98:E98"/>
    <mergeCell ref="F98:G98"/>
    <mergeCell ref="H98:I98"/>
    <mergeCell ref="C22:E22"/>
    <mergeCell ref="F22:G22"/>
    <mergeCell ref="H22:I22"/>
    <mergeCell ref="C64:E64"/>
    <mergeCell ref="F64:G64"/>
    <mergeCell ref="H64:I64"/>
    <mergeCell ref="C70:E70"/>
    <mergeCell ref="F70:G70"/>
    <mergeCell ref="H70:I70"/>
    <mergeCell ref="C61:E61"/>
    <mergeCell ref="F61:G61"/>
    <mergeCell ref="H61:I61"/>
    <mergeCell ref="C62:E62"/>
    <mergeCell ref="F62:G62"/>
    <mergeCell ref="H62:I62"/>
    <mergeCell ref="C63:E63"/>
    <mergeCell ref="F63:G63"/>
    <mergeCell ref="H63:I63"/>
    <mergeCell ref="C59:E59"/>
    <mergeCell ref="F59:G59"/>
    <mergeCell ref="H59:I59"/>
  </mergeCells>
  <phoneticPr fontId="0" type="noConversion"/>
  <hyperlinks>
    <hyperlink ref="K112" r:id="rId1" xr:uid="{64EB4D15-5773-4001-AD46-9CA997C2FF83}"/>
  </hyperlinks>
  <printOptions horizontalCentered="1" verticalCentered="1"/>
  <pageMargins left="0.27559055118110237" right="0.19685039370078741" top="0.39370078740157483" bottom="0.59055118110236227" header="0.15748031496062992" footer="0"/>
  <pageSetup scale="78" fitToWidth="0" orientation="landscape" useFirstPageNumber="1" r:id="rId2"/>
  <headerFooter scaleWithDoc="0">
    <oddFooter xml:space="preserve">&amp;R&amp;8Pagina: &amp;N de &amp;N  
</oddFooter>
  </headerFooter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FORMATO 7</vt:lpstr>
      <vt:lpstr>'FORMATO 7'!Área_de_impresión</vt:lpstr>
      <vt:lpstr>'FORMATO 7'!Títulos_a_imprimir</vt:lpstr>
    </vt:vector>
  </TitlesOfParts>
  <Company>UAEAC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Johanna Teresa Santamaria Caicedo</dc:creator>
  <cp:keywords>GDIR-3.0-12-14</cp:keywords>
  <cp:lastModifiedBy>Yenifer Pena Dimate</cp:lastModifiedBy>
  <cp:lastPrinted>2026-06-11T14:03:27Z</cp:lastPrinted>
  <dcterms:created xsi:type="dcterms:W3CDTF">2001-11-21T18:41:57Z</dcterms:created>
  <dcterms:modified xsi:type="dcterms:W3CDTF">2026-06-11T19:11:17Z</dcterms:modified>
</cp:coreProperties>
</file>