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. WORK\5. WORK_CHIA\3. 2026\1. Procesos Contratacion\4. Obra Presupuesto Participativos\2. Observaciones\1. Preliminar\"/>
    </mc:Choice>
  </mc:AlternateContent>
  <xr:revisionPtr revIDLastSave="0" documentId="13_ncr:1_{4A41AA38-5A5F-4583-9F8A-B3B5AADDE72F}" xr6:coauthVersionLast="47" xr6:coauthVersionMax="47" xr10:uidLastSave="{00000000-0000-0000-0000-000000000000}"/>
  <bookViews>
    <workbookView xWindow="-98" yWindow="-98" windowWidth="21795" windowHeight="12975" xr2:uid="{5AD473C4-7E42-43D9-B037-4F24FBB2CD44}"/>
  </bookViews>
  <sheets>
    <sheet name="Oferta Economica" sheetId="1" r:id="rId1"/>
  </sheets>
  <externalReferences>
    <externalReference r:id="rId2"/>
    <externalReference r:id="rId3"/>
  </externalReference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V">#REF!</definedName>
    <definedName name="\X">[2]!ERR</definedName>
    <definedName name="\Z">[2]!ERR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 hidden="1">#REF!</definedName>
    <definedName name="_________PJ5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key2" hidden="1">#REF!</definedName>
    <definedName name="________key3" hidden="1">#REF!</definedName>
    <definedName name="________MA2">#REF!</definedName>
    <definedName name="________PJ50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MA2">#REF!</definedName>
    <definedName name="_______PJ50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ane7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ICP1">#REF!</definedName>
    <definedName name="_____MA2">#REF!</definedName>
    <definedName name="_____OCD1">#REF!</definedName>
    <definedName name="_____OCI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#REF!</definedName>
    <definedName name="_____SBC3">#REF!</definedName>
    <definedName name="_____SBC5">#REF!</definedName>
    <definedName name="_____VEX1">#REF!</definedName>
    <definedName name="_____VFA1">#REF!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AFC1">#REF!</definedName>
    <definedName name="____AFC3">#REF!</definedName>
    <definedName name="____AFC5">#REF!</definedName>
    <definedName name="____ane7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#REF!</definedName>
    <definedName name="____SBC3">#REF!</definedName>
    <definedName name="____SBC5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AFC1">#REF!</definedName>
    <definedName name="___AFC3">#REF!</definedName>
    <definedName name="___AFC5">#REF!</definedName>
    <definedName name="___ane7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#REF!</definedName>
    <definedName name="___OCI1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#REF!</definedName>
    <definedName name="___SBC3">#REF!</definedName>
    <definedName name="___SBC5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123Graph_A" hidden="1">#REF!</definedName>
    <definedName name="__123Graph_B" hidden="1">#REF!</definedName>
    <definedName name="__AFC1">#REF!</definedName>
    <definedName name="__AFC3">#REF!</definedName>
    <definedName name="__AFC5">#REF!</definedName>
    <definedName name="__ane7">#REF!</definedName>
    <definedName name="__ane8">#REF!</definedName>
    <definedName name="__Atp2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F">[2]!ERR</definedName>
    <definedName name="__FS01">[2]!ERR</definedName>
    <definedName name="__ICP1">#REF!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LEY80">#REF!</definedName>
    <definedName name="__MA2">#REF!</definedName>
    <definedName name="__mun2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#REF!</definedName>
    <definedName name="__OCI1">#REF!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#REF!</definedName>
    <definedName name="__SBC3">#REF!</definedName>
    <definedName name="__SBC5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#REF!</definedName>
    <definedName name="__VFA1">#REF!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465">#REF!</definedName>
    <definedName name="_Atp2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[2]!ERR</definedName>
    <definedName name="_F10">#REF!</definedName>
    <definedName name="_FC">#REF!</definedName>
    <definedName name="_Fill" hidden="1">#REF!</definedName>
    <definedName name="_FS01">[2]!ERR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1">#REF!</definedName>
    <definedName name="A_impresión_IM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>[2]!ERR</definedName>
    <definedName name="AAA">[2]!ERR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sc1">#REF!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#REF!,#REF!,#REF!,#REF!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#REF!</definedName>
    <definedName name="AlcanceProyecto">#REF!</definedName>
    <definedName name="ALM">#REF!</definedName>
    <definedName name="ALTO">#REF!</definedName>
    <definedName name="Amount">#REF!</definedName>
    <definedName name="ANCLAJE">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tic">#REF!</definedName>
    <definedName name="ANTICIPO">#REF!</definedName>
    <definedName name="AÑO">#REF!</definedName>
    <definedName name="AÑOWUIE">#REF!</definedName>
    <definedName name="apaiy">#REF!</definedName>
    <definedName name="APELLIDOS">#REF!</definedName>
    <definedName name="API">#REF!</definedName>
    <definedName name="APU">#REF!</definedName>
    <definedName name="APU_directos">#REF!</definedName>
    <definedName name="APU221.1">#REF!</definedName>
    <definedName name="APU221.2">#REF!</definedName>
    <definedName name="APURESUMIDOS">#REF!</definedName>
    <definedName name="APUS">#REF!</definedName>
    <definedName name="aq">[2]!ERR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'Oferta Economica'!$A$1:$T$465</definedName>
    <definedName name="AREAI">#REF!</definedName>
    <definedName name="AREAL">#REF!</definedName>
    <definedName name="AreaLimpiar">#REF!,#REF!,#REF!,#REF!,#REF!,#REF!,#REF!,#REF!,#REF!,#REF!</definedName>
    <definedName name="Areatotal">#REF!</definedName>
    <definedName name="Aref">#REF!</definedName>
    <definedName name="armuve">[2]!ERR</definedName>
    <definedName name="ARP">#REF!</definedName>
    <definedName name="ARS">#REF!</definedName>
    <definedName name="as">[2]!ERR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DAAAAAAAAAAAAAAAA">#N/A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[2]!ERR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sSASAAAAAAAAAAAAAA">#N/A</definedName>
    <definedName name="Atp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#REF!</definedName>
    <definedName name="Base">#REF!</definedName>
    <definedName name="Base_datos_IM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[2]!ERR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#REF!,#REF!,#REF!,#REF!,#REF!,#REF!,#REF!,#REF!,#REF!,#REF!,#REF!,#REF!,#REF!,#REF!,#REF!,#REF!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SNEROS">#REF!</definedName>
    <definedName name="cjsa" hidden="1">#REF!</definedName>
    <definedName name="CL">#REF!</definedName>
    <definedName name="cmf">#REF!</definedName>
    <definedName name="CMIBLE">#REF!</definedName>
    <definedName name="CMIBLE1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ON">#REF!</definedName>
    <definedName name="ColTap">#REF!</definedName>
    <definedName name="Com">#REF!</definedName>
    <definedName name="COMIDA">#REF!</definedName>
    <definedName name="Compresores">#REF!</definedName>
    <definedName name="ConseqCat">0</definedName>
    <definedName name="ConseqForMitRisk">3</definedName>
    <definedName name="CONT">#REF!</definedName>
    <definedName name="Contratante">#REF!</definedName>
    <definedName name="CONTRATO">#REF!</definedName>
    <definedName name="COPIA">[2]!ERR</definedName>
    <definedName name="COPIA1">#REF!</definedName>
    <definedName name="COPIA2">#REF!</definedName>
    <definedName name="copiao4">[2]!ERR</definedName>
    <definedName name="corri">[2]!ERR</definedName>
    <definedName name="COSTO_FRENTE">#REF!</definedName>
    <definedName name="costo2" hidden="1">#REF!</definedName>
    <definedName name="COSTODIRECTO">#REF!</definedName>
    <definedName name="COSTO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Criterios_IM">#REF!</definedName>
    <definedName name="Criticidad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#REF!</definedName>
    <definedName name="CTRPAG">#REF!</definedName>
    <definedName name="CUAL">[2]!ERR</definedName>
    <definedName name="CUBS">#REF!</definedName>
    <definedName name="CUNET" hidden="1">{"via1",#N/A,TRUE,"general";"via2",#N/A,TRUE,"general";"via3",#N/A,TRUE,"general"}</definedName>
    <definedName name="Customize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FE">#REF!</definedName>
    <definedName name="desarrolladas">#REF!,#REF!,#REF!,#REF!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#REF!</definedName>
    <definedName name="Diámetro">#REF!</definedName>
    <definedName name="diámetroft">#REF!</definedName>
    <definedName name="diametros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#REF!</definedName>
    <definedName name="ECP1_1">#REF!</definedName>
    <definedName name="ECP1_1_1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[2]!ERR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IMINACIONPROYC">#REF!</definedName>
    <definedName name="emanto">#REF!</definedName>
    <definedName name="eme">[2]!ERR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#REF!</definedName>
    <definedName name="equipo">#REF!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[2]!ERR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#REF!</definedName>
    <definedName name="FareWellStmnt">#REF!</definedName>
    <definedName name="FaseProyecto">#REF!</definedName>
    <definedName name="FD">[2]!ERR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#REF!</definedName>
    <definedName name="FechaInicio">#REF!</definedName>
    <definedName name="FechaTermina">#REF!</definedName>
    <definedName name="FechaTerminacion">#REF!</definedName>
    <definedName name="fer">#REF!</definedName>
    <definedName name="ferfer" hidden="1">{"via1",#N/A,TRUE,"general";"via2",#N/A,TRUE,"general";"via3",#N/A,TRUE,"general"}</definedName>
    <definedName name="ff">[2]!ERR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[2]!ERR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[2]!ERR</definedName>
    <definedName name="FinePrint">#REF!</definedName>
    <definedName name="FM">1.18</definedName>
    <definedName name="fnic">#REF!</definedName>
    <definedName name="FO">1.32</definedName>
    <definedName name="FORDESCR">#REF!</definedName>
    <definedName name="FORM_C3">#REF!</definedName>
    <definedName name="FORMOLT">#REF!</definedName>
    <definedName name="formularioCantidades">#REF!</definedName>
    <definedName name="FORSHE">#REF!</definedName>
    <definedName name="FORUNMIS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[2]!ERR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J">#REF!</definedName>
    <definedName name="GAS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[2]!ERR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[2]!ERR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[2]!ERR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[2]!ERR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es">#REF!,#REF!,#REF!,#REF!</definedName>
    <definedName name="Inicio">#REF!</definedName>
    <definedName name="INPU">#REF!</definedName>
    <definedName name="INPUT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entor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[2]!ERR</definedName>
    <definedName name="IP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[2]!ERR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[2]!ERR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[2]!ERR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l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#REF!</definedName>
    <definedName name="LICITACION">#REF!</definedName>
    <definedName name="LINEA">#REF!</definedName>
    <definedName name="ListaCantidad">#REF!</definedName>
    <definedName name="Listado">#REF!</definedName>
    <definedName name="Listado1">#REF!</definedName>
    <definedName name="ListaItem">#REF!</definedName>
    <definedName name="ListaUni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_Y_REPLANTEO">#REF!</definedName>
    <definedName name="LOGO">[2]!ERR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#REF!</definedName>
    <definedName name="lv">#REF!</definedName>
    <definedName name="m">#REF!</definedName>
    <definedName name="MA">#REF!</definedName>
    <definedName name="MACR">#REF!</definedName>
    <definedName name="MACRDEL">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CO_H">#REF!</definedName>
    <definedName name="marina">#REF!</definedName>
    <definedName name="masor" hidden="1">{"via1",#N/A,TRUE,"general";"via2",#N/A,TRUE,"general";"via3",#N/A,TRUE,"general"}</definedName>
    <definedName name="MAT">#REF!</definedName>
    <definedName name="MATERIAL">#REF!</definedName>
    <definedName name="materiales">#REF!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#REF!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RLART">#REF!</definedName>
    <definedName name="MRSUPDET">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[2]!ERR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ra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#REF!</definedName>
    <definedName name="Pay_Date">#REF!</definedName>
    <definedName name="Pay_Num">#REF!</definedName>
    <definedName name="Payment_Date" localSheetId="0">DATE(YEAR([2]!Loan_Start),MONTH([2]!Loan_Start)+Payment_Number,DAY([2]!Loan_Start))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b">#REF!</definedName>
    <definedName name="Pd">#REF!</definedName>
    <definedName name="PEPE">[2]!ERR</definedName>
    <definedName name="Periodo">#REF!</definedName>
    <definedName name="PeriodoPago">#REF!</definedName>
    <definedName name="PeriodoRepago">#REF!</definedName>
    <definedName name="PeriodoRepagoCCP">#REF!</definedName>
    <definedName name="phed">#REF!</definedName>
    <definedName name="phen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ZO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#REF!</definedName>
    <definedName name="PROGDES">#REF!</definedName>
    <definedName name="Programa">#REF!</definedName>
    <definedName name="programainv">[2]!ERR</definedName>
    <definedName name="Proponente">#REF!</definedName>
    <definedName name="PRUEBA">#REF!</definedName>
    <definedName name="prueba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#REF!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[2]!ERR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#REF!</definedName>
    <definedName name="Recall_3">#REF!</definedName>
    <definedName name="recursos">#REF!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[2]!ERR</definedName>
    <definedName name="Reimbursement">"Reembolso"</definedName>
    <definedName name="reinicio">[2]!ERR</definedName>
    <definedName name="REJHE" hidden="1">{"via1",#N/A,TRUE,"general";"via2",#N/A,TRUE,"general";"via3",#N/A,TRUE,"general"}</definedName>
    <definedName name="rell">#REF!</definedName>
    <definedName name="remanentes">#REF!,#REF!,#REF!,#REF!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#REF!</definedName>
    <definedName name="Ro">#REF!,#REF!,#REF!</definedName>
    <definedName name="rr">[2]!ERR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[2]!ERR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[2]!ERR</definedName>
    <definedName name="SalConv">#REF!</definedName>
    <definedName name="SALID1">#REF!</definedName>
    <definedName name="SalMinimo">#REF!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#REF!</definedName>
    <definedName name="SERO">[2]!ERR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[2]!ERR</definedName>
    <definedName name="SINGOLO">#REF!</definedName>
    <definedName name="SISISIS">[2]!ERR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OLD._4_">#REF!</definedName>
    <definedName name="SOLD._6_">#REF!</definedName>
    <definedName name="SOLD._8_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 localSheetId="0">MODULO10.auto_abrir</definedName>
    <definedName name="sss">MODULO10.auto_abrir</definedName>
    <definedName name="SSSS">[2]!ERR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[2]!ERR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#REF!</definedName>
    <definedName name="TABLA">#REF!</definedName>
    <definedName name="tabla1">#REF!</definedName>
    <definedName name="TABLEKP">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[2]!ERR</definedName>
    <definedName name="TERM">[2]!ERR</definedName>
    <definedName name="TÉRMINOS">[2]!ERR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 localSheetId="0">'Oferta Economica'!$4:$4</definedName>
    <definedName name="Títulos_a_imprimir_IM">#REF!</definedName>
    <definedName name="tk">#REF!</definedName>
    <definedName name="TK_1" hidden="1">#REF!</definedName>
    <definedName name="TKSLCI07">#REF!</definedName>
    <definedName name="tld">#REF!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#REF!</definedName>
    <definedName name="UNITARIO">#REF!</definedName>
    <definedName name="Unitarios">#REF!</definedName>
    <definedName name="unj" hidden="1">#REF!</definedName>
    <definedName name="uno">[2]!ERR</definedName>
    <definedName name="UOUIV" hidden="1">{"TAB1",#N/A,TRUE,"GENERAL";"TAB2",#N/A,TRUE,"GENERAL";"TAB3",#N/A,TRUE,"GENERAL";"TAB4",#N/A,TRUE,"GENERAL";"TAB5",#N/A,TRUE,"GENERAL"}</definedName>
    <definedName name="uriel">[2]!ERR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#REF!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dw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[2]!ERR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#REF!</definedName>
    <definedName name="zzzzzzz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14" i="1" l="1"/>
  <c r="R447" i="1"/>
  <c r="L447" i="1"/>
  <c r="P436" i="1"/>
  <c r="P433" i="1"/>
  <c r="P432" i="1"/>
  <c r="P431" i="1"/>
  <c r="P428" i="1"/>
  <c r="P425" i="1"/>
  <c r="P424" i="1"/>
  <c r="P420" i="1"/>
  <c r="P419" i="1"/>
  <c r="P418" i="1"/>
  <c r="P417" i="1"/>
  <c r="P414" i="1"/>
  <c r="P413" i="1"/>
  <c r="P412" i="1"/>
  <c r="P409" i="1"/>
  <c r="P408" i="1"/>
  <c r="P407" i="1"/>
  <c r="P406" i="1"/>
  <c r="P405" i="1"/>
  <c r="P404" i="1"/>
  <c r="P403" i="1"/>
  <c r="P402" i="1"/>
  <c r="P401" i="1"/>
  <c r="P400" i="1"/>
  <c r="P399" i="1"/>
  <c r="P398" i="1"/>
  <c r="P395" i="1"/>
  <c r="P394" i="1"/>
  <c r="P393" i="1"/>
  <c r="P392" i="1"/>
  <c r="P391" i="1"/>
  <c r="P388" i="1"/>
  <c r="P387" i="1"/>
  <c r="P384" i="1"/>
  <c r="P383" i="1"/>
  <c r="P382" i="1"/>
  <c r="P381" i="1"/>
  <c r="P380" i="1"/>
  <c r="P377" i="1"/>
  <c r="P376" i="1"/>
  <c r="P375" i="1"/>
  <c r="P374" i="1"/>
  <c r="P373" i="1"/>
  <c r="P372" i="1"/>
  <c r="P369" i="1"/>
  <c r="P368" i="1"/>
  <c r="P367" i="1"/>
  <c r="P366" i="1"/>
  <c r="P365" i="1"/>
  <c r="P362" i="1"/>
  <c r="P361" i="1"/>
  <c r="P360" i="1"/>
  <c r="P359" i="1"/>
  <c r="P358" i="1"/>
  <c r="P355" i="1"/>
  <c r="P354" i="1"/>
  <c r="P353" i="1"/>
  <c r="P352" i="1"/>
  <c r="P351" i="1"/>
  <c r="P350" i="1"/>
  <c r="P349" i="1"/>
  <c r="P348" i="1"/>
  <c r="P347" i="1"/>
  <c r="P346" i="1"/>
  <c r="P343" i="1"/>
  <c r="P339" i="1"/>
  <c r="P338" i="1"/>
  <c r="P337" i="1"/>
  <c r="P336" i="1"/>
  <c r="P333" i="1"/>
  <c r="P332" i="1"/>
  <c r="P331" i="1"/>
  <c r="P328" i="1"/>
  <c r="P327" i="1"/>
  <c r="P326" i="1"/>
  <c r="P325" i="1"/>
  <c r="P322" i="1"/>
  <c r="P319" i="1"/>
  <c r="P316" i="1"/>
  <c r="P315" i="1"/>
  <c r="P312" i="1"/>
  <c r="P311" i="1"/>
  <c r="P310" i="1"/>
  <c r="P309" i="1"/>
  <c r="P308" i="1"/>
  <c r="P307" i="1"/>
  <c r="P304" i="1"/>
  <c r="P303" i="1"/>
  <c r="P302" i="1"/>
  <c r="P301" i="1"/>
  <c r="P300" i="1"/>
  <c r="P299" i="1"/>
  <c r="P296" i="1"/>
  <c r="P292" i="1"/>
  <c r="P291" i="1"/>
  <c r="P290" i="1"/>
  <c r="P289" i="1"/>
  <c r="P288" i="1"/>
  <c r="P287" i="1"/>
  <c r="P286" i="1"/>
  <c r="P285" i="1"/>
  <c r="P284" i="1"/>
  <c r="P283" i="1"/>
  <c r="P282" i="1"/>
  <c r="P281" i="1"/>
  <c r="P278" i="1"/>
  <c r="P277" i="1"/>
  <c r="P274" i="1"/>
  <c r="P273" i="1"/>
  <c r="P272" i="1"/>
  <c r="P271" i="1"/>
  <c r="P270" i="1"/>
  <c r="P269" i="1"/>
  <c r="P268" i="1"/>
  <c r="P265" i="1"/>
  <c r="P264" i="1"/>
  <c r="P261" i="1"/>
  <c r="P260" i="1"/>
  <c r="P257" i="1"/>
  <c r="P256" i="1"/>
  <c r="P255" i="1"/>
  <c r="P252" i="1"/>
  <c r="P251" i="1"/>
  <c r="P250" i="1"/>
  <c r="P249" i="1"/>
  <c r="P248" i="1"/>
  <c r="P247" i="1"/>
  <c r="P246" i="1"/>
  <c r="P243" i="1"/>
  <c r="P242" i="1"/>
  <c r="P241" i="1"/>
  <c r="P240" i="1"/>
  <c r="P237" i="1"/>
  <c r="P236" i="1"/>
  <c r="P235" i="1"/>
  <c r="P231" i="1"/>
  <c r="P230" i="1"/>
  <c r="P229" i="1"/>
  <c r="P228" i="1"/>
  <c r="P227" i="1"/>
  <c r="P224" i="1"/>
  <c r="P223" i="1"/>
  <c r="P222" i="1"/>
  <c r="P221" i="1"/>
  <c r="P220" i="1"/>
  <c r="P217" i="1"/>
  <c r="P216" i="1"/>
  <c r="P215" i="1"/>
  <c r="P214" i="1"/>
  <c r="P211" i="1"/>
  <c r="P210" i="1"/>
  <c r="P209" i="1"/>
  <c r="P208" i="1"/>
  <c r="P207" i="1"/>
  <c r="P204" i="1"/>
  <c r="P203" i="1"/>
  <c r="P202" i="1"/>
  <c r="P201" i="1"/>
  <c r="P200" i="1"/>
  <c r="P199" i="1"/>
  <c r="P196" i="1"/>
  <c r="P193" i="1"/>
  <c r="P192" i="1"/>
  <c r="P191" i="1"/>
  <c r="P190" i="1"/>
  <c r="P189" i="1"/>
  <c r="P188" i="1"/>
  <c r="P187" i="1"/>
  <c r="P186" i="1"/>
  <c r="P185" i="1"/>
  <c r="P184" i="1"/>
  <c r="P183" i="1"/>
  <c r="P180" i="1"/>
  <c r="P176" i="1"/>
  <c r="P175" i="1"/>
  <c r="P172" i="1"/>
  <c r="P171" i="1"/>
  <c r="P170" i="1"/>
  <c r="P169" i="1"/>
  <c r="P168" i="1"/>
  <c r="P167" i="1"/>
  <c r="P164" i="1"/>
  <c r="P163" i="1"/>
  <c r="P160" i="1"/>
  <c r="P156" i="1"/>
  <c r="P155" i="1"/>
  <c r="P154" i="1"/>
  <c r="P153" i="1"/>
  <c r="P152" i="1"/>
  <c r="P149" i="1"/>
  <c r="P148" i="1"/>
  <c r="P147" i="1"/>
  <c r="P146" i="1"/>
  <c r="P145" i="1"/>
  <c r="P142" i="1"/>
  <c r="P141" i="1"/>
  <c r="P140" i="1"/>
  <c r="P136" i="1"/>
  <c r="P133" i="1"/>
  <c r="P132" i="1"/>
  <c r="P129" i="1"/>
  <c r="P128" i="1"/>
  <c r="P127" i="1"/>
  <c r="P126" i="1"/>
  <c r="P125" i="1"/>
  <c r="P124" i="1"/>
  <c r="P123" i="1"/>
  <c r="P122" i="1"/>
  <c r="P121" i="1"/>
  <c r="P120" i="1"/>
  <c r="P119" i="1"/>
  <c r="P116" i="1"/>
  <c r="P115" i="1"/>
  <c r="P114" i="1"/>
  <c r="P113" i="1"/>
  <c r="P112" i="1"/>
  <c r="P111" i="1"/>
  <c r="P107" i="1"/>
  <c r="P104" i="1"/>
  <c r="P101" i="1"/>
  <c r="P100" i="1"/>
  <c r="P97" i="1"/>
  <c r="P96" i="1"/>
  <c r="P95" i="1"/>
  <c r="P92" i="1"/>
  <c r="P91" i="1"/>
  <c r="P87" i="1"/>
  <c r="P86" i="1"/>
  <c r="P85" i="1"/>
  <c r="P84" i="1"/>
  <c r="P83" i="1"/>
  <c r="P82" i="1"/>
  <c r="P81" i="1"/>
  <c r="P78" i="1"/>
  <c r="P77" i="1"/>
  <c r="P76" i="1"/>
  <c r="P73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3" i="1"/>
  <c r="P52" i="1"/>
  <c r="P49" i="1"/>
  <c r="P48" i="1"/>
  <c r="P47" i="1"/>
  <c r="P44" i="1"/>
  <c r="P43" i="1"/>
  <c r="P42" i="1"/>
  <c r="P39" i="1"/>
  <c r="P38" i="1"/>
  <c r="P37" i="1"/>
  <c r="P36" i="1"/>
  <c r="P33" i="1"/>
  <c r="P32" i="1"/>
  <c r="P31" i="1"/>
  <c r="P30" i="1"/>
  <c r="P29" i="1"/>
  <c r="P26" i="1"/>
  <c r="P22" i="1"/>
  <c r="P21" i="1"/>
  <c r="P20" i="1"/>
  <c r="P19" i="1"/>
  <c r="P18" i="1"/>
  <c r="P17" i="1"/>
  <c r="P16" i="1"/>
  <c r="P15" i="1"/>
  <c r="Q428" i="1" l="1"/>
  <c r="R428" i="1" s="1"/>
  <c r="Q436" i="1"/>
  <c r="Q176" i="1"/>
  <c r="Q417" i="1"/>
  <c r="R417" i="1" s="1"/>
  <c r="Q68" i="1"/>
  <c r="R68" i="1" s="1"/>
  <c r="Q343" i="1"/>
  <c r="R343" i="1" s="1"/>
  <c r="Q325" i="1"/>
  <c r="R325" i="1" s="1"/>
  <c r="Q285" i="1"/>
  <c r="R285" i="1" s="1"/>
  <c r="Q160" i="1"/>
  <c r="Q311" i="1"/>
  <c r="Q163" i="1"/>
  <c r="Q77" i="1"/>
  <c r="Q171" i="1"/>
  <c r="Q148" i="1"/>
  <c r="Q63" i="1"/>
  <c r="Q419" i="1"/>
  <c r="Q107" i="1"/>
  <c r="Q354" i="1"/>
  <c r="Q316" i="1"/>
  <c r="R451" i="1"/>
  <c r="K375" i="1"/>
  <c r="L375" i="1" s="1"/>
  <c r="K417" i="1"/>
  <c r="L417" i="1" s="1"/>
  <c r="K376" i="1"/>
  <c r="L376" i="1" s="1"/>
  <c r="K377" i="1"/>
  <c r="L377" i="1" s="1"/>
  <c r="K380" i="1"/>
  <c r="L380" i="1" s="1"/>
  <c r="K424" i="1"/>
  <c r="L424" i="1" s="1"/>
  <c r="K436" i="1"/>
  <c r="L436" i="1" s="1"/>
  <c r="L437" i="1" s="1"/>
  <c r="K414" i="1"/>
  <c r="L414" i="1" s="1"/>
  <c r="K373" i="1"/>
  <c r="L373" i="1" s="1"/>
  <c r="K381" i="1"/>
  <c r="L381" i="1" s="1"/>
  <c r="K374" i="1"/>
  <c r="L374" i="1" s="1"/>
  <c r="K32" i="1"/>
  <c r="L32" i="1" s="1"/>
  <c r="K413" i="1"/>
  <c r="L413" i="1" s="1"/>
  <c r="K37" i="1"/>
  <c r="L37" i="1" s="1"/>
  <c r="K48" i="1"/>
  <c r="L48" i="1" s="1"/>
  <c r="K59" i="1"/>
  <c r="L59" i="1" s="1"/>
  <c r="K65" i="1"/>
  <c r="K412" i="1"/>
  <c r="L412" i="1" s="1"/>
  <c r="L415" i="1" s="1"/>
  <c r="K68" i="1"/>
  <c r="K82" i="1"/>
  <c r="L82" i="1" s="1"/>
  <c r="K84" i="1"/>
  <c r="L84" i="1" s="1"/>
  <c r="K91" i="1"/>
  <c r="K96" i="1"/>
  <c r="L96" i="1" s="1"/>
  <c r="K101" i="1"/>
  <c r="K409" i="1"/>
  <c r="L409" i="1" s="1"/>
  <c r="K119" i="1"/>
  <c r="L119" i="1" s="1"/>
  <c r="K120" i="1"/>
  <c r="L120" i="1" s="1"/>
  <c r="K121" i="1"/>
  <c r="L121" i="1" s="1"/>
  <c r="K122" i="1"/>
  <c r="L122" i="1" s="1"/>
  <c r="K408" i="1"/>
  <c r="L408" i="1" s="1"/>
  <c r="K123" i="1"/>
  <c r="L123" i="1" s="1"/>
  <c r="K124" i="1"/>
  <c r="L124" i="1" s="1"/>
  <c r="K125" i="1"/>
  <c r="L125" i="1" s="1"/>
  <c r="K126" i="1"/>
  <c r="L126" i="1" s="1"/>
  <c r="K407" i="1"/>
  <c r="L407" i="1" s="1"/>
  <c r="K127" i="1"/>
  <c r="L127" i="1" s="1"/>
  <c r="K128" i="1"/>
  <c r="L128" i="1" s="1"/>
  <c r="K129" i="1"/>
  <c r="L129" i="1" s="1"/>
  <c r="K132" i="1"/>
  <c r="L132" i="1" s="1"/>
  <c r="K406" i="1"/>
  <c r="L406" i="1" s="1"/>
  <c r="K133" i="1"/>
  <c r="L133" i="1" s="1"/>
  <c r="K136" i="1"/>
  <c r="L136" i="1" s="1"/>
  <c r="L137" i="1" s="1"/>
  <c r="K140" i="1"/>
  <c r="L140" i="1" s="1"/>
  <c r="K141" i="1"/>
  <c r="L141" i="1" s="1"/>
  <c r="K405" i="1"/>
  <c r="L405" i="1" s="1"/>
  <c r="K142" i="1"/>
  <c r="L142" i="1" s="1"/>
  <c r="K145" i="1"/>
  <c r="L145" i="1" s="1"/>
  <c r="K146" i="1"/>
  <c r="L146" i="1" s="1"/>
  <c r="K147" i="1"/>
  <c r="L147" i="1" s="1"/>
  <c r="K404" i="1"/>
  <c r="L404" i="1" s="1"/>
  <c r="K148" i="1"/>
  <c r="L148" i="1" s="1"/>
  <c r="K418" i="1"/>
  <c r="L418" i="1" s="1"/>
  <c r="K420" i="1"/>
  <c r="L420" i="1" s="1"/>
  <c r="K428" i="1"/>
  <c r="L428" i="1" s="1"/>
  <c r="L429" i="1" s="1"/>
  <c r="K403" i="1"/>
  <c r="L403" i="1" s="1"/>
  <c r="K431" i="1"/>
  <c r="L431" i="1" s="1"/>
  <c r="K432" i="1"/>
  <c r="L432" i="1" s="1"/>
  <c r="K433" i="1"/>
  <c r="L433" i="1" s="1"/>
  <c r="K402" i="1"/>
  <c r="L402" i="1" s="1"/>
  <c r="K401" i="1"/>
  <c r="L401" i="1" s="1"/>
  <c r="K52" i="1"/>
  <c r="L52" i="1" s="1"/>
  <c r="K42" i="1"/>
  <c r="K76" i="1"/>
  <c r="L76" i="1" s="1"/>
  <c r="K400" i="1"/>
  <c r="L400" i="1" s="1"/>
  <c r="K39" i="1"/>
  <c r="L39" i="1" s="1"/>
  <c r="K33" i="1"/>
  <c r="L33" i="1" s="1"/>
  <c r="K22" i="1"/>
  <c r="K20" i="1"/>
  <c r="K230" i="1"/>
  <c r="L230" i="1" s="1"/>
  <c r="K17" i="1"/>
  <c r="K16" i="1"/>
  <c r="K15" i="1"/>
  <c r="L15" i="1" s="1"/>
  <c r="K14" i="1"/>
  <c r="K284" i="1"/>
  <c r="L284" i="1" s="1"/>
  <c r="K368" i="1"/>
  <c r="L368" i="1" s="1"/>
  <c r="K367" i="1"/>
  <c r="L367" i="1" s="1"/>
  <c r="K21" i="1"/>
  <c r="K283" i="1"/>
  <c r="L283" i="1" s="1"/>
  <c r="K282" i="1"/>
  <c r="L282" i="1" s="1"/>
  <c r="K36" i="1"/>
  <c r="K43" i="1"/>
  <c r="L43" i="1" s="1"/>
  <c r="K281" i="1"/>
  <c r="L281" i="1" s="1"/>
  <c r="K362" i="1"/>
  <c r="L362" i="1" s="1"/>
  <c r="K62" i="1"/>
  <c r="L62" i="1" s="1"/>
  <c r="K67" i="1"/>
  <c r="K278" i="1"/>
  <c r="L278" i="1" s="1"/>
  <c r="K149" i="1"/>
  <c r="K361" i="1"/>
  <c r="L361" i="1" s="1"/>
  <c r="K277" i="1"/>
  <c r="L277" i="1" s="1"/>
  <c r="L279" i="1" s="1"/>
  <c r="K274" i="1"/>
  <c r="L274" i="1" s="1"/>
  <c r="K286" i="1"/>
  <c r="L286" i="1" s="1"/>
  <c r="K287" i="1"/>
  <c r="L287" i="1" s="1"/>
  <c r="K354" i="1"/>
  <c r="L354" i="1" s="1"/>
  <c r="K291" i="1"/>
  <c r="L291" i="1" s="1"/>
  <c r="K193" i="1"/>
  <c r="K352" i="1"/>
  <c r="L352" i="1" s="1"/>
  <c r="K300" i="1"/>
  <c r="L300" i="1" s="1"/>
  <c r="K351" i="1"/>
  <c r="L351" i="1" s="1"/>
  <c r="K307" i="1"/>
  <c r="L307" i="1" s="1"/>
  <c r="K327" i="1"/>
  <c r="L327" i="1" s="1"/>
  <c r="K348" i="1"/>
  <c r="L348" i="1" s="1"/>
  <c r="K347" i="1"/>
  <c r="L347" i="1" s="1"/>
  <c r="K328" i="1"/>
  <c r="L328" i="1" s="1"/>
  <c r="K332" i="1"/>
  <c r="L332" i="1" s="1"/>
  <c r="K343" i="1"/>
  <c r="L343" i="1" s="1"/>
  <c r="L344" i="1" s="1"/>
  <c r="K338" i="1"/>
  <c r="L338" i="1" s="1"/>
  <c r="K419" i="1"/>
  <c r="L419" i="1" s="1"/>
  <c r="K425" i="1"/>
  <c r="L425" i="1" s="1"/>
  <c r="K273" i="1"/>
  <c r="L273" i="1" s="1"/>
  <c r="K337" i="1"/>
  <c r="L337" i="1" s="1"/>
  <c r="K272" i="1"/>
  <c r="L272" i="1" s="1"/>
  <c r="K333" i="1"/>
  <c r="L333" i="1" s="1"/>
  <c r="K47" i="1"/>
  <c r="L47" i="1" s="1"/>
  <c r="L50" i="1" s="1"/>
  <c r="K49" i="1"/>
  <c r="L49" i="1" s="1"/>
  <c r="K70" i="1"/>
  <c r="K83" i="1"/>
  <c r="K85" i="1"/>
  <c r="K250" i="1"/>
  <c r="L250" i="1" s="1"/>
  <c r="K92" i="1"/>
  <c r="L92" i="1" s="1"/>
  <c r="K95" i="1"/>
  <c r="K249" i="1"/>
  <c r="L249" i="1" s="1"/>
  <c r="K97" i="1"/>
  <c r="K100" i="1"/>
  <c r="K248" i="1"/>
  <c r="L248" i="1" s="1"/>
  <c r="K322" i="1"/>
  <c r="L322" i="1" s="1"/>
  <c r="L323" i="1" s="1"/>
  <c r="K247" i="1"/>
  <c r="K246" i="1"/>
  <c r="L246" i="1" s="1"/>
  <c r="K243" i="1"/>
  <c r="L243" i="1" s="1"/>
  <c r="K113" i="1"/>
  <c r="L113" i="1" s="1"/>
  <c r="K316" i="1"/>
  <c r="L316" i="1" s="1"/>
  <c r="K242" i="1"/>
  <c r="L242" i="1" s="1"/>
  <c r="K241" i="1"/>
  <c r="L241" i="1" s="1"/>
  <c r="K240" i="1"/>
  <c r="L240" i="1" s="1"/>
  <c r="L244" i="1" s="1"/>
  <c r="K237" i="1"/>
  <c r="K236" i="1"/>
  <c r="K152" i="1"/>
  <c r="L152" i="1" s="1"/>
  <c r="K311" i="1"/>
  <c r="L311" i="1" s="1"/>
  <c r="K235" i="1"/>
  <c r="L235" i="1" s="1"/>
  <c r="K309" i="1"/>
  <c r="L309" i="1" s="1"/>
  <c r="K231" i="1"/>
  <c r="L231" i="1" s="1"/>
  <c r="K53" i="1"/>
  <c r="K304" i="1"/>
  <c r="L304" i="1" s="1"/>
  <c r="K303" i="1"/>
  <c r="L303" i="1" s="1"/>
  <c r="K229" i="1"/>
  <c r="L229" i="1" s="1"/>
  <c r="K156" i="1"/>
  <c r="L156" i="1" s="1"/>
  <c r="K228" i="1"/>
  <c r="L228" i="1" s="1"/>
  <c r="K163" i="1"/>
  <c r="L163" i="1" s="1"/>
  <c r="K227" i="1"/>
  <c r="L227" i="1" s="1"/>
  <c r="L232" i="1" s="1"/>
  <c r="K224" i="1"/>
  <c r="L224" i="1" s="1"/>
  <c r="K169" i="1"/>
  <c r="L169" i="1" s="1"/>
  <c r="K223" i="1"/>
  <c r="L223" i="1" s="1"/>
  <c r="K222" i="1"/>
  <c r="L222" i="1" s="1"/>
  <c r="K221" i="1"/>
  <c r="L221" i="1" s="1"/>
  <c r="K220" i="1"/>
  <c r="L220" i="1" s="1"/>
  <c r="K217" i="1"/>
  <c r="L217" i="1" s="1"/>
  <c r="K216" i="1"/>
  <c r="L216" i="1" s="1"/>
  <c r="K302" i="1"/>
  <c r="L302" i="1" s="1"/>
  <c r="K308" i="1"/>
  <c r="L308" i="1" s="1"/>
  <c r="K312" i="1"/>
  <c r="L312" i="1" s="1"/>
  <c r="K315" i="1"/>
  <c r="L315" i="1" s="1"/>
  <c r="K319" i="1"/>
  <c r="L319" i="1" s="1"/>
  <c r="L320" i="1" s="1"/>
  <c r="K325" i="1"/>
  <c r="L325" i="1" s="1"/>
  <c r="K326" i="1"/>
  <c r="L326" i="1" s="1"/>
  <c r="K172" i="1"/>
  <c r="L172" i="1" s="1"/>
  <c r="K168" i="1"/>
  <c r="L168" i="1" s="1"/>
  <c r="K69" i="1"/>
  <c r="L69" i="1" s="1"/>
  <c r="K73" i="1"/>
  <c r="L73" i="1" s="1"/>
  <c r="L74" i="1" s="1"/>
  <c r="K81" i="1"/>
  <c r="K160" i="1"/>
  <c r="L160" i="1" s="1"/>
  <c r="L161" i="1" s="1"/>
  <c r="K86" i="1"/>
  <c r="K111" i="1"/>
  <c r="L111" i="1" s="1"/>
  <c r="K155" i="1"/>
  <c r="L155" i="1" s="1"/>
  <c r="K115" i="1"/>
  <c r="L115" i="1" s="1"/>
  <c r="K153" i="1"/>
  <c r="L153" i="1" s="1"/>
  <c r="K154" i="1"/>
  <c r="L154" i="1" s="1"/>
  <c r="K167" i="1"/>
  <c r="K58" i="1"/>
  <c r="K170" i="1"/>
  <c r="L170" i="1" s="1"/>
  <c r="K116" i="1"/>
  <c r="K114" i="1"/>
  <c r="L114" i="1" s="1"/>
  <c r="K175" i="1"/>
  <c r="L175" i="1" s="1"/>
  <c r="K112" i="1"/>
  <c r="K176" i="1"/>
  <c r="L176" i="1" s="1"/>
  <c r="K180" i="1"/>
  <c r="L180" i="1" s="1"/>
  <c r="L181" i="1" s="1"/>
  <c r="K183" i="1"/>
  <c r="L183" i="1" s="1"/>
  <c r="K107" i="1"/>
  <c r="L107" i="1" s="1"/>
  <c r="L108" i="1" s="1"/>
  <c r="K184" i="1"/>
  <c r="L184" i="1" s="1"/>
  <c r="K185" i="1"/>
  <c r="L185" i="1" s="1"/>
  <c r="K186" i="1"/>
  <c r="K187" i="1"/>
  <c r="K188" i="1"/>
  <c r="L188" i="1" s="1"/>
  <c r="K189" i="1"/>
  <c r="L189" i="1" s="1"/>
  <c r="K190" i="1"/>
  <c r="K87" i="1"/>
  <c r="K191" i="1"/>
  <c r="K192" i="1"/>
  <c r="K271" i="1"/>
  <c r="L271" i="1" s="1"/>
  <c r="K196" i="1"/>
  <c r="K60" i="1"/>
  <c r="K199" i="1"/>
  <c r="L199" i="1" s="1"/>
  <c r="K78" i="1"/>
  <c r="L78" i="1" s="1"/>
  <c r="K200" i="1"/>
  <c r="K201" i="1"/>
  <c r="L201" i="1" s="1"/>
  <c r="K202" i="1"/>
  <c r="L202" i="1" s="1"/>
  <c r="K203" i="1"/>
  <c r="L203" i="1" s="1"/>
  <c r="K204" i="1"/>
  <c r="L204" i="1" s="1"/>
  <c r="K207" i="1"/>
  <c r="K208" i="1"/>
  <c r="L208" i="1" s="1"/>
  <c r="K209" i="1"/>
  <c r="L209" i="1" s="1"/>
  <c r="K210" i="1"/>
  <c r="L210" i="1" s="1"/>
  <c r="K211" i="1"/>
  <c r="K214" i="1"/>
  <c r="L214" i="1" s="1"/>
  <c r="K19" i="1"/>
  <c r="L19" i="1" s="1"/>
  <c r="K270" i="1"/>
  <c r="L270" i="1" s="1"/>
  <c r="K77" i="1"/>
  <c r="L77" i="1" s="1"/>
  <c r="K269" i="1"/>
  <c r="L269" i="1" s="1"/>
  <c r="K268" i="1"/>
  <c r="L268" i="1" s="1"/>
  <c r="K399" i="1"/>
  <c r="L399" i="1" s="1"/>
  <c r="K104" i="1"/>
  <c r="L104" i="1" s="1"/>
  <c r="K164" i="1"/>
  <c r="L164" i="1" s="1"/>
  <c r="K265" i="1"/>
  <c r="L265" i="1" s="1"/>
  <c r="K398" i="1"/>
  <c r="L398" i="1" s="1"/>
  <c r="L410" i="1" s="1"/>
  <c r="K171" i="1"/>
  <c r="L171" i="1" s="1"/>
  <c r="K285" i="1"/>
  <c r="L285" i="1" s="1"/>
  <c r="K288" i="1"/>
  <c r="L288" i="1" s="1"/>
  <c r="K289" i="1"/>
  <c r="L289" i="1" s="1"/>
  <c r="K290" i="1"/>
  <c r="L290" i="1" s="1"/>
  <c r="K292" i="1"/>
  <c r="L292" i="1" s="1"/>
  <c r="K395" i="1"/>
  <c r="L395" i="1" s="1"/>
  <c r="K296" i="1"/>
  <c r="L296" i="1" s="1"/>
  <c r="L297" i="1" s="1"/>
  <c r="K299" i="1"/>
  <c r="L299" i="1" s="1"/>
  <c r="K301" i="1"/>
  <c r="L301" i="1" s="1"/>
  <c r="K310" i="1"/>
  <c r="L310" i="1" s="1"/>
  <c r="K394" i="1"/>
  <c r="L394" i="1" s="1"/>
  <c r="K18" i="1"/>
  <c r="K66" i="1"/>
  <c r="K393" i="1"/>
  <c r="L393" i="1" s="1"/>
  <c r="K264" i="1"/>
  <c r="L264" i="1" s="1"/>
  <c r="L266" i="1" s="1"/>
  <c r="K26" i="1"/>
  <c r="K29" i="1"/>
  <c r="K30" i="1"/>
  <c r="K392" i="1"/>
  <c r="L392" i="1" s="1"/>
  <c r="K31" i="1"/>
  <c r="L31" i="1" s="1"/>
  <c r="K261" i="1"/>
  <c r="L261" i="1" s="1"/>
  <c r="K38" i="1"/>
  <c r="K260" i="1"/>
  <c r="L260" i="1" s="1"/>
  <c r="K391" i="1"/>
  <c r="L391" i="1" s="1"/>
  <c r="L396" i="1" s="1"/>
  <c r="K44" i="1"/>
  <c r="K257" i="1"/>
  <c r="L257" i="1" s="1"/>
  <c r="K256" i="1"/>
  <c r="L256" i="1" s="1"/>
  <c r="K56" i="1"/>
  <c r="L56" i="1" s="1"/>
  <c r="K57" i="1"/>
  <c r="L57" i="1" s="1"/>
  <c r="K255" i="1"/>
  <c r="L255" i="1" s="1"/>
  <c r="K388" i="1"/>
  <c r="L388" i="1" s="1"/>
  <c r="K61" i="1"/>
  <c r="K63" i="1"/>
  <c r="L63" i="1" s="1"/>
  <c r="K64" i="1"/>
  <c r="K252" i="1"/>
  <c r="L252" i="1" s="1"/>
  <c r="K387" i="1"/>
  <c r="L387" i="1" s="1"/>
  <c r="K251" i="1"/>
  <c r="L251" i="1" s="1"/>
  <c r="K331" i="1"/>
  <c r="L331" i="1" s="1"/>
  <c r="L334" i="1" s="1"/>
  <c r="K336" i="1"/>
  <c r="L336" i="1" s="1"/>
  <c r="K339" i="1"/>
  <c r="L339" i="1" s="1"/>
  <c r="K346" i="1"/>
  <c r="L346" i="1" s="1"/>
  <c r="K349" i="1"/>
  <c r="L349" i="1" s="1"/>
  <c r="K384" i="1"/>
  <c r="L384" i="1" s="1"/>
  <c r="K350" i="1"/>
  <c r="L350" i="1" s="1"/>
  <c r="K215" i="1"/>
  <c r="L215" i="1" s="1"/>
  <c r="K353" i="1"/>
  <c r="L353" i="1" s="1"/>
  <c r="K355" i="1"/>
  <c r="L355" i="1" s="1"/>
  <c r="K383" i="1"/>
  <c r="L383" i="1" s="1"/>
  <c r="K358" i="1"/>
  <c r="L358" i="1" s="1"/>
  <c r="K359" i="1"/>
  <c r="L359" i="1" s="1"/>
  <c r="K360" i="1"/>
  <c r="L360" i="1" s="1"/>
  <c r="K365" i="1"/>
  <c r="L365" i="1" s="1"/>
  <c r="K382" i="1"/>
  <c r="L382" i="1" s="1"/>
  <c r="K366" i="1"/>
  <c r="L366" i="1" s="1"/>
  <c r="K369" i="1"/>
  <c r="L369" i="1" s="1"/>
  <c r="K372" i="1"/>
  <c r="L372" i="1" s="1"/>
  <c r="L378" i="1" s="1"/>
  <c r="Q433" i="1"/>
  <c r="Q432" i="1"/>
  <c r="R432" i="1" s="1"/>
  <c r="Q431" i="1"/>
  <c r="Q425" i="1"/>
  <c r="Q424" i="1"/>
  <c r="Q420" i="1"/>
  <c r="R420" i="1" s="1"/>
  <c r="Q418" i="1"/>
  <c r="R418" i="1" s="1"/>
  <c r="Q414" i="1"/>
  <c r="Q413" i="1"/>
  <c r="Q412" i="1"/>
  <c r="Q409" i="1"/>
  <c r="Q408" i="1"/>
  <c r="Q407" i="1"/>
  <c r="Q406" i="1"/>
  <c r="Q405" i="1"/>
  <c r="Q404" i="1"/>
  <c r="Q403" i="1"/>
  <c r="Q402" i="1"/>
  <c r="R402" i="1" s="1"/>
  <c r="Q401" i="1"/>
  <c r="Q400" i="1"/>
  <c r="Q399" i="1"/>
  <c r="Q398" i="1"/>
  <c r="Q395" i="1"/>
  <c r="Q394" i="1"/>
  <c r="Q393" i="1"/>
  <c r="Q392" i="1"/>
  <c r="R392" i="1" s="1"/>
  <c r="Q391" i="1"/>
  <c r="R391" i="1" s="1"/>
  <c r="Q388" i="1"/>
  <c r="R388" i="1" s="1"/>
  <c r="Q387" i="1"/>
  <c r="Q384" i="1"/>
  <c r="Q383" i="1"/>
  <c r="Q382" i="1"/>
  <c r="R382" i="1" s="1"/>
  <c r="Q381" i="1"/>
  <c r="R381" i="1" s="1"/>
  <c r="Q380" i="1"/>
  <c r="Q377" i="1"/>
  <c r="Q376" i="1"/>
  <c r="Q375" i="1"/>
  <c r="Q374" i="1"/>
  <c r="Q373" i="1"/>
  <c r="R373" i="1" s="1"/>
  <c r="Q372" i="1"/>
  <c r="Q369" i="1"/>
  <c r="Q368" i="1"/>
  <c r="Q367" i="1"/>
  <c r="Q366" i="1"/>
  <c r="Q365" i="1"/>
  <c r="Q362" i="1"/>
  <c r="Q361" i="1"/>
  <c r="Q360" i="1"/>
  <c r="Q359" i="1"/>
  <c r="R359" i="1" s="1"/>
  <c r="Q358" i="1"/>
  <c r="Q355" i="1"/>
  <c r="Q353" i="1"/>
  <c r="Q352" i="1"/>
  <c r="Q351" i="1"/>
  <c r="Q350" i="1"/>
  <c r="R350" i="1" s="1"/>
  <c r="Q349" i="1"/>
  <c r="Q348" i="1"/>
  <c r="Q347" i="1"/>
  <c r="Q346" i="1"/>
  <c r="Q339" i="1"/>
  <c r="Q338" i="1"/>
  <c r="Q337" i="1"/>
  <c r="R337" i="1" s="1"/>
  <c r="Q336" i="1"/>
  <c r="R336" i="1" s="1"/>
  <c r="Q333" i="1"/>
  <c r="Q332" i="1"/>
  <c r="Q331" i="1"/>
  <c r="R331" i="1" s="1"/>
  <c r="Q328" i="1"/>
  <c r="Q327" i="1"/>
  <c r="R327" i="1" s="1"/>
  <c r="Q326" i="1"/>
  <c r="R326" i="1" s="1"/>
  <c r="Q322" i="1"/>
  <c r="R322" i="1" s="1"/>
  <c r="Q319" i="1"/>
  <c r="Q315" i="1"/>
  <c r="Q312" i="1"/>
  <c r="Q310" i="1"/>
  <c r="R310" i="1" s="1"/>
  <c r="Q309" i="1"/>
  <c r="Q308" i="1"/>
  <c r="Q307" i="1"/>
  <c r="Q304" i="1"/>
  <c r="R304" i="1" s="1"/>
  <c r="Q303" i="1"/>
  <c r="Q302" i="1"/>
  <c r="Q301" i="1"/>
  <c r="Q300" i="1"/>
  <c r="Q299" i="1"/>
  <c r="Q296" i="1"/>
  <c r="Q292" i="1"/>
  <c r="Q291" i="1"/>
  <c r="Q290" i="1"/>
  <c r="Q289" i="1"/>
  <c r="Q288" i="1"/>
  <c r="Q287" i="1"/>
  <c r="Q286" i="1"/>
  <c r="R286" i="1" s="1"/>
  <c r="Q284" i="1"/>
  <c r="Q283" i="1"/>
  <c r="R283" i="1" s="1"/>
  <c r="Q282" i="1"/>
  <c r="Q281" i="1"/>
  <c r="Q278" i="1"/>
  <c r="Q277" i="1"/>
  <c r="Q274" i="1"/>
  <c r="Q273" i="1"/>
  <c r="Q272" i="1"/>
  <c r="Q271" i="1"/>
  <c r="R271" i="1" s="1"/>
  <c r="Q270" i="1"/>
  <c r="R270" i="1" s="1"/>
  <c r="Q269" i="1"/>
  <c r="R269" i="1" s="1"/>
  <c r="Q268" i="1"/>
  <c r="Q265" i="1"/>
  <c r="Q264" i="1"/>
  <c r="Q261" i="1"/>
  <c r="R261" i="1" s="1"/>
  <c r="Q260" i="1"/>
  <c r="Q257" i="1"/>
  <c r="Q256" i="1"/>
  <c r="Q255" i="1"/>
  <c r="Q252" i="1"/>
  <c r="Q251" i="1"/>
  <c r="R251" i="1" s="1"/>
  <c r="Q250" i="1"/>
  <c r="Q249" i="1"/>
  <c r="Q248" i="1"/>
  <c r="Q247" i="1"/>
  <c r="R247" i="1" s="1"/>
  <c r="Q246" i="1"/>
  <c r="Q243" i="1"/>
  <c r="Q242" i="1"/>
  <c r="Q241" i="1"/>
  <c r="Q240" i="1"/>
  <c r="Q237" i="1"/>
  <c r="R237" i="1" s="1"/>
  <c r="Q236" i="1"/>
  <c r="R236" i="1" s="1"/>
  <c r="Q235" i="1"/>
  <c r="Q231" i="1"/>
  <c r="Q230" i="1"/>
  <c r="Q229" i="1"/>
  <c r="Q228" i="1"/>
  <c r="Q227" i="1"/>
  <c r="Q224" i="1"/>
  <c r="Q223" i="1"/>
  <c r="Q222" i="1"/>
  <c r="Q221" i="1"/>
  <c r="Q220" i="1"/>
  <c r="Q217" i="1"/>
  <c r="Q216" i="1"/>
  <c r="Q215" i="1"/>
  <c r="Q214" i="1"/>
  <c r="Q211" i="1"/>
  <c r="R211" i="1" s="1"/>
  <c r="Q210" i="1"/>
  <c r="Q209" i="1"/>
  <c r="Q208" i="1"/>
  <c r="Q207" i="1"/>
  <c r="R207" i="1" s="1"/>
  <c r="Q204" i="1"/>
  <c r="Q203" i="1"/>
  <c r="Q202" i="1"/>
  <c r="Q201" i="1"/>
  <c r="Q200" i="1"/>
  <c r="R200" i="1" s="1"/>
  <c r="Q199" i="1"/>
  <c r="Q196" i="1"/>
  <c r="R196" i="1" s="1"/>
  <c r="R197" i="1" s="1"/>
  <c r="Q193" i="1"/>
  <c r="R193" i="1" s="1"/>
  <c r="Q192" i="1"/>
  <c r="R192" i="1" s="1"/>
  <c r="Q191" i="1"/>
  <c r="R191" i="1" s="1"/>
  <c r="Q190" i="1"/>
  <c r="R190" i="1" s="1"/>
  <c r="Q189" i="1"/>
  <c r="Q188" i="1"/>
  <c r="Q187" i="1"/>
  <c r="R187" i="1" s="1"/>
  <c r="Q186" i="1"/>
  <c r="R186" i="1" s="1"/>
  <c r="Q185" i="1"/>
  <c r="Q184" i="1"/>
  <c r="Q183" i="1"/>
  <c r="Q180" i="1"/>
  <c r="Q175" i="1"/>
  <c r="Q172" i="1"/>
  <c r="R172" i="1" s="1"/>
  <c r="Q170" i="1"/>
  <c r="Q169" i="1"/>
  <c r="Q168" i="1"/>
  <c r="Q167" i="1"/>
  <c r="R167" i="1" s="1"/>
  <c r="Q164" i="1"/>
  <c r="Q156" i="1"/>
  <c r="Q155" i="1"/>
  <c r="R155" i="1" s="1"/>
  <c r="Q154" i="1"/>
  <c r="Q153" i="1"/>
  <c r="Q152" i="1"/>
  <c r="Q149" i="1"/>
  <c r="R149" i="1" s="1"/>
  <c r="Q147" i="1"/>
  <c r="Q146" i="1"/>
  <c r="Q145" i="1"/>
  <c r="Q142" i="1"/>
  <c r="R142" i="1" s="1"/>
  <c r="Q141" i="1"/>
  <c r="Q140" i="1"/>
  <c r="Q136" i="1"/>
  <c r="R136" i="1" s="1"/>
  <c r="Q133" i="1"/>
  <c r="Q132" i="1"/>
  <c r="Q129" i="1"/>
  <c r="Q128" i="1"/>
  <c r="R128" i="1" s="1"/>
  <c r="Q127" i="1"/>
  <c r="R127" i="1" s="1"/>
  <c r="Q126" i="1"/>
  <c r="R126" i="1" s="1"/>
  <c r="Q125" i="1"/>
  <c r="Q124" i="1"/>
  <c r="Q123" i="1"/>
  <c r="Q122" i="1"/>
  <c r="Q121" i="1"/>
  <c r="Q120" i="1"/>
  <c r="Q119" i="1"/>
  <c r="R119" i="1" s="1"/>
  <c r="Q116" i="1"/>
  <c r="R116" i="1" s="1"/>
  <c r="Q115" i="1"/>
  <c r="Q114" i="1"/>
  <c r="Q113" i="1"/>
  <c r="Q112" i="1"/>
  <c r="R112" i="1" s="1"/>
  <c r="Q111" i="1"/>
  <c r="Q104" i="1"/>
  <c r="Q101" i="1"/>
  <c r="R101" i="1" s="1"/>
  <c r="Q100" i="1"/>
  <c r="R100" i="1" s="1"/>
  <c r="R102" i="1" s="1"/>
  <c r="Q97" i="1"/>
  <c r="R97" i="1" s="1"/>
  <c r="Q96" i="1"/>
  <c r="Q95" i="1"/>
  <c r="R95" i="1" s="1"/>
  <c r="Q92" i="1"/>
  <c r="Q91" i="1"/>
  <c r="R91" i="1" s="1"/>
  <c r="Q87" i="1"/>
  <c r="R87" i="1" s="1"/>
  <c r="Q86" i="1"/>
  <c r="R86" i="1" s="1"/>
  <c r="Q85" i="1"/>
  <c r="R85" i="1" s="1"/>
  <c r="Q84" i="1"/>
  <c r="Q83" i="1"/>
  <c r="R83" i="1" s="1"/>
  <c r="Q82" i="1"/>
  <c r="Q81" i="1"/>
  <c r="R81" i="1" s="1"/>
  <c r="Q78" i="1"/>
  <c r="Q76" i="1"/>
  <c r="Q73" i="1"/>
  <c r="Q70" i="1"/>
  <c r="R70" i="1" s="1"/>
  <c r="Q69" i="1"/>
  <c r="Q67" i="1"/>
  <c r="R67" i="1" s="1"/>
  <c r="Q66" i="1"/>
  <c r="R66" i="1" s="1"/>
  <c r="Q65" i="1"/>
  <c r="R65" i="1" s="1"/>
  <c r="Q64" i="1"/>
  <c r="R64" i="1" s="1"/>
  <c r="Q62" i="1"/>
  <c r="Q61" i="1"/>
  <c r="R61" i="1" s="1"/>
  <c r="Q60" i="1"/>
  <c r="R60" i="1" s="1"/>
  <c r="Q59" i="1"/>
  <c r="Q58" i="1"/>
  <c r="R58" i="1" s="1"/>
  <c r="Q57" i="1"/>
  <c r="Q56" i="1"/>
  <c r="Q53" i="1"/>
  <c r="R53" i="1" s="1"/>
  <c r="Q52" i="1"/>
  <c r="Q49" i="1"/>
  <c r="Q48" i="1"/>
  <c r="Q47" i="1"/>
  <c r="Q44" i="1"/>
  <c r="R44" i="1" s="1"/>
  <c r="Q43" i="1"/>
  <c r="Q42" i="1"/>
  <c r="R42" i="1" s="1"/>
  <c r="Q39" i="1"/>
  <c r="Q38" i="1"/>
  <c r="R38" i="1" s="1"/>
  <c r="Q37" i="1"/>
  <c r="R37" i="1" s="1"/>
  <c r="Q36" i="1"/>
  <c r="R36" i="1" s="1"/>
  <c r="Q33" i="1"/>
  <c r="Q32" i="1"/>
  <c r="R32" i="1" s="1"/>
  <c r="Q31" i="1"/>
  <c r="Q30" i="1"/>
  <c r="R30" i="1" s="1"/>
  <c r="Q29" i="1"/>
  <c r="R29" i="1" s="1"/>
  <c r="Q26" i="1"/>
  <c r="R26" i="1" s="1"/>
  <c r="R27" i="1" s="1"/>
  <c r="Q22" i="1"/>
  <c r="R22" i="1" s="1"/>
  <c r="Q21" i="1"/>
  <c r="R21" i="1" s="1"/>
  <c r="Q20" i="1"/>
  <c r="R20" i="1" s="1"/>
  <c r="Q19" i="1"/>
  <c r="Q18" i="1"/>
  <c r="R18" i="1" s="1"/>
  <c r="Q17" i="1"/>
  <c r="R17" i="1" s="1"/>
  <c r="Q16" i="1"/>
  <c r="R16" i="1" s="1"/>
  <c r="Q15" i="1"/>
  <c r="Q14" i="1"/>
  <c r="R14" i="1" s="1"/>
  <c r="S127" i="1" l="1"/>
  <c r="S391" i="1"/>
  <c r="S336" i="1"/>
  <c r="S261" i="1"/>
  <c r="S142" i="1"/>
  <c r="S128" i="1"/>
  <c r="S119" i="1"/>
  <c r="S251" i="1"/>
  <c r="S172" i="1"/>
  <c r="S155" i="1"/>
  <c r="S126" i="1"/>
  <c r="S337" i="1"/>
  <c r="S327" i="1"/>
  <c r="S310" i="1"/>
  <c r="S286" i="1"/>
  <c r="S388" i="1"/>
  <c r="S392" i="1"/>
  <c r="S382" i="1"/>
  <c r="S373" i="1"/>
  <c r="S326" i="1"/>
  <c r="S283" i="1"/>
  <c r="S271" i="1"/>
  <c r="S359" i="1"/>
  <c r="S350" i="1"/>
  <c r="S285" i="1"/>
  <c r="S269" i="1"/>
  <c r="S32" i="1"/>
  <c r="S432" i="1"/>
  <c r="S420" i="1"/>
  <c r="S417" i="1"/>
  <c r="S270" i="1"/>
  <c r="S418" i="1"/>
  <c r="S402" i="1"/>
  <c r="S381" i="1"/>
  <c r="S304" i="1"/>
  <c r="S37" i="1"/>
  <c r="R425" i="1"/>
  <c r="S425" i="1" s="1"/>
  <c r="R399" i="1"/>
  <c r="S399" i="1" s="1"/>
  <c r="R395" i="1"/>
  <c r="S395" i="1" s="1"/>
  <c r="R383" i="1"/>
  <c r="S383" i="1"/>
  <c r="R380" i="1"/>
  <c r="S380" i="1"/>
  <c r="R291" i="1"/>
  <c r="S291" i="1" s="1"/>
  <c r="R264" i="1"/>
  <c r="S264" i="1" s="1"/>
  <c r="R384" i="1"/>
  <c r="R385" i="1" s="1"/>
  <c r="S384" i="1"/>
  <c r="R346" i="1"/>
  <c r="S346" i="1" s="1"/>
  <c r="R328" i="1"/>
  <c r="R329" i="1" s="1"/>
  <c r="S328" i="1"/>
  <c r="R312" i="1"/>
  <c r="S312" i="1"/>
  <c r="R288" i="1"/>
  <c r="S288" i="1" s="1"/>
  <c r="R145" i="1"/>
  <c r="S145" i="1" s="1"/>
  <c r="R133" i="1"/>
  <c r="S133" i="1" s="1"/>
  <c r="L225" i="1"/>
  <c r="L275" i="1"/>
  <c r="L305" i="1"/>
  <c r="L340" i="1"/>
  <c r="R431" i="1"/>
  <c r="S431" i="1" s="1"/>
  <c r="R429" i="1"/>
  <c r="S428" i="1"/>
  <c r="R407" i="1"/>
  <c r="S407" i="1" s="1"/>
  <c r="R400" i="1"/>
  <c r="S400" i="1" s="1"/>
  <c r="R387" i="1"/>
  <c r="R377" i="1"/>
  <c r="S377" i="1" s="1"/>
  <c r="R362" i="1"/>
  <c r="S362" i="1" s="1"/>
  <c r="R361" i="1"/>
  <c r="S361" i="1" s="1"/>
  <c r="R355" i="1"/>
  <c r="S355" i="1"/>
  <c r="R333" i="1"/>
  <c r="S333" i="1" s="1"/>
  <c r="R281" i="1"/>
  <c r="S281" i="1"/>
  <c r="R277" i="1"/>
  <c r="S277" i="1" s="1"/>
  <c r="R260" i="1"/>
  <c r="R257" i="1"/>
  <c r="S257" i="1"/>
  <c r="R256" i="1"/>
  <c r="S256" i="1" s="1"/>
  <c r="R141" i="1"/>
  <c r="S141" i="1" s="1"/>
  <c r="R140" i="1"/>
  <c r="R137" i="1"/>
  <c r="S136" i="1"/>
  <c r="R125" i="1"/>
  <c r="S125" i="1" s="1"/>
  <c r="R120" i="1"/>
  <c r="S120" i="1" s="1"/>
  <c r="R160" i="1"/>
  <c r="R311" i="1"/>
  <c r="S311" i="1" s="1"/>
  <c r="R163" i="1"/>
  <c r="R77" i="1"/>
  <c r="R171" i="1"/>
  <c r="R148" i="1"/>
  <c r="S148" i="1" s="1"/>
  <c r="R63" i="1"/>
  <c r="R419" i="1"/>
  <c r="R107" i="1"/>
  <c r="R354" i="1"/>
  <c r="R316" i="1"/>
  <c r="L105" i="1"/>
  <c r="L421" i="1"/>
  <c r="L385" i="1"/>
  <c r="L426" i="1"/>
  <c r="L93" i="1"/>
  <c r="L130" i="1"/>
  <c r="L134" i="1"/>
  <c r="L143" i="1"/>
  <c r="L150" i="1"/>
  <c r="L434" i="1"/>
  <c r="L79" i="1"/>
  <c r="L293" i="1"/>
  <c r="L313" i="1"/>
  <c r="L157" i="1"/>
  <c r="L173" i="1"/>
  <c r="L177" i="1"/>
  <c r="L218" i="1"/>
  <c r="L258" i="1"/>
  <c r="L253" i="1"/>
  <c r="L317" i="1"/>
  <c r="L329" i="1"/>
  <c r="L165" i="1"/>
  <c r="L262" i="1"/>
  <c r="L389" i="1"/>
  <c r="L356" i="1"/>
  <c r="L363" i="1"/>
  <c r="L370" i="1"/>
  <c r="L65" i="1"/>
  <c r="S65" i="1"/>
  <c r="L68" i="1"/>
  <c r="S68" i="1"/>
  <c r="L91" i="1"/>
  <c r="S91" i="1"/>
  <c r="L101" i="1"/>
  <c r="S101" i="1"/>
  <c r="L42" i="1"/>
  <c r="S42" i="1"/>
  <c r="L22" i="1"/>
  <c r="S22" i="1"/>
  <c r="L20" i="1"/>
  <c r="S20" i="1"/>
  <c r="L17" i="1"/>
  <c r="S17" i="1"/>
  <c r="L16" i="1"/>
  <c r="S16" i="1"/>
  <c r="L14" i="1"/>
  <c r="S14" i="1"/>
  <c r="L21" i="1"/>
  <c r="S21" i="1"/>
  <c r="L36" i="1"/>
  <c r="S36" i="1"/>
  <c r="L67" i="1"/>
  <c r="S67" i="1"/>
  <c r="L149" i="1"/>
  <c r="S149" i="1"/>
  <c r="L193" i="1"/>
  <c r="S193" i="1"/>
  <c r="L70" i="1"/>
  <c r="S70" i="1"/>
  <c r="L83" i="1"/>
  <c r="S83" i="1"/>
  <c r="L85" i="1"/>
  <c r="S85" i="1"/>
  <c r="L95" i="1"/>
  <c r="S95" i="1"/>
  <c r="L97" i="1"/>
  <c r="L98" i="1" s="1"/>
  <c r="S97" i="1"/>
  <c r="L100" i="1"/>
  <c r="L102" i="1" s="1"/>
  <c r="S100" i="1"/>
  <c r="L247" i="1"/>
  <c r="S247" i="1"/>
  <c r="L237" i="1"/>
  <c r="S237" i="1"/>
  <c r="L236" i="1"/>
  <c r="L238" i="1" s="1"/>
  <c r="S236" i="1"/>
  <c r="L53" i="1"/>
  <c r="L54" i="1" s="1"/>
  <c r="S53" i="1"/>
  <c r="L81" i="1"/>
  <c r="S81" i="1"/>
  <c r="L86" i="1"/>
  <c r="S86" i="1"/>
  <c r="L167" i="1"/>
  <c r="S167" i="1"/>
  <c r="L58" i="1"/>
  <c r="S58" i="1"/>
  <c r="L116" i="1"/>
  <c r="S116" i="1"/>
  <c r="L112" i="1"/>
  <c r="L117" i="1" s="1"/>
  <c r="S112" i="1"/>
  <c r="L186" i="1"/>
  <c r="S186" i="1"/>
  <c r="L187" i="1"/>
  <c r="S187" i="1"/>
  <c r="L190" i="1"/>
  <c r="S190" i="1"/>
  <c r="L87" i="1"/>
  <c r="S87" i="1"/>
  <c r="L191" i="1"/>
  <c r="L194" i="1" s="1"/>
  <c r="S191" i="1"/>
  <c r="L192" i="1"/>
  <c r="S192" i="1"/>
  <c r="L196" i="1"/>
  <c r="L197" i="1" s="1"/>
  <c r="S196" i="1"/>
  <c r="L60" i="1"/>
  <c r="S60" i="1"/>
  <c r="L200" i="1"/>
  <c r="L205" i="1" s="1"/>
  <c r="S200" i="1"/>
  <c r="L207" i="1"/>
  <c r="L212" i="1" s="1"/>
  <c r="S207" i="1"/>
  <c r="L211" i="1"/>
  <c r="S211" i="1"/>
  <c r="L18" i="1"/>
  <c r="S18" i="1"/>
  <c r="L66" i="1"/>
  <c r="S66" i="1"/>
  <c r="L26" i="1"/>
  <c r="L29" i="1"/>
  <c r="S29" i="1"/>
  <c r="L30" i="1"/>
  <c r="S30" i="1" s="1"/>
  <c r="L38" i="1"/>
  <c r="L44" i="1"/>
  <c r="L45" i="1" s="1"/>
  <c r="S44" i="1"/>
  <c r="L61" i="1"/>
  <c r="L64" i="1"/>
  <c r="S64" i="1"/>
  <c r="R436" i="1"/>
  <c r="R433" i="1"/>
  <c r="R424" i="1"/>
  <c r="R414" i="1"/>
  <c r="S414" i="1" s="1"/>
  <c r="R413" i="1"/>
  <c r="S413" i="1"/>
  <c r="R412" i="1"/>
  <c r="R409" i="1"/>
  <c r="S409" i="1" s="1"/>
  <c r="R408" i="1"/>
  <c r="S408" i="1" s="1"/>
  <c r="R406" i="1"/>
  <c r="S406" i="1"/>
  <c r="R405" i="1"/>
  <c r="S405" i="1" s="1"/>
  <c r="R404" i="1"/>
  <c r="S404" i="1" s="1"/>
  <c r="R403" i="1"/>
  <c r="S403" i="1"/>
  <c r="R401" i="1"/>
  <c r="S401" i="1" s="1"/>
  <c r="R398" i="1"/>
  <c r="R394" i="1"/>
  <c r="S394" i="1" s="1"/>
  <c r="R393" i="1"/>
  <c r="S393" i="1"/>
  <c r="R376" i="1"/>
  <c r="S376" i="1" s="1"/>
  <c r="R375" i="1"/>
  <c r="S375" i="1" s="1"/>
  <c r="R374" i="1"/>
  <c r="S374" i="1" s="1"/>
  <c r="R372" i="1"/>
  <c r="R369" i="1"/>
  <c r="S369" i="1" s="1"/>
  <c r="R368" i="1"/>
  <c r="S368" i="1" s="1"/>
  <c r="R367" i="1"/>
  <c r="S367" i="1" s="1"/>
  <c r="R366" i="1"/>
  <c r="S366" i="1" s="1"/>
  <c r="R365" i="1"/>
  <c r="R360" i="1"/>
  <c r="S360" i="1" s="1"/>
  <c r="R358" i="1"/>
  <c r="R353" i="1"/>
  <c r="S353" i="1" s="1"/>
  <c r="R352" i="1"/>
  <c r="S352" i="1" s="1"/>
  <c r="R351" i="1"/>
  <c r="S351" i="1" s="1"/>
  <c r="R349" i="1"/>
  <c r="S349" i="1" s="1"/>
  <c r="R348" i="1"/>
  <c r="S348" i="1" s="1"/>
  <c r="R347" i="1"/>
  <c r="S347" i="1"/>
  <c r="R344" i="1"/>
  <c r="S343" i="1"/>
  <c r="R339" i="1"/>
  <c r="S339" i="1"/>
  <c r="R338" i="1"/>
  <c r="R332" i="1"/>
  <c r="S331" i="1"/>
  <c r="S325" i="1"/>
  <c r="R323" i="1"/>
  <c r="S322" i="1"/>
  <c r="R319" i="1"/>
  <c r="R315" i="1"/>
  <c r="S315" i="1" s="1"/>
  <c r="R309" i="1"/>
  <c r="S309" i="1"/>
  <c r="R308" i="1"/>
  <c r="S308" i="1" s="1"/>
  <c r="R307" i="1"/>
  <c r="S307" i="1"/>
  <c r="R303" i="1"/>
  <c r="S303" i="1"/>
  <c r="R302" i="1"/>
  <c r="S302" i="1" s="1"/>
  <c r="R301" i="1"/>
  <c r="S301" i="1" s="1"/>
  <c r="R300" i="1"/>
  <c r="S300" i="1" s="1"/>
  <c r="R299" i="1"/>
  <c r="S299" i="1" s="1"/>
  <c r="R296" i="1"/>
  <c r="R292" i="1"/>
  <c r="S292" i="1" s="1"/>
  <c r="R290" i="1"/>
  <c r="S290" i="1" s="1"/>
  <c r="R289" i="1"/>
  <c r="S289" i="1" s="1"/>
  <c r="R287" i="1"/>
  <c r="S287" i="1" s="1"/>
  <c r="R284" i="1"/>
  <c r="S284" i="1" s="1"/>
  <c r="R282" i="1"/>
  <c r="R278" i="1"/>
  <c r="R274" i="1"/>
  <c r="S274" i="1" s="1"/>
  <c r="R273" i="1"/>
  <c r="S273" i="1" s="1"/>
  <c r="R272" i="1"/>
  <c r="S272" i="1" s="1"/>
  <c r="R268" i="1"/>
  <c r="R265" i="1"/>
  <c r="R255" i="1"/>
  <c r="R252" i="1"/>
  <c r="S252" i="1" s="1"/>
  <c r="R250" i="1"/>
  <c r="S250" i="1" s="1"/>
  <c r="R249" i="1"/>
  <c r="S249" i="1" s="1"/>
  <c r="R248" i="1"/>
  <c r="S248" i="1"/>
  <c r="R246" i="1"/>
  <c r="S246" i="1" s="1"/>
  <c r="R243" i="1"/>
  <c r="S243" i="1" s="1"/>
  <c r="R242" i="1"/>
  <c r="S242" i="1" s="1"/>
  <c r="R241" i="1"/>
  <c r="S241" i="1" s="1"/>
  <c r="R240" i="1"/>
  <c r="R235" i="1"/>
  <c r="R231" i="1"/>
  <c r="S231" i="1" s="1"/>
  <c r="R230" i="1"/>
  <c r="S230" i="1" s="1"/>
  <c r="R229" i="1"/>
  <c r="S229" i="1" s="1"/>
  <c r="R228" i="1"/>
  <c r="S228" i="1" s="1"/>
  <c r="R227" i="1"/>
  <c r="R224" i="1"/>
  <c r="S224" i="1" s="1"/>
  <c r="R223" i="1"/>
  <c r="S223" i="1"/>
  <c r="R222" i="1"/>
  <c r="S222" i="1" s="1"/>
  <c r="R221" i="1"/>
  <c r="S221" i="1" s="1"/>
  <c r="R220" i="1"/>
  <c r="R217" i="1"/>
  <c r="S217" i="1" s="1"/>
  <c r="R216" i="1"/>
  <c r="S216" i="1" s="1"/>
  <c r="R215" i="1"/>
  <c r="S215" i="1" s="1"/>
  <c r="R214" i="1"/>
  <c r="S214" i="1" s="1"/>
  <c r="R210" i="1"/>
  <c r="S210" i="1" s="1"/>
  <c r="R209" i="1"/>
  <c r="S209" i="1" s="1"/>
  <c r="R208" i="1"/>
  <c r="S208" i="1"/>
  <c r="R204" i="1"/>
  <c r="S204" i="1" s="1"/>
  <c r="R203" i="1"/>
  <c r="S203" i="1" s="1"/>
  <c r="R202" i="1"/>
  <c r="S202" i="1"/>
  <c r="R201" i="1"/>
  <c r="S201" i="1" s="1"/>
  <c r="R199" i="1"/>
  <c r="S199" i="1" s="1"/>
  <c r="R189" i="1"/>
  <c r="S189" i="1" s="1"/>
  <c r="R188" i="1"/>
  <c r="S188" i="1" s="1"/>
  <c r="R185" i="1"/>
  <c r="S185" i="1" s="1"/>
  <c r="R184" i="1"/>
  <c r="S184" i="1"/>
  <c r="R183" i="1"/>
  <c r="S183" i="1"/>
  <c r="R180" i="1"/>
  <c r="R176" i="1"/>
  <c r="R175" i="1"/>
  <c r="R170" i="1"/>
  <c r="S170" i="1" s="1"/>
  <c r="R169" i="1"/>
  <c r="S169" i="1" s="1"/>
  <c r="R168" i="1"/>
  <c r="S168" i="1" s="1"/>
  <c r="R164" i="1"/>
  <c r="S164" i="1"/>
  <c r="R156" i="1"/>
  <c r="S156" i="1" s="1"/>
  <c r="R154" i="1"/>
  <c r="S154" i="1" s="1"/>
  <c r="R153" i="1"/>
  <c r="S153" i="1" s="1"/>
  <c r="R152" i="1"/>
  <c r="S152" i="1"/>
  <c r="R147" i="1"/>
  <c r="S147" i="1" s="1"/>
  <c r="R146" i="1"/>
  <c r="S146" i="1" s="1"/>
  <c r="R132" i="1"/>
  <c r="R129" i="1"/>
  <c r="S129" i="1" s="1"/>
  <c r="R124" i="1"/>
  <c r="S124" i="1" s="1"/>
  <c r="R123" i="1"/>
  <c r="S123" i="1" s="1"/>
  <c r="R122" i="1"/>
  <c r="S122" i="1" s="1"/>
  <c r="R121" i="1"/>
  <c r="S121" i="1" s="1"/>
  <c r="R115" i="1"/>
  <c r="S115" i="1" s="1"/>
  <c r="R114" i="1"/>
  <c r="S114" i="1" s="1"/>
  <c r="R113" i="1"/>
  <c r="S113" i="1" s="1"/>
  <c r="R111" i="1"/>
  <c r="S111" i="1"/>
  <c r="R104" i="1"/>
  <c r="R96" i="1"/>
  <c r="R92" i="1"/>
  <c r="R84" i="1"/>
  <c r="S84" i="1" s="1"/>
  <c r="R82" i="1"/>
  <c r="S82" i="1" s="1"/>
  <c r="R78" i="1"/>
  <c r="S78" i="1" s="1"/>
  <c r="R76" i="1"/>
  <c r="S76" i="1" s="1"/>
  <c r="R73" i="1"/>
  <c r="R69" i="1"/>
  <c r="S69" i="1" s="1"/>
  <c r="R62" i="1"/>
  <c r="S62" i="1" s="1"/>
  <c r="R59" i="1"/>
  <c r="S59" i="1"/>
  <c r="R57" i="1"/>
  <c r="S57" i="1"/>
  <c r="R56" i="1"/>
  <c r="S56" i="1" s="1"/>
  <c r="R52" i="1"/>
  <c r="R49" i="1"/>
  <c r="S49" i="1" s="1"/>
  <c r="R48" i="1"/>
  <c r="S48" i="1" s="1"/>
  <c r="R47" i="1"/>
  <c r="R43" i="1"/>
  <c r="R39" i="1"/>
  <c r="R33" i="1"/>
  <c r="S33" i="1" s="1"/>
  <c r="R31" i="1"/>
  <c r="R19" i="1"/>
  <c r="S19" i="1" s="1"/>
  <c r="R15" i="1"/>
  <c r="R389" i="1" l="1"/>
  <c r="S387" i="1"/>
  <c r="R396" i="1"/>
  <c r="R105" i="1"/>
  <c r="S104" i="1"/>
  <c r="R54" i="1"/>
  <c r="S52" i="1"/>
  <c r="R34" i="1"/>
  <c r="S31" i="1"/>
  <c r="S176" i="1"/>
  <c r="R212" i="1"/>
  <c r="R334" i="1"/>
  <c r="S332" i="1"/>
  <c r="R279" i="1"/>
  <c r="S278" i="1"/>
  <c r="R275" i="1"/>
  <c r="S268" i="1"/>
  <c r="R238" i="1"/>
  <c r="S235" i="1"/>
  <c r="R205" i="1"/>
  <c r="R157" i="1"/>
  <c r="R262" i="1"/>
  <c r="S260" i="1"/>
  <c r="R426" i="1"/>
  <c r="S424" i="1"/>
  <c r="R378" i="1"/>
  <c r="S372" i="1"/>
  <c r="R297" i="1"/>
  <c r="S296" i="1"/>
  <c r="R293" i="1"/>
  <c r="S282" i="1"/>
  <c r="R181" i="1"/>
  <c r="S180" i="1"/>
  <c r="R177" i="1"/>
  <c r="S175" i="1"/>
  <c r="R134" i="1"/>
  <c r="S132" i="1"/>
  <c r="R98" i="1"/>
  <c r="S96" i="1"/>
  <c r="R45" i="1"/>
  <c r="S43" i="1"/>
  <c r="R40" i="1"/>
  <c r="S39" i="1"/>
  <c r="R130" i="1"/>
  <c r="R305" i="1"/>
  <c r="R88" i="1"/>
  <c r="R266" i="1"/>
  <c r="S265" i="1"/>
  <c r="R258" i="1"/>
  <c r="S255" i="1"/>
  <c r="R50" i="1"/>
  <c r="S47" i="1"/>
  <c r="R23" i="1"/>
  <c r="S15" i="1"/>
  <c r="R450" i="1" s="1"/>
  <c r="R218" i="1"/>
  <c r="R143" i="1"/>
  <c r="S140" i="1"/>
  <c r="R437" i="1"/>
  <c r="S436" i="1"/>
  <c r="R434" i="1"/>
  <c r="S433" i="1"/>
  <c r="R415" i="1"/>
  <c r="S412" i="1"/>
  <c r="R410" i="1"/>
  <c r="S398" i="1"/>
  <c r="R370" i="1"/>
  <c r="S365" i="1"/>
  <c r="R363" i="1"/>
  <c r="S358" i="1"/>
  <c r="R340" i="1"/>
  <c r="S338" i="1"/>
  <c r="R225" i="1"/>
  <c r="S220" i="1"/>
  <c r="L88" i="1"/>
  <c r="L34" i="1"/>
  <c r="R313" i="1"/>
  <c r="R194" i="1"/>
  <c r="R117" i="1"/>
  <c r="R150" i="1"/>
  <c r="R253" i="1"/>
  <c r="L27" i="1"/>
  <c r="S26" i="1"/>
  <c r="L40" i="1"/>
  <c r="S38" i="1"/>
  <c r="L71" i="1"/>
  <c r="S61" i="1"/>
  <c r="R320" i="1"/>
  <c r="S319" i="1"/>
  <c r="R244" i="1"/>
  <c r="S240" i="1"/>
  <c r="R232" i="1"/>
  <c r="S227" i="1"/>
  <c r="S92" i="1"/>
  <c r="R93" i="1"/>
  <c r="R74" i="1"/>
  <c r="S73" i="1"/>
  <c r="L23" i="1"/>
  <c r="L439" i="1" s="1"/>
  <c r="L440" i="1" s="1"/>
  <c r="R161" i="1"/>
  <c r="S160" i="1"/>
  <c r="R165" i="1"/>
  <c r="S163" i="1"/>
  <c r="R79" i="1"/>
  <c r="S77" i="1"/>
  <c r="R173" i="1"/>
  <c r="S171" i="1"/>
  <c r="R71" i="1"/>
  <c r="S63" i="1"/>
  <c r="R421" i="1"/>
  <c r="S419" i="1"/>
  <c r="R108" i="1"/>
  <c r="S107" i="1"/>
  <c r="R356" i="1"/>
  <c r="S354" i="1"/>
  <c r="R317" i="1"/>
  <c r="S316" i="1"/>
  <c r="R439" i="1" l="1"/>
  <c r="R440" i="1" s="1"/>
  <c r="Q449" i="1" s="1"/>
  <c r="R449" i="1" s="1"/>
  <c r="R453" i="1" s="1"/>
</calcChain>
</file>

<file path=xl/sharedStrings.xml><?xml version="1.0" encoding="utf-8"?>
<sst xmlns="http://schemas.openxmlformats.org/spreadsheetml/2006/main" count="1387" uniqueCount="746">
  <si>
    <t>PRESUPUESTO OFICIAL</t>
  </si>
  <si>
    <t>OBJETO: CONTRATAR LA EJECUCIÓN DE LAS OBRAS DE MANTENIMIENTO, MEJORAMIENTO, ADECUACIÓN Y OBRAS COMPLEMENTARIAS EN ESPACIOS DE USO COMUNAL DEL MUNICIPIO DE CHÍA CUNDINAMARCA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</si>
  <si>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</si>
  <si>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PROPUESTA ECONOMICA</t>
  </si>
  <si>
    <t>Nº</t>
  </si>
  <si>
    <t>ÍTEM DE PAGO /REF ICCU - APU</t>
  </si>
  <si>
    <t xml:space="preserve">ESPECIFICACIONES </t>
  </si>
  <si>
    <t>DESCRIPCIÓN</t>
  </si>
  <si>
    <t>UND.</t>
  </si>
  <si>
    <t>CANTIDAD</t>
  </si>
  <si>
    <t>VALOR UNITARIO SIN AIU O SIN IVA</t>
  </si>
  <si>
    <t>VALOR UNITARIO CON AIU O CON IVA</t>
  </si>
  <si>
    <t xml:space="preserve">VALOR TOTAL                                </t>
  </si>
  <si>
    <t>VALOR UNITARIO SIN AIU O SIN IVA OFERTADO</t>
  </si>
  <si>
    <t>VALOR UNITARIO SIN AIU O SIN IVA
CORREGIDO</t>
  </si>
  <si>
    <t>VALOR UNITARIO CON AIU O CON IVA
CORREGIDO</t>
  </si>
  <si>
    <t>VALOR UNITARIO CON AIU O CON IVA CORREGIDO x CANTIDAD</t>
  </si>
  <si>
    <t>VERIFICACIÓN</t>
  </si>
  <si>
    <t>GENERAL</t>
  </si>
  <si>
    <t>PARTICULAR</t>
  </si>
  <si>
    <t>VEREDA TIQUIZA (ESCENARIO DEPORTIVO)</t>
  </si>
  <si>
    <t>1.1</t>
  </si>
  <si>
    <t>CANCHA</t>
  </si>
  <si>
    <t>1.1.1</t>
  </si>
  <si>
    <t>ICCU-CONSTRUCCIÓN-14.46</t>
  </si>
  <si>
    <t>GRAMA SINTÉTICA PARA CAMPOS DEPORTIVOS</t>
  </si>
  <si>
    <t>M2</t>
  </si>
  <si>
    <t>1.1.2</t>
  </si>
  <si>
    <t>ICCU-CONSTRUCCIÓN-2.7</t>
  </si>
  <si>
    <t>VIGA DE AMARRE EN CONCRETO 3500 PSI</t>
  </si>
  <si>
    <t>M3</t>
  </si>
  <si>
    <t>1.1.3</t>
  </si>
  <si>
    <t>ICCU-CONSTRUCCIÓN-4.22</t>
  </si>
  <si>
    <t>ACERO FIGURADO 60000 PSI</t>
  </si>
  <si>
    <t>KG</t>
  </si>
  <si>
    <t>1.1.4</t>
  </si>
  <si>
    <t>ICCU-CONSTRUCCIÓN-19.10</t>
  </si>
  <si>
    <t>CERRAMIENTO CONTRA IMPACTO  H=5.00M TIPO IDRDCERRAMIENTO CONTRA IMPACTO  H=5.00M TIPO IDRD. INC CIMENTACION</t>
  </si>
  <si>
    <t>ML</t>
  </si>
  <si>
    <t>1.1.5</t>
  </si>
  <si>
    <t>ICCU-CONSTRUCCIÓN-10.27</t>
  </si>
  <si>
    <t>CERRAMIENTO EN POSTES Y PANELES GALVANIZADOS (REJA CONTEMPORANEA) H: 4.80 MTS</t>
  </si>
  <si>
    <t>ICCU-CONSTRUCCIÓN-10.10</t>
  </si>
  <si>
    <t>1.1.6</t>
  </si>
  <si>
    <t>ICCU-URBANISMO-6.2</t>
  </si>
  <si>
    <t>BANCA EN CONCRETO M-30</t>
  </si>
  <si>
    <t>UN</t>
  </si>
  <si>
    <t>1.1.7</t>
  </si>
  <si>
    <t>ICCU-URBANISMO-6.10</t>
  </si>
  <si>
    <t>CANECA EN ACERO INOXIDABLE TIPO BARCELONA</t>
  </si>
  <si>
    <t>ICCU-CONSTRUCCIÓN-10.28</t>
  </si>
  <si>
    <t>1.1.8</t>
  </si>
  <si>
    <t>ICCU-CONSTRUCCIÓN-11.34</t>
  </si>
  <si>
    <t>RED SANITARIA PVC-S 6". INC ACCESORIOS</t>
  </si>
  <si>
    <t>ICCU-CONSTRUCCIÓN-14.48</t>
  </si>
  <si>
    <t>1.1.9</t>
  </si>
  <si>
    <t>ICCU-URBANISMO-6.13</t>
  </si>
  <si>
    <t>CICLOPARQUEADERO M100 TIPO 1</t>
  </si>
  <si>
    <t>SUBTOTAL</t>
  </si>
  <si>
    <t>BARRIO LOS ZIPAS (SALÓN COMUNAL)</t>
  </si>
  <si>
    <t>2.1</t>
  </si>
  <si>
    <t>ESTRUCTURAS EN CONCRETO</t>
  </si>
  <si>
    <t>2.1.1</t>
  </si>
  <si>
    <t>ICCU-CONSTRUCCIÓN-4.28</t>
  </si>
  <si>
    <t xml:space="preserve">VIGA CANAL EN CONCRETO 3500 PSI </t>
  </si>
  <si>
    <t>2.2</t>
  </si>
  <si>
    <t>CUBIERTA</t>
  </si>
  <si>
    <t>2.2.1</t>
  </si>
  <si>
    <t>ICCU-CONSTRUCCIÓN-15.10</t>
  </si>
  <si>
    <t>CIELO RASO EN PVC e=7 mm (INCLUYE ESTRUCTURA DE APOYO)</t>
  </si>
  <si>
    <t>2.2.2</t>
  </si>
  <si>
    <t>ICCU-CONSTRUCCIÓN-7.13</t>
  </si>
  <si>
    <t>CANAL PVC AMAZONAS</t>
  </si>
  <si>
    <t>2.2.3</t>
  </si>
  <si>
    <t>ICCU-CONSTRUCCIÓN-7.24</t>
  </si>
  <si>
    <t>TEJA FIBROCEMENTO No. 8</t>
  </si>
  <si>
    <t>2.2.4</t>
  </si>
  <si>
    <t>ICCU-CONSTRUCCIÓN-7.34</t>
  </si>
  <si>
    <t>FLANCHE EN LÁMINA GALVANIZADA CAL. 22; DS=30</t>
  </si>
  <si>
    <t>2.2.5</t>
  </si>
  <si>
    <t>ESTESTRUCTURA  EN PERFILES LÁMINA DELGADA (LÁMINA CR), PARA CUBIERTAS, INCLUYE: SOLDADURA, CORREAS, CERCHAS, COLUMNAS, VIGAS DE AMARR, TORNILLERÍA, ANTICORROSIVO Y ESMALTE . CONTEMPLA TAMBIÉN:FABRICACIÓN, SUMINISTRO Y MONTAJE. NO INCLUYE , CONTRAVIENTOS, TENSORES Y PLATINERÍA</t>
  </si>
  <si>
    <t>2.3</t>
  </si>
  <si>
    <t>MAMPOSTERIA</t>
  </si>
  <si>
    <t>2.3.1</t>
  </si>
  <si>
    <t>ICCU-CONSTRUCCIÓN-5.9</t>
  </si>
  <si>
    <t>MURO DRYWALL DOBLE CARA 0.12 M</t>
  </si>
  <si>
    <t>2.3.2</t>
  </si>
  <si>
    <t>ICCU-CONSTRUCCIÓN-6.17</t>
  </si>
  <si>
    <t>PAÑETE LISO MUROS 1:4, E=1.5 CM</t>
  </si>
  <si>
    <t>2.3.3</t>
  </si>
  <si>
    <t>ICCU-CONSTRUCCIÓN-18.23</t>
  </si>
  <si>
    <t>VINILO SOBRE PAÑETE 2 MANOS</t>
  </si>
  <si>
    <t>2.3.4</t>
  </si>
  <si>
    <t>ICCU-CONSTRUCCIÓN-5.27</t>
  </si>
  <si>
    <t>MURO EN BLOQUE Nº 5 E=0.23 M</t>
  </si>
  <si>
    <t>2.4</t>
  </si>
  <si>
    <t>PISOS</t>
  </si>
  <si>
    <t>2.4.1</t>
  </si>
  <si>
    <t>ICCU-CONSTRUCCIÓN-14.1</t>
  </si>
  <si>
    <t>BALDOSA CERÁMICA PISO-PARED 20X20 CALIDAD PRIMERA</t>
  </si>
  <si>
    <t>2.4.2</t>
  </si>
  <si>
    <t>ICCU-CONSTRUCCIÓN-14.6</t>
  </si>
  <si>
    <t>BALDOSA INSTITUCIONAL GRANO MARMOL P2; PAYANDE FONDO BLANCO. INCLUYE ALISTADO</t>
  </si>
  <si>
    <t>2.4.3</t>
  </si>
  <si>
    <t>ICCU-CONSTRUCCIÓN-14.39</t>
  </si>
  <si>
    <t>DESTRONQUE Y PULIDO DE PLOMO BALDOSA GRANO DE MÁRMOL N.5</t>
  </si>
  <si>
    <t>2.5</t>
  </si>
  <si>
    <t>CARPINTERÍA METALICA</t>
  </si>
  <si>
    <t>2.5.1</t>
  </si>
  <si>
    <t>ICCU-CONSTRUCCIÓN-10.4</t>
  </si>
  <si>
    <t>MARCO PARA PUERTA EN LÁMINA CAL 18 -0.8</t>
  </si>
  <si>
    <t>2.5.2</t>
  </si>
  <si>
    <t>ICCU-CONSTRUCCIÓN-10.19</t>
  </si>
  <si>
    <t>VENTANA EN ALUMINIO  CORREDIZA</t>
  </si>
  <si>
    <t>2.5.3</t>
  </si>
  <si>
    <t>ICCU-CONSTRUCCIÓN-10.8</t>
  </si>
  <si>
    <t>PUERTA VENTANA EN LÁMINA CAL 18 INC. ANTICORROSIVO</t>
  </si>
  <si>
    <t>2.6</t>
  </si>
  <si>
    <t>CARPINTERÍA MADERA</t>
  </si>
  <si>
    <t>2.6.1</t>
  </si>
  <si>
    <t>ICCU-CONSTRUCCIÓN-9.23</t>
  </si>
  <si>
    <t xml:space="preserve">ESPEJO INCOLORO 3 MM SIN BISELAR </t>
  </si>
  <si>
    <t>2.6.2</t>
  </si>
  <si>
    <t>ICCU-CONSTRUCCIÓN-9.28</t>
  </si>
  <si>
    <t>VIDRIO TEMPLADO PULIDO 8 MM</t>
  </si>
  <si>
    <t>2.7</t>
  </si>
  <si>
    <t>INSTALACIONES ELECTRICAS</t>
  </si>
  <si>
    <t>2.7.1</t>
  </si>
  <si>
    <t>ICCU-CONSTRUCCIÓN-12.37</t>
  </si>
  <si>
    <t>ACOMETIDA AÉREA TRIFÁSICA 3xNo.4AWG + 1xNo.6 - CU - ANTIFRAUDE</t>
  </si>
  <si>
    <t>2.7.2</t>
  </si>
  <si>
    <t>ICCU-CONSTRUCCIÓN-12.56</t>
  </si>
  <si>
    <t>TUBERÍA CONDUIT PVC 1 1/2" - SCH. 40 (intermedio) INC. ACCESORIOS</t>
  </si>
  <si>
    <t>2.7.3</t>
  </si>
  <si>
    <t>ICCU-CONSTRUCCIÓN-12.68</t>
  </si>
  <si>
    <t>TABLERO DISTRIBUCIÓN TRIFÁSICO - 5 H - 200A - 600V - 12 CIRCUITOS (SIN BREAKERS), CON PUERTA, CHAPA Y ESPACIO PARA TOTALIZADOR</t>
  </si>
  <si>
    <t>2.7.4</t>
  </si>
  <si>
    <t>ICCU-CONSTRUCCIÓN-12.96</t>
  </si>
  <si>
    <t>SALIDA TOMACORRIENTE TRIFÁSICA - 3P - 50A - 250V (NEMA 10-50R), INCLUYE: CAJA, ELEMENTOS DE FIJACIÓN, TRAMO DE 4m DE TUBERÍA PVC 3/4" Y CIRCUITO RAMAL (No.8AWG)</t>
  </si>
  <si>
    <t>2.7.5</t>
  </si>
  <si>
    <t>ICCU-CONSTRUCCIÓN-21.7</t>
  </si>
  <si>
    <t>AMPLIFICADOR 300W</t>
  </si>
  <si>
    <t>2.7.6</t>
  </si>
  <si>
    <t>ICCU-CONSTRUCCIÓN-21.8</t>
  </si>
  <si>
    <t>ACOMETIDA CABLE RG-6 PARA MICRÓFONO, INC TUBERIA PVC 1/2  Y ACCESORIOS</t>
  </si>
  <si>
    <t>2.7.7</t>
  </si>
  <si>
    <t>ICCU-CONSTRUCCIÓN-21.9</t>
  </si>
  <si>
    <t>MICRÓFONO PG 48LC (INCLUYE BASE)</t>
  </si>
  <si>
    <t>2.7.8</t>
  </si>
  <si>
    <t>ICCU-CONSTRUCCIÓN-21.10</t>
  </si>
  <si>
    <t>TOMA PARA MICRÓFONO</t>
  </si>
  <si>
    <t>2.7.9</t>
  </si>
  <si>
    <t>ICCU-CONSTRUCCIÓN-21.11</t>
  </si>
  <si>
    <t>CABLE BLINDADO STEREO PARA MICRÓFONO</t>
  </si>
  <si>
    <t>2.7.10</t>
  </si>
  <si>
    <t>ICCU-CONSTRUCCIÓN-21.12</t>
  </si>
  <si>
    <t>SPLITERS</t>
  </si>
  <si>
    <t>2.7.11</t>
  </si>
  <si>
    <t>ICCU-CONSTRUCCIÓN-21.28</t>
  </si>
  <si>
    <t>CABLE UTP CATEGORÍA 6A</t>
  </si>
  <si>
    <t>2.7.12</t>
  </si>
  <si>
    <t>ICCU-CONSTRUCCIÓN-21.25</t>
  </si>
  <si>
    <t>SALIDA DE DATOS COMPLETA (INCLUYE FACE PLATE Y MARCACIÓN)</t>
  </si>
  <si>
    <t>2.7.13</t>
  </si>
  <si>
    <t>ICCU-CONSTRUCCIÓN-21.23</t>
  </si>
  <si>
    <t>PATCH PANEL 48 PUERTOS CATEGORÍA 6A</t>
  </si>
  <si>
    <t>2.7.14</t>
  </si>
  <si>
    <t>ICCU-CONSTRUCCIÓN-21.32</t>
  </si>
  <si>
    <t>CANALETA PLÁSTICA 13X7 MM</t>
  </si>
  <si>
    <t>2.7.15</t>
  </si>
  <si>
    <t>ICCU-CONSTRUCCIÓN-21.5</t>
  </si>
  <si>
    <t>PARLANTE-CIELO FALSO</t>
  </si>
  <si>
    <t>2.8</t>
  </si>
  <si>
    <t>URBANISMO</t>
  </si>
  <si>
    <t>2.8.1</t>
  </si>
  <si>
    <t>ICCU-CONSTRUCCIÓN-18.32</t>
  </si>
  <si>
    <t>ASEO FINAL DE OBRA</t>
  </si>
  <si>
    <t>2.9</t>
  </si>
  <si>
    <t>REDES DE GAS</t>
  </si>
  <si>
    <t>2.9.1</t>
  </si>
  <si>
    <t>ICCU-CONSTRUCCIÓN-20.16</t>
  </si>
  <si>
    <t>ACOMETIDA GAS 1/2"  (INCLUYE TUBERIA 1/2" SCH 40, MEDIDOR, VALVULA, REGULADOR, ELEVADOR, ACCESORIOS)</t>
  </si>
  <si>
    <t>2.9.2</t>
  </si>
  <si>
    <t>ICCU-CONSTRUCCIÓN-20.2</t>
  </si>
  <si>
    <t>TUBERÍA COBRE 3/4" TIPO L (INCLUYE ACCESORIOS)</t>
  </si>
  <si>
    <t>2.9.3</t>
  </si>
  <si>
    <t>ICCU-CONSTRUCCIÓN-20.11</t>
  </si>
  <si>
    <t>VÁLVULA DE BOLA GAS 3/4"</t>
  </si>
  <si>
    <t>2.10</t>
  </si>
  <si>
    <t>INSTALACIONES HIDRAULICAS</t>
  </si>
  <si>
    <t>2.10.1</t>
  </si>
  <si>
    <t>ICCU-CONSTRUCCIÓN-17.5</t>
  </si>
  <si>
    <t>SUMINISTRO E INSTALACIÓN LAVAMANOS PEDESTAL (INCLUYE GRIFERÍA)</t>
  </si>
  <si>
    <t>2.10.2</t>
  </si>
  <si>
    <t>ICCU-CONSTRUCCIÓN-17.2</t>
  </si>
  <si>
    <t>SUMINISTRO E INSTALACIÓN SANITARIO FLUXÓMETRO (INCLUYE GRIFERÍA)</t>
  </si>
  <si>
    <t>2.10.3</t>
  </si>
  <si>
    <t>ICCU-CONSTRUCCIÓN-17.13</t>
  </si>
  <si>
    <t>SUMINISTRO E INSTALACIÓN LAVAPLATOS DE SOBREPONER EN ACERO INOXIDABLE 120 X 60 cm (INCLUYE ACCESORIOS Y GRIFERÍA)</t>
  </si>
  <si>
    <t>2.10.4</t>
  </si>
  <si>
    <t>ICCU-CONSTRUCCIÓN-17.16</t>
  </si>
  <si>
    <t xml:space="preserve">BARRA DE SEGURIDAD PISO PARED ACERO INOXIDABLE </t>
  </si>
  <si>
    <t>2.10.5</t>
  </si>
  <si>
    <t>ICCU-CONSTRUCCIÓN-17.17</t>
  </si>
  <si>
    <t>DISPENSADOR DE JABON LIQUIDO ACERO INOXIDABLE  18X11CM</t>
  </si>
  <si>
    <t>2.10.6</t>
  </si>
  <si>
    <t>ICCU-CONSTRUCCIÓN-17.18</t>
  </si>
  <si>
    <t>DISPENSADOR DE PAPEL HIGIENICO ACERO INOXIDABLE  DIAM= 26CM</t>
  </si>
  <si>
    <t>2.10.7</t>
  </si>
  <si>
    <t>ICCU-CONSTRUCCIÓN-17.19</t>
  </si>
  <si>
    <t>BASURERO-PAPELERA ACERO INOXIDABLE 5LT</t>
  </si>
  <si>
    <t>URBANIZACIÓN IBARO II (CANCHA EXISTENTE)</t>
  </si>
  <si>
    <t>3.1</t>
  </si>
  <si>
    <t>PRELIMINARES</t>
  </si>
  <si>
    <t>3.1.1</t>
  </si>
  <si>
    <t>APU</t>
  </si>
  <si>
    <t>DESMONTE Y RETIRO DE CERRAMIENTO EXISTENTES EN ESTADO DE DETERIORO</t>
  </si>
  <si>
    <t>3.1.2</t>
  </si>
  <si>
    <t>ICCU-CONSTRUCCIÓN-1.45</t>
  </si>
  <si>
    <t>RETIRO DE SOBRANTES A UNA DISTANCIA DE 5 KM (INCLUYE CARGUE)</t>
  </si>
  <si>
    <t>3.2</t>
  </si>
  <si>
    <t>PLACA DEPORTIVA</t>
  </si>
  <si>
    <t>3.2.1</t>
  </si>
  <si>
    <t>ICCU-CONSTRUCCIÓN-1.26</t>
  </si>
  <si>
    <t>DEMOLICIÓN PLACA PISO 0.10 M, INC RETIRO</t>
  </si>
  <si>
    <t>3.2.2</t>
  </si>
  <si>
    <t>ICCU-CONSTRUCCIÓN-4.29</t>
  </si>
  <si>
    <t>BASE EN CONCRETO POBRE 1500 PSI</t>
  </si>
  <si>
    <t>3.2.3</t>
  </si>
  <si>
    <t>ICCU-CONSTRUCCIÓN-13.13</t>
  </si>
  <si>
    <t>PLACA BASE CONCRETO 0.10 2500 PSI</t>
  </si>
  <si>
    <t>3.3</t>
  </si>
  <si>
    <t>SUPERFICIE Y DEMARCACIÓN</t>
  </si>
  <si>
    <t>3.3.1</t>
  </si>
  <si>
    <t>ICCU-CONSTRUCCIÓN-14.44</t>
  </si>
  <si>
    <t>PINTURA ACRÍLICA PARA PISOS</t>
  </si>
  <si>
    <t>3.3.2</t>
  </si>
  <si>
    <t>ICCU-CONSTRUCCIÓN-19.6</t>
  </si>
  <si>
    <t>DEMARCACIÓN CON PINTURA TIPO TRÁFICO E=0.10 M</t>
  </si>
  <si>
    <t>3.4</t>
  </si>
  <si>
    <t>CERRAMIENTO MALLA ESLABONADA</t>
  </si>
  <si>
    <t>3.4.1</t>
  </si>
  <si>
    <t>CERRAMIENTO MALLA ESLABONADA C. 10 INC. ÁNGULO (PARAL EN TUBO ESTRUCTURAL GALVANIZADO 2")</t>
  </si>
  <si>
    <t>3.5</t>
  </si>
  <si>
    <t>EQUIPAMIENTO DEPORTIVO</t>
  </si>
  <si>
    <t>3.5.1</t>
  </si>
  <si>
    <t>ICCU-CONSTRUCCIÓN-19.7</t>
  </si>
  <si>
    <t>TABLERO PARA BALONCESTO EN ACRÍLICO 10 MM (PAR)</t>
  </si>
  <si>
    <t>VEREDA BOJACÁ MERCEDES DE CALAHORRA (SALÓN COMUNAL)</t>
  </si>
  <si>
    <t>4.1</t>
  </si>
  <si>
    <t>4.1.1</t>
  </si>
  <si>
    <t>ICCU-CONSTRUCCIÓN-1.10</t>
  </si>
  <si>
    <t>DEMOLICIÓN BALDOSA DE PISO H=0.02 M, INC RETIRO</t>
  </si>
  <si>
    <t>4.1.2</t>
  </si>
  <si>
    <t>ICCU-CONSTRUCCIÓN-1.11</t>
  </si>
  <si>
    <t>DEMOLICIÓN BALDOSA DE PISO H=0.04 M, INC RETIRO</t>
  </si>
  <si>
    <t>4.1.3</t>
  </si>
  <si>
    <t>ICCU-CONSTRUCCIÓN-1.14</t>
  </si>
  <si>
    <t>DEMOLICIÓN CIELO RASO FALSO, INC RETIRO</t>
  </si>
  <si>
    <t>4.1.4</t>
  </si>
  <si>
    <t>ICCU-CONSTRUCCIÓN-1.16</t>
  </si>
  <si>
    <t>DEMOLICIÓN MUROS EN MAMPOSTERÍA 0.15 M, INC RETIRO</t>
  </si>
  <si>
    <t>4.1.5</t>
  </si>
  <si>
    <t>ICCU-CONSTRUCCIÓN-1.33</t>
  </si>
  <si>
    <t>DESMONTE DE CUBIERTAS (TEJA DE BARRO), INC RETIRO</t>
  </si>
  <si>
    <t>4.1.6</t>
  </si>
  <si>
    <t>ICCU-CONSTRUCCIÓN-1.13</t>
  </si>
  <si>
    <t>DEMOLICIÓN PAÑETE MURO, INC RETIRO</t>
  </si>
  <si>
    <t>4.2</t>
  </si>
  <si>
    <t>ESTRUCTURAS</t>
  </si>
  <si>
    <t>4.2.1</t>
  </si>
  <si>
    <t>ICCU-CONSTRUCCIÓN-2.10</t>
  </si>
  <si>
    <t>PILOTE PRE EXCAVADO D=20 CM (INCLUYE RETIRO DE SOBRANTES A UNA DISTANCIA MENOR DE 5 KM), INC. BOMBA</t>
  </si>
  <si>
    <t>4.2.2</t>
  </si>
  <si>
    <t>ICCU-CONSTRUCCIÓN-2.16</t>
  </si>
  <si>
    <t>DADOS EN CONCRETO 3500PSI</t>
  </si>
  <si>
    <t>4.2.3</t>
  </si>
  <si>
    <t>4.2.4</t>
  </si>
  <si>
    <t>ICCU-CONSTRUCCIÓN-5.54</t>
  </si>
  <si>
    <t xml:space="preserve">ANCLAJE 1/2" </t>
  </si>
  <si>
    <t>4.2.5</t>
  </si>
  <si>
    <t>ICCU-CONSTRUCCIÓN-5.56</t>
  </si>
  <si>
    <t xml:space="preserve">ANCLAJE 3/4" </t>
  </si>
  <si>
    <t>4.2.6</t>
  </si>
  <si>
    <t>ICCU-CONSTRUCCIÓN-4.3</t>
  </si>
  <si>
    <t>COLUMNAS 3500 PSI</t>
  </si>
  <si>
    <t>4.2.7</t>
  </si>
  <si>
    <t>ICCU-CONSTRUCCIÓN-4.11</t>
  </si>
  <si>
    <t>ENTREPISOS CASETÓN CON VIGAS, 3500 PSI  H=0.50 m (SIN REFUERZO)</t>
  </si>
  <si>
    <t>4.2.8</t>
  </si>
  <si>
    <t>4.2.9</t>
  </si>
  <si>
    <t>ICCU-CONSTRUCCIÓN-4.27</t>
  </si>
  <si>
    <t>VIGA  CINTA 3500 PSI</t>
  </si>
  <si>
    <t>4.2.10</t>
  </si>
  <si>
    <t>4.2.11</t>
  </si>
  <si>
    <t>ICCU-CONSTRUCCIÓN-4.23</t>
  </si>
  <si>
    <t>REFUERZO MALLA ELECTROSOLDADA</t>
  </si>
  <si>
    <t>4.3</t>
  </si>
  <si>
    <t>4.3.1</t>
  </si>
  <si>
    <t>4.3.2</t>
  </si>
  <si>
    <t>ICCU-CONSTRUCCIÓN-7.43</t>
  </si>
  <si>
    <t>TEJA TERMOACUSTICA TRAPEZOIDAL A360</t>
  </si>
  <si>
    <t>4.4</t>
  </si>
  <si>
    <t>4.4.1</t>
  </si>
  <si>
    <t>ICCU-CONSTRUCCIÓN-5.17</t>
  </si>
  <si>
    <t>MURO EN BLOQUE Nº 5 E=0.12 M</t>
  </si>
  <si>
    <t>SECTOR CENTRO PARQUE LA ALEGRÍA</t>
  </si>
  <si>
    <t>5.1</t>
  </si>
  <si>
    <t>5.1.1</t>
  </si>
  <si>
    <t>ICCU-CONSTRUCCIÓN-1.2</t>
  </si>
  <si>
    <t>CAMPAMENTO 9 M2 CAMPAMENTO 9M2 EN TABLA, TEJA DE ETERNIT, INC. TRANS, MATERIALES</t>
  </si>
  <si>
    <t>5.1.2</t>
  </si>
  <si>
    <t>ICCU-CONSTRUCCIÓN-1.42</t>
  </si>
  <si>
    <t>REPLANTEO MANUAL DE CIMIENTOS</t>
  </si>
  <si>
    <t>5.1.3</t>
  </si>
  <si>
    <t>ICCU-CONSTRUCCIÓN-1.27</t>
  </si>
  <si>
    <t>DEMOLICIÓN PLACA PISO 0.15 M, INC RETIRO</t>
  </si>
  <si>
    <t>5.2</t>
  </si>
  <si>
    <t>OBRAS DE MANTENIMIENTO</t>
  </si>
  <si>
    <t>5.2.1</t>
  </si>
  <si>
    <t>ICCU-CONSTRUCCIÓN-16.2</t>
  </si>
  <si>
    <t>EXCAVACIONES VARIAS A MÁQUINA SIN CLASIFICAR (INCLUYE RETIRO DE SOBRANTES A UNA DISTANCIA MENOR DE 5 KM)</t>
  </si>
  <si>
    <t>5.2.2</t>
  </si>
  <si>
    <t>ICCU-CONSTRUCCIÓN-16.12</t>
  </si>
  <si>
    <t>SUBBASE GRANULAR (NORMA INVIAS 320)</t>
  </si>
  <si>
    <t>5.2.3</t>
  </si>
  <si>
    <t>ICCU-CONSTRUCCIÓN-13.14</t>
  </si>
  <si>
    <t>PLACA BASE CONCRETO 0.15 2500 PSI</t>
  </si>
  <si>
    <t>5.2.4</t>
  </si>
  <si>
    <t>ICCU-CONSTRUCCIÓN-5.1</t>
  </si>
  <si>
    <t>LÍNEAS DE DEMARCACIÓN CON PINTURA EN FRÍO</t>
  </si>
  <si>
    <t>5.2.5</t>
  </si>
  <si>
    <t>5.3</t>
  </si>
  <si>
    <t>OTROS</t>
  </si>
  <si>
    <t>5.3.1</t>
  </si>
  <si>
    <t>ICCU-CONSTRUCCIÓN-14.5</t>
  </si>
  <si>
    <t>ADOQUÍN GRES PEATONAL</t>
  </si>
  <si>
    <t>5.3.2</t>
  </si>
  <si>
    <t>Piso Caucho recicl 3cm (EPDM 1cm+SBR 2cm)  inc. Color</t>
  </si>
  <si>
    <t>5.3.3</t>
  </si>
  <si>
    <t>ICCU-URBANISMO-5.7</t>
  </si>
  <si>
    <t>BORDILLO DE 8X15 CM FUNDIDO EN CONCRETO DE 2500 PSI</t>
  </si>
  <si>
    <t>5.3.4</t>
  </si>
  <si>
    <t>ICCU-URBANISMO-6.15</t>
  </si>
  <si>
    <t>BANCA EN MADERA M-50</t>
  </si>
  <si>
    <t>5.3.5</t>
  </si>
  <si>
    <t>ICCU-CONSTRUCCIÓN-19.1</t>
  </si>
  <si>
    <t>CANCHA MINIBALONCESTO Y/O MINIFÚTBOL (PAR)</t>
  </si>
  <si>
    <t>BARRIO NUESTRA SEÑORA DEL ROSARIO (SALÓN COMUNAL)</t>
  </si>
  <si>
    <t>6.1</t>
  </si>
  <si>
    <t>6.1.1</t>
  </si>
  <si>
    <t>ICCU-CONSTRUCCIÓN-1.1</t>
  </si>
  <si>
    <t>CAMPAMENTO 18M2 EN TABLA, TEJA DE ETERNIT, INC. TRANS, MATERIALES</t>
  </si>
  <si>
    <t>6.2</t>
  </si>
  <si>
    <t>SENDEROS-ANDENES</t>
  </si>
  <si>
    <t>6.2.1</t>
  </si>
  <si>
    <t>ICCU-CONSTRUCCIÓN-1.15</t>
  </si>
  <si>
    <t>DEMOLICIÓN ADOQUÍN SOBRE ARENA, H=0.15 m, INC RETIRO</t>
  </si>
  <si>
    <t>6.2.2</t>
  </si>
  <si>
    <t>6.3</t>
  </si>
  <si>
    <t>PET FRIENDLY</t>
  </si>
  <si>
    <t>6.3.1</t>
  </si>
  <si>
    <t>6.3.2</t>
  </si>
  <si>
    <t>ICCU-CONSTRUCCIÓN-16.8</t>
  </si>
  <si>
    <t>RELLENO EN RECEBO COMÚN COMPACTADO MECÁNICAMENTE</t>
  </si>
  <si>
    <t>6.3.3</t>
  </si>
  <si>
    <t>6.3.4</t>
  </si>
  <si>
    <t>ICCU-CONSTRUCCIÓN-10.26</t>
  </si>
  <si>
    <t>CERRAMIENTO EN POSTES Y PANELES GALVANIZADOS (REJA CLASICA) H: 2.00 MTS</t>
  </si>
  <si>
    <t>6.3.5</t>
  </si>
  <si>
    <t>6.3.6</t>
  </si>
  <si>
    <t>6.4</t>
  </si>
  <si>
    <t>PARQUE INFANTIL</t>
  </si>
  <si>
    <t>6.4.1</t>
  </si>
  <si>
    <t>6.4.2</t>
  </si>
  <si>
    <t>SUMINISTRO E INSTALACIÓN DE JUEGOS INFANTILES Y MÁQUINAS BIOSALUDABLES (ESTRUCTURA TUBULAR POLIDEPORTIVO ASTM-4500 GRADO C, INC. SOLDADURA, TORNILLERÍA, ANTICORROSIVO Y ESMALTE)</t>
  </si>
  <si>
    <t>GL</t>
  </si>
  <si>
    <t>EL CAIRO SAN MIGUEL</t>
  </si>
  <si>
    <t>7.1</t>
  </si>
  <si>
    <t>7.1.1</t>
  </si>
  <si>
    <t>7.2</t>
  </si>
  <si>
    <t>CIMENTACIÓN</t>
  </si>
  <si>
    <t>7.2.1</t>
  </si>
  <si>
    <t>ICCU-CONSTRUCCIÓN-16.4</t>
  </si>
  <si>
    <t>EXCAVACIÓN MANUAL EN MATERIAL COMÚN H=0.0-2.0 M (INCLUYE
RETIRO DE SOBRANTES A UNA DISTANCIA MENOR DE 5 KM)</t>
  </si>
  <si>
    <t>7.2.2</t>
  </si>
  <si>
    <t>ICCU-CONSTRUCCIÓN-2.8</t>
  </si>
  <si>
    <t>ZAPATAS EN CONCRETO 3500 PSI</t>
  </si>
  <si>
    <t>7.2.3</t>
  </si>
  <si>
    <t>7.2.4</t>
  </si>
  <si>
    <t>7.2.5</t>
  </si>
  <si>
    <t>7.2.6</t>
  </si>
  <si>
    <t>7.2.7</t>
  </si>
  <si>
    <t>7.2.8</t>
  </si>
  <si>
    <t>7.2.9</t>
  </si>
  <si>
    <t>ICCU-CONSTRUCCIÓN-16.13</t>
  </si>
  <si>
    <t>BASE GRANULAR  (NORMA INVIAS 330)</t>
  </si>
  <si>
    <t>7.2.10</t>
  </si>
  <si>
    <t>ICCU-CONSTRUCCIÓN-4.6</t>
  </si>
  <si>
    <t>ENTREPISO LÁMINA COLABORANTE 3", CAL 22, H=12 CM,INCL. MALLA DE REFUERZO, CONCRETO DE 3500 PSI</t>
  </si>
  <si>
    <t>7.2.11</t>
  </si>
  <si>
    <t>ICCU-CONSTRUCCIÓN-4.26</t>
  </si>
  <si>
    <t>VIGA AÉREA 3500 PSI</t>
  </si>
  <si>
    <t>7.3</t>
  </si>
  <si>
    <t>7.3.1</t>
  </si>
  <si>
    <t>ICCU-CONSTRUCCIÓN-15.3</t>
  </si>
  <si>
    <t>CIELO RASO BOVEDAS DRYWALL (INCLUYE PINTURA)</t>
  </si>
  <si>
    <t>7.4</t>
  </si>
  <si>
    <t>7.4.1</t>
  </si>
  <si>
    <t>ICCU-CONSTRUCCIÓN-5.31</t>
  </si>
  <si>
    <t>MURO EN LADRILLO PRENSADO MACIZO E=0.24 M</t>
  </si>
  <si>
    <t>7.4.2</t>
  </si>
  <si>
    <t>7.4.3</t>
  </si>
  <si>
    <t>7.4.4</t>
  </si>
  <si>
    <t>ICCU-CONSTRUCCIÓN-5.50</t>
  </si>
  <si>
    <t>LAVADA DE FACHADA</t>
  </si>
  <si>
    <t>7.4.5</t>
  </si>
  <si>
    <t>ICCU-CONSTRUCCIÓN-18.1</t>
  </si>
  <si>
    <t>IMPERMEABILIZACIÓN  FACHADA EN SIKA TRANSPARENTE 10 AÑOS O SIMILAR</t>
  </si>
  <si>
    <t>7.4.6</t>
  </si>
  <si>
    <t>ICCU-CONSTRUCCIÓN-18.9</t>
  </si>
  <si>
    <t>ESMALTE SOBRE LÁMINA LLENA</t>
  </si>
  <si>
    <t>7.5</t>
  </si>
  <si>
    <t>7.5.1</t>
  </si>
  <si>
    <t>ICCU-CONSTRUCCIÓN-13.1</t>
  </si>
  <si>
    <t>ALISTADO ENDURECIDO 1:3, E=0.04</t>
  </si>
  <si>
    <t>7.5.2</t>
  </si>
  <si>
    <t>7.5.3</t>
  </si>
  <si>
    <t>ICCU-CONSTRUCCIÓN-14.3</t>
  </si>
  <si>
    <t>ADOQUÍN CONCRETO 6CM</t>
  </si>
  <si>
    <t>7.5.4</t>
  </si>
  <si>
    <t>ICCU-CONSTRUCCIÓN-14.17</t>
  </si>
  <si>
    <t xml:space="preserve">GUARDAESCOBA GRES Y CERÁMICA </t>
  </si>
  <si>
    <t>7.5.5</t>
  </si>
  <si>
    <t>7.6</t>
  </si>
  <si>
    <t>7.6.1</t>
  </si>
  <si>
    <t>7.6.2</t>
  </si>
  <si>
    <t>ICCU-CONSTRUCCIÓN-10.7</t>
  </si>
  <si>
    <t>PUERTA EN LÁMINA CAL 18 INC. ANTICORROSIVO</t>
  </si>
  <si>
    <t>7.6.3</t>
  </si>
  <si>
    <t>7.6.4</t>
  </si>
  <si>
    <t>ICCU-CONSTRUCCIÓN-10.2</t>
  </si>
  <si>
    <t>CELOSÍA ALUMINIO 100CM X 60 CM</t>
  </si>
  <si>
    <t>7.7</t>
  </si>
  <si>
    <t>7.7.1</t>
  </si>
  <si>
    <t>ICCU-CONSTRUCCIÓN-12.31</t>
  </si>
  <si>
    <t>REFLECTOR 400W CON CAMPANA EN ALUMINIO</t>
  </si>
  <si>
    <t>7.7.2</t>
  </si>
  <si>
    <t>ICCU-CONSTRUCCIÓN-12.13</t>
  </si>
  <si>
    <t>TABLERO PARCIAL 4 CIRCUITOS. INC BREAKER</t>
  </si>
  <si>
    <t>7.7.3</t>
  </si>
  <si>
    <t>ICCU-CONSTRUCCIÓN-12.38</t>
  </si>
  <si>
    <t>ACOMETIDA SUBTERRÁNEA BT - 3F - 4H - 4xNo.8AWG - CU - THHN/THWN-2</t>
  </si>
  <si>
    <t>7.7.4</t>
  </si>
  <si>
    <t>ICCU-CONSTRUCCIÓN-12.94</t>
  </si>
  <si>
    <t>SALIDA TOMACORRIENTE BIFÁSICA - 2P + T - 20A - 250V (NEMA 6-20R), INCLUYE: CAJA, ELEMENTOS DE FIJACIÓN, TRAMO DE 4m DE TUBERÍA PVC 1/2" Y CIRCUITO RAMAL (No.12AWG)</t>
  </si>
  <si>
    <t>7.7.5</t>
  </si>
  <si>
    <t>ICCU-CONSTRUCCIÓN-12.23</t>
  </si>
  <si>
    <t>LÁMPARA A PRUEBA DE HUMEDAD TIPO TORTUGA</t>
  </si>
  <si>
    <t>7.8</t>
  </si>
  <si>
    <t>7.8.1</t>
  </si>
  <si>
    <t>ICCU-CONSTRUCCIÓN-7.3</t>
  </si>
  <si>
    <t>BAJANTE PVC (AMAZONAS, RAINGO)</t>
  </si>
  <si>
    <t>7.8.2</t>
  </si>
  <si>
    <t>7.8.3</t>
  </si>
  <si>
    <t>7.8.4</t>
  </si>
  <si>
    <t>ICCU-CONSTRUCCIÓN-13.6</t>
  </si>
  <si>
    <t>CAÑUELA CONCRETO 2000 PSI 0.20X0.12</t>
  </si>
  <si>
    <t>7.8.5</t>
  </si>
  <si>
    <t>SALÓN COMUNAL SAMARIA SECTOR URBANO SAMARIA</t>
  </si>
  <si>
    <t>8.1</t>
  </si>
  <si>
    <t>8.1.1</t>
  </si>
  <si>
    <t>8.1.2</t>
  </si>
  <si>
    <t>ICCU-CONSTRUCCIÓN-1.34</t>
  </si>
  <si>
    <t>DESMONTE DE CUBIERTAS (ASBESTO CEMENTO), INC RETIRO</t>
  </si>
  <si>
    <t>8.1.3</t>
  </si>
  <si>
    <t>ICCU-CONSTRUCCIÓN-1.32</t>
  </si>
  <si>
    <t>DESMONTE APARATOS SANITARIOS, INC RETIRO</t>
  </si>
  <si>
    <t>8.2</t>
  </si>
  <si>
    <t>8.2.1</t>
  </si>
  <si>
    <t>ICCU-CONSTRUCCIÓN-7.28</t>
  </si>
  <si>
    <t>TEJA TIPO SANDWICH 525-C CAL. 26, POLIURETANO INYECTADO 30MM</t>
  </si>
  <si>
    <t>8.2.2</t>
  </si>
  <si>
    <t>ICCU-CONSTRUCCIÓN-7.5</t>
  </si>
  <si>
    <t>BAJANTE PVC AGUAS LLUVIAS D=4"</t>
  </si>
  <si>
    <t>8.2.3</t>
  </si>
  <si>
    <t>ICCU-CONSTRUCCIÓN-7.18</t>
  </si>
  <si>
    <t>CANAL EN LÁMINA GALVANIZADA CAL. 22; DS=50</t>
  </si>
  <si>
    <t>8.2.4</t>
  </si>
  <si>
    <t>8.3</t>
  </si>
  <si>
    <t>MAMPOSTERIA,  TECHOS Y PINTURAS</t>
  </si>
  <si>
    <t>8.3.1</t>
  </si>
  <si>
    <t>8.3.2</t>
  </si>
  <si>
    <t>ICCU-CONSTRUCCIÓN-18.16</t>
  </si>
  <si>
    <t>ESTUCO Y VINILO 3 MANOS</t>
  </si>
  <si>
    <t>8.3.3</t>
  </si>
  <si>
    <t>8.3.4</t>
  </si>
  <si>
    <t>ICCU-CONSTRUCCIÓN-1.23</t>
  </si>
  <si>
    <t>DEMOLICIÓN PLACA MACIZA 0.25 M, INC RETIRO</t>
  </si>
  <si>
    <t>8.3.5</t>
  </si>
  <si>
    <t>ICCU-CONSTRUCCIÓN-18.30</t>
  </si>
  <si>
    <t>PINTURA TIPO KORAZA PARA EXTERIOR</t>
  </si>
  <si>
    <t>8.3.6</t>
  </si>
  <si>
    <t>ICCU-CONSTRUCCIÓN-18.17</t>
  </si>
  <si>
    <t>ESTUCO Y VINILO 3 MANOS (LINEAL)</t>
  </si>
  <si>
    <t>8.3.7</t>
  </si>
  <si>
    <t>8.4</t>
  </si>
  <si>
    <t>8.4.1</t>
  </si>
  <si>
    <t>ICCU-CONSTRUCCIÓN-13.4</t>
  </si>
  <si>
    <t>ALISTADO PISOS 1:3, E=0.04</t>
  </si>
  <si>
    <t>8.4.2</t>
  </si>
  <si>
    <t>8.4.3</t>
  </si>
  <si>
    <t>8.5</t>
  </si>
  <si>
    <t>8.5.1</t>
  </si>
  <si>
    <t>8.5.2</t>
  </si>
  <si>
    <t>8.6</t>
  </si>
  <si>
    <t>8.6.1</t>
  </si>
  <si>
    <t>8.6.2</t>
  </si>
  <si>
    <t>8.7</t>
  </si>
  <si>
    <t>8.7.1</t>
  </si>
  <si>
    <t>ICCU-CONSTRUCCIÓN-12.15</t>
  </si>
  <si>
    <t>TABLERO PARCIALES 18 CIRCUITOS (INCLUYE TACOS DE 30A)</t>
  </si>
  <si>
    <t>8.7.2</t>
  </si>
  <si>
    <t>ICCU-CONSTRUCCIÓN-12.49</t>
  </si>
  <si>
    <t>CIRCUITO RAMAL 2xNo.10AWG-CU-LH-FR-LS + 1xNo.12AWG(T)-CU desnudo</t>
  </si>
  <si>
    <t>8.7.3</t>
  </si>
  <si>
    <t>ICCU-CONSTRUCCIÓN-12.4</t>
  </si>
  <si>
    <t>SALIDA LÁMPARA. CONMUTABLE PVC COMPLETA. INC INTERRUPTOR</t>
  </si>
  <si>
    <t>8.7.4</t>
  </si>
  <si>
    <t>ICCU-CONSTRUCCIÓN-12.109</t>
  </si>
  <si>
    <t>LUMINARIA PANEL LED CUADRADA - 32W - 40W - 4000K/6000K - IP20 - 120V - DE INCRUSTAR 60cmX60cm</t>
  </si>
  <si>
    <t>8.7.5</t>
  </si>
  <si>
    <t>ICCU-CONSTRUCCIÓN-12.89</t>
  </si>
  <si>
    <t xml:space="preserve">SALIDA INTERRUPTOR CONMUTABLE DOBLE 10A - 250V, INCLUYE: CAJA, ELEMENTOS DE FIJACIÓN, TRAMO DE 4m DE TUBERÍA PVC 1/2" Y CIRCUITO RAMAL </t>
  </si>
  <si>
    <t>8.7.6</t>
  </si>
  <si>
    <t>ICCU-CONSTRUCCIÓN-12.135</t>
  </si>
  <si>
    <t>KIT GENERACIÓN FOTOVOLTAICA 305kWh - 5,0kW - OFF GRID - INCLUYE: PANELES SOLARES FV - INVERSOR - BATERÍAS LITIO - CABLEADO - ESTRUCTURA PARA INSTALACIÓN DE PANELES EN TECHO.  CARACTERÍSTICAS BÁSICAS:  INVERSOR 5,0kW - 120VAC - 60Hz; BATERÍA LITIO - DOD 50% - 250A.h - 12VDC; PANELES FV MONOCRISTALINOS</t>
  </si>
  <si>
    <t>8.7.7</t>
  </si>
  <si>
    <t>ICCU-CONSTRUCCIÓN-12.128</t>
  </si>
  <si>
    <t>LUMINARIA LED - 150W - 4000K/6000K - IP65 - IK08 - 100-277V - HIGH BAY</t>
  </si>
  <si>
    <t>8.8</t>
  </si>
  <si>
    <t>COMPLEMENTARIAS</t>
  </si>
  <si>
    <t>8.8.1</t>
  </si>
  <si>
    <t>ICCU-CONSTRUCCIÓN-10.30</t>
  </si>
  <si>
    <t>BARANDA EN TUBERIA A.N 2" Y 1  1/2", INC ANCLAJES, PLATINAS, ANTICORROSIVO Y ESMALTE</t>
  </si>
  <si>
    <t>8.8.2</t>
  </si>
  <si>
    <t>8.9</t>
  </si>
  <si>
    <t>8.9.1</t>
  </si>
  <si>
    <t>8.9.2</t>
  </si>
  <si>
    <t>8.9.3</t>
  </si>
  <si>
    <t>8.9.4</t>
  </si>
  <si>
    <t>8.9.5</t>
  </si>
  <si>
    <t>8.9.6</t>
  </si>
  <si>
    <t>8.9.7</t>
  </si>
  <si>
    <t>8.9.8</t>
  </si>
  <si>
    <t>ICCU-CONSTRUCCIÓN-11.16</t>
  </si>
  <si>
    <t>PUNTO HIDRÁULICO PVC-P/PARAL 1/2"</t>
  </si>
  <si>
    <t>8.9.9</t>
  </si>
  <si>
    <t>ICCU-CONSTRUCCIÓN-11.19</t>
  </si>
  <si>
    <t>SALIDA SANITARIA PVC-S/PARAL 2"</t>
  </si>
  <si>
    <t>8.9.10</t>
  </si>
  <si>
    <t>ICCU-CONSTRUCCIÓN-11.21</t>
  </si>
  <si>
    <t>SALIDA SANITARIA PVC-S/PARAL 4"</t>
  </si>
  <si>
    <t>8.9.11</t>
  </si>
  <si>
    <t>ICCU-CONSTRUCCIÓN-11.42</t>
  </si>
  <si>
    <t>REVENTILACIÓN 3". INC ACCESORIOS</t>
  </si>
  <si>
    <t>8.9.12</t>
  </si>
  <si>
    <t>ICCU-CONSTRUCCIÓN-11.33</t>
  </si>
  <si>
    <t>RED SANITARIA PVC-S 4". INC ACCESORIOS</t>
  </si>
  <si>
    <t>9.1</t>
  </si>
  <si>
    <t>9.1.1</t>
  </si>
  <si>
    <t>ICCU-CONSTRUCCIÓN-1.39</t>
  </si>
  <si>
    <t>DESMONTE VENTANAS, INC RETIRO</t>
  </si>
  <si>
    <t>9.2</t>
  </si>
  <si>
    <t>9.2.1</t>
  </si>
  <si>
    <t>ICCU-CONSTRUCCIÓN-7.40</t>
  </si>
  <si>
    <t>CUBIERTA EN POLICARBONATO ALVEOLAR 8MM</t>
  </si>
  <si>
    <t>9.2.2</t>
  </si>
  <si>
    <t>9.2.3</t>
  </si>
  <si>
    <t>9.2.4</t>
  </si>
  <si>
    <t>9.2.5</t>
  </si>
  <si>
    <t>ICCU-CONSTRUCCIÓN-7.36</t>
  </si>
  <si>
    <t>MEMBRANA IMPERMEABLE PARA CUBIERTA, TRES CAPAS</t>
  </si>
  <si>
    <t>9.2.6</t>
  </si>
  <si>
    <t>9.3</t>
  </si>
  <si>
    <t>9.3.1</t>
  </si>
  <si>
    <t>9.3.2</t>
  </si>
  <si>
    <t>9.3.3</t>
  </si>
  <si>
    <t>9.3.4</t>
  </si>
  <si>
    <t>9.3.5</t>
  </si>
  <si>
    <t>ICCU-CONSTRUCCIÓN-18.24</t>
  </si>
  <si>
    <t>VINILO SOBRE PAÑETE 2 MANOS (LINEAL)</t>
  </si>
  <si>
    <t>9.3.6</t>
  </si>
  <si>
    <t>9.4</t>
  </si>
  <si>
    <t>9.4.1</t>
  </si>
  <si>
    <t>9.4.2</t>
  </si>
  <si>
    <t>9.5</t>
  </si>
  <si>
    <t>9.5.1</t>
  </si>
  <si>
    <t>ICCU-CONSTRUCCIÓN-10.12</t>
  </si>
  <si>
    <t>DIVISIÓN DE BAÑO ALUMINIO Y VIDRIO TEMPLADO H= 1.8 M, E=6MM</t>
  </si>
  <si>
    <t>9.6</t>
  </si>
  <si>
    <t>9.6.1</t>
  </si>
  <si>
    <t>9.7</t>
  </si>
  <si>
    <t>9.7.1</t>
  </si>
  <si>
    <t>ICCU-URBANISMO-6.14</t>
  </si>
  <si>
    <t>CICLOPARQUEADERO M101 TIPO 2</t>
  </si>
  <si>
    <t>9.7.2</t>
  </si>
  <si>
    <t>9.7.3</t>
  </si>
  <si>
    <t>9.7.4</t>
  </si>
  <si>
    <t>9.8</t>
  </si>
  <si>
    <t>9.8.1</t>
  </si>
  <si>
    <t>9.8.2</t>
  </si>
  <si>
    <t>9.8.3</t>
  </si>
  <si>
    <t>9.9</t>
  </si>
  <si>
    <t>9.9.1</t>
  </si>
  <si>
    <t>ICCU-CONSTRUCCIÓN-11.2</t>
  </si>
  <si>
    <t>ACOMETIDA EN PVC 3/4" 5M. INC CHEQUE , REGISTRO, ACCESORIOS</t>
  </si>
  <si>
    <t>9.9.2</t>
  </si>
  <si>
    <t>ICCU-CONSTRUCCIÓN-11.12</t>
  </si>
  <si>
    <t>LLAVE MANGUERA</t>
  </si>
  <si>
    <t>9.9.3</t>
  </si>
  <si>
    <t>ICCU-CONSTRUCCIÓN-11.30</t>
  </si>
  <si>
    <t>RED SUMINISTRO PVC 3/4". INC ACCESORIOS</t>
  </si>
  <si>
    <t>9.9.4</t>
  </si>
  <si>
    <t>ICCU-CONSTRUCCIÓN-11.37</t>
  </si>
  <si>
    <t>REGISTRO 3/4". INC ACCESORIOS</t>
  </si>
  <si>
    <t>BARRIO SAN JORGE SALÓN COMUNAL</t>
  </si>
  <si>
    <t>10.1</t>
  </si>
  <si>
    <t>10.1.1</t>
  </si>
  <si>
    <t>10.2</t>
  </si>
  <si>
    <t>10.2.1</t>
  </si>
  <si>
    <t>10.2.2</t>
  </si>
  <si>
    <t>10.2.3</t>
  </si>
  <si>
    <t>10.2.4</t>
  </si>
  <si>
    <t>10.2.5</t>
  </si>
  <si>
    <t>10.2.6</t>
  </si>
  <si>
    <t>10.2.7</t>
  </si>
  <si>
    <t>10.2.8</t>
  </si>
  <si>
    <t>10.2.9</t>
  </si>
  <si>
    <t>10.2.10</t>
  </si>
  <si>
    <t>10.3</t>
  </si>
  <si>
    <t>10.3.1</t>
  </si>
  <si>
    <t>10.3.2</t>
  </si>
  <si>
    <t>10.3.3</t>
  </si>
  <si>
    <t>ICCU-CONSTRUCCIÓN-7.32</t>
  </si>
  <si>
    <t>ESTRUCTURA METÁLICA PARA TEJA DE FIBROCEMENTO (TUBO ESTRUCTURAL ABIERTO 4"x2", 15 MM)</t>
  </si>
  <si>
    <t>10.3.4</t>
  </si>
  <si>
    <t>ICCU-CONSTRUCCIÓN-18.4</t>
  </si>
  <si>
    <t>BARNIZ SOBRE MUEBLES</t>
  </si>
  <si>
    <t>10.3.5</t>
  </si>
  <si>
    <t>10.4</t>
  </si>
  <si>
    <t>10.4.1</t>
  </si>
  <si>
    <t>10.4.2</t>
  </si>
  <si>
    <t>10.4.3</t>
  </si>
  <si>
    <t>10.4.4</t>
  </si>
  <si>
    <t>10.4.5</t>
  </si>
  <si>
    <t>10.5</t>
  </si>
  <si>
    <t>10.5.1</t>
  </si>
  <si>
    <t>10.5.2</t>
  </si>
  <si>
    <t>10.5.3</t>
  </si>
  <si>
    <t>10.5.4</t>
  </si>
  <si>
    <t>10.5.5</t>
  </si>
  <si>
    <t>10.5.6</t>
  </si>
  <si>
    <t>10.6</t>
  </si>
  <si>
    <t>10.6.1</t>
  </si>
  <si>
    <t>10.6.2</t>
  </si>
  <si>
    <t>10.6.3</t>
  </si>
  <si>
    <t>10.6.4</t>
  </si>
  <si>
    <t>10.6.5</t>
  </si>
  <si>
    <t>10.7</t>
  </si>
  <si>
    <t>10.7.1</t>
  </si>
  <si>
    <t>10.7.2</t>
  </si>
  <si>
    <t>10.8</t>
  </si>
  <si>
    <t>10.8.1</t>
  </si>
  <si>
    <t>10.8.2</t>
  </si>
  <si>
    <t>10.8.3</t>
  </si>
  <si>
    <t>10.8.4</t>
  </si>
  <si>
    <t>10.8.5</t>
  </si>
  <si>
    <t>ICCU-CONSTRUCCIÓN-12.130</t>
  </si>
  <si>
    <t>LUMINARIA LED - 240W - 4000K/6000K - IP65 - IK08 - 100-277V - HIGH BAY</t>
  </si>
  <si>
    <t>10.9</t>
  </si>
  <si>
    <t>10.9.1</t>
  </si>
  <si>
    <t>10.9.2</t>
  </si>
  <si>
    <t>10.9.3</t>
  </si>
  <si>
    <t>10.9.4</t>
  </si>
  <si>
    <t>10.9.5</t>
  </si>
  <si>
    <t>10.9.6</t>
  </si>
  <si>
    <t>ICCU-VIAS-4.19</t>
  </si>
  <si>
    <t>BARANDA METÁLICA</t>
  </si>
  <si>
    <t>10.9.7</t>
  </si>
  <si>
    <t>10.9.8</t>
  </si>
  <si>
    <t>10.9.9</t>
  </si>
  <si>
    <t>10.9.10</t>
  </si>
  <si>
    <t>ICCU-CONSTRUCCIÓN-13.16</t>
  </si>
  <si>
    <t>TRITURADO GRUESO 3/4</t>
  </si>
  <si>
    <t>10.9.11</t>
  </si>
  <si>
    <t>10.9.12</t>
  </si>
  <si>
    <t>10.10</t>
  </si>
  <si>
    <t>10.10.1</t>
  </si>
  <si>
    <t>10.10.2</t>
  </si>
  <si>
    <t>10.10.3</t>
  </si>
  <si>
    <t>10.11</t>
  </si>
  <si>
    <t>10.11.1</t>
  </si>
  <si>
    <t>10.11.2</t>
  </si>
  <si>
    <t>10.11.3</t>
  </si>
  <si>
    <t>10.11.4</t>
  </si>
  <si>
    <t>VEREDA BOJACÁ CALATRAVA (PARQUE COMUNITÁRIO)</t>
  </si>
  <si>
    <t>11.1</t>
  </si>
  <si>
    <t>11.1.1</t>
  </si>
  <si>
    <t>ICCU-CONSTRUCCIÓN-1.31</t>
  </si>
  <si>
    <t>DESCAPOTE MANUAL Y RETIRO  E= 0.20 M APILE A 15 M</t>
  </si>
  <si>
    <t>11.1.2</t>
  </si>
  <si>
    <t>11.2</t>
  </si>
  <si>
    <t>CERRAMIENTO PERIMETRAL</t>
  </si>
  <si>
    <t>11.2.1</t>
  </si>
  <si>
    <t>11.3</t>
  </si>
  <si>
    <t>MEJORAMIENTO PARQUE</t>
  </si>
  <si>
    <t>11.3.1</t>
  </si>
  <si>
    <t>11.3.2</t>
  </si>
  <si>
    <t>11.3.3</t>
  </si>
  <si>
    <t>11.4</t>
  </si>
  <si>
    <t>11.4.1</t>
  </si>
  <si>
    <t>SUBTOTAL OBRA (INCLUYE AIU)</t>
  </si>
  <si>
    <t>VALOR TOTAL</t>
  </si>
  <si>
    <t>DESCRIPCION</t>
  </si>
  <si>
    <t>PORCENTAJE</t>
  </si>
  <si>
    <t xml:space="preserve">NOTA 2: Cuando la fracción decimal del peso sea  igual o superior a 5 se aproximará por exceso al número entero siguiente del peso y cuando la fracción decimal del peso sea inferior a 5 se aproximará por defecto al número entero del peso. </t>
  </si>
  <si>
    <t>ADMINISTRACIÓN</t>
  </si>
  <si>
    <t>A=</t>
  </si>
  <si>
    <t xml:space="preserve">NOTA 3: El A.I.U y su discriminación deben estar en porcentaje (%). </t>
  </si>
  <si>
    <t>IMPREVISTO</t>
  </si>
  <si>
    <t>I=</t>
  </si>
  <si>
    <t>UTILIDAD</t>
  </si>
  <si>
    <t>U=</t>
  </si>
  <si>
    <t>TOTAL A.I.U</t>
  </si>
  <si>
    <t>A.I.U.=</t>
  </si>
  <si>
    <t>VALOR CORREGIDO</t>
  </si>
  <si>
    <t>CORRECIONES ARITMETICAS VALOR UNITARIO OFERTADO</t>
  </si>
  <si>
    <t>VERIFICACION DEL A.I.U. E IVA</t>
  </si>
  <si>
    <t>VERIFICACION TOTAL OFERTA ECONOMICA</t>
  </si>
  <si>
    <t>NOTA 1:  Se debe tener en cuenta que el PRECIO UNITARIO DE OBRA incluye el valor de A.I.U.</t>
  </si>
  <si>
    <t xml:space="preserve">NOTA 4: Para el cálculo del presupuesto oficial, se formularon cantidades para cada uno de los ítems que conforman el mismo, aclarando que estas podrán aumentar, disminuir o suprimirse durante la ejecución del contrato, y esto no será objeto de futuras reclamaciones. </t>
  </si>
  <si>
    <t xml:space="preserve">NOTA 5: Los proponentes deberan diligenciar unicamente las celdas de la columna denominada "valor unitario sin aiu o sin iva ofertado" y los valores para la "Administración", "Imprevisto" y "Utilidad". </t>
  </si>
  <si>
    <t>(FIRMA)</t>
  </si>
  <si>
    <t>NOMBRE REPRESENTANTE LEGAL</t>
  </si>
  <si>
    <t>NOMBRE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</si>
</sst>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0.0"/>
    <numFmt numFmtId="166" formatCode="_-[$$-240A]* #,##0.00_-;\-[$$-240A]* #,##0.00_-;_-[$$-240A]* &quot;-&quot;??_-;_-@_-"/>
    <numFmt numFmtId="167" formatCode="_ * #,##0.00_ ;_ * \-#,##0.00_ ;_ * &quot;-&quot;??_ ;_ @_ "/>
    <numFmt numFmtId="168" formatCode="_ * #,##0_ ;_ * \-#,##0_ ;_ * &quot;-&quot;??_ ;_ 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u val="singleAccounting"/>
      <sz val="10"/>
      <name val="Arial"/>
      <family val="2"/>
    </font>
    <font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indexed="64"/>
      </right>
      <top/>
      <bottom style="double">
        <color auto="1"/>
      </bottom>
      <diagonal/>
    </border>
  </borders>
  <cellStyleXfs count="10">
    <xf numFmtId="0" fontId="0" fillId="0" borderId="0"/>
    <xf numFmtId="9" fontId="1" fillId="0" borderId="0"/>
    <xf numFmtId="44" fontId="1" fillId="0" borderId="0"/>
    <xf numFmtId="0" fontId="3" fillId="0" borderId="0"/>
    <xf numFmtId="0" fontId="3" fillId="0" borderId="0"/>
    <xf numFmtId="9" fontId="1" fillId="0" borderId="0"/>
    <xf numFmtId="0" fontId="3" fillId="0" borderId="0"/>
    <xf numFmtId="0" fontId="3" fillId="0" borderId="0"/>
    <xf numFmtId="0" fontId="1" fillId="0" borderId="0"/>
    <xf numFmtId="167" fontId="3" fillId="0" borderId="0"/>
  </cellStyleXfs>
  <cellXfs count="194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2" fontId="2" fillId="0" borderId="0" xfId="0" applyNumberFormat="1" applyFont="1" applyAlignment="1" applyProtection="1">
      <alignment vertical="center"/>
      <protection locked="0"/>
    </xf>
    <xf numFmtId="2" fontId="3" fillId="0" borderId="0" xfId="0" applyNumberFormat="1" applyFont="1" applyAlignment="1" applyProtection="1">
      <alignment vertical="center"/>
      <protection locked="0"/>
    </xf>
    <xf numFmtId="44" fontId="2" fillId="0" borderId="0" xfId="2" applyFont="1" applyAlignment="1" applyProtection="1">
      <alignment vertical="center"/>
      <protection locked="0"/>
    </xf>
    <xf numFmtId="164" fontId="2" fillId="0" borderId="0" xfId="2" applyNumberFormat="1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3" fillId="0" borderId="5" xfId="0" applyFont="1" applyBorder="1" applyProtection="1">
      <protection locked="0"/>
    </xf>
    <xf numFmtId="0" fontId="3" fillId="0" borderId="9" xfId="0" applyFont="1" applyBorder="1" applyProtection="1">
      <protection locked="0"/>
    </xf>
    <xf numFmtId="44" fontId="2" fillId="6" borderId="10" xfId="2" applyFont="1" applyFill="1" applyBorder="1" applyAlignment="1" applyProtection="1">
      <alignment vertical="center"/>
      <protection locked="0"/>
    </xf>
    <xf numFmtId="44" fontId="2" fillId="0" borderId="10" xfId="2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44" fontId="2" fillId="0" borderId="10" xfId="2" applyFont="1" applyBorder="1" applyAlignment="1" applyProtection="1">
      <alignment vertical="center" wrapText="1"/>
      <protection locked="0"/>
    </xf>
    <xf numFmtId="0" fontId="3" fillId="0" borderId="0" xfId="6" applyProtection="1">
      <protection locked="0"/>
    </xf>
    <xf numFmtId="10" fontId="3" fillId="7" borderId="14" xfId="1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2" fontId="3" fillId="0" borderId="0" xfId="0" applyNumberFormat="1" applyFont="1" applyProtection="1">
      <protection locked="0"/>
    </xf>
    <xf numFmtId="44" fontId="3" fillId="0" borderId="0" xfId="2" applyFont="1" applyProtection="1">
      <protection locked="0"/>
    </xf>
    <xf numFmtId="164" fontId="3" fillId="0" borderId="0" xfId="2" applyNumberFormat="1" applyFont="1" applyProtection="1">
      <protection locked="0"/>
    </xf>
    <xf numFmtId="10" fontId="1" fillId="0" borderId="0" xfId="1" applyNumberForma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35" xfId="6" applyBorder="1" applyProtection="1">
      <protection locked="0"/>
    </xf>
    <xf numFmtId="0" fontId="3" fillId="0" borderId="36" xfId="0" applyFont="1" applyBorder="1" applyAlignment="1" applyProtection="1">
      <alignment horizontal="center" vertical="center"/>
      <protection locked="0"/>
    </xf>
    <xf numFmtId="0" fontId="3" fillId="0" borderId="36" xfId="0" applyFont="1" applyBorder="1" applyProtection="1">
      <protection locked="0"/>
    </xf>
    <xf numFmtId="0" fontId="3" fillId="0" borderId="36" xfId="0" applyFont="1" applyBorder="1" applyAlignment="1" applyProtection="1">
      <alignment horizontal="center"/>
      <protection locked="0"/>
    </xf>
    <xf numFmtId="168" fontId="3" fillId="0" borderId="36" xfId="9" applyNumberFormat="1" applyBorder="1" applyProtection="1">
      <protection locked="0"/>
    </xf>
    <xf numFmtId="2" fontId="3" fillId="0" borderId="36" xfId="0" applyNumberFormat="1" applyFont="1" applyBorder="1" applyProtection="1">
      <protection locked="0"/>
    </xf>
    <xf numFmtId="44" fontId="3" fillId="0" borderId="36" xfId="2" applyFont="1" applyBorder="1" applyProtection="1">
      <protection locked="0"/>
    </xf>
    <xf numFmtId="164" fontId="3" fillId="0" borderId="36" xfId="2" applyNumberFormat="1" applyFont="1" applyBorder="1" applyProtection="1">
      <protection locked="0"/>
    </xf>
    <xf numFmtId="0" fontId="3" fillId="0" borderId="37" xfId="0" applyFont="1" applyBorder="1" applyProtection="1">
      <protection locked="0"/>
    </xf>
    <xf numFmtId="167" fontId="3" fillId="0" borderId="0" xfId="9" applyProtection="1">
      <protection locked="0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2" fontId="2" fillId="0" borderId="0" xfId="0" applyNumberFormat="1" applyFont="1" applyAlignment="1" applyProtection="1">
      <alignment vertical="center"/>
    </xf>
    <xf numFmtId="2" fontId="3" fillId="0" borderId="0" xfId="0" applyNumberFormat="1" applyFont="1" applyAlignment="1" applyProtection="1">
      <alignment vertical="center"/>
    </xf>
    <xf numFmtId="44" fontId="2" fillId="0" borderId="0" xfId="2" applyFont="1" applyAlignment="1" applyProtection="1">
      <alignment vertical="center"/>
    </xf>
    <xf numFmtId="164" fontId="2" fillId="0" borderId="0" xfId="2" applyNumberFormat="1" applyFont="1" applyAlignment="1" applyProtection="1">
      <alignment vertical="center"/>
    </xf>
    <xf numFmtId="0" fontId="3" fillId="0" borderId="0" xfId="0" applyFont="1" applyProtection="1"/>
    <xf numFmtId="0" fontId="3" fillId="0" borderId="1" xfId="0" applyFont="1" applyBorder="1" applyAlignment="1" applyProtection="1">
      <alignment horizontal="center"/>
    </xf>
    <xf numFmtId="0" fontId="0" fillId="0" borderId="2" xfId="0" applyBorder="1" applyProtection="1"/>
    <xf numFmtId="0" fontId="4" fillId="0" borderId="3" xfId="0" applyFont="1" applyBorder="1" applyAlignment="1" applyProtection="1">
      <alignment horizontal="center" vertical="center" wrapText="1"/>
    </xf>
    <xf numFmtId="2" fontId="3" fillId="0" borderId="4" xfId="0" applyNumberFormat="1" applyFont="1" applyBorder="1" applyAlignment="1" applyProtection="1">
      <alignment horizontal="center"/>
    </xf>
    <xf numFmtId="0" fontId="0" fillId="0" borderId="4" xfId="0" applyBorder="1" applyProtection="1"/>
    <xf numFmtId="0" fontId="3" fillId="0" borderId="5" xfId="0" applyFont="1" applyBorder="1" applyProtection="1"/>
    <xf numFmtId="0" fontId="4" fillId="0" borderId="6" xfId="0" applyFont="1" applyBorder="1" applyAlignment="1" applyProtection="1">
      <alignment horizontal="center"/>
    </xf>
    <xf numFmtId="0" fontId="0" fillId="0" borderId="7" xfId="0" applyBorder="1" applyProtection="1"/>
    <xf numFmtId="0" fontId="0" fillId="0" borderId="8" xfId="0" applyBorder="1" applyProtection="1"/>
    <xf numFmtId="0" fontId="3" fillId="0" borderId="9" xfId="0" applyFont="1" applyBorder="1" applyProtection="1"/>
    <xf numFmtId="0" fontId="5" fillId="2" borderId="10" xfId="3" applyFont="1" applyFill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wrapText="1"/>
    </xf>
    <xf numFmtId="0" fontId="6" fillId="0" borderId="12" xfId="0" applyFont="1" applyBorder="1" applyAlignment="1" applyProtection="1">
      <alignment horizontal="center" wrapText="1"/>
    </xf>
    <xf numFmtId="0" fontId="5" fillId="0" borderId="0" xfId="0" applyFont="1" applyBorder="1" applyAlignment="1" applyProtection="1"/>
    <xf numFmtId="0" fontId="0" fillId="0" borderId="0" xfId="0" applyBorder="1" applyAlignment="1" applyProtection="1"/>
    <xf numFmtId="0" fontId="3" fillId="3" borderId="10" xfId="0" applyFont="1" applyFill="1" applyBorder="1" applyAlignment="1" applyProtection="1">
      <alignment horizontal="center" vertical="center" wrapText="1"/>
    </xf>
    <xf numFmtId="0" fontId="0" fillId="0" borderId="11" xfId="0" applyBorder="1" applyProtection="1"/>
    <xf numFmtId="0" fontId="0" fillId="0" borderId="12" xfId="0" applyBorder="1" applyProtection="1"/>
    <xf numFmtId="0" fontId="4" fillId="2" borderId="10" xfId="3" applyFont="1" applyFill="1" applyBorder="1" applyAlignment="1" applyProtection="1">
      <alignment horizontal="left" vertical="center"/>
    </xf>
    <xf numFmtId="0" fontId="5" fillId="0" borderId="6" xfId="0" applyFont="1" applyBorder="1" applyAlignment="1" applyProtection="1">
      <alignment horizontal="center"/>
    </xf>
    <xf numFmtId="0" fontId="4" fillId="4" borderId="10" xfId="3" applyFont="1" applyFill="1" applyBorder="1" applyAlignment="1" applyProtection="1">
      <alignment horizontal="center" vertical="center" wrapText="1"/>
    </xf>
    <xf numFmtId="0" fontId="4" fillId="4" borderId="13" xfId="3" applyFont="1" applyFill="1" applyBorder="1" applyAlignment="1" applyProtection="1">
      <alignment horizontal="center" vertical="center" wrapText="1"/>
    </xf>
    <xf numFmtId="0" fontId="4" fillId="0" borderId="13" xfId="4" applyFont="1" applyBorder="1" applyAlignment="1" applyProtection="1">
      <alignment horizontal="center" vertical="center" wrapText="1"/>
    </xf>
    <xf numFmtId="2" fontId="4" fillId="4" borderId="13" xfId="3" applyNumberFormat="1" applyFont="1" applyFill="1" applyBorder="1" applyAlignment="1" applyProtection="1">
      <alignment horizontal="center" vertical="center" wrapText="1"/>
    </xf>
    <xf numFmtId="44" fontId="4" fillId="4" borderId="13" xfId="2" applyFont="1" applyFill="1" applyBorder="1" applyAlignment="1" applyProtection="1">
      <alignment horizontal="center" vertical="center" wrapText="1"/>
    </xf>
    <xf numFmtId="164" fontId="4" fillId="4" borderId="14" xfId="2" applyNumberFormat="1" applyFont="1" applyFill="1" applyBorder="1" applyAlignment="1" applyProtection="1">
      <alignment horizontal="center" vertical="center" wrapText="1"/>
    </xf>
    <xf numFmtId="44" fontId="4" fillId="4" borderId="10" xfId="2" applyFont="1" applyFill="1" applyBorder="1" applyAlignment="1" applyProtection="1">
      <alignment horizontal="center" vertical="center" wrapText="1"/>
    </xf>
    <xf numFmtId="44" fontId="4" fillId="4" borderId="14" xfId="2" applyFont="1" applyFill="1" applyBorder="1" applyAlignment="1" applyProtection="1">
      <alignment horizontal="center" vertical="center" wrapText="1"/>
    </xf>
    <xf numFmtId="44" fontId="4" fillId="4" borderId="0" xfId="2" applyFont="1" applyFill="1" applyAlignment="1" applyProtection="1">
      <alignment horizontal="center" vertical="center" wrapText="1"/>
    </xf>
    <xf numFmtId="0" fontId="0" fillId="0" borderId="15" xfId="0" applyBorder="1" applyProtection="1"/>
    <xf numFmtId="0" fontId="0" fillId="0" borderId="16" xfId="0" applyBorder="1" applyProtection="1"/>
    <xf numFmtId="0" fontId="4" fillId="0" borderId="13" xfId="4" applyFont="1" applyBorder="1" applyAlignment="1" applyProtection="1">
      <alignment horizontal="center" vertical="center" wrapText="1"/>
    </xf>
    <xf numFmtId="0" fontId="0" fillId="0" borderId="17" xfId="0" applyBorder="1" applyProtection="1"/>
    <xf numFmtId="44" fontId="4" fillId="0" borderId="0" xfId="2" applyFont="1" applyAlignment="1" applyProtection="1">
      <alignment horizontal="center" vertical="center" wrapText="1"/>
    </xf>
    <xf numFmtId="1" fontId="7" fillId="5" borderId="10" xfId="0" applyNumberFormat="1" applyFont="1" applyFill="1" applyBorder="1" applyAlignment="1" applyProtection="1">
      <alignment horizontal="center" vertical="center"/>
    </xf>
    <xf numFmtId="0" fontId="7" fillId="5" borderId="13" xfId="0" applyFont="1" applyFill="1" applyBorder="1" applyAlignment="1" applyProtection="1">
      <alignment horizontal="left" vertical="center"/>
    </xf>
    <xf numFmtId="0" fontId="2" fillId="5" borderId="13" xfId="0" applyFont="1" applyFill="1" applyBorder="1" applyAlignment="1" applyProtection="1">
      <alignment vertical="center"/>
    </xf>
    <xf numFmtId="2" fontId="3" fillId="5" borderId="13" xfId="0" applyNumberFormat="1" applyFont="1" applyFill="1" applyBorder="1" applyAlignment="1" applyProtection="1">
      <alignment vertical="center"/>
    </xf>
    <xf numFmtId="44" fontId="2" fillId="5" borderId="13" xfId="2" applyFont="1" applyFill="1" applyBorder="1" applyAlignment="1" applyProtection="1">
      <alignment vertical="center"/>
    </xf>
    <xf numFmtId="44" fontId="2" fillId="5" borderId="18" xfId="2" applyFont="1" applyFill="1" applyBorder="1" applyAlignment="1" applyProtection="1">
      <alignment vertical="center"/>
    </xf>
    <xf numFmtId="164" fontId="2" fillId="5" borderId="14" xfId="2" applyNumberFormat="1" applyFont="1" applyFill="1" applyBorder="1" applyAlignment="1" applyProtection="1">
      <alignment vertical="center"/>
    </xf>
    <xf numFmtId="44" fontId="2" fillId="6" borderId="10" xfId="2" applyFont="1" applyFill="1" applyBorder="1" applyAlignment="1" applyProtection="1">
      <alignment vertical="center"/>
    </xf>
    <xf numFmtId="44" fontId="2" fillId="6" borderId="13" xfId="2" applyFont="1" applyFill="1" applyBorder="1" applyAlignment="1" applyProtection="1">
      <alignment vertical="center"/>
    </xf>
    <xf numFmtId="44" fontId="2" fillId="6" borderId="14" xfId="2" applyFont="1" applyFill="1" applyBorder="1" applyAlignment="1" applyProtection="1">
      <alignment vertical="center"/>
    </xf>
    <xf numFmtId="1" fontId="7" fillId="6" borderId="10" xfId="0" applyNumberFormat="1" applyFont="1" applyFill="1" applyBorder="1" applyAlignment="1" applyProtection="1">
      <alignment horizontal="center" vertical="center"/>
    </xf>
    <xf numFmtId="0" fontId="7" fillId="6" borderId="13" xfId="0" applyFont="1" applyFill="1" applyBorder="1" applyAlignment="1" applyProtection="1">
      <alignment horizontal="left" vertical="center"/>
    </xf>
    <xf numFmtId="0" fontId="2" fillId="6" borderId="13" xfId="0" applyFont="1" applyFill="1" applyBorder="1" applyAlignment="1" applyProtection="1">
      <alignment vertical="center"/>
    </xf>
    <xf numFmtId="2" fontId="3" fillId="6" borderId="13" xfId="0" applyNumberFormat="1" applyFont="1" applyFill="1" applyBorder="1" applyAlignment="1" applyProtection="1">
      <alignment vertical="center"/>
    </xf>
    <xf numFmtId="44" fontId="2" fillId="6" borderId="18" xfId="2" applyFont="1" applyFill="1" applyBorder="1" applyAlignment="1" applyProtection="1">
      <alignment vertical="center"/>
    </xf>
    <xf numFmtId="164" fontId="2" fillId="6" borderId="14" xfId="2" applyNumberFormat="1" applyFont="1" applyFill="1" applyBorder="1" applyAlignment="1" applyProtection="1">
      <alignment vertical="center"/>
    </xf>
    <xf numFmtId="2" fontId="3" fillId="0" borderId="9" xfId="0" applyNumberFormat="1" applyFont="1" applyBorder="1" applyProtection="1"/>
    <xf numFmtId="165" fontId="3" fillId="0" borderId="10" xfId="0" applyNumberFormat="1" applyFont="1" applyBorder="1" applyAlignment="1" applyProtection="1">
      <alignment horizontal="center" vertical="center"/>
    </xf>
    <xf numFmtId="2" fontId="3" fillId="0" borderId="13" xfId="0" applyNumberFormat="1" applyFon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justify" vertical="center" wrapText="1"/>
    </xf>
    <xf numFmtId="0" fontId="3" fillId="0" borderId="13" xfId="0" applyFont="1" applyBorder="1" applyAlignment="1" applyProtection="1">
      <alignment horizontal="center" vertical="center"/>
    </xf>
    <xf numFmtId="44" fontId="2" fillId="0" borderId="13" xfId="2" applyFont="1" applyBorder="1" applyAlignment="1" applyProtection="1">
      <alignment vertical="center"/>
    </xf>
    <xf numFmtId="44" fontId="2" fillId="0" borderId="18" xfId="2" applyFont="1" applyBorder="1" applyAlignment="1" applyProtection="1">
      <alignment vertical="center"/>
    </xf>
    <xf numFmtId="164" fontId="3" fillId="0" borderId="14" xfId="2" applyNumberFormat="1" applyFont="1" applyBorder="1" applyAlignment="1" applyProtection="1">
      <alignment vertical="center"/>
    </xf>
    <xf numFmtId="44" fontId="2" fillId="0" borderId="10" xfId="2" applyFont="1" applyBorder="1" applyAlignment="1" applyProtection="1">
      <alignment vertical="center"/>
    </xf>
    <xf numFmtId="164" fontId="3" fillId="0" borderId="13" xfId="2" applyNumberFormat="1" applyFont="1" applyBorder="1" applyAlignment="1" applyProtection="1">
      <alignment vertical="center"/>
    </xf>
    <xf numFmtId="4" fontId="7" fillId="0" borderId="14" xfId="0" applyNumberFormat="1" applyFont="1" applyBorder="1" applyAlignment="1" applyProtection="1">
      <alignment horizontal="center" vertical="center" wrapText="1"/>
    </xf>
    <xf numFmtId="0" fontId="4" fillId="0" borderId="13" xfId="0" applyFont="1" applyBorder="1" applyAlignment="1" applyProtection="1">
      <alignment vertical="center"/>
    </xf>
    <xf numFmtId="164" fontId="8" fillId="0" borderId="14" xfId="2" applyNumberFormat="1" applyFont="1" applyBorder="1" applyAlignment="1" applyProtection="1">
      <alignment vertical="center"/>
    </xf>
    <xf numFmtId="164" fontId="8" fillId="0" borderId="13" xfId="2" applyNumberFormat="1" applyFont="1" applyBorder="1" applyAlignment="1" applyProtection="1">
      <alignment vertical="center"/>
    </xf>
    <xf numFmtId="44" fontId="2" fillId="0" borderId="14" xfId="2" applyFont="1" applyBorder="1" applyAlignment="1" applyProtection="1">
      <alignment vertical="center"/>
    </xf>
    <xf numFmtId="0" fontId="2" fillId="0" borderId="0" xfId="0" applyFont="1" applyAlignment="1" applyProtection="1">
      <alignment vertical="center" wrapText="1"/>
    </xf>
    <xf numFmtId="165" fontId="3" fillId="0" borderId="10" xfId="0" applyNumberFormat="1" applyFont="1" applyBorder="1" applyAlignment="1" applyProtection="1">
      <alignment horizontal="center" vertical="center" wrapText="1"/>
    </xf>
    <xf numFmtId="2" fontId="3" fillId="0" borderId="13" xfId="0" applyNumberFormat="1" applyFont="1" applyBorder="1" applyAlignment="1" applyProtection="1">
      <alignment horizontal="center" vertical="center" wrapText="1"/>
    </xf>
    <xf numFmtId="0" fontId="3" fillId="0" borderId="13" xfId="0" applyFont="1" applyBorder="1" applyAlignment="1" applyProtection="1">
      <alignment horizontal="center" vertical="center" wrapText="1"/>
    </xf>
    <xf numFmtId="44" fontId="2" fillId="0" borderId="13" xfId="2" applyFont="1" applyBorder="1" applyAlignment="1" applyProtection="1">
      <alignment vertical="center" wrapText="1"/>
    </xf>
    <xf numFmtId="44" fontId="2" fillId="0" borderId="18" xfId="2" applyFont="1" applyBorder="1" applyAlignment="1" applyProtection="1">
      <alignment vertical="center" wrapText="1"/>
    </xf>
    <xf numFmtId="164" fontId="3" fillId="0" borderId="14" xfId="2" applyNumberFormat="1" applyFont="1" applyBorder="1" applyAlignment="1" applyProtection="1">
      <alignment vertical="center" wrapText="1"/>
    </xf>
    <xf numFmtId="0" fontId="3" fillId="0" borderId="0" xfId="0" applyFont="1" applyAlignment="1" applyProtection="1">
      <alignment wrapText="1"/>
    </xf>
    <xf numFmtId="0" fontId="3" fillId="0" borderId="5" xfId="0" applyFont="1" applyBorder="1" applyAlignment="1" applyProtection="1">
      <alignment wrapText="1"/>
    </xf>
    <xf numFmtId="164" fontId="3" fillId="0" borderId="13" xfId="2" applyNumberFormat="1" applyFont="1" applyBorder="1" applyAlignment="1" applyProtection="1">
      <alignment vertical="center" wrapText="1"/>
    </xf>
    <xf numFmtId="44" fontId="2" fillId="0" borderId="0" xfId="2" applyFont="1" applyAlignment="1" applyProtection="1">
      <alignment vertical="center" wrapText="1"/>
    </xf>
    <xf numFmtId="0" fontId="2" fillId="0" borderId="19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vertical="center"/>
    </xf>
    <xf numFmtId="2" fontId="3" fillId="0" borderId="0" xfId="5" applyNumberFormat="1" applyFont="1" applyAlignment="1" applyProtection="1">
      <alignment horizontal="center" vertical="center"/>
    </xf>
    <xf numFmtId="164" fontId="2" fillId="0" borderId="20" xfId="2" applyNumberFormat="1" applyFont="1" applyBorder="1" applyAlignment="1" applyProtection="1">
      <alignment vertical="center"/>
    </xf>
    <xf numFmtId="0" fontId="3" fillId="0" borderId="19" xfId="0" applyFont="1" applyBorder="1" applyProtection="1"/>
    <xf numFmtId="0" fontId="3" fillId="0" borderId="20" xfId="0" applyFont="1" applyBorder="1" applyProtection="1"/>
    <xf numFmtId="0" fontId="3" fillId="0" borderId="0" xfId="6" applyProtection="1"/>
    <xf numFmtId="0" fontId="3" fillId="0" borderId="5" xfId="6" applyBorder="1" applyProtection="1"/>
    <xf numFmtId="0" fontId="3" fillId="0" borderId="19" xfId="6" applyBorder="1" applyAlignment="1" applyProtection="1">
      <alignment horizontal="center" vertical="center"/>
    </xf>
    <xf numFmtId="0" fontId="3" fillId="0" borderId="0" xfId="6" applyAlignment="1" applyProtection="1">
      <alignment horizontal="center"/>
    </xf>
    <xf numFmtId="0" fontId="4" fillId="0" borderId="6" xfId="6" applyFont="1" applyBorder="1" applyAlignment="1" applyProtection="1">
      <alignment horizontal="right" vertical="center"/>
    </xf>
    <xf numFmtId="164" fontId="4" fillId="2" borderId="21" xfId="2" applyNumberFormat="1" applyFont="1" applyFill="1" applyBorder="1" applyAlignment="1" applyProtection="1">
      <alignment vertical="center"/>
    </xf>
    <xf numFmtId="0" fontId="4" fillId="0" borderId="6" xfId="0" applyFont="1" applyBorder="1" applyAlignment="1" applyProtection="1">
      <alignment horizontal="right"/>
    </xf>
    <xf numFmtId="0" fontId="4" fillId="0" borderId="22" xfId="6" applyFont="1" applyBorder="1" applyAlignment="1" applyProtection="1">
      <alignment horizontal="right" vertical="center"/>
    </xf>
    <xf numFmtId="0" fontId="0" fillId="0" borderId="23" xfId="0" applyBorder="1" applyProtection="1"/>
    <xf numFmtId="0" fontId="0" fillId="0" borderId="24" xfId="0" applyBorder="1" applyProtection="1"/>
    <xf numFmtId="164" fontId="4" fillId="2" borderId="25" xfId="2" applyNumberFormat="1" applyFont="1" applyFill="1" applyBorder="1" applyAlignment="1" applyProtection="1">
      <alignment vertical="center"/>
    </xf>
    <xf numFmtId="0" fontId="4" fillId="0" borderId="22" xfId="0" applyFont="1" applyBorder="1" applyAlignment="1" applyProtection="1">
      <alignment horizontal="right"/>
    </xf>
    <xf numFmtId="44" fontId="3" fillId="0" borderId="20" xfId="0" applyNumberFormat="1" applyFont="1" applyBorder="1" applyProtection="1"/>
    <xf numFmtId="0" fontId="3" fillId="0" borderId="26" xfId="6" applyBorder="1" applyAlignment="1" applyProtection="1">
      <alignment horizontal="center" vertical="center"/>
    </xf>
    <xf numFmtId="0" fontId="3" fillId="0" borderId="27" xfId="6" applyBorder="1" applyAlignment="1" applyProtection="1">
      <alignment horizontal="center"/>
    </xf>
    <xf numFmtId="0" fontId="3" fillId="0" borderId="27" xfId="6" applyBorder="1" applyProtection="1"/>
    <xf numFmtId="2" fontId="3" fillId="0" borderId="27" xfId="6" applyNumberFormat="1" applyBorder="1" applyProtection="1"/>
    <xf numFmtId="44" fontId="3" fillId="0" borderId="27" xfId="2" applyFont="1" applyBorder="1" applyProtection="1"/>
    <xf numFmtId="164" fontId="4" fillId="0" borderId="28" xfId="2" applyNumberFormat="1" applyFont="1" applyBorder="1" applyAlignment="1" applyProtection="1">
      <alignment vertical="center"/>
    </xf>
    <xf numFmtId="0" fontId="4" fillId="0" borderId="19" xfId="7" applyFont="1" applyBorder="1" applyAlignment="1" applyProtection="1">
      <alignment horizontal="center" vertical="center"/>
    </xf>
    <xf numFmtId="0" fontId="3" fillId="0" borderId="20" xfId="7" applyBorder="1" applyAlignment="1" applyProtection="1">
      <alignment horizontal="center" vertical="center"/>
    </xf>
    <xf numFmtId="0" fontId="3" fillId="0" borderId="0" xfId="6" applyProtection="1"/>
    <xf numFmtId="0" fontId="0" fillId="0" borderId="20" xfId="0" applyBorder="1" applyProtection="1"/>
    <xf numFmtId="0" fontId="3" fillId="0" borderId="19" xfId="6" applyBorder="1" applyProtection="1"/>
    <xf numFmtId="0" fontId="3" fillId="3" borderId="6" xfId="0" applyFont="1" applyFill="1" applyBorder="1" applyAlignment="1" applyProtection="1">
      <alignment horizontal="justify" vertical="center" wrapText="1"/>
    </xf>
    <xf numFmtId="0" fontId="9" fillId="0" borderId="7" xfId="0" applyFont="1" applyBorder="1" applyProtection="1"/>
    <xf numFmtId="0" fontId="9" fillId="0" borderId="8" xfId="0" applyFont="1" applyBorder="1" applyProtection="1"/>
    <xf numFmtId="3" fontId="4" fillId="3" borderId="6" xfId="0" applyNumberFormat="1" applyFont="1" applyFill="1" applyBorder="1" applyAlignment="1" applyProtection="1">
      <alignment horizontal="center" vertical="center" wrapText="1"/>
    </xf>
    <xf numFmtId="3" fontId="4" fillId="3" borderId="29" xfId="0" applyNumberFormat="1" applyFont="1" applyFill="1" applyBorder="1" applyAlignment="1" applyProtection="1">
      <alignment horizontal="center" vertical="center" wrapText="1"/>
    </xf>
    <xf numFmtId="164" fontId="4" fillId="3" borderId="21" xfId="2" applyNumberFormat="1" applyFont="1" applyFill="1" applyBorder="1" applyAlignment="1" applyProtection="1">
      <alignment horizontal="center" vertical="center"/>
    </xf>
    <xf numFmtId="0" fontId="3" fillId="3" borderId="10" xfId="0" applyFont="1" applyFill="1" applyBorder="1" applyAlignment="1" applyProtection="1">
      <alignment horizontal="justify" vertical="center" wrapText="1"/>
    </xf>
    <xf numFmtId="0" fontId="9" fillId="0" borderId="11" xfId="0" applyFont="1" applyBorder="1" applyProtection="1"/>
    <xf numFmtId="0" fontId="9" fillId="0" borderId="12" xfId="0" applyFont="1" applyBorder="1" applyProtection="1"/>
    <xf numFmtId="3" fontId="4" fillId="3" borderId="10" xfId="0" applyNumberFormat="1" applyFont="1" applyFill="1" applyBorder="1" applyAlignment="1" applyProtection="1">
      <alignment horizontal="center" vertical="center"/>
    </xf>
    <xf numFmtId="44" fontId="4" fillId="3" borderId="13" xfId="2" applyFont="1" applyFill="1" applyBorder="1" applyAlignment="1" applyProtection="1">
      <alignment horizontal="center" vertical="center"/>
    </xf>
    <xf numFmtId="10" fontId="3" fillId="7" borderId="14" xfId="1" applyNumberFormat="1" applyFont="1" applyFill="1" applyBorder="1" applyAlignment="1" applyProtection="1">
      <alignment horizontal="center" vertical="center"/>
    </xf>
    <xf numFmtId="0" fontId="3" fillId="3" borderId="22" xfId="0" applyFont="1" applyFill="1" applyBorder="1" applyAlignment="1" applyProtection="1">
      <alignment horizontal="justify" vertical="center" wrapText="1"/>
    </xf>
    <xf numFmtId="0" fontId="9" fillId="0" borderId="23" xfId="0" applyFont="1" applyBorder="1" applyProtection="1"/>
    <xf numFmtId="0" fontId="9" fillId="0" borderId="24" xfId="0" applyFont="1" applyBorder="1" applyProtection="1"/>
    <xf numFmtId="3" fontId="4" fillId="3" borderId="22" xfId="0" applyNumberFormat="1" applyFont="1" applyFill="1" applyBorder="1" applyAlignment="1" applyProtection="1">
      <alignment horizontal="center" vertical="center"/>
    </xf>
    <xf numFmtId="44" fontId="4" fillId="3" borderId="30" xfId="2" applyFont="1" applyFill="1" applyBorder="1" applyAlignment="1" applyProtection="1">
      <alignment horizontal="center" vertical="center"/>
    </xf>
    <xf numFmtId="10" fontId="3" fillId="7" borderId="25" xfId="1" applyNumberFormat="1" applyFont="1" applyFill="1" applyBorder="1" applyAlignment="1" applyProtection="1">
      <alignment horizontal="center" vertical="center"/>
    </xf>
    <xf numFmtId="0" fontId="3" fillId="0" borderId="26" xfId="0" applyFont="1" applyBorder="1" applyAlignment="1" applyProtection="1">
      <alignment horizontal="center" vertical="center"/>
    </xf>
    <xf numFmtId="0" fontId="3" fillId="0" borderId="27" xfId="0" applyFont="1" applyBorder="1" applyProtection="1"/>
    <xf numFmtId="0" fontId="3" fillId="0" borderId="27" xfId="0" applyFont="1" applyBorder="1" applyAlignment="1" applyProtection="1">
      <alignment horizontal="center"/>
    </xf>
    <xf numFmtId="2" fontId="3" fillId="0" borderId="27" xfId="0" applyNumberFormat="1" applyFont="1" applyBorder="1" applyProtection="1"/>
    <xf numFmtId="164" fontId="3" fillId="0" borderId="28" xfId="2" applyNumberFormat="1" applyFont="1" applyBorder="1" applyProtection="1"/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/>
    </xf>
    <xf numFmtId="2" fontId="3" fillId="0" borderId="0" xfId="0" applyNumberFormat="1" applyFont="1" applyProtection="1"/>
    <xf numFmtId="44" fontId="3" fillId="0" borderId="0" xfId="2" applyFont="1" applyProtection="1"/>
    <xf numFmtId="164" fontId="3" fillId="0" borderId="0" xfId="2" applyNumberFormat="1" applyFont="1" applyProtection="1"/>
    <xf numFmtId="0" fontId="4" fillId="0" borderId="6" xfId="8" applyFont="1" applyBorder="1" applyAlignment="1" applyProtection="1">
      <alignment horizontal="center" vertical="center"/>
    </xf>
    <xf numFmtId="166" fontId="3" fillId="0" borderId="29" xfId="8" applyNumberFormat="1" applyFont="1" applyBorder="1" applyProtection="1"/>
    <xf numFmtId="4" fontId="7" fillId="0" borderId="21" xfId="0" applyNumberFormat="1" applyFont="1" applyBorder="1" applyAlignment="1" applyProtection="1">
      <alignment horizontal="center" vertical="center" wrapText="1"/>
    </xf>
    <xf numFmtId="0" fontId="4" fillId="0" borderId="10" xfId="8" applyFont="1" applyBorder="1" applyAlignment="1" applyProtection="1">
      <alignment horizontal="center" vertical="center" wrapText="1"/>
    </xf>
    <xf numFmtId="0" fontId="4" fillId="0" borderId="0" xfId="0" applyFont="1" applyProtection="1"/>
    <xf numFmtId="0" fontId="4" fillId="0" borderId="22" xfId="8" applyFont="1" applyBorder="1" applyAlignment="1" applyProtection="1">
      <alignment horizontal="center" vertical="center"/>
    </xf>
    <xf numFmtId="4" fontId="7" fillId="0" borderId="25" xfId="0" applyNumberFormat="1" applyFont="1" applyBorder="1" applyAlignment="1" applyProtection="1">
      <alignment horizontal="center" vertical="center" wrapText="1"/>
    </xf>
    <xf numFmtId="0" fontId="3" fillId="0" borderId="19" xfId="8" applyFont="1" applyBorder="1" applyProtection="1"/>
    <xf numFmtId="0" fontId="3" fillId="0" borderId="0" xfId="8" applyFont="1" applyProtection="1"/>
    <xf numFmtId="0" fontId="4" fillId="0" borderId="31" xfId="8" applyFont="1" applyBorder="1" applyAlignment="1" applyProtection="1">
      <alignment horizontal="center" vertical="center"/>
    </xf>
    <xf numFmtId="0" fontId="0" fillId="0" borderId="32" xfId="0" applyBorder="1" applyProtection="1"/>
    <xf numFmtId="0" fontId="0" fillId="0" borderId="33" xfId="0" applyBorder="1" applyProtection="1"/>
    <xf numFmtId="4" fontId="7" fillId="0" borderId="34" xfId="0" applyNumberFormat="1" applyFont="1" applyBorder="1" applyAlignment="1" applyProtection="1">
      <alignment horizontal="center" vertical="center" wrapText="1"/>
    </xf>
    <xf numFmtId="0" fontId="3" fillId="0" borderId="28" xfId="0" applyFont="1" applyBorder="1" applyProtection="1"/>
  </cellXfs>
  <cellStyles count="10">
    <cellStyle name="Comma 5" xfId="9" xr:uid="{A34B3AC4-1663-47D9-B874-F82B8B94E96F}"/>
    <cellStyle name="Currency" xfId="2" xr:uid="{84B84EB0-8D25-4A1D-A397-ED1F2D23999D}"/>
    <cellStyle name="Normal" xfId="0" builtinId="0"/>
    <cellStyle name="Normal 2 10" xfId="3" xr:uid="{377EA624-7716-447A-8FC8-D5B1CF0E6490}"/>
    <cellStyle name="Normal 2 10 3" xfId="4" xr:uid="{1EEA7943-4826-440A-9351-5A6F25743535}"/>
    <cellStyle name="Normal 2 2" xfId="7" xr:uid="{F0DFE5EB-63B5-476C-8834-FF1867B6545B}"/>
    <cellStyle name="Normal 3 10" xfId="8" xr:uid="{052CF2A7-ADC7-4746-B9A1-FED702F74141}"/>
    <cellStyle name="Normal 3 2 2" xfId="6" xr:uid="{4B400875-830F-4F97-B9DB-155976D126DB}"/>
    <cellStyle name="Percent" xfId="5" xr:uid="{B87A0944-E666-48B9-AB7D-49E56B07240A}"/>
    <cellStyle name="Porcentaje" xfId="1" builtinId="5"/>
  </cellStyles>
  <dxfs count="142"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  <dxf>
      <font>
        <b/>
        <color theme="0"/>
      </font>
      <fill>
        <patternFill>
          <bgColor rgb="FF00B050"/>
        </patternFill>
      </fill>
    </dxf>
    <dxf>
      <font>
        <b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1.%20Estudios%20Previos/Versi&#243;n%203/3.%20Presupuesto%20Oficial%20Participativo%20V3.xlsx" TargetMode="External"/><Relationship Id="rId2" Type="http://schemas.openxmlformats.org/officeDocument/2006/relationships/externalLinkPath" Target="file:///E:\1.%20WORK\5.%20WORK_CHIA\3.%202026\1.%20Procesos%20Contratacion\4.%20Obra%20Presupuesto%20Participativos\1.%20Estudios%20Previos\Versi&#243;n%203\3.%20Presupuesto%20Oficial%20Participativo%20V3.xlsx" TargetMode="External"/><Relationship Id="rId1" Type="http://schemas.openxmlformats.org/officeDocument/2006/relationships/externalLinkPath" Target="/1.%20WORK/5.%20WORK_CHIA/3.%202026/1.%20Procesos%20Contratacion/4.%20Obra%20Presupuesto%20Participativos/1.%20Estudios%20Previos/Versi&#243;n%203/3.%20Presupuesto%20Oficial%20Participativo%20V3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1.%20Estudios%20Previos/Versi&#243;n%203/0.%20Formatos/Direcci&#243;n%20y%20Matricula%20Predios.xlsx" TargetMode="External"/><Relationship Id="rId2" Type="http://schemas.openxmlformats.org/officeDocument/2006/relationships/externalLinkPath" Target="file:///E:\1.%20WORK\5.%20WORK_CHIA\3.%202026\1.%20Procesos%20Contratacion\4.%20Obra%20Presupuesto%20Participativos\1.%20Estudios%20Previos\Direcci&#243;n%20y%20Matricula%20Predios.xlsx" TargetMode="External"/><Relationship Id="rId1" Type="http://schemas.openxmlformats.org/officeDocument/2006/relationships/externalLinkPath" Target="/1.%20WORK/5.%20WORK_CHIA/3.%202026/1.%20Procesos%20Contratacion/4.%20Obra%20Presupuesto%20Participativos/1.%20Estudios%20Previos/Versi&#243;n%203/0.%20Formatos/Direcci&#243;n%20y%20Matricula%20Predi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sumen"/>
      <sheetName val="PRESUPUESTO VF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Dirección y Matricula Predios"/>
    </sheetNames>
    <definedNames>
      <definedName name="ERR" refersTo="#¡REF!"/>
      <definedName name="Loan_Start" refersTo="#¡REF!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BF3C4-1546-4E5E-B77C-8FD781DCD567}">
  <sheetPr>
    <tabColor rgb="FF92D050"/>
    <pageSetUpPr fitToPage="1"/>
  </sheetPr>
  <dimension ref="A1:CD954"/>
  <sheetViews>
    <sheetView tabSelected="1" view="pageBreakPreview" topLeftCell="J222" zoomScale="80" zoomScaleNormal="115" zoomScaleSheetLayoutView="80" workbookViewId="0">
      <selection activeCell="P430" sqref="P430"/>
    </sheetView>
  </sheetViews>
  <sheetFormatPr baseColWidth="10" defaultColWidth="11.3984375" defaultRowHeight="12.75" x14ac:dyDescent="0.45"/>
  <cols>
    <col min="1" max="1" width="3.73046875" style="39" customWidth="1"/>
    <col min="2" max="2" width="2.73046875" style="39" customWidth="1"/>
    <col min="3" max="3" width="7.86328125" style="40" customWidth="1"/>
    <col min="4" max="4" width="27.9296875" style="41" customWidth="1"/>
    <col min="5" max="5" width="14" style="41" customWidth="1"/>
    <col min="6" max="6" width="14.6640625" style="41" customWidth="1"/>
    <col min="7" max="7" width="64.06640625" style="39" customWidth="1"/>
    <col min="8" max="8" width="12.73046875" style="39" customWidth="1"/>
    <col min="9" max="9" width="24.9296875" style="42" customWidth="1"/>
    <col min="10" max="11" width="20.73046875" style="43" customWidth="1"/>
    <col min="12" max="12" width="26.86328125" style="44" bestFit="1" customWidth="1"/>
    <col min="13" max="13" width="3" style="39" customWidth="1"/>
    <col min="14" max="14" width="6.73046875" style="39" customWidth="1"/>
    <col min="15" max="15" width="23.33203125" style="39" customWidth="1"/>
    <col min="16" max="16" width="32.9296875" style="39" customWidth="1"/>
    <col min="17" max="17" width="33.06640625" style="39" bestFit="1" customWidth="1"/>
    <col min="18" max="18" width="32.33203125" style="39" customWidth="1"/>
    <col min="19" max="19" width="16.6640625" style="39" customWidth="1"/>
    <col min="20" max="20" width="5.6640625" style="39" customWidth="1"/>
    <col min="21" max="82" width="11.3984375" style="1"/>
    <col min="83" max="16384" width="11.3984375" style="39"/>
  </cols>
  <sheetData>
    <row r="1" spans="1:82" hidden="1" x14ac:dyDescent="0.45"/>
    <row r="2" spans="1:82" hidden="1" x14ac:dyDescent="0.45"/>
    <row r="3" spans="1:82" hidden="1" x14ac:dyDescent="0.45"/>
    <row r="4" spans="1:82" ht="13.15" customHeight="1" thickBot="1" x14ac:dyDescent="0.5"/>
    <row r="5" spans="1:82" s="45" customFormat="1" ht="14.65" customHeight="1" thickTop="1" thickBot="1" x14ac:dyDescent="0.5">
      <c r="B5" s="46"/>
      <c r="C5" s="47"/>
      <c r="D5" s="47"/>
      <c r="E5" s="47"/>
      <c r="F5" s="47"/>
      <c r="G5" s="48"/>
      <c r="H5" s="47"/>
      <c r="I5" s="49"/>
      <c r="J5" s="47"/>
      <c r="K5" s="47"/>
      <c r="L5" s="47"/>
      <c r="M5" s="50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</row>
    <row r="6" spans="1:82" s="45" customFormat="1" ht="13.15" customHeight="1" x14ac:dyDescent="0.45">
      <c r="B6" s="51"/>
      <c r="C6" s="52" t="s">
        <v>0</v>
      </c>
      <c r="D6" s="53"/>
      <c r="E6" s="53"/>
      <c r="F6" s="53"/>
      <c r="G6" s="53"/>
      <c r="H6" s="53"/>
      <c r="I6" s="53"/>
      <c r="J6" s="53"/>
      <c r="K6" s="53"/>
      <c r="L6" s="54"/>
      <c r="M6" s="55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</row>
    <row r="7" spans="1:82" s="45" customFormat="1" ht="15.75" x14ac:dyDescent="0.5">
      <c r="B7" s="51"/>
      <c r="C7" s="56" t="s">
        <v>1</v>
      </c>
      <c r="D7" s="57"/>
      <c r="E7" s="57"/>
      <c r="F7" s="57"/>
      <c r="G7" s="57"/>
      <c r="H7" s="57"/>
      <c r="I7" s="57"/>
      <c r="J7" s="57"/>
      <c r="K7" s="57"/>
      <c r="L7" s="58"/>
      <c r="N7" s="51"/>
      <c r="O7" s="59"/>
      <c r="P7" s="60"/>
      <c r="Q7" s="60"/>
      <c r="R7" s="60"/>
      <c r="S7" s="60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</row>
    <row r="8" spans="1:82" s="45" customFormat="1" ht="35.25" customHeight="1" thickBot="1" x14ac:dyDescent="0.5">
      <c r="B8" s="51"/>
      <c r="C8" s="61" t="s">
        <v>2</v>
      </c>
      <c r="D8" s="62"/>
      <c r="E8" s="62"/>
      <c r="F8" s="62"/>
      <c r="G8" s="62"/>
      <c r="H8" s="62"/>
      <c r="I8" s="62"/>
      <c r="J8" s="62"/>
      <c r="K8" s="62"/>
      <c r="L8" s="63"/>
      <c r="N8" s="51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</row>
    <row r="9" spans="1:82" s="45" customFormat="1" ht="15" customHeight="1" x14ac:dyDescent="0.45">
      <c r="B9" s="51"/>
      <c r="C9" s="64"/>
      <c r="D9" s="62"/>
      <c r="E9" s="62"/>
      <c r="F9" s="62"/>
      <c r="G9" s="62"/>
      <c r="H9" s="62"/>
      <c r="I9" s="62"/>
      <c r="J9" s="62"/>
      <c r="K9" s="62"/>
      <c r="L9" s="63"/>
      <c r="N9" s="51"/>
      <c r="O9" s="65" t="s">
        <v>3</v>
      </c>
      <c r="P9" s="53"/>
      <c r="Q9" s="53"/>
      <c r="R9" s="53"/>
      <c r="S9" s="54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</row>
    <row r="10" spans="1:82" s="45" customFormat="1" ht="13.15" customHeight="1" x14ac:dyDescent="0.45">
      <c r="B10" s="51"/>
      <c r="C10" s="66" t="s">
        <v>4</v>
      </c>
      <c r="D10" s="67" t="s">
        <v>5</v>
      </c>
      <c r="E10" s="68" t="s">
        <v>6</v>
      </c>
      <c r="F10" s="63"/>
      <c r="G10" s="67" t="s">
        <v>7</v>
      </c>
      <c r="H10" s="67" t="s">
        <v>8</v>
      </c>
      <c r="I10" s="69" t="s">
        <v>9</v>
      </c>
      <c r="J10" s="70" t="s">
        <v>10</v>
      </c>
      <c r="K10" s="70" t="s">
        <v>11</v>
      </c>
      <c r="L10" s="71" t="s">
        <v>12</v>
      </c>
      <c r="N10" s="51"/>
      <c r="O10" s="72" t="s">
        <v>13</v>
      </c>
      <c r="P10" s="70" t="s">
        <v>14</v>
      </c>
      <c r="Q10" s="70" t="s">
        <v>15</v>
      </c>
      <c r="R10" s="70" t="s">
        <v>16</v>
      </c>
      <c r="S10" s="73" t="s">
        <v>17</v>
      </c>
      <c r="T10" s="74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</row>
    <row r="11" spans="1:82" s="45" customFormat="1" ht="13.15" customHeight="1" x14ac:dyDescent="0.35">
      <c r="B11" s="51"/>
      <c r="C11" s="75"/>
      <c r="D11" s="76"/>
      <c r="E11" s="77" t="s">
        <v>18</v>
      </c>
      <c r="F11" s="77" t="s">
        <v>19</v>
      </c>
      <c r="G11" s="76"/>
      <c r="H11" s="76"/>
      <c r="I11" s="76"/>
      <c r="J11" s="76"/>
      <c r="K11" s="76"/>
      <c r="L11" s="78"/>
      <c r="N11" s="51"/>
      <c r="O11" s="75"/>
      <c r="P11" s="76"/>
      <c r="Q11" s="76"/>
      <c r="R11" s="76"/>
      <c r="S11" s="78"/>
      <c r="T11" s="79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</row>
    <row r="12" spans="1:82" ht="13.15" customHeight="1" x14ac:dyDescent="0.45">
      <c r="A12" s="55"/>
      <c r="C12" s="80">
        <v>1</v>
      </c>
      <c r="D12" s="81" t="s">
        <v>20</v>
      </c>
      <c r="E12" s="62"/>
      <c r="F12" s="62"/>
      <c r="G12" s="63"/>
      <c r="H12" s="82"/>
      <c r="I12" s="83"/>
      <c r="J12" s="84"/>
      <c r="K12" s="85"/>
      <c r="L12" s="86"/>
      <c r="M12" s="45"/>
      <c r="N12" s="51"/>
      <c r="O12" s="87"/>
      <c r="P12" s="88"/>
      <c r="Q12" s="88"/>
      <c r="R12" s="88"/>
      <c r="S12" s="89"/>
      <c r="T12" s="43"/>
    </row>
    <row r="13" spans="1:82" ht="13.15" customHeight="1" x14ac:dyDescent="0.45">
      <c r="A13" s="55"/>
      <c r="C13" s="90" t="s">
        <v>21</v>
      </c>
      <c r="D13" s="91" t="s">
        <v>22</v>
      </c>
      <c r="E13" s="62"/>
      <c r="F13" s="62"/>
      <c r="G13" s="63"/>
      <c r="H13" s="92"/>
      <c r="I13" s="93"/>
      <c r="J13" s="88"/>
      <c r="K13" s="94"/>
      <c r="L13" s="95"/>
      <c r="M13" s="45"/>
      <c r="N13" s="51"/>
      <c r="O13" s="87"/>
      <c r="P13" s="88"/>
      <c r="Q13" s="88"/>
      <c r="R13" s="88"/>
      <c r="S13" s="89"/>
      <c r="T13" s="43"/>
    </row>
    <row r="14" spans="1:82" ht="13.15" customHeight="1" x14ac:dyDescent="0.35">
      <c r="A14" s="96"/>
      <c r="C14" s="97" t="s">
        <v>23</v>
      </c>
      <c r="D14" s="98" t="s">
        <v>24</v>
      </c>
      <c r="E14" s="98"/>
      <c r="F14" s="98"/>
      <c r="G14" s="99" t="s">
        <v>25</v>
      </c>
      <c r="H14" s="100" t="s">
        <v>26</v>
      </c>
      <c r="I14" s="98">
        <v>450</v>
      </c>
      <c r="J14" s="101">
        <v>158777</v>
      </c>
      <c r="K14" s="102">
        <f t="shared" ref="K14:K22" si="0">ROUND(J14+(J14*$L$447),0)</f>
        <v>206410</v>
      </c>
      <c r="L14" s="103">
        <f t="shared" ref="L14:L22" si="1">ROUND(I14*K14,0)</f>
        <v>92884500</v>
      </c>
      <c r="M14" s="45"/>
      <c r="N14" s="51"/>
      <c r="O14" s="11"/>
      <c r="P14" s="101">
        <f t="shared" ref="P14:P22" si="2">ROUND(O14,0)</f>
        <v>0</v>
      </c>
      <c r="Q14" s="101">
        <f t="shared" ref="Q14:Q22" si="3">ROUND(P14+(P14*$R$447),0)</f>
        <v>0</v>
      </c>
      <c r="R14" s="105">
        <f t="shared" ref="R14:R22" si="4">ROUND(Q14*I14,0)</f>
        <v>0</v>
      </c>
      <c r="S14" s="106" t="str">
        <f t="shared" ref="S14:S22" si="5">IF(OR(P14&lt;=0,P14&gt;J14,Q14&lt;=0,Q14&gt;K14,R14&lt;=0,R14&gt;L14,$R$451="NO CUMPLE"),"NO CUMPLE","CUMPLE")</f>
        <v>NO CUMPLE</v>
      </c>
      <c r="T14" s="43"/>
    </row>
    <row r="15" spans="1:82" ht="13.15" customHeight="1" x14ac:dyDescent="0.35">
      <c r="A15" s="96"/>
      <c r="C15" s="97" t="s">
        <v>27</v>
      </c>
      <c r="D15" s="98" t="s">
        <v>28</v>
      </c>
      <c r="E15" s="98"/>
      <c r="F15" s="98"/>
      <c r="G15" s="99" t="s">
        <v>29</v>
      </c>
      <c r="H15" s="100" t="s">
        <v>30</v>
      </c>
      <c r="I15" s="98">
        <v>8.1</v>
      </c>
      <c r="J15" s="101">
        <v>975264</v>
      </c>
      <c r="K15" s="102">
        <f t="shared" si="0"/>
        <v>1267843</v>
      </c>
      <c r="L15" s="103">
        <f t="shared" si="1"/>
        <v>10269528</v>
      </c>
      <c r="M15" s="45"/>
      <c r="N15" s="51"/>
      <c r="O15" s="11"/>
      <c r="P15" s="101">
        <f t="shared" si="2"/>
        <v>0</v>
      </c>
      <c r="Q15" s="101">
        <f t="shared" si="3"/>
        <v>0</v>
      </c>
      <c r="R15" s="105">
        <f t="shared" si="4"/>
        <v>0</v>
      </c>
      <c r="S15" s="106" t="str">
        <f t="shared" si="5"/>
        <v>NO CUMPLE</v>
      </c>
      <c r="T15" s="43"/>
    </row>
    <row r="16" spans="1:82" ht="13.15" customHeight="1" x14ac:dyDescent="0.35">
      <c r="A16" s="96"/>
      <c r="C16" s="97" t="s">
        <v>31</v>
      </c>
      <c r="D16" s="98" t="s">
        <v>32</v>
      </c>
      <c r="E16" s="98"/>
      <c r="F16" s="98"/>
      <c r="G16" s="99" t="s">
        <v>33</v>
      </c>
      <c r="H16" s="100" t="s">
        <v>34</v>
      </c>
      <c r="I16" s="98">
        <v>607.6</v>
      </c>
      <c r="J16" s="101">
        <v>8378</v>
      </c>
      <c r="K16" s="102">
        <f t="shared" si="0"/>
        <v>10891</v>
      </c>
      <c r="L16" s="103">
        <f t="shared" si="1"/>
        <v>6617372</v>
      </c>
      <c r="M16" s="45"/>
      <c r="N16" s="51"/>
      <c r="O16" s="11"/>
      <c r="P16" s="101">
        <f t="shared" si="2"/>
        <v>0</v>
      </c>
      <c r="Q16" s="101">
        <f t="shared" si="3"/>
        <v>0</v>
      </c>
      <c r="R16" s="105">
        <f t="shared" si="4"/>
        <v>0</v>
      </c>
      <c r="S16" s="106" t="str">
        <f t="shared" si="5"/>
        <v>NO CUMPLE</v>
      </c>
      <c r="T16" s="43"/>
    </row>
    <row r="17" spans="1:20" ht="25.5" customHeight="1" x14ac:dyDescent="0.35">
      <c r="A17" s="96"/>
      <c r="C17" s="97" t="s">
        <v>35</v>
      </c>
      <c r="D17" s="98" t="s">
        <v>36</v>
      </c>
      <c r="E17" s="98"/>
      <c r="F17" s="98"/>
      <c r="G17" s="99" t="s">
        <v>37</v>
      </c>
      <c r="H17" s="100" t="s">
        <v>38</v>
      </c>
      <c r="I17" s="98">
        <v>30</v>
      </c>
      <c r="J17" s="101">
        <v>2350000</v>
      </c>
      <c r="K17" s="102">
        <f t="shared" si="0"/>
        <v>3055000</v>
      </c>
      <c r="L17" s="103">
        <f t="shared" si="1"/>
        <v>91650000</v>
      </c>
      <c r="M17" s="45"/>
      <c r="N17" s="51"/>
      <c r="O17" s="11"/>
      <c r="P17" s="101">
        <f t="shared" si="2"/>
        <v>0</v>
      </c>
      <c r="Q17" s="101">
        <f t="shared" si="3"/>
        <v>0</v>
      </c>
      <c r="R17" s="105">
        <f t="shared" si="4"/>
        <v>0</v>
      </c>
      <c r="S17" s="106" t="str">
        <f t="shared" si="5"/>
        <v>NO CUMPLE</v>
      </c>
      <c r="T17" s="43"/>
    </row>
    <row r="18" spans="1:20" ht="25.5" customHeight="1" x14ac:dyDescent="0.35">
      <c r="A18" s="96"/>
      <c r="C18" s="97" t="s">
        <v>39</v>
      </c>
      <c r="D18" s="98" t="s">
        <v>40</v>
      </c>
      <c r="E18" s="98"/>
      <c r="F18" s="98"/>
      <c r="G18" s="99" t="s">
        <v>41</v>
      </c>
      <c r="H18" s="100" t="s">
        <v>26</v>
      </c>
      <c r="I18" s="98">
        <v>96.38</v>
      </c>
      <c r="J18" s="101">
        <v>235134</v>
      </c>
      <c r="K18" s="102">
        <f t="shared" si="0"/>
        <v>305674</v>
      </c>
      <c r="L18" s="103">
        <f t="shared" si="1"/>
        <v>29460860</v>
      </c>
      <c r="M18" s="45"/>
      <c r="N18" s="51"/>
      <c r="O18" s="11"/>
      <c r="P18" s="101">
        <f t="shared" si="2"/>
        <v>0</v>
      </c>
      <c r="Q18" s="101">
        <f t="shared" si="3"/>
        <v>0</v>
      </c>
      <c r="R18" s="105">
        <f t="shared" si="4"/>
        <v>0</v>
      </c>
      <c r="S18" s="106" t="str">
        <f t="shared" si="5"/>
        <v>NO CUMPLE</v>
      </c>
      <c r="T18" s="43"/>
    </row>
    <row r="19" spans="1:20" ht="13.15" customHeight="1" x14ac:dyDescent="0.35">
      <c r="A19" s="96"/>
      <c r="C19" s="97" t="s">
        <v>43</v>
      </c>
      <c r="D19" s="98" t="s">
        <v>44</v>
      </c>
      <c r="E19" s="98"/>
      <c r="F19" s="98"/>
      <c r="G19" s="99" t="s">
        <v>45</v>
      </c>
      <c r="H19" s="100" t="s">
        <v>46</v>
      </c>
      <c r="I19" s="98">
        <v>3</v>
      </c>
      <c r="J19" s="101">
        <v>943446</v>
      </c>
      <c r="K19" s="102">
        <f t="shared" si="0"/>
        <v>1226480</v>
      </c>
      <c r="L19" s="103">
        <f t="shared" si="1"/>
        <v>3679440</v>
      </c>
      <c r="M19" s="45"/>
      <c r="N19" s="51"/>
      <c r="O19" s="11"/>
      <c r="P19" s="101">
        <f t="shared" si="2"/>
        <v>0</v>
      </c>
      <c r="Q19" s="101">
        <f t="shared" si="3"/>
        <v>0</v>
      </c>
      <c r="R19" s="105">
        <f t="shared" si="4"/>
        <v>0</v>
      </c>
      <c r="S19" s="106" t="str">
        <f t="shared" si="5"/>
        <v>NO CUMPLE</v>
      </c>
      <c r="T19" s="43"/>
    </row>
    <row r="20" spans="1:20" ht="13.15" customHeight="1" x14ac:dyDescent="0.35">
      <c r="A20" s="96"/>
      <c r="C20" s="97" t="s">
        <v>47</v>
      </c>
      <c r="D20" s="98" t="s">
        <v>48</v>
      </c>
      <c r="E20" s="98"/>
      <c r="F20" s="98"/>
      <c r="G20" s="99" t="s">
        <v>49</v>
      </c>
      <c r="H20" s="100" t="s">
        <v>46</v>
      </c>
      <c r="I20" s="98">
        <v>3</v>
      </c>
      <c r="J20" s="101">
        <v>1171204</v>
      </c>
      <c r="K20" s="102">
        <f t="shared" si="0"/>
        <v>1522565</v>
      </c>
      <c r="L20" s="103">
        <f t="shared" si="1"/>
        <v>4567695</v>
      </c>
      <c r="M20" s="45"/>
      <c r="N20" s="51"/>
      <c r="O20" s="11"/>
      <c r="P20" s="101">
        <f t="shared" si="2"/>
        <v>0</v>
      </c>
      <c r="Q20" s="101">
        <f t="shared" si="3"/>
        <v>0</v>
      </c>
      <c r="R20" s="105">
        <f t="shared" si="4"/>
        <v>0</v>
      </c>
      <c r="S20" s="106" t="str">
        <f t="shared" si="5"/>
        <v>NO CUMPLE</v>
      </c>
      <c r="T20" s="43"/>
    </row>
    <row r="21" spans="1:20" ht="13.15" customHeight="1" x14ac:dyDescent="0.35">
      <c r="A21" s="96"/>
      <c r="C21" s="97" t="s">
        <v>51</v>
      </c>
      <c r="D21" s="98" t="s">
        <v>52</v>
      </c>
      <c r="E21" s="98"/>
      <c r="F21" s="98"/>
      <c r="G21" s="99" t="s">
        <v>53</v>
      </c>
      <c r="H21" s="100" t="s">
        <v>38</v>
      </c>
      <c r="I21" s="98">
        <v>32.53</v>
      </c>
      <c r="J21" s="101">
        <v>131891</v>
      </c>
      <c r="K21" s="102">
        <f t="shared" si="0"/>
        <v>171458</v>
      </c>
      <c r="L21" s="103">
        <f t="shared" si="1"/>
        <v>5577529</v>
      </c>
      <c r="M21" s="45"/>
      <c r="N21" s="51"/>
      <c r="O21" s="11"/>
      <c r="P21" s="101">
        <f t="shared" si="2"/>
        <v>0</v>
      </c>
      <c r="Q21" s="101">
        <f t="shared" si="3"/>
        <v>0</v>
      </c>
      <c r="R21" s="105">
        <f t="shared" si="4"/>
        <v>0</v>
      </c>
      <c r="S21" s="106" t="str">
        <f t="shared" si="5"/>
        <v>NO CUMPLE</v>
      </c>
      <c r="T21" s="43"/>
    </row>
    <row r="22" spans="1:20" ht="13.15" customHeight="1" x14ac:dyDescent="0.35">
      <c r="A22" s="96"/>
      <c r="C22" s="97" t="s">
        <v>55</v>
      </c>
      <c r="D22" s="98" t="s">
        <v>56</v>
      </c>
      <c r="E22" s="98"/>
      <c r="F22" s="98"/>
      <c r="G22" s="99" t="s">
        <v>57</v>
      </c>
      <c r="H22" s="100" t="s">
        <v>46</v>
      </c>
      <c r="I22" s="98">
        <v>2</v>
      </c>
      <c r="J22" s="101">
        <v>679504</v>
      </c>
      <c r="K22" s="102">
        <f t="shared" si="0"/>
        <v>883355</v>
      </c>
      <c r="L22" s="103">
        <f t="shared" si="1"/>
        <v>1766710</v>
      </c>
      <c r="M22" s="45"/>
      <c r="N22" s="51"/>
      <c r="O22" s="11"/>
      <c r="P22" s="101">
        <f t="shared" si="2"/>
        <v>0</v>
      </c>
      <c r="Q22" s="101">
        <f t="shared" si="3"/>
        <v>0</v>
      </c>
      <c r="R22" s="105">
        <f t="shared" si="4"/>
        <v>0</v>
      </c>
      <c r="S22" s="106" t="str">
        <f t="shared" si="5"/>
        <v>NO CUMPLE</v>
      </c>
      <c r="T22" s="43"/>
    </row>
    <row r="23" spans="1:20" ht="16.5" customHeight="1" x14ac:dyDescent="0.35">
      <c r="A23" s="96"/>
      <c r="C23" s="97"/>
      <c r="D23" s="98"/>
      <c r="E23" s="98"/>
      <c r="F23" s="98"/>
      <c r="G23" s="107" t="s">
        <v>58</v>
      </c>
      <c r="H23" s="100"/>
      <c r="I23" s="98"/>
      <c r="J23" s="101"/>
      <c r="K23" s="102"/>
      <c r="L23" s="108">
        <f>SUBTOTAL(9,L14:L22)</f>
        <v>246473634</v>
      </c>
      <c r="M23" s="45"/>
      <c r="N23" s="51"/>
      <c r="O23" s="11"/>
      <c r="P23" s="101"/>
      <c r="Q23" s="101"/>
      <c r="R23" s="109">
        <f>SUBTOTAL(9,R14:R22)</f>
        <v>0</v>
      </c>
      <c r="S23" s="110"/>
      <c r="T23" s="43"/>
    </row>
    <row r="24" spans="1:20" ht="13.15" customHeight="1" x14ac:dyDescent="0.45">
      <c r="A24" s="96"/>
      <c r="C24" s="80">
        <v>2</v>
      </c>
      <c r="D24" s="81" t="s">
        <v>59</v>
      </c>
      <c r="E24" s="62"/>
      <c r="F24" s="62"/>
      <c r="G24" s="63"/>
      <c r="H24" s="82"/>
      <c r="I24" s="83"/>
      <c r="J24" s="84"/>
      <c r="K24" s="85"/>
      <c r="L24" s="86"/>
      <c r="M24" s="45"/>
      <c r="N24" s="51"/>
      <c r="O24" s="10"/>
      <c r="P24" s="88"/>
      <c r="Q24" s="88"/>
      <c r="R24" s="88"/>
      <c r="S24" s="89"/>
      <c r="T24" s="43"/>
    </row>
    <row r="25" spans="1:20" ht="13.15" customHeight="1" x14ac:dyDescent="0.45">
      <c r="A25" s="96"/>
      <c r="C25" s="90" t="s">
        <v>60</v>
      </c>
      <c r="D25" s="91" t="s">
        <v>61</v>
      </c>
      <c r="E25" s="62"/>
      <c r="F25" s="62"/>
      <c r="G25" s="63"/>
      <c r="H25" s="92"/>
      <c r="I25" s="93"/>
      <c r="J25" s="88"/>
      <c r="K25" s="94"/>
      <c r="L25" s="95"/>
      <c r="M25" s="45"/>
      <c r="N25" s="51"/>
      <c r="O25" s="10"/>
      <c r="P25" s="88"/>
      <c r="Q25" s="88"/>
      <c r="R25" s="88"/>
      <c r="S25" s="89"/>
      <c r="T25" s="43"/>
    </row>
    <row r="26" spans="1:20" ht="13.15" customHeight="1" x14ac:dyDescent="0.35">
      <c r="A26" s="96"/>
      <c r="C26" s="97" t="s">
        <v>62</v>
      </c>
      <c r="D26" s="98" t="s">
        <v>63</v>
      </c>
      <c r="E26" s="98"/>
      <c r="F26" s="98"/>
      <c r="G26" s="99" t="s">
        <v>64</v>
      </c>
      <c r="H26" s="100" t="s">
        <v>30</v>
      </c>
      <c r="I26" s="98">
        <v>6</v>
      </c>
      <c r="J26" s="101">
        <v>1394690</v>
      </c>
      <c r="K26" s="102">
        <f>ROUND(J26+(J26*$L$447),0)</f>
        <v>1813097</v>
      </c>
      <c r="L26" s="103">
        <f>ROUND(I26*K26,0)</f>
        <v>10878582</v>
      </c>
      <c r="M26" s="45"/>
      <c r="N26" s="51"/>
      <c r="O26" s="11"/>
      <c r="P26" s="101">
        <f>ROUND(O26,0)</f>
        <v>0</v>
      </c>
      <c r="Q26" s="101">
        <f>ROUND(P26+(P26*$R$447),0)</f>
        <v>0</v>
      </c>
      <c r="R26" s="105">
        <f>ROUND(Q26*I26,0)</f>
        <v>0</v>
      </c>
      <c r="S26" s="106" t="str">
        <f>IF(OR(P26&lt;=0,P26&gt;J26,Q26&lt;=0,Q26&gt;K26,R26&lt;=0,R26&gt;L26,$R$451="NO CUMPLE"),"NO CUMPLE","CUMPLE")</f>
        <v>NO CUMPLE</v>
      </c>
      <c r="T26" s="43"/>
    </row>
    <row r="27" spans="1:20" ht="16.5" customHeight="1" x14ac:dyDescent="0.35">
      <c r="A27" s="96"/>
      <c r="C27" s="97"/>
      <c r="D27" s="98"/>
      <c r="E27" s="98"/>
      <c r="F27" s="98"/>
      <c r="G27" s="107" t="s">
        <v>58</v>
      </c>
      <c r="H27" s="100"/>
      <c r="I27" s="98"/>
      <c r="J27" s="101"/>
      <c r="K27" s="102"/>
      <c r="L27" s="108">
        <f>SUBTOTAL(9,L26:L26)</f>
        <v>10878582</v>
      </c>
      <c r="M27" s="45"/>
      <c r="N27" s="51"/>
      <c r="O27" s="11"/>
      <c r="P27" s="101"/>
      <c r="Q27" s="101"/>
      <c r="R27" s="109">
        <f>SUBTOTAL(9,R26:R26)</f>
        <v>0</v>
      </c>
      <c r="S27" s="110"/>
      <c r="T27" s="43"/>
    </row>
    <row r="28" spans="1:20" ht="13.15" customHeight="1" x14ac:dyDescent="0.45">
      <c r="A28" s="96"/>
      <c r="C28" s="90" t="s">
        <v>65</v>
      </c>
      <c r="D28" s="91" t="s">
        <v>66</v>
      </c>
      <c r="E28" s="62"/>
      <c r="F28" s="62"/>
      <c r="G28" s="63"/>
      <c r="H28" s="92"/>
      <c r="I28" s="93"/>
      <c r="J28" s="88"/>
      <c r="K28" s="94"/>
      <c r="L28" s="95"/>
      <c r="M28" s="45"/>
      <c r="N28" s="51"/>
      <c r="O28" s="10"/>
      <c r="P28" s="88"/>
      <c r="Q28" s="88"/>
      <c r="R28" s="88"/>
      <c r="S28" s="89"/>
      <c r="T28" s="43"/>
    </row>
    <row r="29" spans="1:20" ht="13.15" customHeight="1" x14ac:dyDescent="0.35">
      <c r="A29" s="96"/>
      <c r="C29" s="97" t="s">
        <v>67</v>
      </c>
      <c r="D29" s="98" t="s">
        <v>68</v>
      </c>
      <c r="E29" s="98"/>
      <c r="F29" s="98"/>
      <c r="G29" s="99" t="s">
        <v>69</v>
      </c>
      <c r="H29" s="100" t="s">
        <v>26</v>
      </c>
      <c r="I29" s="98">
        <v>240</v>
      </c>
      <c r="J29" s="101">
        <v>88734</v>
      </c>
      <c r="K29" s="102">
        <f>ROUND(J29+(J29*$L$447),0)</f>
        <v>115354</v>
      </c>
      <c r="L29" s="103">
        <f>ROUND(I29*K29,0)</f>
        <v>27684960</v>
      </c>
      <c r="M29" s="45"/>
      <c r="N29" s="51"/>
      <c r="O29" s="11"/>
      <c r="P29" s="101">
        <f>ROUND(O29,0)</f>
        <v>0</v>
      </c>
      <c r="Q29" s="101">
        <f>ROUND(P29+(P29*$R$447),0)</f>
        <v>0</v>
      </c>
      <c r="R29" s="105">
        <f>ROUND(Q29*I29,0)</f>
        <v>0</v>
      </c>
      <c r="S29" s="106" t="str">
        <f>IF(OR(P29&lt;=0,P29&gt;J29,Q29&lt;=0,Q29&gt;K29,R29&lt;=0,R29&gt;L29,$R$451="NO CUMPLE"),"NO CUMPLE","CUMPLE")</f>
        <v>NO CUMPLE</v>
      </c>
      <c r="T29" s="43"/>
    </row>
    <row r="30" spans="1:20" ht="13.15" customHeight="1" x14ac:dyDescent="0.35">
      <c r="A30" s="96"/>
      <c r="C30" s="97" t="s">
        <v>70</v>
      </c>
      <c r="D30" s="98" t="s">
        <v>71</v>
      </c>
      <c r="E30" s="98"/>
      <c r="F30" s="98"/>
      <c r="G30" s="99" t="s">
        <v>72</v>
      </c>
      <c r="H30" s="100" t="s">
        <v>38</v>
      </c>
      <c r="I30" s="98">
        <v>8</v>
      </c>
      <c r="J30" s="101">
        <v>116682</v>
      </c>
      <c r="K30" s="102">
        <f>ROUND(J30+(J30*$L$447),0)</f>
        <v>151687</v>
      </c>
      <c r="L30" s="103">
        <f>ROUND(I30*K30,0)</f>
        <v>1213496</v>
      </c>
      <c r="M30" s="45"/>
      <c r="N30" s="51"/>
      <c r="O30" s="11"/>
      <c r="P30" s="101">
        <f>ROUND(O30,0)</f>
        <v>0</v>
      </c>
      <c r="Q30" s="101">
        <f>ROUND(P30+(P30*$R$447),0)</f>
        <v>0</v>
      </c>
      <c r="R30" s="105">
        <f>ROUND(Q30*I30,0)</f>
        <v>0</v>
      </c>
      <c r="S30" s="106" t="str">
        <f>IF(OR(P30&lt;=0,P30&gt;J30,Q30&lt;=0,Q30&gt;K30,R30&lt;=0,R30&gt;L30,$R$451="NO CUMPLE"),"NO CUMPLE","CUMPLE")</f>
        <v>NO CUMPLE</v>
      </c>
      <c r="T30" s="43"/>
    </row>
    <row r="31" spans="1:20" ht="13.15" customHeight="1" x14ac:dyDescent="0.35">
      <c r="A31" s="96"/>
      <c r="C31" s="97" t="s">
        <v>73</v>
      </c>
      <c r="D31" s="98" t="s">
        <v>74</v>
      </c>
      <c r="E31" s="98"/>
      <c r="F31" s="98"/>
      <c r="G31" s="99" t="s">
        <v>75</v>
      </c>
      <c r="H31" s="100" t="s">
        <v>26</v>
      </c>
      <c r="I31" s="98">
        <v>50</v>
      </c>
      <c r="J31" s="101">
        <v>53406</v>
      </c>
      <c r="K31" s="102">
        <f>ROUND(J31+(J31*$L$447),0)</f>
        <v>69428</v>
      </c>
      <c r="L31" s="103">
        <f>ROUND(I31*K31,0)</f>
        <v>3471400</v>
      </c>
      <c r="M31" s="45"/>
      <c r="N31" s="51"/>
      <c r="O31" s="11"/>
      <c r="P31" s="101">
        <f>ROUND(O31,0)</f>
        <v>0</v>
      </c>
      <c r="Q31" s="101">
        <f>ROUND(P31+(P31*$R$447),0)</f>
        <v>0</v>
      </c>
      <c r="R31" s="105">
        <f>ROUND(Q31*I31,0)</f>
        <v>0</v>
      </c>
      <c r="S31" s="106" t="str">
        <f>IF(OR(P31&lt;=0,P31&gt;J31,Q31&lt;=0,Q31&gt;K31,R31&lt;=0,R31&gt;L31,$R$451="NO CUMPLE"),"NO CUMPLE","CUMPLE")</f>
        <v>NO CUMPLE</v>
      </c>
      <c r="T31" s="43"/>
    </row>
    <row r="32" spans="1:20" ht="13.15" customHeight="1" x14ac:dyDescent="0.35">
      <c r="A32" s="96"/>
      <c r="C32" s="97" t="s">
        <v>76</v>
      </c>
      <c r="D32" s="98" t="s">
        <v>77</v>
      </c>
      <c r="E32" s="98"/>
      <c r="F32" s="98"/>
      <c r="G32" s="99" t="s">
        <v>78</v>
      </c>
      <c r="H32" s="100" t="s">
        <v>38</v>
      </c>
      <c r="I32" s="98">
        <v>60</v>
      </c>
      <c r="J32" s="101">
        <v>36069</v>
      </c>
      <c r="K32" s="102">
        <f>ROUND(J32+(J32*$L$447),0)</f>
        <v>46890</v>
      </c>
      <c r="L32" s="103">
        <f>ROUND(I32*K32,0)</f>
        <v>2813400</v>
      </c>
      <c r="M32" s="45"/>
      <c r="N32" s="51"/>
      <c r="O32" s="11"/>
      <c r="P32" s="101">
        <f>ROUND(O32,0)</f>
        <v>0</v>
      </c>
      <c r="Q32" s="101">
        <f>ROUND(P32+(P32*$R$447),0)</f>
        <v>0</v>
      </c>
      <c r="R32" s="105">
        <f>ROUND(Q32*I32,0)</f>
        <v>0</v>
      </c>
      <c r="S32" s="106" t="str">
        <f>IF(OR(P32&lt;=0,P32&gt;J32,Q32&lt;=0,Q32&gt;K32,R32&lt;=0,R32&gt;L32,$R$451="NO CUMPLE"),"NO CUMPLE","CUMPLE")</f>
        <v>NO CUMPLE</v>
      </c>
      <c r="T32" s="43"/>
    </row>
    <row r="33" spans="1:20" ht="63.75" customHeight="1" x14ac:dyDescent="0.35">
      <c r="A33" s="96"/>
      <c r="C33" s="97" t="s">
        <v>79</v>
      </c>
      <c r="D33" s="98" t="s">
        <v>50</v>
      </c>
      <c r="E33" s="98"/>
      <c r="F33" s="98"/>
      <c r="G33" s="99" t="s">
        <v>80</v>
      </c>
      <c r="H33" s="100" t="s">
        <v>34</v>
      </c>
      <c r="I33" s="98">
        <v>900</v>
      </c>
      <c r="J33" s="101">
        <v>23790</v>
      </c>
      <c r="K33" s="102">
        <f>ROUND(J33+(J33*$L$447),0)</f>
        <v>30927</v>
      </c>
      <c r="L33" s="103">
        <f>ROUND(I33*K33,0)</f>
        <v>27834300</v>
      </c>
      <c r="M33" s="45"/>
      <c r="N33" s="51"/>
      <c r="O33" s="11"/>
      <c r="P33" s="101">
        <f>ROUND(O33,0)</f>
        <v>0</v>
      </c>
      <c r="Q33" s="101">
        <f>ROUND(P33+(P33*$R$447),0)</f>
        <v>0</v>
      </c>
      <c r="R33" s="105">
        <f>ROUND(Q33*I33,0)</f>
        <v>0</v>
      </c>
      <c r="S33" s="106" t="str">
        <f>IF(OR(P33&lt;=0,P33&gt;J33,Q33&lt;=0,Q33&gt;K33,R33&lt;=0,R33&gt;L33,$R$451="NO CUMPLE"),"NO CUMPLE","CUMPLE")</f>
        <v>NO CUMPLE</v>
      </c>
      <c r="T33" s="43"/>
    </row>
    <row r="34" spans="1:20" ht="16.5" customHeight="1" x14ac:dyDescent="0.35">
      <c r="A34" s="96"/>
      <c r="C34" s="97"/>
      <c r="D34" s="98"/>
      <c r="E34" s="98"/>
      <c r="F34" s="98"/>
      <c r="G34" s="107" t="s">
        <v>58</v>
      </c>
      <c r="H34" s="100"/>
      <c r="I34" s="98"/>
      <c r="J34" s="101"/>
      <c r="K34" s="102"/>
      <c r="L34" s="108">
        <f>SUBTOTAL(9,L29:L33)</f>
        <v>63017556</v>
      </c>
      <c r="M34" s="45"/>
      <c r="N34" s="51"/>
      <c r="O34" s="11"/>
      <c r="P34" s="101"/>
      <c r="Q34" s="101"/>
      <c r="R34" s="109">
        <f>SUBTOTAL(9,R29:R33)</f>
        <v>0</v>
      </c>
      <c r="S34" s="110"/>
      <c r="T34" s="43"/>
    </row>
    <row r="35" spans="1:20" ht="13.15" customHeight="1" x14ac:dyDescent="0.45">
      <c r="A35" s="96"/>
      <c r="C35" s="90" t="s">
        <v>81</v>
      </c>
      <c r="D35" s="91" t="s">
        <v>82</v>
      </c>
      <c r="E35" s="62"/>
      <c r="F35" s="62"/>
      <c r="G35" s="63"/>
      <c r="H35" s="92"/>
      <c r="I35" s="93"/>
      <c r="J35" s="88"/>
      <c r="K35" s="94"/>
      <c r="L35" s="95"/>
      <c r="M35" s="45"/>
      <c r="N35" s="51"/>
      <c r="O35" s="10"/>
      <c r="P35" s="88"/>
      <c r="Q35" s="88"/>
      <c r="R35" s="88"/>
      <c r="S35" s="89"/>
      <c r="T35" s="43"/>
    </row>
    <row r="36" spans="1:20" ht="13.15" customHeight="1" x14ac:dyDescent="0.35">
      <c r="A36" s="96"/>
      <c r="C36" s="97" t="s">
        <v>83</v>
      </c>
      <c r="D36" s="98" t="s">
        <v>84</v>
      </c>
      <c r="E36" s="98"/>
      <c r="F36" s="98"/>
      <c r="G36" s="99" t="s">
        <v>85</v>
      </c>
      <c r="H36" s="100" t="s">
        <v>26</v>
      </c>
      <c r="I36" s="98">
        <v>124.48</v>
      </c>
      <c r="J36" s="101">
        <v>138837</v>
      </c>
      <c r="K36" s="102">
        <f>ROUND(J36+(J36*$L$447),0)</f>
        <v>180488</v>
      </c>
      <c r="L36" s="103">
        <f>ROUND(I36*K36,0)</f>
        <v>22467146</v>
      </c>
      <c r="M36" s="45"/>
      <c r="N36" s="51"/>
      <c r="O36" s="11"/>
      <c r="P36" s="101">
        <f>ROUND(O36,0)</f>
        <v>0</v>
      </c>
      <c r="Q36" s="101">
        <f>ROUND(P36+(P36*$R$447),0)</f>
        <v>0</v>
      </c>
      <c r="R36" s="105">
        <f>ROUND(Q36*I36,0)</f>
        <v>0</v>
      </c>
      <c r="S36" s="106" t="str">
        <f>IF(OR(P36&lt;=0,P36&gt;J36,Q36&lt;=0,Q36&gt;K36,R36&lt;=0,R36&gt;L36,$R$451="NO CUMPLE"),"NO CUMPLE","CUMPLE")</f>
        <v>NO CUMPLE</v>
      </c>
      <c r="T36" s="43"/>
    </row>
    <row r="37" spans="1:20" ht="13.15" customHeight="1" x14ac:dyDescent="0.35">
      <c r="A37" s="96"/>
      <c r="C37" s="97" t="s">
        <v>86</v>
      </c>
      <c r="D37" s="98" t="s">
        <v>87</v>
      </c>
      <c r="E37" s="98"/>
      <c r="F37" s="98"/>
      <c r="G37" s="99" t="s">
        <v>88</v>
      </c>
      <c r="H37" s="100" t="s">
        <v>26</v>
      </c>
      <c r="I37" s="98">
        <v>60</v>
      </c>
      <c r="J37" s="101">
        <v>27945</v>
      </c>
      <c r="K37" s="102">
        <f>ROUND(J37+(J37*$L$447),0)</f>
        <v>36329</v>
      </c>
      <c r="L37" s="103">
        <f>ROUND(I37*K37,0)</f>
        <v>2179740</v>
      </c>
      <c r="M37" s="45"/>
      <c r="N37" s="51"/>
      <c r="O37" s="11"/>
      <c r="P37" s="101">
        <f>ROUND(O37,0)</f>
        <v>0</v>
      </c>
      <c r="Q37" s="101">
        <f>ROUND(P37+(P37*$R$447),0)</f>
        <v>0</v>
      </c>
      <c r="R37" s="105">
        <f>ROUND(Q37*I37,0)</f>
        <v>0</v>
      </c>
      <c r="S37" s="106" t="str">
        <f>IF(OR(P37&lt;=0,P37&gt;J37,Q37&lt;=0,Q37&gt;K37,R37&lt;=0,R37&gt;L37,$R$451="NO CUMPLE"),"NO CUMPLE","CUMPLE")</f>
        <v>NO CUMPLE</v>
      </c>
      <c r="T37" s="43"/>
    </row>
    <row r="38" spans="1:20" ht="13.15" customHeight="1" x14ac:dyDescent="0.35">
      <c r="A38" s="96"/>
      <c r="C38" s="97" t="s">
        <v>89</v>
      </c>
      <c r="D38" s="98" t="s">
        <v>90</v>
      </c>
      <c r="E38" s="98"/>
      <c r="F38" s="98"/>
      <c r="G38" s="99" t="s">
        <v>91</v>
      </c>
      <c r="H38" s="100" t="s">
        <v>26</v>
      </c>
      <c r="I38" s="98">
        <v>280</v>
      </c>
      <c r="J38" s="101">
        <v>17751</v>
      </c>
      <c r="K38" s="102">
        <f>ROUND(J38+(J38*$L$447),0)</f>
        <v>23076</v>
      </c>
      <c r="L38" s="103">
        <f>ROUND(I38*K38,0)</f>
        <v>6461280</v>
      </c>
      <c r="M38" s="45"/>
      <c r="N38" s="51"/>
      <c r="O38" s="11"/>
      <c r="P38" s="101">
        <f>ROUND(O38,0)</f>
        <v>0</v>
      </c>
      <c r="Q38" s="101">
        <f>ROUND(P38+(P38*$R$447),0)</f>
        <v>0</v>
      </c>
      <c r="R38" s="105">
        <f>ROUND(Q38*I38,0)</f>
        <v>0</v>
      </c>
      <c r="S38" s="106" t="str">
        <f>IF(OR(P38&lt;=0,P38&gt;J38,Q38&lt;=0,Q38&gt;K38,R38&lt;=0,R38&gt;L38,$R$451="NO CUMPLE"),"NO CUMPLE","CUMPLE")</f>
        <v>NO CUMPLE</v>
      </c>
      <c r="T38" s="43"/>
    </row>
    <row r="39" spans="1:20" ht="13.15" customHeight="1" x14ac:dyDescent="0.35">
      <c r="A39" s="96"/>
      <c r="C39" s="97" t="s">
        <v>92</v>
      </c>
      <c r="D39" s="98" t="s">
        <v>93</v>
      </c>
      <c r="E39" s="98"/>
      <c r="F39" s="98"/>
      <c r="G39" s="99" t="s">
        <v>94</v>
      </c>
      <c r="H39" s="100" t="s">
        <v>26</v>
      </c>
      <c r="I39" s="98">
        <v>60</v>
      </c>
      <c r="J39" s="101">
        <v>118970</v>
      </c>
      <c r="K39" s="102">
        <f>ROUND(J39+(J39*$L$447),0)</f>
        <v>154661</v>
      </c>
      <c r="L39" s="103">
        <f>ROUND(I39*K39,0)</f>
        <v>9279660</v>
      </c>
      <c r="M39" s="45"/>
      <c r="N39" s="51"/>
      <c r="O39" s="11"/>
      <c r="P39" s="101">
        <f>ROUND(O39,0)</f>
        <v>0</v>
      </c>
      <c r="Q39" s="101">
        <f>ROUND(P39+(P39*$R$447),0)</f>
        <v>0</v>
      </c>
      <c r="R39" s="105">
        <f>ROUND(Q39*I39,0)</f>
        <v>0</v>
      </c>
      <c r="S39" s="106" t="str">
        <f>IF(OR(P39&lt;=0,P39&gt;J39,Q39&lt;=0,Q39&gt;K39,R39&lt;=0,R39&gt;L39,$R$451="NO CUMPLE"),"NO CUMPLE","CUMPLE")</f>
        <v>NO CUMPLE</v>
      </c>
      <c r="T39" s="43"/>
    </row>
    <row r="40" spans="1:20" ht="16.5" customHeight="1" x14ac:dyDescent="0.35">
      <c r="A40" s="96"/>
      <c r="C40" s="97"/>
      <c r="D40" s="98"/>
      <c r="E40" s="98"/>
      <c r="F40" s="98"/>
      <c r="G40" s="107" t="s">
        <v>58</v>
      </c>
      <c r="H40" s="100"/>
      <c r="I40" s="98"/>
      <c r="J40" s="101"/>
      <c r="K40" s="102"/>
      <c r="L40" s="108">
        <f>SUBTOTAL(9,L36:L39)</f>
        <v>40387826</v>
      </c>
      <c r="M40" s="45"/>
      <c r="N40" s="51"/>
      <c r="O40" s="11"/>
      <c r="P40" s="101"/>
      <c r="Q40" s="101"/>
      <c r="R40" s="109">
        <f>SUBTOTAL(9,R36:R39)</f>
        <v>0</v>
      </c>
      <c r="S40" s="110"/>
      <c r="T40" s="43"/>
    </row>
    <row r="41" spans="1:20" ht="13.15" customHeight="1" x14ac:dyDescent="0.45">
      <c r="A41" s="96"/>
      <c r="C41" s="90" t="s">
        <v>95</v>
      </c>
      <c r="D41" s="91" t="s">
        <v>96</v>
      </c>
      <c r="E41" s="62"/>
      <c r="F41" s="62"/>
      <c r="G41" s="63"/>
      <c r="H41" s="92"/>
      <c r="I41" s="93"/>
      <c r="J41" s="88"/>
      <c r="K41" s="94"/>
      <c r="L41" s="95"/>
      <c r="M41" s="45"/>
      <c r="N41" s="51"/>
      <c r="O41" s="10"/>
      <c r="P41" s="88"/>
      <c r="Q41" s="88"/>
      <c r="R41" s="88"/>
      <c r="S41" s="89"/>
      <c r="T41" s="43"/>
    </row>
    <row r="42" spans="1:20" ht="13.15" customHeight="1" x14ac:dyDescent="0.35">
      <c r="A42" s="96"/>
      <c r="C42" s="97" t="s">
        <v>97</v>
      </c>
      <c r="D42" s="98" t="s">
        <v>98</v>
      </c>
      <c r="E42" s="98"/>
      <c r="F42" s="98"/>
      <c r="G42" s="99" t="s">
        <v>99</v>
      </c>
      <c r="H42" s="100" t="s">
        <v>26</v>
      </c>
      <c r="I42" s="98">
        <v>20</v>
      </c>
      <c r="J42" s="101">
        <v>86582</v>
      </c>
      <c r="K42" s="102">
        <f>ROUND(J42+(J42*$L$447),0)</f>
        <v>112557</v>
      </c>
      <c r="L42" s="103">
        <f>ROUND(I42*K42,0)</f>
        <v>2251140</v>
      </c>
      <c r="M42" s="45"/>
      <c r="N42" s="51"/>
      <c r="O42" s="11"/>
      <c r="P42" s="101">
        <f>ROUND(O42,0)</f>
        <v>0</v>
      </c>
      <c r="Q42" s="101">
        <f>ROUND(P42+(P42*$R$447),0)</f>
        <v>0</v>
      </c>
      <c r="R42" s="105">
        <f>ROUND(Q42*I42,0)</f>
        <v>0</v>
      </c>
      <c r="S42" s="106" t="str">
        <f>IF(OR(P42&lt;=0,P42&gt;J42,Q42&lt;=0,Q42&gt;K42,R42&lt;=0,R42&gt;L42,$R$451="NO CUMPLE"),"NO CUMPLE","CUMPLE")</f>
        <v>NO CUMPLE</v>
      </c>
      <c r="T42" s="43"/>
    </row>
    <row r="43" spans="1:20" ht="25.5" customHeight="1" x14ac:dyDescent="0.35">
      <c r="A43" s="96"/>
      <c r="C43" s="97" t="s">
        <v>100</v>
      </c>
      <c r="D43" s="98" t="s">
        <v>101</v>
      </c>
      <c r="E43" s="98"/>
      <c r="F43" s="98"/>
      <c r="G43" s="99" t="s">
        <v>102</v>
      </c>
      <c r="H43" s="100" t="s">
        <v>26</v>
      </c>
      <c r="I43" s="98">
        <v>32</v>
      </c>
      <c r="J43" s="101">
        <v>116970</v>
      </c>
      <c r="K43" s="102">
        <f>ROUND(J43+(J43*$L$447),0)</f>
        <v>152061</v>
      </c>
      <c r="L43" s="103">
        <f>ROUND(I43*K43,0)</f>
        <v>4865952</v>
      </c>
      <c r="M43" s="45"/>
      <c r="N43" s="51"/>
      <c r="O43" s="11"/>
      <c r="P43" s="101">
        <f>ROUND(O43,0)</f>
        <v>0</v>
      </c>
      <c r="Q43" s="101">
        <f>ROUND(P43+(P43*$R$447),0)</f>
        <v>0</v>
      </c>
      <c r="R43" s="105">
        <f>ROUND(Q43*I43,0)</f>
        <v>0</v>
      </c>
      <c r="S43" s="106" t="str">
        <f>IF(OR(P43&lt;=0,P43&gt;J43,Q43&lt;=0,Q43&gt;K43,R43&lt;=0,R43&gt;L43,$R$451="NO CUMPLE"),"NO CUMPLE","CUMPLE")</f>
        <v>NO CUMPLE</v>
      </c>
      <c r="T43" s="43"/>
    </row>
    <row r="44" spans="1:20" ht="25.5" customHeight="1" x14ac:dyDescent="0.35">
      <c r="A44" s="96"/>
      <c r="C44" s="97" t="s">
        <v>103</v>
      </c>
      <c r="D44" s="98" t="s">
        <v>104</v>
      </c>
      <c r="E44" s="98"/>
      <c r="F44" s="98"/>
      <c r="G44" s="99" t="s">
        <v>105</v>
      </c>
      <c r="H44" s="100" t="s">
        <v>26</v>
      </c>
      <c r="I44" s="98">
        <v>200</v>
      </c>
      <c r="J44" s="101">
        <v>25928</v>
      </c>
      <c r="K44" s="102">
        <f>ROUND(J44+(J44*$L$447),0)</f>
        <v>33706</v>
      </c>
      <c r="L44" s="103">
        <f>ROUND(I44*K44,0)</f>
        <v>6741200</v>
      </c>
      <c r="M44" s="45"/>
      <c r="N44" s="51"/>
      <c r="O44" s="11"/>
      <c r="P44" s="101">
        <f>ROUND(O44,0)</f>
        <v>0</v>
      </c>
      <c r="Q44" s="101">
        <f>ROUND(P44+(P44*$R$447),0)</f>
        <v>0</v>
      </c>
      <c r="R44" s="105">
        <f>ROUND(Q44*I44,0)</f>
        <v>0</v>
      </c>
      <c r="S44" s="106" t="str">
        <f>IF(OR(P44&lt;=0,P44&gt;J44,Q44&lt;=0,Q44&gt;K44,R44&lt;=0,R44&gt;L44,$R$451="NO CUMPLE"),"NO CUMPLE","CUMPLE")</f>
        <v>NO CUMPLE</v>
      </c>
      <c r="T44" s="43"/>
    </row>
    <row r="45" spans="1:20" ht="16.5" customHeight="1" x14ac:dyDescent="0.35">
      <c r="A45" s="96"/>
      <c r="C45" s="97"/>
      <c r="D45" s="98"/>
      <c r="E45" s="98"/>
      <c r="F45" s="98"/>
      <c r="G45" s="107" t="s">
        <v>58</v>
      </c>
      <c r="H45" s="100"/>
      <c r="I45" s="98"/>
      <c r="J45" s="101"/>
      <c r="K45" s="102"/>
      <c r="L45" s="108">
        <f>SUBTOTAL(9,L42:L44)</f>
        <v>13858292</v>
      </c>
      <c r="M45" s="45"/>
      <c r="N45" s="51"/>
      <c r="O45" s="11"/>
      <c r="P45" s="101"/>
      <c r="Q45" s="101"/>
      <c r="R45" s="109">
        <f>SUBTOTAL(9,R42:R44)</f>
        <v>0</v>
      </c>
      <c r="S45" s="110"/>
      <c r="T45" s="43"/>
    </row>
    <row r="46" spans="1:20" ht="13.15" customHeight="1" x14ac:dyDescent="0.45">
      <c r="A46" s="96"/>
      <c r="C46" s="90" t="s">
        <v>106</v>
      </c>
      <c r="D46" s="91" t="s">
        <v>107</v>
      </c>
      <c r="E46" s="62"/>
      <c r="F46" s="62"/>
      <c r="G46" s="63"/>
      <c r="H46" s="92"/>
      <c r="I46" s="93"/>
      <c r="J46" s="88"/>
      <c r="K46" s="94"/>
      <c r="L46" s="95"/>
      <c r="M46" s="45"/>
      <c r="N46" s="51"/>
      <c r="O46" s="10"/>
      <c r="P46" s="88"/>
      <c r="Q46" s="88"/>
      <c r="R46" s="88"/>
      <c r="S46" s="89"/>
      <c r="T46" s="43"/>
    </row>
    <row r="47" spans="1:20" ht="13.15" customHeight="1" x14ac:dyDescent="0.35">
      <c r="A47" s="96"/>
      <c r="C47" s="97" t="s">
        <v>108</v>
      </c>
      <c r="D47" s="98" t="s">
        <v>109</v>
      </c>
      <c r="E47" s="98"/>
      <c r="F47" s="98"/>
      <c r="G47" s="99" t="s">
        <v>110</v>
      </c>
      <c r="H47" s="100" t="s">
        <v>46</v>
      </c>
      <c r="I47" s="98">
        <v>6</v>
      </c>
      <c r="J47" s="101">
        <v>234062</v>
      </c>
      <c r="K47" s="102">
        <f>ROUND(J47+(J47*$L$447),0)</f>
        <v>304281</v>
      </c>
      <c r="L47" s="103">
        <f>ROUND(I47*K47,0)</f>
        <v>1825686</v>
      </c>
      <c r="M47" s="45"/>
      <c r="N47" s="51"/>
      <c r="O47" s="11"/>
      <c r="P47" s="101">
        <f>ROUND(O47,0)</f>
        <v>0</v>
      </c>
      <c r="Q47" s="101">
        <f>ROUND(P47+(P47*$R$447),0)</f>
        <v>0</v>
      </c>
      <c r="R47" s="105">
        <f>ROUND(Q47*I47,0)</f>
        <v>0</v>
      </c>
      <c r="S47" s="106" t="str">
        <f>IF(OR(P47&lt;=0,P47&gt;J47,Q47&lt;=0,Q47&gt;K47,R47&lt;=0,R47&gt;L47,$R$451="NO CUMPLE"),"NO CUMPLE","CUMPLE")</f>
        <v>NO CUMPLE</v>
      </c>
      <c r="T47" s="43"/>
    </row>
    <row r="48" spans="1:20" ht="13.15" customHeight="1" x14ac:dyDescent="0.35">
      <c r="A48" s="96"/>
      <c r="C48" s="97" t="s">
        <v>111</v>
      </c>
      <c r="D48" s="98" t="s">
        <v>112</v>
      </c>
      <c r="E48" s="98"/>
      <c r="F48" s="98"/>
      <c r="G48" s="99" t="s">
        <v>113</v>
      </c>
      <c r="H48" s="100" t="s">
        <v>26</v>
      </c>
      <c r="I48" s="98">
        <v>3.5</v>
      </c>
      <c r="J48" s="101">
        <v>406295</v>
      </c>
      <c r="K48" s="102">
        <f>ROUND(J48+(J48*$L$447),0)</f>
        <v>528184</v>
      </c>
      <c r="L48" s="103">
        <f>ROUND(I48*K48,0)</f>
        <v>1848644</v>
      </c>
      <c r="M48" s="45"/>
      <c r="N48" s="51"/>
      <c r="O48" s="11"/>
      <c r="P48" s="101">
        <f>ROUND(O48,0)</f>
        <v>0</v>
      </c>
      <c r="Q48" s="101">
        <f>ROUND(P48+(P48*$R$447),0)</f>
        <v>0</v>
      </c>
      <c r="R48" s="105">
        <f>ROUND(Q48*I48,0)</f>
        <v>0</v>
      </c>
      <c r="S48" s="106" t="str">
        <f>IF(OR(P48&lt;=0,P48&gt;J48,Q48&lt;=0,Q48&gt;K48,R48&lt;=0,R48&gt;L48,$R$451="NO CUMPLE"),"NO CUMPLE","CUMPLE")</f>
        <v>NO CUMPLE</v>
      </c>
      <c r="T48" s="43"/>
    </row>
    <row r="49" spans="1:20" ht="13.15" customHeight="1" x14ac:dyDescent="0.35">
      <c r="A49" s="96"/>
      <c r="C49" s="97" t="s">
        <v>114</v>
      </c>
      <c r="D49" s="98" t="s">
        <v>115</v>
      </c>
      <c r="E49" s="98"/>
      <c r="F49" s="98"/>
      <c r="G49" s="99" t="s">
        <v>116</v>
      </c>
      <c r="H49" s="100" t="s">
        <v>26</v>
      </c>
      <c r="I49" s="98">
        <v>14.2</v>
      </c>
      <c r="J49" s="101">
        <v>222017</v>
      </c>
      <c r="K49" s="102">
        <f>ROUND(J49+(J49*$L$447),0)</f>
        <v>288622</v>
      </c>
      <c r="L49" s="103">
        <f>ROUND(I49*K49,0)</f>
        <v>4098432</v>
      </c>
      <c r="M49" s="45"/>
      <c r="N49" s="51"/>
      <c r="O49" s="11"/>
      <c r="P49" s="101">
        <f>ROUND(O49,0)</f>
        <v>0</v>
      </c>
      <c r="Q49" s="101">
        <f>ROUND(P49+(P49*$R$447),0)</f>
        <v>0</v>
      </c>
      <c r="R49" s="105">
        <f>ROUND(Q49*I49,0)</f>
        <v>0</v>
      </c>
      <c r="S49" s="106" t="str">
        <f>IF(OR(P49&lt;=0,P49&gt;J49,Q49&lt;=0,Q49&gt;K49,R49&lt;=0,R49&gt;L49,$R$451="NO CUMPLE"),"NO CUMPLE","CUMPLE")</f>
        <v>NO CUMPLE</v>
      </c>
      <c r="T49" s="43"/>
    </row>
    <row r="50" spans="1:20" ht="16.5" customHeight="1" x14ac:dyDescent="0.35">
      <c r="A50" s="96"/>
      <c r="C50" s="97"/>
      <c r="D50" s="98"/>
      <c r="E50" s="98"/>
      <c r="F50" s="98"/>
      <c r="G50" s="107" t="s">
        <v>58</v>
      </c>
      <c r="H50" s="100"/>
      <c r="I50" s="98"/>
      <c r="J50" s="101"/>
      <c r="K50" s="102"/>
      <c r="L50" s="108">
        <f>SUBTOTAL(9,L47:L49)</f>
        <v>7772762</v>
      </c>
      <c r="M50" s="45"/>
      <c r="N50" s="51"/>
      <c r="O50" s="11"/>
      <c r="P50" s="101"/>
      <c r="Q50" s="101"/>
      <c r="R50" s="109">
        <f>SUBTOTAL(9,R47:R49)</f>
        <v>0</v>
      </c>
      <c r="S50" s="110"/>
      <c r="T50" s="43"/>
    </row>
    <row r="51" spans="1:20" ht="13.15" customHeight="1" x14ac:dyDescent="0.45">
      <c r="A51" s="96"/>
      <c r="C51" s="90" t="s">
        <v>117</v>
      </c>
      <c r="D51" s="91" t="s">
        <v>118</v>
      </c>
      <c r="E51" s="62"/>
      <c r="F51" s="62"/>
      <c r="G51" s="63"/>
      <c r="H51" s="92"/>
      <c r="I51" s="93"/>
      <c r="J51" s="88"/>
      <c r="K51" s="94"/>
      <c r="L51" s="95"/>
      <c r="M51" s="45"/>
      <c r="N51" s="51"/>
      <c r="O51" s="10"/>
      <c r="P51" s="88"/>
      <c r="Q51" s="88"/>
      <c r="R51" s="88"/>
      <c r="S51" s="89"/>
      <c r="T51" s="43"/>
    </row>
    <row r="52" spans="1:20" ht="13.15" customHeight="1" x14ac:dyDescent="0.35">
      <c r="A52" s="96"/>
      <c r="C52" s="97" t="s">
        <v>119</v>
      </c>
      <c r="D52" s="98" t="s">
        <v>120</v>
      </c>
      <c r="E52" s="98"/>
      <c r="F52" s="98"/>
      <c r="G52" s="99" t="s">
        <v>121</v>
      </c>
      <c r="H52" s="100" t="s">
        <v>26</v>
      </c>
      <c r="I52" s="98">
        <v>5</v>
      </c>
      <c r="J52" s="101">
        <v>90197</v>
      </c>
      <c r="K52" s="102">
        <f>ROUND(J52+(J52*$L$447),0)</f>
        <v>117256</v>
      </c>
      <c r="L52" s="103">
        <f>ROUND(I52*K52,0)</f>
        <v>586280</v>
      </c>
      <c r="M52" s="45"/>
      <c r="N52" s="51"/>
      <c r="O52" s="11"/>
      <c r="P52" s="101">
        <f>ROUND(O52,0)</f>
        <v>0</v>
      </c>
      <c r="Q52" s="101">
        <f>ROUND(P52+(P52*$R$447),0)</f>
        <v>0</v>
      </c>
      <c r="R52" s="105">
        <f>ROUND(Q52*I52,0)</f>
        <v>0</v>
      </c>
      <c r="S52" s="106" t="str">
        <f>IF(OR(P52&lt;=0,P52&gt;J52,Q52&lt;=0,Q52&gt;K52,R52&lt;=0,R52&gt;L52,$R$451="NO CUMPLE"),"NO CUMPLE","CUMPLE")</f>
        <v>NO CUMPLE</v>
      </c>
      <c r="T52" s="43"/>
    </row>
    <row r="53" spans="1:20" ht="13.15" customHeight="1" x14ac:dyDescent="0.35">
      <c r="A53" s="96"/>
      <c r="C53" s="97" t="s">
        <v>122</v>
      </c>
      <c r="D53" s="98" t="s">
        <v>123</v>
      </c>
      <c r="E53" s="98"/>
      <c r="F53" s="98"/>
      <c r="G53" s="99" t="s">
        <v>124</v>
      </c>
      <c r="H53" s="100" t="s">
        <v>26</v>
      </c>
      <c r="I53" s="98">
        <v>3.5</v>
      </c>
      <c r="J53" s="101">
        <v>360129</v>
      </c>
      <c r="K53" s="102">
        <f>ROUND(J53+(J53*$L$447),0)</f>
        <v>468168</v>
      </c>
      <c r="L53" s="103">
        <f>ROUND(I53*K53,0)</f>
        <v>1638588</v>
      </c>
      <c r="M53" s="45"/>
      <c r="N53" s="51"/>
      <c r="O53" s="11"/>
      <c r="P53" s="101">
        <f>ROUND(O53,0)</f>
        <v>0</v>
      </c>
      <c r="Q53" s="101">
        <f>ROUND(P53+(P53*$R$447),0)</f>
        <v>0</v>
      </c>
      <c r="R53" s="105">
        <f>ROUND(Q53*I53,0)</f>
        <v>0</v>
      </c>
      <c r="S53" s="106" t="str">
        <f>IF(OR(P53&lt;=0,P53&gt;J53,Q53&lt;=0,Q53&gt;K53,R53&lt;=0,R53&gt;L53,$R$451="NO CUMPLE"),"NO CUMPLE","CUMPLE")</f>
        <v>NO CUMPLE</v>
      </c>
      <c r="T53" s="43"/>
    </row>
    <row r="54" spans="1:20" ht="16.5" customHeight="1" x14ac:dyDescent="0.35">
      <c r="A54" s="96"/>
      <c r="C54" s="97"/>
      <c r="D54" s="98"/>
      <c r="E54" s="98"/>
      <c r="F54" s="98"/>
      <c r="G54" s="107" t="s">
        <v>58</v>
      </c>
      <c r="H54" s="100"/>
      <c r="I54" s="98"/>
      <c r="J54" s="101"/>
      <c r="K54" s="102"/>
      <c r="L54" s="108">
        <f>SUBTOTAL(9,L52:L53)</f>
        <v>2224868</v>
      </c>
      <c r="M54" s="45"/>
      <c r="N54" s="51"/>
      <c r="O54" s="11"/>
      <c r="P54" s="101"/>
      <c r="Q54" s="101"/>
      <c r="R54" s="109">
        <f>SUBTOTAL(9,R52:R53)</f>
        <v>0</v>
      </c>
      <c r="S54" s="110"/>
      <c r="T54" s="43"/>
    </row>
    <row r="55" spans="1:20" ht="13.15" customHeight="1" x14ac:dyDescent="0.45">
      <c r="A55" s="96"/>
      <c r="C55" s="90" t="s">
        <v>125</v>
      </c>
      <c r="D55" s="91" t="s">
        <v>126</v>
      </c>
      <c r="E55" s="62"/>
      <c r="F55" s="62"/>
      <c r="G55" s="63"/>
      <c r="H55" s="92"/>
      <c r="I55" s="93"/>
      <c r="J55" s="88"/>
      <c r="K55" s="94"/>
      <c r="L55" s="95"/>
      <c r="M55" s="45"/>
      <c r="N55" s="51"/>
      <c r="O55" s="10"/>
      <c r="P55" s="88"/>
      <c r="Q55" s="88"/>
      <c r="R55" s="88"/>
      <c r="S55" s="89"/>
      <c r="T55" s="43"/>
    </row>
    <row r="56" spans="1:20" ht="25.5" customHeight="1" x14ac:dyDescent="0.35">
      <c r="A56" s="96"/>
      <c r="C56" s="97" t="s">
        <v>127</v>
      </c>
      <c r="D56" s="98" t="s">
        <v>128</v>
      </c>
      <c r="E56" s="98"/>
      <c r="F56" s="98"/>
      <c r="G56" s="99" t="s">
        <v>129</v>
      </c>
      <c r="H56" s="100" t="s">
        <v>38</v>
      </c>
      <c r="I56" s="98">
        <v>18</v>
      </c>
      <c r="J56" s="101">
        <v>94599</v>
      </c>
      <c r="K56" s="102">
        <f t="shared" ref="K56:K70" si="6">ROUND(J56+(J56*$L$447),0)</f>
        <v>122979</v>
      </c>
      <c r="L56" s="103">
        <f t="shared" ref="L56:L70" si="7">ROUND(I56*K56,0)</f>
        <v>2213622</v>
      </c>
      <c r="M56" s="45"/>
      <c r="N56" s="51"/>
      <c r="O56" s="11"/>
      <c r="P56" s="101">
        <f t="shared" ref="P56:P70" si="8">ROUND(O56,0)</f>
        <v>0</v>
      </c>
      <c r="Q56" s="101">
        <f t="shared" ref="Q56:Q70" si="9">ROUND(P56+(P56*$R$447),0)</f>
        <v>0</v>
      </c>
      <c r="R56" s="105">
        <f t="shared" ref="R56:R70" si="10">ROUND(Q56*I56,0)</f>
        <v>0</v>
      </c>
      <c r="S56" s="106" t="str">
        <f t="shared" ref="S56:S70" si="11">IF(OR(P56&lt;=0,P56&gt;J56,Q56&lt;=0,Q56&gt;K56,R56&lt;=0,R56&gt;L56,$R$451="NO CUMPLE"),"NO CUMPLE","CUMPLE")</f>
        <v>NO CUMPLE</v>
      </c>
      <c r="T56" s="43"/>
    </row>
    <row r="57" spans="1:20" ht="13.15" customHeight="1" x14ac:dyDescent="0.35">
      <c r="A57" s="96"/>
      <c r="C57" s="97" t="s">
        <v>130</v>
      </c>
      <c r="D57" s="98" t="s">
        <v>131</v>
      </c>
      <c r="E57" s="98"/>
      <c r="F57" s="98"/>
      <c r="G57" s="99" t="s">
        <v>132</v>
      </c>
      <c r="H57" s="100" t="s">
        <v>38</v>
      </c>
      <c r="I57" s="98">
        <v>25</v>
      </c>
      <c r="J57" s="101">
        <v>13930</v>
      </c>
      <c r="K57" s="102">
        <f t="shared" si="6"/>
        <v>18109</v>
      </c>
      <c r="L57" s="103">
        <f t="shared" si="7"/>
        <v>452725</v>
      </c>
      <c r="M57" s="45"/>
      <c r="N57" s="51"/>
      <c r="O57" s="11"/>
      <c r="P57" s="101">
        <f t="shared" si="8"/>
        <v>0</v>
      </c>
      <c r="Q57" s="101">
        <f t="shared" si="9"/>
        <v>0</v>
      </c>
      <c r="R57" s="105">
        <f t="shared" si="10"/>
        <v>0</v>
      </c>
      <c r="S57" s="106" t="str">
        <f t="shared" si="11"/>
        <v>NO CUMPLE</v>
      </c>
      <c r="T57" s="43"/>
    </row>
    <row r="58" spans="1:20" ht="38.25" customHeight="1" x14ac:dyDescent="0.35">
      <c r="A58" s="96"/>
      <c r="C58" s="97" t="s">
        <v>133</v>
      </c>
      <c r="D58" s="98" t="s">
        <v>134</v>
      </c>
      <c r="E58" s="98"/>
      <c r="F58" s="98"/>
      <c r="G58" s="99" t="s">
        <v>135</v>
      </c>
      <c r="H58" s="100" t="s">
        <v>46</v>
      </c>
      <c r="I58" s="98">
        <v>1</v>
      </c>
      <c r="J58" s="101">
        <v>531584</v>
      </c>
      <c r="K58" s="102">
        <f t="shared" si="6"/>
        <v>691059</v>
      </c>
      <c r="L58" s="103">
        <f t="shared" si="7"/>
        <v>691059</v>
      </c>
      <c r="M58" s="45"/>
      <c r="N58" s="51"/>
      <c r="O58" s="11"/>
      <c r="P58" s="101">
        <f t="shared" si="8"/>
        <v>0</v>
      </c>
      <c r="Q58" s="101">
        <f t="shared" si="9"/>
        <v>0</v>
      </c>
      <c r="R58" s="105">
        <f t="shared" si="10"/>
        <v>0</v>
      </c>
      <c r="S58" s="106" t="str">
        <f t="shared" si="11"/>
        <v>NO CUMPLE</v>
      </c>
      <c r="T58" s="43"/>
    </row>
    <row r="59" spans="1:20" ht="38.25" customHeight="1" x14ac:dyDescent="0.35">
      <c r="A59" s="96"/>
      <c r="C59" s="97" t="s">
        <v>136</v>
      </c>
      <c r="D59" s="98" t="s">
        <v>137</v>
      </c>
      <c r="E59" s="98"/>
      <c r="F59" s="98"/>
      <c r="G59" s="99" t="s">
        <v>138</v>
      </c>
      <c r="H59" s="100" t="s">
        <v>46</v>
      </c>
      <c r="I59" s="98">
        <v>5</v>
      </c>
      <c r="J59" s="101">
        <v>168764</v>
      </c>
      <c r="K59" s="102">
        <f t="shared" si="6"/>
        <v>219393</v>
      </c>
      <c r="L59" s="103">
        <f t="shared" si="7"/>
        <v>1096965</v>
      </c>
      <c r="M59" s="45"/>
      <c r="N59" s="51"/>
      <c r="O59" s="11"/>
      <c r="P59" s="101">
        <f t="shared" si="8"/>
        <v>0</v>
      </c>
      <c r="Q59" s="101">
        <f t="shared" si="9"/>
        <v>0</v>
      </c>
      <c r="R59" s="105">
        <f t="shared" si="10"/>
        <v>0</v>
      </c>
      <c r="S59" s="106" t="str">
        <f t="shared" si="11"/>
        <v>NO CUMPLE</v>
      </c>
      <c r="T59" s="43"/>
    </row>
    <row r="60" spans="1:20" ht="13.15" customHeight="1" x14ac:dyDescent="0.35">
      <c r="A60" s="96"/>
      <c r="C60" s="97" t="s">
        <v>139</v>
      </c>
      <c r="D60" s="98" t="s">
        <v>140</v>
      </c>
      <c r="E60" s="98"/>
      <c r="F60" s="98"/>
      <c r="G60" s="99" t="s">
        <v>141</v>
      </c>
      <c r="H60" s="100" t="s">
        <v>46</v>
      </c>
      <c r="I60" s="98">
        <v>1</v>
      </c>
      <c r="J60" s="101">
        <v>2105252</v>
      </c>
      <c r="K60" s="102">
        <f t="shared" si="6"/>
        <v>2736828</v>
      </c>
      <c r="L60" s="103">
        <f t="shared" si="7"/>
        <v>2736828</v>
      </c>
      <c r="M60" s="45"/>
      <c r="N60" s="51"/>
      <c r="O60" s="11"/>
      <c r="P60" s="101">
        <f t="shared" si="8"/>
        <v>0</v>
      </c>
      <c r="Q60" s="101">
        <f t="shared" si="9"/>
        <v>0</v>
      </c>
      <c r="R60" s="105">
        <f t="shared" si="10"/>
        <v>0</v>
      </c>
      <c r="S60" s="106" t="str">
        <f t="shared" si="11"/>
        <v>NO CUMPLE</v>
      </c>
      <c r="T60" s="43"/>
    </row>
    <row r="61" spans="1:20" ht="25.5" customHeight="1" x14ac:dyDescent="0.35">
      <c r="A61" s="96"/>
      <c r="C61" s="97" t="s">
        <v>142</v>
      </c>
      <c r="D61" s="98" t="s">
        <v>143</v>
      </c>
      <c r="E61" s="98"/>
      <c r="F61" s="98"/>
      <c r="G61" s="99" t="s">
        <v>144</v>
      </c>
      <c r="H61" s="100" t="s">
        <v>38</v>
      </c>
      <c r="I61" s="98">
        <v>20</v>
      </c>
      <c r="J61" s="101">
        <v>20011</v>
      </c>
      <c r="K61" s="102">
        <f t="shared" si="6"/>
        <v>26014</v>
      </c>
      <c r="L61" s="103">
        <f t="shared" si="7"/>
        <v>520280</v>
      </c>
      <c r="M61" s="45"/>
      <c r="N61" s="51"/>
      <c r="O61" s="11"/>
      <c r="P61" s="101">
        <f t="shared" si="8"/>
        <v>0</v>
      </c>
      <c r="Q61" s="101">
        <f t="shared" si="9"/>
        <v>0</v>
      </c>
      <c r="R61" s="105">
        <f t="shared" si="10"/>
        <v>0</v>
      </c>
      <c r="S61" s="106" t="str">
        <f t="shared" si="11"/>
        <v>NO CUMPLE</v>
      </c>
      <c r="T61" s="43"/>
    </row>
    <row r="62" spans="1:20" ht="13.15" customHeight="1" x14ac:dyDescent="0.35">
      <c r="A62" s="96"/>
      <c r="C62" s="97" t="s">
        <v>145</v>
      </c>
      <c r="D62" s="98" t="s">
        <v>146</v>
      </c>
      <c r="E62" s="98"/>
      <c r="F62" s="98"/>
      <c r="G62" s="99" t="s">
        <v>147</v>
      </c>
      <c r="H62" s="100" t="s">
        <v>46</v>
      </c>
      <c r="I62" s="98">
        <v>1</v>
      </c>
      <c r="J62" s="101">
        <v>324392</v>
      </c>
      <c r="K62" s="102">
        <f t="shared" si="6"/>
        <v>421710</v>
      </c>
      <c r="L62" s="103">
        <f t="shared" si="7"/>
        <v>421710</v>
      </c>
      <c r="M62" s="45"/>
      <c r="N62" s="51"/>
      <c r="O62" s="11"/>
      <c r="P62" s="101">
        <f t="shared" si="8"/>
        <v>0</v>
      </c>
      <c r="Q62" s="101">
        <f t="shared" si="9"/>
        <v>0</v>
      </c>
      <c r="R62" s="105">
        <f t="shared" si="10"/>
        <v>0</v>
      </c>
      <c r="S62" s="106" t="str">
        <f t="shared" si="11"/>
        <v>NO CUMPLE</v>
      </c>
      <c r="T62" s="43"/>
    </row>
    <row r="63" spans="1:20" ht="13.15" customHeight="1" x14ac:dyDescent="0.35">
      <c r="A63" s="96"/>
      <c r="C63" s="97" t="s">
        <v>148</v>
      </c>
      <c r="D63" s="98" t="s">
        <v>149</v>
      </c>
      <c r="E63" s="98"/>
      <c r="F63" s="98"/>
      <c r="G63" s="99" t="s">
        <v>150</v>
      </c>
      <c r="H63" s="100" t="s">
        <v>46</v>
      </c>
      <c r="I63" s="98">
        <v>1</v>
      </c>
      <c r="J63" s="101">
        <v>54040</v>
      </c>
      <c r="K63" s="102">
        <f t="shared" si="6"/>
        <v>70252</v>
      </c>
      <c r="L63" s="103">
        <f t="shared" si="7"/>
        <v>70252</v>
      </c>
      <c r="M63" s="45"/>
      <c r="N63" s="51"/>
      <c r="O63" s="11"/>
      <c r="P63" s="101">
        <f t="shared" si="8"/>
        <v>0</v>
      </c>
      <c r="Q63" s="101">
        <f t="shared" si="9"/>
        <v>0</v>
      </c>
      <c r="R63" s="105">
        <f t="shared" si="10"/>
        <v>0</v>
      </c>
      <c r="S63" s="106" t="str">
        <f t="shared" si="11"/>
        <v>NO CUMPLE</v>
      </c>
      <c r="T63" s="43"/>
    </row>
    <row r="64" spans="1:20" ht="13.15" customHeight="1" x14ac:dyDescent="0.35">
      <c r="A64" s="96"/>
      <c r="C64" s="97" t="s">
        <v>151</v>
      </c>
      <c r="D64" s="98" t="s">
        <v>152</v>
      </c>
      <c r="E64" s="98"/>
      <c r="F64" s="98"/>
      <c r="G64" s="99" t="s">
        <v>153</v>
      </c>
      <c r="H64" s="100" t="s">
        <v>38</v>
      </c>
      <c r="I64" s="98">
        <v>20</v>
      </c>
      <c r="J64" s="101">
        <v>5777</v>
      </c>
      <c r="K64" s="102">
        <f t="shared" si="6"/>
        <v>7510</v>
      </c>
      <c r="L64" s="103">
        <f t="shared" si="7"/>
        <v>150200</v>
      </c>
      <c r="M64" s="45"/>
      <c r="N64" s="51"/>
      <c r="O64" s="11"/>
      <c r="P64" s="101">
        <f t="shared" si="8"/>
        <v>0</v>
      </c>
      <c r="Q64" s="101">
        <f t="shared" si="9"/>
        <v>0</v>
      </c>
      <c r="R64" s="105">
        <f t="shared" si="10"/>
        <v>0</v>
      </c>
      <c r="S64" s="106" t="str">
        <f t="shared" si="11"/>
        <v>NO CUMPLE</v>
      </c>
      <c r="T64" s="43"/>
    </row>
    <row r="65" spans="1:20" ht="13.15" customHeight="1" x14ac:dyDescent="0.35">
      <c r="A65" s="96"/>
      <c r="C65" s="97" t="s">
        <v>154</v>
      </c>
      <c r="D65" s="98" t="s">
        <v>155</v>
      </c>
      <c r="E65" s="98"/>
      <c r="F65" s="98"/>
      <c r="G65" s="99" t="s">
        <v>156</v>
      </c>
      <c r="H65" s="100" t="s">
        <v>46</v>
      </c>
      <c r="I65" s="98">
        <v>1</v>
      </c>
      <c r="J65" s="101">
        <v>9353</v>
      </c>
      <c r="K65" s="102">
        <f t="shared" si="6"/>
        <v>12159</v>
      </c>
      <c r="L65" s="103">
        <f t="shared" si="7"/>
        <v>12159</v>
      </c>
      <c r="M65" s="45"/>
      <c r="N65" s="51"/>
      <c r="O65" s="11"/>
      <c r="P65" s="101">
        <f t="shared" si="8"/>
        <v>0</v>
      </c>
      <c r="Q65" s="101">
        <f t="shared" si="9"/>
        <v>0</v>
      </c>
      <c r="R65" s="105">
        <f t="shared" si="10"/>
        <v>0</v>
      </c>
      <c r="S65" s="106" t="str">
        <f t="shared" si="11"/>
        <v>NO CUMPLE</v>
      </c>
      <c r="T65" s="43"/>
    </row>
    <row r="66" spans="1:20" ht="13.15" customHeight="1" x14ac:dyDescent="0.35">
      <c r="A66" s="96"/>
      <c r="C66" s="97" t="s">
        <v>157</v>
      </c>
      <c r="D66" s="98" t="s">
        <v>158</v>
      </c>
      <c r="E66" s="98"/>
      <c r="F66" s="98"/>
      <c r="G66" s="99" t="s">
        <v>159</v>
      </c>
      <c r="H66" s="100" t="s">
        <v>38</v>
      </c>
      <c r="I66" s="98">
        <v>150.01</v>
      </c>
      <c r="J66" s="101">
        <v>7134</v>
      </c>
      <c r="K66" s="102">
        <f t="shared" si="6"/>
        <v>9274</v>
      </c>
      <c r="L66" s="103">
        <f t="shared" si="7"/>
        <v>1391193</v>
      </c>
      <c r="M66" s="45"/>
      <c r="N66" s="51"/>
      <c r="O66" s="11"/>
      <c r="P66" s="101">
        <f t="shared" si="8"/>
        <v>0</v>
      </c>
      <c r="Q66" s="101">
        <f t="shared" si="9"/>
        <v>0</v>
      </c>
      <c r="R66" s="105">
        <f t="shared" si="10"/>
        <v>0</v>
      </c>
      <c r="S66" s="106" t="str">
        <f t="shared" si="11"/>
        <v>NO CUMPLE</v>
      </c>
      <c r="T66" s="43"/>
    </row>
    <row r="67" spans="1:20" ht="13.15" customHeight="1" x14ac:dyDescent="0.35">
      <c r="A67" s="96"/>
      <c r="C67" s="97" t="s">
        <v>160</v>
      </c>
      <c r="D67" s="98" t="s">
        <v>161</v>
      </c>
      <c r="E67" s="98"/>
      <c r="F67" s="98"/>
      <c r="G67" s="99" t="s">
        <v>162</v>
      </c>
      <c r="H67" s="100" t="s">
        <v>46</v>
      </c>
      <c r="I67" s="98">
        <v>1</v>
      </c>
      <c r="J67" s="101">
        <v>182592</v>
      </c>
      <c r="K67" s="102">
        <f t="shared" si="6"/>
        <v>237370</v>
      </c>
      <c r="L67" s="103">
        <f t="shared" si="7"/>
        <v>237370</v>
      </c>
      <c r="M67" s="45"/>
      <c r="N67" s="51"/>
      <c r="O67" s="11"/>
      <c r="P67" s="101">
        <f t="shared" si="8"/>
        <v>0</v>
      </c>
      <c r="Q67" s="101">
        <f t="shared" si="9"/>
        <v>0</v>
      </c>
      <c r="R67" s="105">
        <f t="shared" si="10"/>
        <v>0</v>
      </c>
      <c r="S67" s="106" t="str">
        <f t="shared" si="11"/>
        <v>NO CUMPLE</v>
      </c>
      <c r="T67" s="43"/>
    </row>
    <row r="68" spans="1:20" ht="13.15" customHeight="1" x14ac:dyDescent="0.35">
      <c r="A68" s="96"/>
      <c r="C68" s="97" t="s">
        <v>163</v>
      </c>
      <c r="D68" s="98" t="s">
        <v>164</v>
      </c>
      <c r="E68" s="98"/>
      <c r="F68" s="98"/>
      <c r="G68" s="99" t="s">
        <v>165</v>
      </c>
      <c r="H68" s="100" t="s">
        <v>46</v>
      </c>
      <c r="I68" s="98">
        <v>1</v>
      </c>
      <c r="J68" s="101">
        <v>704902</v>
      </c>
      <c r="K68" s="102">
        <f t="shared" si="6"/>
        <v>916373</v>
      </c>
      <c r="L68" s="103">
        <f t="shared" si="7"/>
        <v>916373</v>
      </c>
      <c r="M68" s="45"/>
      <c r="N68" s="51"/>
      <c r="O68" s="11"/>
      <c r="P68" s="101">
        <f t="shared" si="8"/>
        <v>0</v>
      </c>
      <c r="Q68" s="101">
        <f t="shared" si="9"/>
        <v>0</v>
      </c>
      <c r="R68" s="105">
        <f t="shared" si="10"/>
        <v>0</v>
      </c>
      <c r="S68" s="106" t="str">
        <f t="shared" si="11"/>
        <v>NO CUMPLE</v>
      </c>
      <c r="T68" s="43"/>
    </row>
    <row r="69" spans="1:20" ht="13.15" customHeight="1" x14ac:dyDescent="0.35">
      <c r="A69" s="96"/>
      <c r="C69" s="97" t="s">
        <v>166</v>
      </c>
      <c r="D69" s="98" t="s">
        <v>167</v>
      </c>
      <c r="E69" s="98"/>
      <c r="F69" s="98"/>
      <c r="G69" s="99" t="s">
        <v>168</v>
      </c>
      <c r="H69" s="100" t="s">
        <v>38</v>
      </c>
      <c r="I69" s="98">
        <v>150</v>
      </c>
      <c r="J69" s="101">
        <v>32992</v>
      </c>
      <c r="K69" s="102">
        <f t="shared" si="6"/>
        <v>42890</v>
      </c>
      <c r="L69" s="103">
        <f t="shared" si="7"/>
        <v>6433500</v>
      </c>
      <c r="M69" s="45"/>
      <c r="N69" s="51"/>
      <c r="O69" s="11"/>
      <c r="P69" s="101">
        <f t="shared" si="8"/>
        <v>0</v>
      </c>
      <c r="Q69" s="101">
        <f t="shared" si="9"/>
        <v>0</v>
      </c>
      <c r="R69" s="105">
        <f t="shared" si="10"/>
        <v>0</v>
      </c>
      <c r="S69" s="106" t="str">
        <f t="shared" si="11"/>
        <v>NO CUMPLE</v>
      </c>
      <c r="T69" s="43"/>
    </row>
    <row r="70" spans="1:20" ht="13.15" customHeight="1" x14ac:dyDescent="0.35">
      <c r="A70" s="96"/>
      <c r="C70" s="97" t="s">
        <v>169</v>
      </c>
      <c r="D70" s="98" t="s">
        <v>170</v>
      </c>
      <c r="E70" s="98"/>
      <c r="F70" s="98"/>
      <c r="G70" s="99" t="s">
        <v>171</v>
      </c>
      <c r="H70" s="100" t="s">
        <v>46</v>
      </c>
      <c r="I70" s="98">
        <v>1</v>
      </c>
      <c r="J70" s="101">
        <v>76210</v>
      </c>
      <c r="K70" s="102">
        <f t="shared" si="6"/>
        <v>99073</v>
      </c>
      <c r="L70" s="103">
        <f t="shared" si="7"/>
        <v>99073</v>
      </c>
      <c r="M70" s="45"/>
      <c r="N70" s="51"/>
      <c r="O70" s="11"/>
      <c r="P70" s="101">
        <f t="shared" si="8"/>
        <v>0</v>
      </c>
      <c r="Q70" s="101">
        <f t="shared" si="9"/>
        <v>0</v>
      </c>
      <c r="R70" s="105">
        <f t="shared" si="10"/>
        <v>0</v>
      </c>
      <c r="S70" s="106" t="str">
        <f t="shared" si="11"/>
        <v>NO CUMPLE</v>
      </c>
      <c r="T70" s="43"/>
    </row>
    <row r="71" spans="1:20" ht="16.5" customHeight="1" x14ac:dyDescent="0.35">
      <c r="A71" s="96"/>
      <c r="C71" s="97"/>
      <c r="D71" s="98"/>
      <c r="E71" s="98"/>
      <c r="F71" s="98"/>
      <c r="G71" s="107" t="s">
        <v>58</v>
      </c>
      <c r="H71" s="100"/>
      <c r="I71" s="98"/>
      <c r="J71" s="101"/>
      <c r="K71" s="102"/>
      <c r="L71" s="108">
        <f>SUBTOTAL(9,L56:L70)</f>
        <v>17443309</v>
      </c>
      <c r="M71" s="45"/>
      <c r="N71" s="51"/>
      <c r="O71" s="11"/>
      <c r="P71" s="101"/>
      <c r="Q71" s="101"/>
      <c r="R71" s="109">
        <f>SUBTOTAL(9,R56:R70)</f>
        <v>0</v>
      </c>
      <c r="S71" s="110"/>
      <c r="T71" s="43"/>
    </row>
    <row r="72" spans="1:20" ht="13.15" customHeight="1" x14ac:dyDescent="0.45">
      <c r="A72" s="96"/>
      <c r="C72" s="90" t="s">
        <v>172</v>
      </c>
      <c r="D72" s="91" t="s">
        <v>173</v>
      </c>
      <c r="E72" s="62"/>
      <c r="F72" s="62"/>
      <c r="G72" s="63"/>
      <c r="H72" s="92"/>
      <c r="I72" s="93"/>
      <c r="J72" s="88"/>
      <c r="K72" s="94"/>
      <c r="L72" s="95"/>
      <c r="M72" s="45"/>
      <c r="N72" s="51"/>
      <c r="O72" s="10"/>
      <c r="P72" s="88"/>
      <c r="Q72" s="88"/>
      <c r="R72" s="88"/>
      <c r="S72" s="89"/>
      <c r="T72" s="43"/>
    </row>
    <row r="73" spans="1:20" ht="13.15" customHeight="1" x14ac:dyDescent="0.35">
      <c r="A73" s="96"/>
      <c r="C73" s="97" t="s">
        <v>174</v>
      </c>
      <c r="D73" s="98" t="s">
        <v>175</v>
      </c>
      <c r="E73" s="98"/>
      <c r="F73" s="98"/>
      <c r="G73" s="99" t="s">
        <v>176</v>
      </c>
      <c r="H73" s="100" t="s">
        <v>26</v>
      </c>
      <c r="I73" s="98">
        <v>205</v>
      </c>
      <c r="J73" s="101">
        <v>3115</v>
      </c>
      <c r="K73" s="102">
        <f>ROUND(J73+(J73*$L$447),0)</f>
        <v>4050</v>
      </c>
      <c r="L73" s="103">
        <f>ROUND(I73*K73,0)</f>
        <v>830250</v>
      </c>
      <c r="M73" s="45"/>
      <c r="N73" s="51"/>
      <c r="O73" s="11"/>
      <c r="P73" s="101">
        <f>ROUND(O73,0)</f>
        <v>0</v>
      </c>
      <c r="Q73" s="101">
        <f>ROUND(P73+(P73*$R$447),0)</f>
        <v>0</v>
      </c>
      <c r="R73" s="105">
        <f>ROUND(Q73*I73,0)</f>
        <v>0</v>
      </c>
      <c r="S73" s="106" t="str">
        <f>IF(OR(P73&lt;=0,P73&gt;J73,Q73&lt;=0,Q73&gt;K73,R73&lt;=0,R73&gt;L73,$R$451="NO CUMPLE"),"NO CUMPLE","CUMPLE")</f>
        <v>NO CUMPLE</v>
      </c>
      <c r="T73" s="43"/>
    </row>
    <row r="74" spans="1:20" ht="16.5" customHeight="1" x14ac:dyDescent="0.35">
      <c r="A74" s="96"/>
      <c r="C74" s="97"/>
      <c r="D74" s="98"/>
      <c r="E74" s="98"/>
      <c r="F74" s="98"/>
      <c r="G74" s="107" t="s">
        <v>58</v>
      </c>
      <c r="H74" s="100"/>
      <c r="I74" s="98"/>
      <c r="J74" s="101"/>
      <c r="K74" s="102"/>
      <c r="L74" s="108">
        <f>SUBTOTAL(9,L73:L73)</f>
        <v>830250</v>
      </c>
      <c r="M74" s="45"/>
      <c r="N74" s="51"/>
      <c r="O74" s="11"/>
      <c r="P74" s="101"/>
      <c r="Q74" s="101"/>
      <c r="R74" s="109">
        <f>SUBTOTAL(9,R73:R73)</f>
        <v>0</v>
      </c>
      <c r="S74" s="110"/>
      <c r="T74" s="43"/>
    </row>
    <row r="75" spans="1:20" ht="13.15" customHeight="1" x14ac:dyDescent="0.45">
      <c r="A75" s="96"/>
      <c r="C75" s="90" t="s">
        <v>177</v>
      </c>
      <c r="D75" s="91" t="s">
        <v>178</v>
      </c>
      <c r="E75" s="62"/>
      <c r="F75" s="62"/>
      <c r="G75" s="63"/>
      <c r="H75" s="92"/>
      <c r="I75" s="93"/>
      <c r="J75" s="88"/>
      <c r="K75" s="94"/>
      <c r="L75" s="95"/>
      <c r="M75" s="45"/>
      <c r="N75" s="51"/>
      <c r="O75" s="10"/>
      <c r="P75" s="88"/>
      <c r="Q75" s="88"/>
      <c r="R75" s="88"/>
      <c r="S75" s="89"/>
      <c r="T75" s="43"/>
    </row>
    <row r="76" spans="1:20" ht="25.5" customHeight="1" x14ac:dyDescent="0.35">
      <c r="A76" s="96"/>
      <c r="C76" s="97" t="s">
        <v>179</v>
      </c>
      <c r="D76" s="98" t="s">
        <v>180</v>
      </c>
      <c r="E76" s="98"/>
      <c r="F76" s="98"/>
      <c r="G76" s="99" t="s">
        <v>181</v>
      </c>
      <c r="H76" s="100" t="s">
        <v>46</v>
      </c>
      <c r="I76" s="98">
        <v>1</v>
      </c>
      <c r="J76" s="101">
        <v>577265</v>
      </c>
      <c r="K76" s="102">
        <f>ROUND(J76+(J76*$L$447),0)</f>
        <v>750445</v>
      </c>
      <c r="L76" s="103">
        <f>ROUND(I76*K76,0)</f>
        <v>750445</v>
      </c>
      <c r="M76" s="45"/>
      <c r="N76" s="51"/>
      <c r="O76" s="11"/>
      <c r="P76" s="101">
        <f>ROUND(O76,0)</f>
        <v>0</v>
      </c>
      <c r="Q76" s="101">
        <f>ROUND(P76+(P76*$R$447),0)</f>
        <v>0</v>
      </c>
      <c r="R76" s="105">
        <f>ROUND(Q76*I76,0)</f>
        <v>0</v>
      </c>
      <c r="S76" s="106" t="str">
        <f>IF(OR(P76&lt;=0,P76&gt;J76,Q76&lt;=0,Q76&gt;K76,R76&lt;=0,R76&gt;L76,$R$451="NO CUMPLE"),"NO CUMPLE","CUMPLE")</f>
        <v>NO CUMPLE</v>
      </c>
      <c r="T76" s="43"/>
    </row>
    <row r="77" spans="1:20" ht="13.15" customHeight="1" x14ac:dyDescent="0.35">
      <c r="A77" s="96"/>
      <c r="C77" s="97" t="s">
        <v>182</v>
      </c>
      <c r="D77" s="98" t="s">
        <v>183</v>
      </c>
      <c r="E77" s="98"/>
      <c r="F77" s="98"/>
      <c r="G77" s="99" t="s">
        <v>184</v>
      </c>
      <c r="H77" s="100" t="s">
        <v>38</v>
      </c>
      <c r="I77" s="98">
        <v>15</v>
      </c>
      <c r="J77" s="101">
        <v>71631</v>
      </c>
      <c r="K77" s="102">
        <f>ROUND(J77+(J77*$L$447),0)</f>
        <v>93120</v>
      </c>
      <c r="L77" s="103">
        <f>ROUND(I77*K77,0)</f>
        <v>1396800</v>
      </c>
      <c r="M77" s="45"/>
      <c r="N77" s="51"/>
      <c r="O77" s="11"/>
      <c r="P77" s="101">
        <f>ROUND(O77,0)</f>
        <v>0</v>
      </c>
      <c r="Q77" s="101">
        <f>ROUND(P77+(P77*$R$447),0)</f>
        <v>0</v>
      </c>
      <c r="R77" s="105">
        <f>ROUND(Q77*I77,0)</f>
        <v>0</v>
      </c>
      <c r="S77" s="106" t="str">
        <f>IF(OR(P77&lt;=0,P77&gt;J77,Q77&lt;=0,Q77&gt;K77,R77&lt;=0,R77&gt;L77,$R$451="NO CUMPLE"),"NO CUMPLE","CUMPLE")</f>
        <v>NO CUMPLE</v>
      </c>
      <c r="T77" s="43"/>
    </row>
    <row r="78" spans="1:20" ht="13.15" customHeight="1" x14ac:dyDescent="0.35">
      <c r="A78" s="96"/>
      <c r="C78" s="97" t="s">
        <v>185</v>
      </c>
      <c r="D78" s="98" t="s">
        <v>186</v>
      </c>
      <c r="E78" s="98"/>
      <c r="F78" s="98"/>
      <c r="G78" s="99" t="s">
        <v>187</v>
      </c>
      <c r="H78" s="100" t="s">
        <v>46</v>
      </c>
      <c r="I78" s="98">
        <v>2</v>
      </c>
      <c r="J78" s="101">
        <v>36688</v>
      </c>
      <c r="K78" s="102">
        <f>ROUND(J78+(J78*$L$447),0)</f>
        <v>47694</v>
      </c>
      <c r="L78" s="103">
        <f>ROUND(I78*K78,0)</f>
        <v>95388</v>
      </c>
      <c r="M78" s="45"/>
      <c r="N78" s="51"/>
      <c r="O78" s="11"/>
      <c r="P78" s="101">
        <f>ROUND(O78,0)</f>
        <v>0</v>
      </c>
      <c r="Q78" s="101">
        <f>ROUND(P78+(P78*$R$447),0)</f>
        <v>0</v>
      </c>
      <c r="R78" s="105">
        <f>ROUND(Q78*I78,0)</f>
        <v>0</v>
      </c>
      <c r="S78" s="106" t="str">
        <f>IF(OR(P78&lt;=0,P78&gt;J78,Q78&lt;=0,Q78&gt;K78,R78&lt;=0,R78&gt;L78,$R$451="NO CUMPLE"),"NO CUMPLE","CUMPLE")</f>
        <v>NO CUMPLE</v>
      </c>
      <c r="T78" s="43"/>
    </row>
    <row r="79" spans="1:20" ht="16.5" customHeight="1" x14ac:dyDescent="0.35">
      <c r="A79" s="96"/>
      <c r="C79" s="97"/>
      <c r="D79" s="98"/>
      <c r="E79" s="98"/>
      <c r="F79" s="98"/>
      <c r="G79" s="107" t="s">
        <v>58</v>
      </c>
      <c r="H79" s="100"/>
      <c r="I79" s="98"/>
      <c r="J79" s="101"/>
      <c r="K79" s="102"/>
      <c r="L79" s="108">
        <f>SUBTOTAL(9,L76:L78)</f>
        <v>2242633</v>
      </c>
      <c r="M79" s="45"/>
      <c r="N79" s="51"/>
      <c r="O79" s="11"/>
      <c r="P79" s="101"/>
      <c r="Q79" s="101"/>
      <c r="R79" s="109">
        <f>SUBTOTAL(9,R76:R78)</f>
        <v>0</v>
      </c>
      <c r="S79" s="110"/>
      <c r="T79" s="43"/>
    </row>
    <row r="80" spans="1:20" ht="13.15" customHeight="1" x14ac:dyDescent="0.45">
      <c r="A80" s="96"/>
      <c r="C80" s="90" t="s">
        <v>188</v>
      </c>
      <c r="D80" s="91" t="s">
        <v>189</v>
      </c>
      <c r="E80" s="62"/>
      <c r="F80" s="62"/>
      <c r="G80" s="63"/>
      <c r="H80" s="92"/>
      <c r="I80" s="93"/>
      <c r="J80" s="88"/>
      <c r="K80" s="94"/>
      <c r="L80" s="95"/>
      <c r="M80" s="45"/>
      <c r="N80" s="51"/>
      <c r="O80" s="10"/>
      <c r="P80" s="88"/>
      <c r="Q80" s="88"/>
      <c r="R80" s="88"/>
      <c r="S80" s="89"/>
      <c r="T80" s="43"/>
    </row>
    <row r="81" spans="1:20" ht="25.5" customHeight="1" x14ac:dyDescent="0.35">
      <c r="A81" s="96"/>
      <c r="C81" s="97" t="s">
        <v>190</v>
      </c>
      <c r="D81" s="98" t="s">
        <v>191</v>
      </c>
      <c r="E81" s="98"/>
      <c r="F81" s="98"/>
      <c r="G81" s="99" t="s">
        <v>192</v>
      </c>
      <c r="H81" s="100" t="s">
        <v>46</v>
      </c>
      <c r="I81" s="98">
        <v>2</v>
      </c>
      <c r="J81" s="101">
        <v>261698</v>
      </c>
      <c r="K81" s="102">
        <f t="shared" ref="K81:K87" si="12">ROUND(J81+(J81*$L$447),0)</f>
        <v>340207</v>
      </c>
      <c r="L81" s="103">
        <f t="shared" ref="L81:L87" si="13">ROUND(I81*K81,0)</f>
        <v>680414</v>
      </c>
      <c r="M81" s="45"/>
      <c r="N81" s="51"/>
      <c r="O81" s="11"/>
      <c r="P81" s="101">
        <f t="shared" ref="P81:P87" si="14">ROUND(O81,0)</f>
        <v>0</v>
      </c>
      <c r="Q81" s="101">
        <f t="shared" ref="Q81:Q87" si="15">ROUND(P81+(P81*$R$447),0)</f>
        <v>0</v>
      </c>
      <c r="R81" s="105">
        <f t="shared" ref="R81:R87" si="16">ROUND(Q81*I81,0)</f>
        <v>0</v>
      </c>
      <c r="S81" s="106" t="str">
        <f t="shared" ref="S81:S87" si="17">IF(OR(P81&lt;=0,P81&gt;J81,Q81&lt;=0,Q81&gt;K81,R81&lt;=0,R81&gt;L81,$R$451="NO CUMPLE"),"NO CUMPLE","CUMPLE")</f>
        <v>NO CUMPLE</v>
      </c>
      <c r="T81" s="43"/>
    </row>
    <row r="82" spans="1:20" ht="25.5" customHeight="1" x14ac:dyDescent="0.35">
      <c r="A82" s="96"/>
      <c r="C82" s="97" t="s">
        <v>193</v>
      </c>
      <c r="D82" s="98" t="s">
        <v>194</v>
      </c>
      <c r="E82" s="98"/>
      <c r="F82" s="98"/>
      <c r="G82" s="99" t="s">
        <v>195</v>
      </c>
      <c r="H82" s="100" t="s">
        <v>46</v>
      </c>
      <c r="I82" s="98">
        <v>2</v>
      </c>
      <c r="J82" s="101">
        <v>1267187</v>
      </c>
      <c r="K82" s="102">
        <f t="shared" si="12"/>
        <v>1647343</v>
      </c>
      <c r="L82" s="103">
        <f t="shared" si="13"/>
        <v>3294686</v>
      </c>
      <c r="M82" s="45"/>
      <c r="N82" s="51"/>
      <c r="O82" s="11"/>
      <c r="P82" s="101">
        <f t="shared" si="14"/>
        <v>0</v>
      </c>
      <c r="Q82" s="101">
        <f t="shared" si="15"/>
        <v>0</v>
      </c>
      <c r="R82" s="105">
        <f t="shared" si="16"/>
        <v>0</v>
      </c>
      <c r="S82" s="106" t="str">
        <f t="shared" si="17"/>
        <v>NO CUMPLE</v>
      </c>
      <c r="T82" s="43"/>
    </row>
    <row r="83" spans="1:20" ht="25.5" customHeight="1" x14ac:dyDescent="0.35">
      <c r="A83" s="96"/>
      <c r="C83" s="97" t="s">
        <v>196</v>
      </c>
      <c r="D83" s="98" t="s">
        <v>197</v>
      </c>
      <c r="E83" s="98"/>
      <c r="F83" s="98"/>
      <c r="G83" s="99" t="s">
        <v>198</v>
      </c>
      <c r="H83" s="100" t="s">
        <v>46</v>
      </c>
      <c r="I83" s="98">
        <v>1</v>
      </c>
      <c r="J83" s="101">
        <v>513678</v>
      </c>
      <c r="K83" s="102">
        <f t="shared" si="12"/>
        <v>667781</v>
      </c>
      <c r="L83" s="103">
        <f t="shared" si="13"/>
        <v>667781</v>
      </c>
      <c r="M83" s="45"/>
      <c r="N83" s="51"/>
      <c r="O83" s="11"/>
      <c r="P83" s="101">
        <f t="shared" si="14"/>
        <v>0</v>
      </c>
      <c r="Q83" s="101">
        <f t="shared" si="15"/>
        <v>0</v>
      </c>
      <c r="R83" s="105">
        <f t="shared" si="16"/>
        <v>0</v>
      </c>
      <c r="S83" s="106" t="str">
        <f t="shared" si="17"/>
        <v>NO CUMPLE</v>
      </c>
      <c r="T83" s="43"/>
    </row>
    <row r="84" spans="1:20" ht="13.15" customHeight="1" x14ac:dyDescent="0.35">
      <c r="A84" s="96"/>
      <c r="C84" s="97" t="s">
        <v>199</v>
      </c>
      <c r="D84" s="98" t="s">
        <v>200</v>
      </c>
      <c r="E84" s="98"/>
      <c r="F84" s="98"/>
      <c r="G84" s="99" t="s">
        <v>201</v>
      </c>
      <c r="H84" s="100" t="s">
        <v>46</v>
      </c>
      <c r="I84" s="98">
        <v>2</v>
      </c>
      <c r="J84" s="101">
        <v>466729</v>
      </c>
      <c r="K84" s="102">
        <f t="shared" si="12"/>
        <v>606748</v>
      </c>
      <c r="L84" s="103">
        <f t="shared" si="13"/>
        <v>1213496</v>
      </c>
      <c r="M84" s="45"/>
      <c r="N84" s="51"/>
      <c r="O84" s="11"/>
      <c r="P84" s="101">
        <f t="shared" si="14"/>
        <v>0</v>
      </c>
      <c r="Q84" s="101">
        <f t="shared" si="15"/>
        <v>0</v>
      </c>
      <c r="R84" s="105">
        <f t="shared" si="16"/>
        <v>0</v>
      </c>
      <c r="S84" s="106" t="str">
        <f t="shared" si="17"/>
        <v>NO CUMPLE</v>
      </c>
      <c r="T84" s="43"/>
    </row>
    <row r="85" spans="1:20" ht="13.15" customHeight="1" x14ac:dyDescent="0.35">
      <c r="A85" s="96"/>
      <c r="C85" s="97" t="s">
        <v>202</v>
      </c>
      <c r="D85" s="98" t="s">
        <v>203</v>
      </c>
      <c r="E85" s="98"/>
      <c r="F85" s="98"/>
      <c r="G85" s="99" t="s">
        <v>204</v>
      </c>
      <c r="H85" s="100" t="s">
        <v>46</v>
      </c>
      <c r="I85" s="98">
        <v>2</v>
      </c>
      <c r="J85" s="101">
        <v>133020</v>
      </c>
      <c r="K85" s="102">
        <f t="shared" si="12"/>
        <v>172926</v>
      </c>
      <c r="L85" s="103">
        <f t="shared" si="13"/>
        <v>345852</v>
      </c>
      <c r="M85" s="45"/>
      <c r="N85" s="51"/>
      <c r="O85" s="11"/>
      <c r="P85" s="101">
        <f t="shared" si="14"/>
        <v>0</v>
      </c>
      <c r="Q85" s="101">
        <f t="shared" si="15"/>
        <v>0</v>
      </c>
      <c r="R85" s="105">
        <f t="shared" si="16"/>
        <v>0</v>
      </c>
      <c r="S85" s="106" t="str">
        <f t="shared" si="17"/>
        <v>NO CUMPLE</v>
      </c>
      <c r="T85" s="43"/>
    </row>
    <row r="86" spans="1:20" ht="25.5" customHeight="1" x14ac:dyDescent="0.35">
      <c r="A86" s="96"/>
      <c r="C86" s="97" t="s">
        <v>205</v>
      </c>
      <c r="D86" s="98" t="s">
        <v>206</v>
      </c>
      <c r="E86" s="98"/>
      <c r="F86" s="98"/>
      <c r="G86" s="99" t="s">
        <v>207</v>
      </c>
      <c r="H86" s="100" t="s">
        <v>46</v>
      </c>
      <c r="I86" s="98">
        <v>2</v>
      </c>
      <c r="J86" s="101">
        <v>170163</v>
      </c>
      <c r="K86" s="102">
        <f t="shared" si="12"/>
        <v>221212</v>
      </c>
      <c r="L86" s="103">
        <f t="shared" si="13"/>
        <v>442424</v>
      </c>
      <c r="M86" s="45"/>
      <c r="N86" s="51"/>
      <c r="O86" s="11"/>
      <c r="P86" s="101">
        <f t="shared" si="14"/>
        <v>0</v>
      </c>
      <c r="Q86" s="101">
        <f t="shared" si="15"/>
        <v>0</v>
      </c>
      <c r="R86" s="105">
        <f t="shared" si="16"/>
        <v>0</v>
      </c>
      <c r="S86" s="106" t="str">
        <f t="shared" si="17"/>
        <v>NO CUMPLE</v>
      </c>
      <c r="T86" s="43"/>
    </row>
    <row r="87" spans="1:20" ht="13.15" customHeight="1" x14ac:dyDescent="0.35">
      <c r="A87" s="96"/>
      <c r="C87" s="97" t="s">
        <v>208</v>
      </c>
      <c r="D87" s="98" t="s">
        <v>209</v>
      </c>
      <c r="E87" s="98"/>
      <c r="F87" s="98"/>
      <c r="G87" s="99" t="s">
        <v>210</v>
      </c>
      <c r="H87" s="100" t="s">
        <v>46</v>
      </c>
      <c r="I87" s="98">
        <v>2</v>
      </c>
      <c r="J87" s="101">
        <v>177193</v>
      </c>
      <c r="K87" s="102">
        <f t="shared" si="12"/>
        <v>230351</v>
      </c>
      <c r="L87" s="103">
        <f t="shared" si="13"/>
        <v>460702</v>
      </c>
      <c r="M87" s="45"/>
      <c r="N87" s="51"/>
      <c r="O87" s="11"/>
      <c r="P87" s="101">
        <f t="shared" si="14"/>
        <v>0</v>
      </c>
      <c r="Q87" s="101">
        <f t="shared" si="15"/>
        <v>0</v>
      </c>
      <c r="R87" s="105">
        <f t="shared" si="16"/>
        <v>0</v>
      </c>
      <c r="S87" s="106" t="str">
        <f t="shared" si="17"/>
        <v>NO CUMPLE</v>
      </c>
      <c r="T87" s="43"/>
    </row>
    <row r="88" spans="1:20" ht="16.5" customHeight="1" x14ac:dyDescent="0.35">
      <c r="A88" s="96"/>
      <c r="C88" s="97"/>
      <c r="D88" s="98"/>
      <c r="E88" s="98"/>
      <c r="F88" s="98"/>
      <c r="G88" s="107" t="s">
        <v>58</v>
      </c>
      <c r="H88" s="100"/>
      <c r="I88" s="98"/>
      <c r="J88" s="101"/>
      <c r="K88" s="102"/>
      <c r="L88" s="108">
        <f>SUBTOTAL(9,L81:L87)</f>
        <v>7105355</v>
      </c>
      <c r="M88" s="45"/>
      <c r="N88" s="51"/>
      <c r="O88" s="11"/>
      <c r="P88" s="101"/>
      <c r="Q88" s="101"/>
      <c r="R88" s="109">
        <f>SUBTOTAL(9,R81:R87)</f>
        <v>0</v>
      </c>
      <c r="S88" s="110"/>
      <c r="T88" s="43"/>
    </row>
    <row r="89" spans="1:20" ht="13.15" customHeight="1" x14ac:dyDescent="0.45">
      <c r="A89" s="96"/>
      <c r="C89" s="80">
        <v>3</v>
      </c>
      <c r="D89" s="81" t="s">
        <v>211</v>
      </c>
      <c r="E89" s="62"/>
      <c r="F89" s="62"/>
      <c r="G89" s="63"/>
      <c r="H89" s="82"/>
      <c r="I89" s="83"/>
      <c r="J89" s="84"/>
      <c r="K89" s="85"/>
      <c r="L89" s="86"/>
      <c r="M89" s="45"/>
      <c r="N89" s="51"/>
      <c r="O89" s="10"/>
      <c r="P89" s="88"/>
      <c r="Q89" s="88"/>
      <c r="R89" s="88"/>
      <c r="S89" s="89"/>
      <c r="T89" s="43"/>
    </row>
    <row r="90" spans="1:20" ht="13.15" customHeight="1" x14ac:dyDescent="0.45">
      <c r="A90" s="96"/>
      <c r="C90" s="90" t="s">
        <v>212</v>
      </c>
      <c r="D90" s="91" t="s">
        <v>213</v>
      </c>
      <c r="E90" s="62"/>
      <c r="F90" s="62"/>
      <c r="G90" s="63"/>
      <c r="H90" s="92"/>
      <c r="I90" s="93"/>
      <c r="J90" s="88"/>
      <c r="K90" s="94"/>
      <c r="L90" s="95"/>
      <c r="M90" s="45"/>
      <c r="N90" s="51"/>
      <c r="O90" s="10"/>
      <c r="P90" s="88"/>
      <c r="Q90" s="88"/>
      <c r="R90" s="88"/>
      <c r="S90" s="89"/>
      <c r="T90" s="43"/>
    </row>
    <row r="91" spans="1:20" ht="25.5" customHeight="1" x14ac:dyDescent="0.35">
      <c r="A91" s="96"/>
      <c r="C91" s="97" t="s">
        <v>214</v>
      </c>
      <c r="D91" s="98" t="s">
        <v>215</v>
      </c>
      <c r="E91" s="98"/>
      <c r="F91" s="98"/>
      <c r="G91" s="99" t="s">
        <v>216</v>
      </c>
      <c r="H91" s="100" t="s">
        <v>26</v>
      </c>
      <c r="I91" s="98">
        <v>250</v>
      </c>
      <c r="J91" s="101">
        <v>15406</v>
      </c>
      <c r="K91" s="102">
        <f>ROUND(J91+(J91*$L$447),0)</f>
        <v>20028</v>
      </c>
      <c r="L91" s="103">
        <f>ROUND(I91*K91,0)</f>
        <v>5007000</v>
      </c>
      <c r="M91" s="45"/>
      <c r="N91" s="51"/>
      <c r="O91" s="11"/>
      <c r="P91" s="101">
        <f>ROUND(O91,0)</f>
        <v>0</v>
      </c>
      <c r="Q91" s="101">
        <f>ROUND(P91+(P91*$R$447),0)</f>
        <v>0</v>
      </c>
      <c r="R91" s="105">
        <f>ROUND(Q91*I91,0)</f>
        <v>0</v>
      </c>
      <c r="S91" s="106" t="str">
        <f>IF(OR(P91&lt;=0,P91&gt;J91,Q91&lt;=0,Q91&gt;K91,R91&lt;=0,R91&gt;L91,$R$451="NO CUMPLE"),"NO CUMPLE","CUMPLE")</f>
        <v>NO CUMPLE</v>
      </c>
      <c r="T91" s="43"/>
    </row>
    <row r="92" spans="1:20" ht="25.5" customHeight="1" x14ac:dyDescent="0.35">
      <c r="A92" s="96"/>
      <c r="C92" s="97" t="s">
        <v>217</v>
      </c>
      <c r="D92" s="98" t="s">
        <v>218</v>
      </c>
      <c r="E92" s="98"/>
      <c r="F92" s="98"/>
      <c r="G92" s="99" t="s">
        <v>219</v>
      </c>
      <c r="H92" s="100" t="s">
        <v>30</v>
      </c>
      <c r="I92" s="98">
        <v>10</v>
      </c>
      <c r="J92" s="101">
        <v>12762</v>
      </c>
      <c r="K92" s="102">
        <f>ROUND(J92+(J92*$L$447),0)</f>
        <v>16591</v>
      </c>
      <c r="L92" s="103">
        <f>ROUND(I92*K92,0)</f>
        <v>165910</v>
      </c>
      <c r="M92" s="45"/>
      <c r="N92" s="51"/>
      <c r="O92" s="11"/>
      <c r="P92" s="101">
        <f>ROUND(O92,0)</f>
        <v>0</v>
      </c>
      <c r="Q92" s="101">
        <f>ROUND(P92+(P92*$R$447),0)</f>
        <v>0</v>
      </c>
      <c r="R92" s="105">
        <f>ROUND(Q92*I92,0)</f>
        <v>0</v>
      </c>
      <c r="S92" s="106" t="str">
        <f>IF(OR(P92&lt;=0,P92&gt;J92,Q92&lt;=0,Q92&gt;K92,R92&lt;=0,R92&gt;L92,$R$451="NO CUMPLE"),"NO CUMPLE","CUMPLE")</f>
        <v>NO CUMPLE</v>
      </c>
      <c r="T92" s="43"/>
    </row>
    <row r="93" spans="1:20" ht="16.5" customHeight="1" x14ac:dyDescent="0.35">
      <c r="A93" s="96"/>
      <c r="C93" s="97"/>
      <c r="D93" s="98"/>
      <c r="E93" s="98"/>
      <c r="F93" s="98"/>
      <c r="G93" s="107" t="s">
        <v>58</v>
      </c>
      <c r="H93" s="100"/>
      <c r="I93" s="98"/>
      <c r="J93" s="101"/>
      <c r="K93" s="102"/>
      <c r="L93" s="108">
        <f>SUBTOTAL(9,L91:L92)</f>
        <v>5172910</v>
      </c>
      <c r="M93" s="45"/>
      <c r="N93" s="51"/>
      <c r="O93" s="11"/>
      <c r="P93" s="101"/>
      <c r="Q93" s="101"/>
      <c r="R93" s="109">
        <f>SUBTOTAL(9,R91:R92)</f>
        <v>0</v>
      </c>
      <c r="S93" s="110"/>
      <c r="T93" s="43"/>
    </row>
    <row r="94" spans="1:20" ht="13.15" customHeight="1" x14ac:dyDescent="0.45">
      <c r="A94" s="96"/>
      <c r="C94" s="90" t="s">
        <v>220</v>
      </c>
      <c r="D94" s="91" t="s">
        <v>221</v>
      </c>
      <c r="E94" s="62"/>
      <c r="F94" s="62"/>
      <c r="G94" s="63"/>
      <c r="H94" s="92"/>
      <c r="I94" s="93"/>
      <c r="J94" s="88"/>
      <c r="K94" s="94"/>
      <c r="L94" s="95"/>
      <c r="M94" s="45"/>
      <c r="N94" s="51"/>
      <c r="O94" s="10"/>
      <c r="P94" s="88"/>
      <c r="Q94" s="88"/>
      <c r="R94" s="88"/>
      <c r="S94" s="89"/>
      <c r="T94" s="43"/>
    </row>
    <row r="95" spans="1:20" ht="13.15" customHeight="1" x14ac:dyDescent="0.35">
      <c r="A95" s="96"/>
      <c r="C95" s="97" t="s">
        <v>222</v>
      </c>
      <c r="D95" s="98" t="s">
        <v>223</v>
      </c>
      <c r="E95" s="98"/>
      <c r="F95" s="98"/>
      <c r="G95" s="99" t="s">
        <v>224</v>
      </c>
      <c r="H95" s="100" t="s">
        <v>26</v>
      </c>
      <c r="I95" s="98">
        <v>192.53</v>
      </c>
      <c r="J95" s="101">
        <v>29615</v>
      </c>
      <c r="K95" s="102">
        <f>ROUND(J95+(J95*$L$447),0)</f>
        <v>38500</v>
      </c>
      <c r="L95" s="103">
        <f>ROUND(I95*K95,0)</f>
        <v>7412405</v>
      </c>
      <c r="M95" s="45"/>
      <c r="N95" s="51"/>
      <c r="O95" s="11"/>
      <c r="P95" s="101">
        <f>ROUND(O95,0)</f>
        <v>0</v>
      </c>
      <c r="Q95" s="101">
        <f>ROUND(P95+(P95*$R$447),0)</f>
        <v>0</v>
      </c>
      <c r="R95" s="105">
        <f>ROUND(Q95*I95,0)</f>
        <v>0</v>
      </c>
      <c r="S95" s="106" t="str">
        <f>IF(OR(P95&lt;=0,P95&gt;J95,Q95&lt;=0,Q95&gt;K95,R95&lt;=0,R95&gt;L95,$R$451="NO CUMPLE"),"NO CUMPLE","CUMPLE")</f>
        <v>NO CUMPLE</v>
      </c>
      <c r="T95" s="43"/>
    </row>
    <row r="96" spans="1:20" ht="13.15" customHeight="1" x14ac:dyDescent="0.35">
      <c r="A96" s="96"/>
      <c r="C96" s="97" t="s">
        <v>225</v>
      </c>
      <c r="D96" s="98" t="s">
        <v>226</v>
      </c>
      <c r="E96" s="98"/>
      <c r="F96" s="98"/>
      <c r="G96" s="99" t="s">
        <v>227</v>
      </c>
      <c r="H96" s="100" t="s">
        <v>30</v>
      </c>
      <c r="I96" s="98">
        <v>8.4</v>
      </c>
      <c r="J96" s="101">
        <v>453432</v>
      </c>
      <c r="K96" s="102">
        <f>ROUND(J96+(J96*$L$447),0)</f>
        <v>589462</v>
      </c>
      <c r="L96" s="103">
        <f>ROUND(I96*K96,0)</f>
        <v>4951481</v>
      </c>
      <c r="M96" s="45"/>
      <c r="N96" s="51"/>
      <c r="O96" s="11"/>
      <c r="P96" s="101">
        <f>ROUND(O96,0)</f>
        <v>0</v>
      </c>
      <c r="Q96" s="101">
        <f>ROUND(P96+(P96*$R$447),0)</f>
        <v>0</v>
      </c>
      <c r="R96" s="105">
        <f>ROUND(Q96*I96,0)</f>
        <v>0</v>
      </c>
      <c r="S96" s="106" t="str">
        <f>IF(OR(P96&lt;=0,P96&gt;J96,Q96&lt;=0,Q96&gt;K96,R96&lt;=0,R96&gt;L96,$R$451="NO CUMPLE"),"NO CUMPLE","CUMPLE")</f>
        <v>NO CUMPLE</v>
      </c>
      <c r="T96" s="43"/>
    </row>
    <row r="97" spans="1:20" ht="13.15" customHeight="1" x14ac:dyDescent="0.35">
      <c r="A97" s="96"/>
      <c r="C97" s="97" t="s">
        <v>228</v>
      </c>
      <c r="D97" s="98" t="s">
        <v>229</v>
      </c>
      <c r="E97" s="98"/>
      <c r="F97" s="98"/>
      <c r="G97" s="99" t="s">
        <v>230</v>
      </c>
      <c r="H97" s="100" t="s">
        <v>26</v>
      </c>
      <c r="I97" s="98">
        <v>192.08</v>
      </c>
      <c r="J97" s="101">
        <v>74160</v>
      </c>
      <c r="K97" s="102">
        <f>ROUND(J97+(J97*$L$447),0)</f>
        <v>96408</v>
      </c>
      <c r="L97" s="103">
        <f>ROUND(I97*K97,0)</f>
        <v>18518049</v>
      </c>
      <c r="M97" s="45"/>
      <c r="N97" s="51"/>
      <c r="O97" s="11"/>
      <c r="P97" s="101">
        <f>ROUND(O97,0)</f>
        <v>0</v>
      </c>
      <c r="Q97" s="101">
        <f>ROUND(P97+(P97*$R$447),0)</f>
        <v>0</v>
      </c>
      <c r="R97" s="105">
        <f>ROUND(Q97*I97,0)</f>
        <v>0</v>
      </c>
      <c r="S97" s="106" t="str">
        <f>IF(OR(P97&lt;=0,P97&gt;J97,Q97&lt;=0,Q97&gt;K97,R97&lt;=0,R97&gt;L97,$R$451="NO CUMPLE"),"NO CUMPLE","CUMPLE")</f>
        <v>NO CUMPLE</v>
      </c>
      <c r="T97" s="43"/>
    </row>
    <row r="98" spans="1:20" ht="16.5" customHeight="1" x14ac:dyDescent="0.35">
      <c r="A98" s="96"/>
      <c r="C98" s="97"/>
      <c r="D98" s="98"/>
      <c r="E98" s="98"/>
      <c r="F98" s="98"/>
      <c r="G98" s="107" t="s">
        <v>58</v>
      </c>
      <c r="H98" s="100"/>
      <c r="I98" s="98"/>
      <c r="J98" s="101"/>
      <c r="K98" s="102"/>
      <c r="L98" s="108">
        <f>SUBTOTAL(9,L95:L97)</f>
        <v>30881935</v>
      </c>
      <c r="M98" s="45"/>
      <c r="N98" s="51"/>
      <c r="O98" s="11"/>
      <c r="P98" s="101"/>
      <c r="Q98" s="101"/>
      <c r="R98" s="109">
        <f>SUBTOTAL(9,R95:R97)</f>
        <v>0</v>
      </c>
      <c r="S98" s="110"/>
      <c r="T98" s="43"/>
    </row>
    <row r="99" spans="1:20" ht="13.15" customHeight="1" x14ac:dyDescent="0.45">
      <c r="A99" s="96"/>
      <c r="C99" s="90" t="s">
        <v>231</v>
      </c>
      <c r="D99" s="91" t="s">
        <v>232</v>
      </c>
      <c r="E99" s="62"/>
      <c r="F99" s="62"/>
      <c r="G99" s="63"/>
      <c r="H99" s="92"/>
      <c r="I99" s="93"/>
      <c r="J99" s="88"/>
      <c r="K99" s="94"/>
      <c r="L99" s="95"/>
      <c r="M99" s="45"/>
      <c r="N99" s="51"/>
      <c r="O99" s="10"/>
      <c r="P99" s="88"/>
      <c r="Q99" s="88"/>
      <c r="R99" s="88"/>
      <c r="S99" s="89"/>
      <c r="T99" s="43"/>
    </row>
    <row r="100" spans="1:20" ht="13.15" customHeight="1" x14ac:dyDescent="0.35">
      <c r="A100" s="96"/>
      <c r="C100" s="97" t="s">
        <v>233</v>
      </c>
      <c r="D100" s="98" t="s">
        <v>234</v>
      </c>
      <c r="E100" s="98"/>
      <c r="F100" s="98"/>
      <c r="G100" s="99" t="s">
        <v>235</v>
      </c>
      <c r="H100" s="100" t="s">
        <v>26</v>
      </c>
      <c r="I100" s="98">
        <v>420</v>
      </c>
      <c r="J100" s="101">
        <v>22504</v>
      </c>
      <c r="K100" s="102">
        <f>ROUND(J100+(J100*$L$447),0)</f>
        <v>29255</v>
      </c>
      <c r="L100" s="103">
        <f>ROUND(I100*K100,0)</f>
        <v>12287100</v>
      </c>
      <c r="M100" s="45"/>
      <c r="N100" s="51"/>
      <c r="O100" s="11"/>
      <c r="P100" s="101">
        <f>ROUND(O100,0)</f>
        <v>0</v>
      </c>
      <c r="Q100" s="101">
        <f>ROUND(P100+(P100*$R$447),0)</f>
        <v>0</v>
      </c>
      <c r="R100" s="105">
        <f>ROUND(Q100*I100,0)</f>
        <v>0</v>
      </c>
      <c r="S100" s="106" t="str">
        <f>IF(OR(P100&lt;=0,P100&gt;J100,Q100&lt;=0,Q100&gt;K100,R100&lt;=0,R100&gt;L100,$R$451="NO CUMPLE"),"NO CUMPLE","CUMPLE")</f>
        <v>NO CUMPLE</v>
      </c>
      <c r="T100" s="43"/>
    </row>
    <row r="101" spans="1:20" ht="13.15" customHeight="1" x14ac:dyDescent="0.35">
      <c r="A101" s="96"/>
      <c r="C101" s="97" t="s">
        <v>236</v>
      </c>
      <c r="D101" s="98" t="s">
        <v>237</v>
      </c>
      <c r="E101" s="98"/>
      <c r="F101" s="98"/>
      <c r="G101" s="99" t="s">
        <v>238</v>
      </c>
      <c r="H101" s="100" t="s">
        <v>38</v>
      </c>
      <c r="I101" s="98">
        <v>350.01</v>
      </c>
      <c r="J101" s="101">
        <v>5096</v>
      </c>
      <c r="K101" s="102">
        <f>ROUND(J101+(J101*$L$447),0)</f>
        <v>6625</v>
      </c>
      <c r="L101" s="103">
        <f>ROUND(I101*K101,0)</f>
        <v>2318816</v>
      </c>
      <c r="M101" s="45"/>
      <c r="N101" s="51"/>
      <c r="O101" s="11"/>
      <c r="P101" s="101">
        <f>ROUND(O101,0)</f>
        <v>0</v>
      </c>
      <c r="Q101" s="101">
        <f>ROUND(P101+(P101*$R$447),0)</f>
        <v>0</v>
      </c>
      <c r="R101" s="105">
        <f>ROUND(Q101*I101,0)</f>
        <v>0</v>
      </c>
      <c r="S101" s="106" t="str">
        <f>IF(OR(P101&lt;=0,P101&gt;J101,Q101&lt;=0,Q101&gt;K101,R101&lt;=0,R101&gt;L101,$R$451="NO CUMPLE"),"NO CUMPLE","CUMPLE")</f>
        <v>NO CUMPLE</v>
      </c>
      <c r="T101" s="43"/>
    </row>
    <row r="102" spans="1:20" ht="16.5" customHeight="1" x14ac:dyDescent="0.35">
      <c r="A102" s="96"/>
      <c r="C102" s="97"/>
      <c r="D102" s="98"/>
      <c r="E102" s="98"/>
      <c r="F102" s="98"/>
      <c r="G102" s="107" t="s">
        <v>58</v>
      </c>
      <c r="H102" s="100"/>
      <c r="I102" s="98"/>
      <c r="J102" s="101"/>
      <c r="K102" s="102"/>
      <c r="L102" s="108">
        <f>SUBTOTAL(9,L100:L101)</f>
        <v>14605916</v>
      </c>
      <c r="M102" s="45"/>
      <c r="N102" s="51"/>
      <c r="O102" s="11"/>
      <c r="P102" s="101"/>
      <c r="Q102" s="101"/>
      <c r="R102" s="109">
        <f>SUBTOTAL(9,R100:R101)</f>
        <v>0</v>
      </c>
      <c r="S102" s="110"/>
      <c r="T102" s="43"/>
    </row>
    <row r="103" spans="1:20" ht="13.15" customHeight="1" x14ac:dyDescent="0.45">
      <c r="A103" s="96"/>
      <c r="C103" s="90" t="s">
        <v>239</v>
      </c>
      <c r="D103" s="91" t="s">
        <v>240</v>
      </c>
      <c r="E103" s="62"/>
      <c r="F103" s="62"/>
      <c r="G103" s="63"/>
      <c r="H103" s="92"/>
      <c r="I103" s="93"/>
      <c r="J103" s="88"/>
      <c r="K103" s="94"/>
      <c r="L103" s="95"/>
      <c r="M103" s="45"/>
      <c r="N103" s="51"/>
      <c r="O103" s="10"/>
      <c r="P103" s="88"/>
      <c r="Q103" s="88"/>
      <c r="R103" s="88"/>
      <c r="S103" s="89"/>
      <c r="T103" s="43"/>
    </row>
    <row r="104" spans="1:20" ht="25.5" customHeight="1" x14ac:dyDescent="0.35">
      <c r="A104" s="96"/>
      <c r="C104" s="97" t="s">
        <v>241</v>
      </c>
      <c r="D104" s="98" t="s">
        <v>42</v>
      </c>
      <c r="E104" s="98"/>
      <c r="F104" s="98"/>
      <c r="G104" s="99" t="s">
        <v>242</v>
      </c>
      <c r="H104" s="100" t="s">
        <v>26</v>
      </c>
      <c r="I104" s="98">
        <v>516</v>
      </c>
      <c r="J104" s="101">
        <v>161347</v>
      </c>
      <c r="K104" s="102">
        <f>ROUND(J104+(J104*$L$447),0)</f>
        <v>209751</v>
      </c>
      <c r="L104" s="103">
        <f>ROUND(I104*K104,0)</f>
        <v>108231516</v>
      </c>
      <c r="M104" s="45"/>
      <c r="N104" s="51"/>
      <c r="O104" s="11"/>
      <c r="P104" s="101">
        <f>ROUND(O104,0)</f>
        <v>0</v>
      </c>
      <c r="Q104" s="101">
        <f>ROUND(P104+(P104*$R$447),0)</f>
        <v>0</v>
      </c>
      <c r="R104" s="105">
        <f>ROUND(Q104*I104,0)</f>
        <v>0</v>
      </c>
      <c r="S104" s="106" t="str">
        <f>IF(OR(P104&lt;=0,P104&gt;J104,Q104&lt;=0,Q104&gt;K104,R104&lt;=0,R104&gt;L104,$R$451="NO CUMPLE"),"NO CUMPLE","CUMPLE")</f>
        <v>NO CUMPLE</v>
      </c>
      <c r="T104" s="43"/>
    </row>
    <row r="105" spans="1:20" ht="16.5" customHeight="1" x14ac:dyDescent="0.35">
      <c r="A105" s="96"/>
      <c r="C105" s="97"/>
      <c r="D105" s="98"/>
      <c r="E105" s="98"/>
      <c r="F105" s="98"/>
      <c r="G105" s="107" t="s">
        <v>58</v>
      </c>
      <c r="H105" s="100"/>
      <c r="I105" s="98"/>
      <c r="J105" s="101"/>
      <c r="K105" s="102"/>
      <c r="L105" s="108">
        <f>SUBTOTAL(9,L104:L104)</f>
        <v>108231516</v>
      </c>
      <c r="M105" s="45"/>
      <c r="N105" s="51"/>
      <c r="O105" s="11"/>
      <c r="P105" s="101"/>
      <c r="Q105" s="101"/>
      <c r="R105" s="109">
        <f>SUBTOTAL(9,R104:R104)</f>
        <v>0</v>
      </c>
      <c r="S105" s="110"/>
      <c r="T105" s="43"/>
    </row>
    <row r="106" spans="1:20" ht="13.15" customHeight="1" x14ac:dyDescent="0.45">
      <c r="A106" s="96"/>
      <c r="C106" s="90" t="s">
        <v>243</v>
      </c>
      <c r="D106" s="91" t="s">
        <v>244</v>
      </c>
      <c r="E106" s="62"/>
      <c r="F106" s="62"/>
      <c r="G106" s="63"/>
      <c r="H106" s="92"/>
      <c r="I106" s="93"/>
      <c r="J106" s="88"/>
      <c r="K106" s="94"/>
      <c r="L106" s="95"/>
      <c r="M106" s="45"/>
      <c r="N106" s="51"/>
      <c r="O106" s="10"/>
      <c r="P106" s="88"/>
      <c r="Q106" s="88"/>
      <c r="R106" s="88"/>
      <c r="S106" s="89"/>
      <c r="T106" s="43"/>
    </row>
    <row r="107" spans="1:20" ht="13.15" customHeight="1" x14ac:dyDescent="0.35">
      <c r="A107" s="96"/>
      <c r="C107" s="97" t="s">
        <v>245</v>
      </c>
      <c r="D107" s="98" t="s">
        <v>246</v>
      </c>
      <c r="E107" s="98"/>
      <c r="F107" s="98"/>
      <c r="G107" s="99" t="s">
        <v>247</v>
      </c>
      <c r="H107" s="100" t="s">
        <v>46</v>
      </c>
      <c r="I107" s="98">
        <v>2</v>
      </c>
      <c r="J107" s="101">
        <v>1221884</v>
      </c>
      <c r="K107" s="102">
        <f>ROUND(J107+(J107*$L$447),0)</f>
        <v>1588449</v>
      </c>
      <c r="L107" s="103">
        <f>ROUND(I107*K107,0)</f>
        <v>3176898</v>
      </c>
      <c r="M107" s="45"/>
      <c r="N107" s="51"/>
      <c r="O107" s="11"/>
      <c r="P107" s="101">
        <f>ROUND(O107,0)</f>
        <v>0</v>
      </c>
      <c r="Q107" s="101">
        <f>ROUND(P107+(P107*$R$447),0)</f>
        <v>0</v>
      </c>
      <c r="R107" s="105">
        <f>ROUND(Q107*I107,0)</f>
        <v>0</v>
      </c>
      <c r="S107" s="106" t="str">
        <f>IF(OR(P107&lt;=0,P107&gt;J107,Q107&lt;=0,Q107&gt;K107,R107&lt;=0,R107&gt;L107,$R$451="NO CUMPLE"),"NO CUMPLE","CUMPLE")</f>
        <v>NO CUMPLE</v>
      </c>
      <c r="T107" s="43"/>
    </row>
    <row r="108" spans="1:20" ht="16.5" customHeight="1" x14ac:dyDescent="0.35">
      <c r="A108" s="96"/>
      <c r="C108" s="97"/>
      <c r="D108" s="98"/>
      <c r="E108" s="98"/>
      <c r="F108" s="98"/>
      <c r="G108" s="107" t="s">
        <v>58</v>
      </c>
      <c r="H108" s="100"/>
      <c r="I108" s="98"/>
      <c r="J108" s="101"/>
      <c r="K108" s="102"/>
      <c r="L108" s="108">
        <f>SUBTOTAL(9,L107:L107)</f>
        <v>3176898</v>
      </c>
      <c r="M108" s="45"/>
      <c r="N108" s="51"/>
      <c r="O108" s="11"/>
      <c r="P108" s="101"/>
      <c r="Q108" s="101"/>
      <c r="R108" s="109">
        <f>SUBTOTAL(9,R107:R107)</f>
        <v>0</v>
      </c>
      <c r="S108" s="110"/>
      <c r="T108" s="43"/>
    </row>
    <row r="109" spans="1:20" ht="13.15" customHeight="1" x14ac:dyDescent="0.45">
      <c r="A109" s="96"/>
      <c r="C109" s="80">
        <v>4</v>
      </c>
      <c r="D109" s="81" t="s">
        <v>248</v>
      </c>
      <c r="E109" s="62"/>
      <c r="F109" s="62"/>
      <c r="G109" s="63"/>
      <c r="H109" s="82"/>
      <c r="I109" s="83"/>
      <c r="J109" s="84"/>
      <c r="K109" s="85"/>
      <c r="L109" s="86"/>
      <c r="M109" s="45"/>
      <c r="N109" s="51"/>
      <c r="O109" s="10"/>
      <c r="P109" s="88"/>
      <c r="Q109" s="88"/>
      <c r="R109" s="88"/>
      <c r="S109" s="89"/>
      <c r="T109" s="43"/>
    </row>
    <row r="110" spans="1:20" ht="13.15" customHeight="1" x14ac:dyDescent="0.45">
      <c r="A110" s="96"/>
      <c r="C110" s="90" t="s">
        <v>249</v>
      </c>
      <c r="D110" s="91" t="s">
        <v>213</v>
      </c>
      <c r="E110" s="62"/>
      <c r="F110" s="62"/>
      <c r="G110" s="63"/>
      <c r="H110" s="92"/>
      <c r="I110" s="93"/>
      <c r="J110" s="88"/>
      <c r="K110" s="94"/>
      <c r="L110" s="95"/>
      <c r="M110" s="45"/>
      <c r="N110" s="51"/>
      <c r="O110" s="10"/>
      <c r="P110" s="88"/>
      <c r="Q110" s="88"/>
      <c r="R110" s="88"/>
      <c r="S110" s="89"/>
      <c r="T110" s="43"/>
    </row>
    <row r="111" spans="1:20" ht="13.15" customHeight="1" x14ac:dyDescent="0.35">
      <c r="A111" s="96"/>
      <c r="C111" s="97" t="s">
        <v>250</v>
      </c>
      <c r="D111" s="98" t="s">
        <v>251</v>
      </c>
      <c r="E111" s="98"/>
      <c r="F111" s="98"/>
      <c r="G111" s="99" t="s">
        <v>252</v>
      </c>
      <c r="H111" s="100" t="s">
        <v>26</v>
      </c>
      <c r="I111" s="98">
        <v>24</v>
      </c>
      <c r="J111" s="101">
        <v>13166</v>
      </c>
      <c r="K111" s="102">
        <f t="shared" ref="K111:K116" si="18">ROUND(J111+(J111*$L$447),0)</f>
        <v>17116</v>
      </c>
      <c r="L111" s="103">
        <f t="shared" ref="L111:L116" si="19">ROUND(I111*K111,0)</f>
        <v>410784</v>
      </c>
      <c r="M111" s="45"/>
      <c r="N111" s="51"/>
      <c r="O111" s="11"/>
      <c r="P111" s="101">
        <f t="shared" ref="P111:P116" si="20">ROUND(O111,0)</f>
        <v>0</v>
      </c>
      <c r="Q111" s="101">
        <f t="shared" ref="Q111:Q116" si="21">ROUND(P111+(P111*$R$447),0)</f>
        <v>0</v>
      </c>
      <c r="R111" s="105">
        <f t="shared" ref="R111:R116" si="22">ROUND(Q111*I111,0)</f>
        <v>0</v>
      </c>
      <c r="S111" s="106" t="str">
        <f t="shared" ref="S111:S116" si="23">IF(OR(P111&lt;=0,P111&gt;J111,Q111&lt;=0,Q111&gt;K111,R111&lt;=0,R111&gt;L111,$R$451="NO CUMPLE"),"NO CUMPLE","CUMPLE")</f>
        <v>NO CUMPLE</v>
      </c>
      <c r="T111" s="43"/>
    </row>
    <row r="112" spans="1:20" ht="13.15" customHeight="1" x14ac:dyDescent="0.35">
      <c r="A112" s="96"/>
      <c r="C112" s="97" t="s">
        <v>253</v>
      </c>
      <c r="D112" s="98" t="s">
        <v>254</v>
      </c>
      <c r="E112" s="98"/>
      <c r="F112" s="98"/>
      <c r="G112" s="99" t="s">
        <v>255</v>
      </c>
      <c r="H112" s="100" t="s">
        <v>26</v>
      </c>
      <c r="I112" s="98">
        <v>24</v>
      </c>
      <c r="J112" s="101">
        <v>18542</v>
      </c>
      <c r="K112" s="102">
        <f t="shared" si="18"/>
        <v>24105</v>
      </c>
      <c r="L112" s="103">
        <f t="shared" si="19"/>
        <v>578520</v>
      </c>
      <c r="M112" s="45"/>
      <c r="N112" s="51"/>
      <c r="O112" s="11"/>
      <c r="P112" s="101">
        <f t="shared" si="20"/>
        <v>0</v>
      </c>
      <c r="Q112" s="101">
        <f t="shared" si="21"/>
        <v>0</v>
      </c>
      <c r="R112" s="105">
        <f t="shared" si="22"/>
        <v>0</v>
      </c>
      <c r="S112" s="106" t="str">
        <f t="shared" si="23"/>
        <v>NO CUMPLE</v>
      </c>
      <c r="T112" s="43"/>
    </row>
    <row r="113" spans="1:20" ht="13.15" customHeight="1" x14ac:dyDescent="0.35">
      <c r="A113" s="96"/>
      <c r="C113" s="97" t="s">
        <v>256</v>
      </c>
      <c r="D113" s="98" t="s">
        <v>257</v>
      </c>
      <c r="E113" s="98"/>
      <c r="F113" s="98"/>
      <c r="G113" s="99" t="s">
        <v>258</v>
      </c>
      <c r="H113" s="100" t="s">
        <v>26</v>
      </c>
      <c r="I113" s="98">
        <v>85</v>
      </c>
      <c r="J113" s="101">
        <v>19539</v>
      </c>
      <c r="K113" s="102">
        <f t="shared" si="18"/>
        <v>25401</v>
      </c>
      <c r="L113" s="103">
        <f t="shared" si="19"/>
        <v>2159085</v>
      </c>
      <c r="M113" s="45"/>
      <c r="N113" s="51"/>
      <c r="O113" s="11"/>
      <c r="P113" s="101">
        <f t="shared" si="20"/>
        <v>0</v>
      </c>
      <c r="Q113" s="101">
        <f t="shared" si="21"/>
        <v>0</v>
      </c>
      <c r="R113" s="105">
        <f t="shared" si="22"/>
        <v>0</v>
      </c>
      <c r="S113" s="106" t="str">
        <f t="shared" si="23"/>
        <v>NO CUMPLE</v>
      </c>
      <c r="T113" s="43"/>
    </row>
    <row r="114" spans="1:20" ht="13.15" customHeight="1" x14ac:dyDescent="0.35">
      <c r="A114" s="96"/>
      <c r="C114" s="97" t="s">
        <v>259</v>
      </c>
      <c r="D114" s="98" t="s">
        <v>260</v>
      </c>
      <c r="E114" s="98"/>
      <c r="F114" s="98"/>
      <c r="G114" s="99" t="s">
        <v>261</v>
      </c>
      <c r="H114" s="100" t="s">
        <v>26</v>
      </c>
      <c r="I114" s="98">
        <v>16</v>
      </c>
      <c r="J114" s="101">
        <v>26178</v>
      </c>
      <c r="K114" s="102">
        <f t="shared" si="18"/>
        <v>34031</v>
      </c>
      <c r="L114" s="103">
        <f t="shared" si="19"/>
        <v>544496</v>
      </c>
      <c r="M114" s="45"/>
      <c r="N114" s="51"/>
      <c r="O114" s="11"/>
      <c r="P114" s="101">
        <f t="shared" si="20"/>
        <v>0</v>
      </c>
      <c r="Q114" s="101">
        <f t="shared" si="21"/>
        <v>0</v>
      </c>
      <c r="R114" s="105">
        <f t="shared" si="22"/>
        <v>0</v>
      </c>
      <c r="S114" s="106" t="str">
        <f t="shared" si="23"/>
        <v>NO CUMPLE</v>
      </c>
      <c r="T114" s="43"/>
    </row>
    <row r="115" spans="1:20" ht="13.15" customHeight="1" x14ac:dyDescent="0.35">
      <c r="A115" s="96"/>
      <c r="C115" s="97" t="s">
        <v>262</v>
      </c>
      <c r="D115" s="98" t="s">
        <v>263</v>
      </c>
      <c r="E115" s="98"/>
      <c r="F115" s="98"/>
      <c r="G115" s="99" t="s">
        <v>264</v>
      </c>
      <c r="H115" s="100" t="s">
        <v>26</v>
      </c>
      <c r="I115" s="98">
        <v>100</v>
      </c>
      <c r="J115" s="101">
        <v>23033</v>
      </c>
      <c r="K115" s="102">
        <f t="shared" si="18"/>
        <v>29943</v>
      </c>
      <c r="L115" s="103">
        <f t="shared" si="19"/>
        <v>2994300</v>
      </c>
      <c r="M115" s="45"/>
      <c r="N115" s="51"/>
      <c r="O115" s="11"/>
      <c r="P115" s="101">
        <f t="shared" si="20"/>
        <v>0</v>
      </c>
      <c r="Q115" s="101">
        <f t="shared" si="21"/>
        <v>0</v>
      </c>
      <c r="R115" s="105">
        <f t="shared" si="22"/>
        <v>0</v>
      </c>
      <c r="S115" s="106" t="str">
        <f t="shared" si="23"/>
        <v>NO CUMPLE</v>
      </c>
      <c r="T115" s="43"/>
    </row>
    <row r="116" spans="1:20" ht="13.15" customHeight="1" x14ac:dyDescent="0.35">
      <c r="A116" s="96"/>
      <c r="C116" s="97" t="s">
        <v>265</v>
      </c>
      <c r="D116" s="98" t="s">
        <v>266</v>
      </c>
      <c r="E116" s="98"/>
      <c r="F116" s="98"/>
      <c r="G116" s="99" t="s">
        <v>267</v>
      </c>
      <c r="H116" s="100" t="s">
        <v>26</v>
      </c>
      <c r="I116" s="98">
        <v>9</v>
      </c>
      <c r="J116" s="101">
        <v>14955</v>
      </c>
      <c r="K116" s="102">
        <f t="shared" si="18"/>
        <v>19442</v>
      </c>
      <c r="L116" s="103">
        <f t="shared" si="19"/>
        <v>174978</v>
      </c>
      <c r="M116" s="45"/>
      <c r="N116" s="51"/>
      <c r="O116" s="11"/>
      <c r="P116" s="101">
        <f t="shared" si="20"/>
        <v>0</v>
      </c>
      <c r="Q116" s="101">
        <f t="shared" si="21"/>
        <v>0</v>
      </c>
      <c r="R116" s="105">
        <f t="shared" si="22"/>
        <v>0</v>
      </c>
      <c r="S116" s="106" t="str">
        <f t="shared" si="23"/>
        <v>NO CUMPLE</v>
      </c>
      <c r="T116" s="43"/>
    </row>
    <row r="117" spans="1:20" ht="16.5" customHeight="1" x14ac:dyDescent="0.35">
      <c r="A117" s="96"/>
      <c r="C117" s="97"/>
      <c r="D117" s="98"/>
      <c r="E117" s="98"/>
      <c r="F117" s="98"/>
      <c r="G117" s="107" t="s">
        <v>58</v>
      </c>
      <c r="H117" s="100"/>
      <c r="I117" s="98"/>
      <c r="J117" s="101"/>
      <c r="K117" s="102"/>
      <c r="L117" s="108">
        <f>SUBTOTAL(9,L111:L116)</f>
        <v>6862163</v>
      </c>
      <c r="M117" s="45"/>
      <c r="N117" s="51"/>
      <c r="O117" s="11"/>
      <c r="P117" s="101"/>
      <c r="Q117" s="101"/>
      <c r="R117" s="109">
        <f>SUBTOTAL(9,R111:R116)</f>
        <v>0</v>
      </c>
      <c r="S117" s="110"/>
      <c r="T117" s="43"/>
    </row>
    <row r="118" spans="1:20" ht="13.15" customHeight="1" x14ac:dyDescent="0.45">
      <c r="A118" s="96"/>
      <c r="C118" s="90" t="s">
        <v>268</v>
      </c>
      <c r="D118" s="91" t="s">
        <v>269</v>
      </c>
      <c r="E118" s="62"/>
      <c r="F118" s="62"/>
      <c r="G118" s="63"/>
      <c r="H118" s="92"/>
      <c r="I118" s="93"/>
      <c r="J118" s="88"/>
      <c r="K118" s="94"/>
      <c r="L118" s="95"/>
      <c r="M118" s="45"/>
      <c r="N118" s="51"/>
      <c r="O118" s="10"/>
      <c r="P118" s="88"/>
      <c r="Q118" s="88"/>
      <c r="R118" s="88"/>
      <c r="S118" s="89"/>
      <c r="T118" s="43"/>
    </row>
    <row r="119" spans="1:20" ht="25.5" customHeight="1" x14ac:dyDescent="0.35">
      <c r="A119" s="96"/>
      <c r="C119" s="97" t="s">
        <v>270</v>
      </c>
      <c r="D119" s="98" t="s">
        <v>271</v>
      </c>
      <c r="E119" s="98"/>
      <c r="F119" s="98"/>
      <c r="G119" s="99" t="s">
        <v>272</v>
      </c>
      <c r="H119" s="100" t="s">
        <v>38</v>
      </c>
      <c r="I119" s="98">
        <v>36</v>
      </c>
      <c r="J119" s="101">
        <v>236702</v>
      </c>
      <c r="K119" s="102">
        <f t="shared" ref="K119:K129" si="24">ROUND(J119+(J119*$L$447),0)</f>
        <v>307713</v>
      </c>
      <c r="L119" s="103">
        <f t="shared" ref="L119:L129" si="25">ROUND(I119*K119,0)</f>
        <v>11077668</v>
      </c>
      <c r="M119" s="45"/>
      <c r="N119" s="51"/>
      <c r="O119" s="11"/>
      <c r="P119" s="101">
        <f t="shared" ref="P119:P129" si="26">ROUND(O119,0)</f>
        <v>0</v>
      </c>
      <c r="Q119" s="101">
        <f t="shared" ref="Q119:Q129" si="27">ROUND(P119+(P119*$R$447),0)</f>
        <v>0</v>
      </c>
      <c r="R119" s="105">
        <f t="shared" ref="R119:R129" si="28">ROUND(Q119*I119,0)</f>
        <v>0</v>
      </c>
      <c r="S119" s="106" t="str">
        <f t="shared" ref="S119:S129" si="29">IF(OR(P119&lt;=0,P119&gt;J119,Q119&lt;=0,Q119&gt;K119,R119&lt;=0,R119&gt;L119,$R$451="NO CUMPLE"),"NO CUMPLE","CUMPLE")</f>
        <v>NO CUMPLE</v>
      </c>
      <c r="T119" s="43"/>
    </row>
    <row r="120" spans="1:20" ht="13.15" customHeight="1" x14ac:dyDescent="0.35">
      <c r="A120" s="96"/>
      <c r="C120" s="97" t="s">
        <v>273</v>
      </c>
      <c r="D120" s="98" t="s">
        <v>274</v>
      </c>
      <c r="E120" s="98"/>
      <c r="F120" s="98"/>
      <c r="G120" s="99" t="s">
        <v>275</v>
      </c>
      <c r="H120" s="100" t="s">
        <v>30</v>
      </c>
      <c r="I120" s="98">
        <v>12</v>
      </c>
      <c r="J120" s="101">
        <v>886881</v>
      </c>
      <c r="K120" s="102">
        <f t="shared" si="24"/>
        <v>1152945</v>
      </c>
      <c r="L120" s="103">
        <f t="shared" si="25"/>
        <v>13835340</v>
      </c>
      <c r="M120" s="45"/>
      <c r="N120" s="51"/>
      <c r="O120" s="11"/>
      <c r="P120" s="101">
        <f t="shared" si="26"/>
        <v>0</v>
      </c>
      <c r="Q120" s="101">
        <f t="shared" si="27"/>
        <v>0</v>
      </c>
      <c r="R120" s="105">
        <f t="shared" si="28"/>
        <v>0</v>
      </c>
      <c r="S120" s="106" t="str">
        <f t="shared" si="29"/>
        <v>NO CUMPLE</v>
      </c>
      <c r="T120" s="43"/>
    </row>
    <row r="121" spans="1:20" ht="13.15" customHeight="1" x14ac:dyDescent="0.35">
      <c r="A121" s="96"/>
      <c r="C121" s="97" t="s">
        <v>276</v>
      </c>
      <c r="D121" s="98" t="s">
        <v>28</v>
      </c>
      <c r="E121" s="98"/>
      <c r="F121" s="98"/>
      <c r="G121" s="99" t="s">
        <v>29</v>
      </c>
      <c r="H121" s="100" t="s">
        <v>30</v>
      </c>
      <c r="I121" s="98">
        <v>11.5</v>
      </c>
      <c r="J121" s="101">
        <v>975264</v>
      </c>
      <c r="K121" s="102">
        <f t="shared" si="24"/>
        <v>1267843</v>
      </c>
      <c r="L121" s="103">
        <f t="shared" si="25"/>
        <v>14580195</v>
      </c>
      <c r="M121" s="45"/>
      <c r="N121" s="51"/>
      <c r="O121" s="11"/>
      <c r="P121" s="101">
        <f t="shared" si="26"/>
        <v>0</v>
      </c>
      <c r="Q121" s="101">
        <f t="shared" si="27"/>
        <v>0</v>
      </c>
      <c r="R121" s="105">
        <f t="shared" si="28"/>
        <v>0</v>
      </c>
      <c r="S121" s="106" t="str">
        <f t="shared" si="29"/>
        <v>NO CUMPLE</v>
      </c>
      <c r="T121" s="43"/>
    </row>
    <row r="122" spans="1:20" ht="13.15" customHeight="1" x14ac:dyDescent="0.35">
      <c r="A122" s="96"/>
      <c r="C122" s="97" t="s">
        <v>277</v>
      </c>
      <c r="D122" s="98" t="s">
        <v>278</v>
      </c>
      <c r="E122" s="98"/>
      <c r="F122" s="98"/>
      <c r="G122" s="99" t="s">
        <v>279</v>
      </c>
      <c r="H122" s="100" t="s">
        <v>46</v>
      </c>
      <c r="I122" s="98">
        <v>180</v>
      </c>
      <c r="J122" s="101">
        <v>20531</v>
      </c>
      <c r="K122" s="102">
        <f t="shared" si="24"/>
        <v>26690</v>
      </c>
      <c r="L122" s="103">
        <f t="shared" si="25"/>
        <v>4804200</v>
      </c>
      <c r="M122" s="45"/>
      <c r="N122" s="51"/>
      <c r="O122" s="11"/>
      <c r="P122" s="101">
        <f t="shared" si="26"/>
        <v>0</v>
      </c>
      <c r="Q122" s="101">
        <f t="shared" si="27"/>
        <v>0</v>
      </c>
      <c r="R122" s="105">
        <f t="shared" si="28"/>
        <v>0</v>
      </c>
      <c r="S122" s="106" t="str">
        <f t="shared" si="29"/>
        <v>NO CUMPLE</v>
      </c>
      <c r="T122" s="43"/>
    </row>
    <row r="123" spans="1:20" ht="13.15" customHeight="1" x14ac:dyDescent="0.35">
      <c r="A123" s="96"/>
      <c r="C123" s="97" t="s">
        <v>280</v>
      </c>
      <c r="D123" s="98" t="s">
        <v>281</v>
      </c>
      <c r="E123" s="98"/>
      <c r="F123" s="98"/>
      <c r="G123" s="99" t="s">
        <v>282</v>
      </c>
      <c r="H123" s="100" t="s">
        <v>46</v>
      </c>
      <c r="I123" s="98">
        <v>100</v>
      </c>
      <c r="J123" s="101">
        <v>33304</v>
      </c>
      <c r="K123" s="102">
        <f t="shared" si="24"/>
        <v>43295</v>
      </c>
      <c r="L123" s="103">
        <f t="shared" si="25"/>
        <v>4329500</v>
      </c>
      <c r="M123" s="45"/>
      <c r="N123" s="51"/>
      <c r="O123" s="11"/>
      <c r="P123" s="101">
        <f t="shared" si="26"/>
        <v>0</v>
      </c>
      <c r="Q123" s="101">
        <f t="shared" si="27"/>
        <v>0</v>
      </c>
      <c r="R123" s="105">
        <f t="shared" si="28"/>
        <v>0</v>
      </c>
      <c r="S123" s="106" t="str">
        <f t="shared" si="29"/>
        <v>NO CUMPLE</v>
      </c>
      <c r="T123" s="43"/>
    </row>
    <row r="124" spans="1:20" ht="13.15" customHeight="1" x14ac:dyDescent="0.35">
      <c r="A124" s="96"/>
      <c r="C124" s="97" t="s">
        <v>283</v>
      </c>
      <c r="D124" s="98" t="s">
        <v>284</v>
      </c>
      <c r="E124" s="98"/>
      <c r="F124" s="98"/>
      <c r="G124" s="99" t="s">
        <v>285</v>
      </c>
      <c r="H124" s="100" t="s">
        <v>30</v>
      </c>
      <c r="I124" s="98">
        <v>7.76</v>
      </c>
      <c r="J124" s="101">
        <v>1215097</v>
      </c>
      <c r="K124" s="102">
        <f t="shared" si="24"/>
        <v>1579626</v>
      </c>
      <c r="L124" s="103">
        <f t="shared" si="25"/>
        <v>12257898</v>
      </c>
      <c r="M124" s="45"/>
      <c r="N124" s="51"/>
      <c r="O124" s="11"/>
      <c r="P124" s="101">
        <f t="shared" si="26"/>
        <v>0</v>
      </c>
      <c r="Q124" s="101">
        <f t="shared" si="27"/>
        <v>0</v>
      </c>
      <c r="R124" s="105">
        <f t="shared" si="28"/>
        <v>0</v>
      </c>
      <c r="S124" s="106" t="str">
        <f t="shared" si="29"/>
        <v>NO CUMPLE</v>
      </c>
      <c r="T124" s="43"/>
    </row>
    <row r="125" spans="1:20" ht="25.5" customHeight="1" x14ac:dyDescent="0.35">
      <c r="A125" s="96"/>
      <c r="C125" s="97" t="s">
        <v>286</v>
      </c>
      <c r="D125" s="98" t="s">
        <v>287</v>
      </c>
      <c r="E125" s="98"/>
      <c r="F125" s="98"/>
      <c r="G125" s="99" t="s">
        <v>288</v>
      </c>
      <c r="H125" s="100" t="s">
        <v>26</v>
      </c>
      <c r="I125" s="98">
        <v>80</v>
      </c>
      <c r="J125" s="101">
        <v>301555</v>
      </c>
      <c r="K125" s="102">
        <f t="shared" si="24"/>
        <v>392022</v>
      </c>
      <c r="L125" s="103">
        <f t="shared" si="25"/>
        <v>31361760</v>
      </c>
      <c r="M125" s="45"/>
      <c r="N125" s="51"/>
      <c r="O125" s="11"/>
      <c r="P125" s="101">
        <f t="shared" si="26"/>
        <v>0</v>
      </c>
      <c r="Q125" s="101">
        <f t="shared" si="27"/>
        <v>0</v>
      </c>
      <c r="R125" s="105">
        <f t="shared" si="28"/>
        <v>0</v>
      </c>
      <c r="S125" s="106" t="str">
        <f t="shared" si="29"/>
        <v>NO CUMPLE</v>
      </c>
      <c r="T125" s="43"/>
    </row>
    <row r="126" spans="1:20" ht="13.15" customHeight="1" x14ac:dyDescent="0.35">
      <c r="A126" s="96"/>
      <c r="C126" s="97" t="s">
        <v>289</v>
      </c>
      <c r="D126" s="98" t="s">
        <v>32</v>
      </c>
      <c r="E126" s="98"/>
      <c r="F126" s="98"/>
      <c r="G126" s="99" t="s">
        <v>33</v>
      </c>
      <c r="H126" s="100" t="s">
        <v>34</v>
      </c>
      <c r="I126" s="98">
        <v>3401.45</v>
      </c>
      <c r="J126" s="101">
        <v>8378</v>
      </c>
      <c r="K126" s="102">
        <f t="shared" si="24"/>
        <v>10891</v>
      </c>
      <c r="L126" s="103">
        <f t="shared" si="25"/>
        <v>37045192</v>
      </c>
      <c r="M126" s="45"/>
      <c r="N126" s="51"/>
      <c r="O126" s="11"/>
      <c r="P126" s="101">
        <f t="shared" si="26"/>
        <v>0</v>
      </c>
      <c r="Q126" s="101">
        <f t="shared" si="27"/>
        <v>0</v>
      </c>
      <c r="R126" s="105">
        <f t="shared" si="28"/>
        <v>0</v>
      </c>
      <c r="S126" s="106" t="str">
        <f t="shared" si="29"/>
        <v>NO CUMPLE</v>
      </c>
      <c r="T126" s="43"/>
    </row>
    <row r="127" spans="1:20" ht="13.15" customHeight="1" x14ac:dyDescent="0.35">
      <c r="A127" s="96"/>
      <c r="C127" s="97" t="s">
        <v>290</v>
      </c>
      <c r="D127" s="98" t="s">
        <v>291</v>
      </c>
      <c r="E127" s="98"/>
      <c r="F127" s="98"/>
      <c r="G127" s="99" t="s">
        <v>292</v>
      </c>
      <c r="H127" s="100" t="s">
        <v>30</v>
      </c>
      <c r="I127" s="98">
        <v>4.5</v>
      </c>
      <c r="J127" s="101">
        <v>1280410</v>
      </c>
      <c r="K127" s="102">
        <f t="shared" si="24"/>
        <v>1664533</v>
      </c>
      <c r="L127" s="103">
        <f t="shared" si="25"/>
        <v>7490399</v>
      </c>
      <c r="M127" s="45"/>
      <c r="N127" s="51"/>
      <c r="O127" s="11"/>
      <c r="P127" s="101">
        <f t="shared" si="26"/>
        <v>0</v>
      </c>
      <c r="Q127" s="101">
        <f t="shared" si="27"/>
        <v>0</v>
      </c>
      <c r="R127" s="105">
        <f t="shared" si="28"/>
        <v>0</v>
      </c>
      <c r="S127" s="106" t="str">
        <f t="shared" si="29"/>
        <v>NO CUMPLE</v>
      </c>
      <c r="T127" s="43"/>
    </row>
    <row r="128" spans="1:20" ht="13.15" customHeight="1" x14ac:dyDescent="0.35">
      <c r="A128" s="96"/>
      <c r="C128" s="97" t="s">
        <v>293</v>
      </c>
      <c r="D128" s="98" t="s">
        <v>63</v>
      </c>
      <c r="E128" s="98"/>
      <c r="F128" s="98"/>
      <c r="G128" s="99" t="s">
        <v>64</v>
      </c>
      <c r="H128" s="100" t="s">
        <v>30</v>
      </c>
      <c r="I128" s="98">
        <v>1</v>
      </c>
      <c r="J128" s="101">
        <v>1394690</v>
      </c>
      <c r="K128" s="102">
        <f t="shared" si="24"/>
        <v>1813097</v>
      </c>
      <c r="L128" s="103">
        <f t="shared" si="25"/>
        <v>1813097</v>
      </c>
      <c r="M128" s="45"/>
      <c r="N128" s="51"/>
      <c r="O128" s="11"/>
      <c r="P128" s="101">
        <f t="shared" si="26"/>
        <v>0</v>
      </c>
      <c r="Q128" s="101">
        <f t="shared" si="27"/>
        <v>0</v>
      </c>
      <c r="R128" s="105">
        <f t="shared" si="28"/>
        <v>0</v>
      </c>
      <c r="S128" s="106" t="str">
        <f t="shared" si="29"/>
        <v>NO CUMPLE</v>
      </c>
      <c r="T128" s="43"/>
    </row>
    <row r="129" spans="1:82" ht="13.15" customHeight="1" x14ac:dyDescent="0.35">
      <c r="A129" s="96"/>
      <c r="C129" s="97" t="s">
        <v>294</v>
      </c>
      <c r="D129" s="98" t="s">
        <v>295</v>
      </c>
      <c r="E129" s="98"/>
      <c r="F129" s="98"/>
      <c r="G129" s="99" t="s">
        <v>296</v>
      </c>
      <c r="H129" s="100" t="s">
        <v>34</v>
      </c>
      <c r="I129" s="98">
        <v>480</v>
      </c>
      <c r="J129" s="101">
        <v>10980</v>
      </c>
      <c r="K129" s="102">
        <f t="shared" si="24"/>
        <v>14274</v>
      </c>
      <c r="L129" s="103">
        <f t="shared" si="25"/>
        <v>6851520</v>
      </c>
      <c r="M129" s="45"/>
      <c r="N129" s="51"/>
      <c r="O129" s="11"/>
      <c r="P129" s="101">
        <f t="shared" si="26"/>
        <v>0</v>
      </c>
      <c r="Q129" s="101">
        <f t="shared" si="27"/>
        <v>0</v>
      </c>
      <c r="R129" s="105">
        <f t="shared" si="28"/>
        <v>0</v>
      </c>
      <c r="S129" s="106" t="str">
        <f t="shared" si="29"/>
        <v>NO CUMPLE</v>
      </c>
      <c r="T129" s="43"/>
    </row>
    <row r="130" spans="1:82" ht="16.5" customHeight="1" x14ac:dyDescent="0.35">
      <c r="A130" s="96"/>
      <c r="C130" s="97"/>
      <c r="D130" s="98"/>
      <c r="E130" s="98"/>
      <c r="F130" s="98"/>
      <c r="G130" s="107" t="s">
        <v>58</v>
      </c>
      <c r="H130" s="100"/>
      <c r="I130" s="98"/>
      <c r="J130" s="101"/>
      <c r="K130" s="102"/>
      <c r="L130" s="108">
        <f>SUBTOTAL(9,L119:L129)</f>
        <v>145446769</v>
      </c>
      <c r="M130" s="45"/>
      <c r="N130" s="51"/>
      <c r="O130" s="11"/>
      <c r="P130" s="101"/>
      <c r="Q130" s="101"/>
      <c r="R130" s="109">
        <f>SUBTOTAL(9,R119:R129)</f>
        <v>0</v>
      </c>
      <c r="S130" s="110"/>
      <c r="T130" s="43"/>
    </row>
    <row r="131" spans="1:82" ht="13.15" customHeight="1" x14ac:dyDescent="0.45">
      <c r="A131" s="96"/>
      <c r="C131" s="90" t="s">
        <v>297</v>
      </c>
      <c r="D131" s="91" t="s">
        <v>66</v>
      </c>
      <c r="E131" s="62"/>
      <c r="F131" s="62"/>
      <c r="G131" s="63"/>
      <c r="H131" s="92"/>
      <c r="I131" s="93"/>
      <c r="J131" s="88"/>
      <c r="K131" s="94"/>
      <c r="L131" s="95"/>
      <c r="M131" s="45"/>
      <c r="N131" s="51"/>
      <c r="O131" s="10"/>
      <c r="P131" s="88"/>
      <c r="Q131" s="88"/>
      <c r="R131" s="88"/>
      <c r="S131" s="89"/>
      <c r="T131" s="43"/>
    </row>
    <row r="132" spans="1:82" ht="63.75" customHeight="1" x14ac:dyDescent="0.35">
      <c r="A132" s="96"/>
      <c r="C132" s="97" t="s">
        <v>298</v>
      </c>
      <c r="D132" s="98" t="s">
        <v>50</v>
      </c>
      <c r="E132" s="98"/>
      <c r="F132" s="98"/>
      <c r="G132" s="99" t="s">
        <v>80</v>
      </c>
      <c r="H132" s="100" t="s">
        <v>34</v>
      </c>
      <c r="I132" s="98">
        <v>500</v>
      </c>
      <c r="J132" s="101">
        <v>23790</v>
      </c>
      <c r="K132" s="102">
        <f>ROUND(J132+(J132*$L$447),0)</f>
        <v>30927</v>
      </c>
      <c r="L132" s="103">
        <f>ROUND(I132*K132,0)</f>
        <v>15463500</v>
      </c>
      <c r="M132" s="45"/>
      <c r="N132" s="51"/>
      <c r="O132" s="11"/>
      <c r="P132" s="101">
        <f>ROUND(O132,0)</f>
        <v>0</v>
      </c>
      <c r="Q132" s="101">
        <f>ROUND(P132+(P132*$R$447),0)</f>
        <v>0</v>
      </c>
      <c r="R132" s="105">
        <f>ROUND(Q132*I132,0)</f>
        <v>0</v>
      </c>
      <c r="S132" s="106" t="str">
        <f>IF(OR(P132&lt;=0,P132&gt;J132,Q132&lt;=0,Q132&gt;K132,R132&lt;=0,R132&gt;L132,$R$451="NO CUMPLE"),"NO CUMPLE","CUMPLE")</f>
        <v>NO CUMPLE</v>
      </c>
      <c r="T132" s="43"/>
    </row>
    <row r="133" spans="1:82" ht="13.15" customHeight="1" x14ac:dyDescent="0.35">
      <c r="A133" s="96"/>
      <c r="C133" s="97" t="s">
        <v>299</v>
      </c>
      <c r="D133" s="98" t="s">
        <v>300</v>
      </c>
      <c r="E133" s="98"/>
      <c r="F133" s="98"/>
      <c r="G133" s="99" t="s">
        <v>301</v>
      </c>
      <c r="H133" s="100" t="s">
        <v>26</v>
      </c>
      <c r="I133" s="98">
        <v>100</v>
      </c>
      <c r="J133" s="101">
        <v>92251</v>
      </c>
      <c r="K133" s="102">
        <f>ROUND(J133+(J133*$L$447),0)</f>
        <v>119926</v>
      </c>
      <c r="L133" s="103">
        <f>ROUND(I133*K133,0)</f>
        <v>11992600</v>
      </c>
      <c r="M133" s="45"/>
      <c r="N133" s="51"/>
      <c r="O133" s="11"/>
      <c r="P133" s="101">
        <f>ROUND(O133,0)</f>
        <v>0</v>
      </c>
      <c r="Q133" s="101">
        <f>ROUND(P133+(P133*$R$447),0)</f>
        <v>0</v>
      </c>
      <c r="R133" s="105">
        <f>ROUND(Q133*I133,0)</f>
        <v>0</v>
      </c>
      <c r="S133" s="106" t="str">
        <f>IF(OR(P133&lt;=0,P133&gt;J133,Q133&lt;=0,Q133&gt;K133,R133&lt;=0,R133&gt;L133,$R$451="NO CUMPLE"),"NO CUMPLE","CUMPLE")</f>
        <v>NO CUMPLE</v>
      </c>
      <c r="T133" s="43"/>
    </row>
    <row r="134" spans="1:82" ht="16.5" customHeight="1" x14ac:dyDescent="0.35">
      <c r="A134" s="96"/>
      <c r="C134" s="97"/>
      <c r="D134" s="98"/>
      <c r="E134" s="98"/>
      <c r="F134" s="98"/>
      <c r="G134" s="107" t="s">
        <v>58</v>
      </c>
      <c r="H134" s="100"/>
      <c r="I134" s="98"/>
      <c r="J134" s="101"/>
      <c r="K134" s="102"/>
      <c r="L134" s="108">
        <f>SUBTOTAL(9,L132:L133)</f>
        <v>27456100</v>
      </c>
      <c r="M134" s="45"/>
      <c r="N134" s="51"/>
      <c r="O134" s="11"/>
      <c r="P134" s="101"/>
      <c r="Q134" s="101"/>
      <c r="R134" s="109">
        <f>SUBTOTAL(9,R132:R133)</f>
        <v>0</v>
      </c>
      <c r="S134" s="110"/>
      <c r="T134" s="43"/>
    </row>
    <row r="135" spans="1:82" ht="13.15" customHeight="1" x14ac:dyDescent="0.45">
      <c r="A135" s="96"/>
      <c r="C135" s="90" t="s">
        <v>302</v>
      </c>
      <c r="D135" s="91" t="s">
        <v>82</v>
      </c>
      <c r="E135" s="62"/>
      <c r="F135" s="62"/>
      <c r="G135" s="63"/>
      <c r="H135" s="92"/>
      <c r="I135" s="93"/>
      <c r="J135" s="88"/>
      <c r="K135" s="94"/>
      <c r="L135" s="95"/>
      <c r="M135" s="45"/>
      <c r="N135" s="51"/>
      <c r="O135" s="10"/>
      <c r="P135" s="88"/>
      <c r="Q135" s="88"/>
      <c r="R135" s="88"/>
      <c r="S135" s="89"/>
      <c r="T135" s="43"/>
    </row>
    <row r="136" spans="1:82" ht="13.15" customHeight="1" x14ac:dyDescent="0.35">
      <c r="A136" s="96"/>
      <c r="C136" s="97" t="s">
        <v>303</v>
      </c>
      <c r="D136" s="98" t="s">
        <v>304</v>
      </c>
      <c r="E136" s="98"/>
      <c r="F136" s="98"/>
      <c r="G136" s="99" t="s">
        <v>305</v>
      </c>
      <c r="H136" s="100" t="s">
        <v>26</v>
      </c>
      <c r="I136" s="98">
        <v>80</v>
      </c>
      <c r="J136" s="101">
        <v>63057</v>
      </c>
      <c r="K136" s="102">
        <f>ROUND(J136+(J136*$L$447),0)</f>
        <v>81974</v>
      </c>
      <c r="L136" s="103">
        <f>ROUND(I136*K136,0)</f>
        <v>6557920</v>
      </c>
      <c r="M136" s="45"/>
      <c r="N136" s="51"/>
      <c r="O136" s="11"/>
      <c r="P136" s="101">
        <f>ROUND(O136,0)</f>
        <v>0</v>
      </c>
      <c r="Q136" s="101">
        <f>ROUND(P136+(P136*$R$447),0)</f>
        <v>0</v>
      </c>
      <c r="R136" s="105">
        <f>ROUND(Q136*I136,0)</f>
        <v>0</v>
      </c>
      <c r="S136" s="106" t="str">
        <f>IF(OR(P136&lt;=0,P136&gt;J136,Q136&lt;=0,Q136&gt;K136,R136&lt;=0,R136&gt;L136,$R$451="NO CUMPLE"),"NO CUMPLE","CUMPLE")</f>
        <v>NO CUMPLE</v>
      </c>
      <c r="T136" s="43"/>
    </row>
    <row r="137" spans="1:82" ht="16.5" customHeight="1" x14ac:dyDescent="0.35">
      <c r="A137" s="96"/>
      <c r="C137" s="97"/>
      <c r="D137" s="98"/>
      <c r="E137" s="98"/>
      <c r="F137" s="98"/>
      <c r="G137" s="107" t="s">
        <v>58</v>
      </c>
      <c r="H137" s="100"/>
      <c r="I137" s="98"/>
      <c r="J137" s="101"/>
      <c r="K137" s="102"/>
      <c r="L137" s="108">
        <f>SUBTOTAL(9,L136:L136)</f>
        <v>6557920</v>
      </c>
      <c r="M137" s="45"/>
      <c r="N137" s="51"/>
      <c r="O137" s="11"/>
      <c r="P137" s="101"/>
      <c r="Q137" s="101"/>
      <c r="R137" s="109">
        <f>SUBTOTAL(9,R136:R136)</f>
        <v>0</v>
      </c>
      <c r="S137" s="110"/>
      <c r="T137" s="43"/>
    </row>
    <row r="138" spans="1:82" ht="13.15" customHeight="1" x14ac:dyDescent="0.45">
      <c r="A138" s="96"/>
      <c r="C138" s="80">
        <v>5</v>
      </c>
      <c r="D138" s="81" t="s">
        <v>306</v>
      </c>
      <c r="E138" s="62"/>
      <c r="F138" s="62"/>
      <c r="G138" s="63"/>
      <c r="H138" s="82"/>
      <c r="I138" s="83"/>
      <c r="J138" s="84"/>
      <c r="K138" s="85"/>
      <c r="L138" s="86"/>
      <c r="M138" s="45"/>
      <c r="N138" s="51"/>
      <c r="O138" s="10"/>
      <c r="P138" s="88"/>
      <c r="Q138" s="88"/>
      <c r="R138" s="88"/>
      <c r="S138" s="89"/>
      <c r="T138" s="43"/>
    </row>
    <row r="139" spans="1:82" ht="13.15" customHeight="1" x14ac:dyDescent="0.45">
      <c r="A139" s="96"/>
      <c r="C139" s="90" t="s">
        <v>307</v>
      </c>
      <c r="D139" s="91" t="s">
        <v>213</v>
      </c>
      <c r="E139" s="62"/>
      <c r="F139" s="62"/>
      <c r="G139" s="63"/>
      <c r="H139" s="92"/>
      <c r="I139" s="93"/>
      <c r="J139" s="88"/>
      <c r="K139" s="94"/>
      <c r="L139" s="95"/>
      <c r="M139" s="45"/>
      <c r="N139" s="51"/>
      <c r="O139" s="10"/>
      <c r="P139" s="88"/>
      <c r="Q139" s="88"/>
      <c r="R139" s="88"/>
      <c r="S139" s="89"/>
      <c r="T139" s="43"/>
    </row>
    <row r="140" spans="1:82" s="111" customFormat="1" ht="25.5" x14ac:dyDescent="0.35">
      <c r="A140" s="96"/>
      <c r="C140" s="112" t="s">
        <v>308</v>
      </c>
      <c r="D140" s="113" t="s">
        <v>309</v>
      </c>
      <c r="E140" s="113"/>
      <c r="F140" s="113"/>
      <c r="G140" s="99" t="s">
        <v>310</v>
      </c>
      <c r="H140" s="114" t="s">
        <v>46</v>
      </c>
      <c r="I140" s="113">
        <v>1</v>
      </c>
      <c r="J140" s="115">
        <v>1753864</v>
      </c>
      <c r="K140" s="116">
        <f>ROUND(J140+(J140*$L$447),0)</f>
        <v>2280023</v>
      </c>
      <c r="L140" s="117">
        <f t="shared" ref="L140:L142" si="30">ROUND(I140*K140,0)</f>
        <v>2280023</v>
      </c>
      <c r="M140" s="118"/>
      <c r="N140" s="119"/>
      <c r="O140" s="13"/>
      <c r="P140" s="115">
        <f t="shared" ref="P140:P142" si="31">ROUND(O140,0)</f>
        <v>0</v>
      </c>
      <c r="Q140" s="115">
        <f>ROUND(P140+(P140*$R$447),0)</f>
        <v>0</v>
      </c>
      <c r="R140" s="120">
        <f t="shared" ref="R140:R142" si="32">ROUND(Q140*I140,0)</f>
        <v>0</v>
      </c>
      <c r="S140" s="106" t="str">
        <f>IF(OR(P140&lt;=0,P140&gt;J140,Q140&lt;=0,Q140&gt;K140,R140&lt;=0,R140&gt;L140,$R$451="NO CUMPLE"),"NO CUMPLE","CUMPLE")</f>
        <v>NO CUMPLE</v>
      </c>
      <c r="T140" s="121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</row>
    <row r="141" spans="1:82" s="111" customFormat="1" ht="13.15" x14ac:dyDescent="0.35">
      <c r="A141" s="96"/>
      <c r="C141" s="112" t="s">
        <v>311</v>
      </c>
      <c r="D141" s="113" t="s">
        <v>312</v>
      </c>
      <c r="E141" s="113"/>
      <c r="F141" s="113"/>
      <c r="G141" s="99" t="s">
        <v>313</v>
      </c>
      <c r="H141" s="114" t="s">
        <v>26</v>
      </c>
      <c r="I141" s="113">
        <v>112</v>
      </c>
      <c r="J141" s="115">
        <v>4912</v>
      </c>
      <c r="K141" s="116">
        <f>ROUND(J141+(J141*$L$447),0)</f>
        <v>6386</v>
      </c>
      <c r="L141" s="117">
        <f t="shared" si="30"/>
        <v>715232</v>
      </c>
      <c r="M141" s="118"/>
      <c r="N141" s="119"/>
      <c r="O141" s="13"/>
      <c r="P141" s="115">
        <f t="shared" si="31"/>
        <v>0</v>
      </c>
      <c r="Q141" s="115">
        <f>ROUND(P141+(P141*$R$447),0)</f>
        <v>0</v>
      </c>
      <c r="R141" s="120">
        <f t="shared" si="32"/>
        <v>0</v>
      </c>
      <c r="S141" s="106" t="str">
        <f>IF(OR(P141&lt;=0,P141&gt;J141,Q141&lt;=0,Q141&gt;K141,R141&lt;=0,R141&gt;L141,$R$451="NO CUMPLE"),"NO CUMPLE","CUMPLE")</f>
        <v>NO CUMPLE</v>
      </c>
      <c r="T141" s="121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</row>
    <row r="142" spans="1:82" s="111" customFormat="1" ht="13.15" x14ac:dyDescent="0.35">
      <c r="A142" s="96"/>
      <c r="C142" s="112" t="s">
        <v>314</v>
      </c>
      <c r="D142" s="113" t="s">
        <v>315</v>
      </c>
      <c r="E142" s="113"/>
      <c r="F142" s="113"/>
      <c r="G142" s="99" t="s">
        <v>316</v>
      </c>
      <c r="H142" s="114" t="s">
        <v>26</v>
      </c>
      <c r="I142" s="113">
        <v>48</v>
      </c>
      <c r="J142" s="115">
        <v>42423</v>
      </c>
      <c r="K142" s="116">
        <f>ROUND(J142+(J142*$L$447),0)</f>
        <v>55150</v>
      </c>
      <c r="L142" s="117">
        <f t="shared" si="30"/>
        <v>2647200</v>
      </c>
      <c r="M142" s="118"/>
      <c r="N142" s="119"/>
      <c r="O142" s="13"/>
      <c r="P142" s="115">
        <f t="shared" si="31"/>
        <v>0</v>
      </c>
      <c r="Q142" s="115">
        <f>ROUND(P142+(P142*$R$447),0)</f>
        <v>0</v>
      </c>
      <c r="R142" s="120">
        <f t="shared" si="32"/>
        <v>0</v>
      </c>
      <c r="S142" s="106" t="str">
        <f>IF(OR(P142&lt;=0,P142&gt;J142,Q142&lt;=0,Q142&gt;K142,R142&lt;=0,R142&gt;L142,$R$451="NO CUMPLE"),"NO CUMPLE","CUMPLE")</f>
        <v>NO CUMPLE</v>
      </c>
      <c r="T142" s="121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</row>
    <row r="143" spans="1:82" ht="16.5" customHeight="1" x14ac:dyDescent="0.35">
      <c r="A143" s="96"/>
      <c r="C143" s="97"/>
      <c r="D143" s="98"/>
      <c r="E143" s="98"/>
      <c r="F143" s="98"/>
      <c r="G143" s="107" t="s">
        <v>58</v>
      </c>
      <c r="H143" s="100"/>
      <c r="I143" s="98"/>
      <c r="J143" s="101"/>
      <c r="K143" s="102"/>
      <c r="L143" s="108">
        <f>SUBTOTAL(9,L140:L142)</f>
        <v>5642455</v>
      </c>
      <c r="M143" s="45"/>
      <c r="N143" s="51"/>
      <c r="O143" s="11"/>
      <c r="P143" s="101"/>
      <c r="Q143" s="101"/>
      <c r="R143" s="109">
        <f>SUBTOTAL(9,R140:R142)</f>
        <v>0</v>
      </c>
      <c r="S143" s="110"/>
      <c r="T143" s="43"/>
    </row>
    <row r="144" spans="1:82" ht="13.15" customHeight="1" x14ac:dyDescent="0.45">
      <c r="A144" s="96"/>
      <c r="C144" s="90" t="s">
        <v>317</v>
      </c>
      <c r="D144" s="91" t="s">
        <v>318</v>
      </c>
      <c r="E144" s="62"/>
      <c r="F144" s="62"/>
      <c r="G144" s="63"/>
      <c r="H144" s="92"/>
      <c r="I144" s="93"/>
      <c r="J144" s="88"/>
      <c r="K144" s="94"/>
      <c r="L144" s="95"/>
      <c r="M144" s="45"/>
      <c r="N144" s="51"/>
      <c r="O144" s="10"/>
      <c r="P144" s="88"/>
      <c r="Q144" s="88"/>
      <c r="R144" s="88"/>
      <c r="S144" s="89"/>
      <c r="T144" s="43"/>
    </row>
    <row r="145" spans="1:82" s="111" customFormat="1" ht="25.5" x14ac:dyDescent="0.35">
      <c r="A145" s="96"/>
      <c r="C145" s="112" t="s">
        <v>319</v>
      </c>
      <c r="D145" s="113" t="s">
        <v>320</v>
      </c>
      <c r="E145" s="113"/>
      <c r="F145" s="113"/>
      <c r="G145" s="99" t="s">
        <v>321</v>
      </c>
      <c r="H145" s="114" t="s">
        <v>30</v>
      </c>
      <c r="I145" s="113">
        <v>36.4</v>
      </c>
      <c r="J145" s="115">
        <v>21896</v>
      </c>
      <c r="K145" s="116">
        <f>ROUND(J145+(J145*$L$447),0)</f>
        <v>28465</v>
      </c>
      <c r="L145" s="117">
        <f t="shared" ref="L145:L149" si="33">ROUND(I145*K145,0)</f>
        <v>1036126</v>
      </c>
      <c r="M145" s="118"/>
      <c r="N145" s="119"/>
      <c r="O145" s="13"/>
      <c r="P145" s="115">
        <f t="shared" ref="P145:P149" si="34">ROUND(O145,0)</f>
        <v>0</v>
      </c>
      <c r="Q145" s="115">
        <f>ROUND(P145+(P145*$R$447),0)</f>
        <v>0</v>
      </c>
      <c r="R145" s="120">
        <f t="shared" ref="R145:R149" si="35">ROUND(Q145*I145,0)</f>
        <v>0</v>
      </c>
      <c r="S145" s="106" t="str">
        <f>IF(OR(P145&lt;=0,P145&gt;J145,Q145&lt;=0,Q145&gt;K145,R145&lt;=0,R145&gt;L145,$R$451="NO CUMPLE"),"NO CUMPLE","CUMPLE")</f>
        <v>NO CUMPLE</v>
      </c>
      <c r="T145" s="121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</row>
    <row r="146" spans="1:82" s="111" customFormat="1" ht="13.15" x14ac:dyDescent="0.35">
      <c r="A146" s="96"/>
      <c r="C146" s="112" t="s">
        <v>322</v>
      </c>
      <c r="D146" s="113" t="s">
        <v>323</v>
      </c>
      <c r="E146" s="113"/>
      <c r="F146" s="113"/>
      <c r="G146" s="99" t="s">
        <v>324</v>
      </c>
      <c r="H146" s="114" t="s">
        <v>30</v>
      </c>
      <c r="I146" s="113">
        <v>26.130000000000003</v>
      </c>
      <c r="J146" s="115">
        <v>133618</v>
      </c>
      <c r="K146" s="116">
        <f>ROUND(J146+(J146*$L$447),0)</f>
        <v>173703</v>
      </c>
      <c r="L146" s="117">
        <f t="shared" si="33"/>
        <v>4538859</v>
      </c>
      <c r="M146" s="118"/>
      <c r="N146" s="119"/>
      <c r="O146" s="13"/>
      <c r="P146" s="115">
        <f t="shared" si="34"/>
        <v>0</v>
      </c>
      <c r="Q146" s="115">
        <f>ROUND(P146+(P146*$R$447),0)</f>
        <v>0</v>
      </c>
      <c r="R146" s="120">
        <f t="shared" si="35"/>
        <v>0</v>
      </c>
      <c r="S146" s="106" t="str">
        <f>IF(OR(P146&lt;=0,P146&gt;J146,Q146&lt;=0,Q146&gt;K146,R146&lt;=0,R146&gt;L146,$R$451="NO CUMPLE"),"NO CUMPLE","CUMPLE")</f>
        <v>NO CUMPLE</v>
      </c>
      <c r="T146" s="121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</row>
    <row r="147" spans="1:82" s="111" customFormat="1" ht="13.15" x14ac:dyDescent="0.35">
      <c r="A147" s="96"/>
      <c r="C147" s="112" t="s">
        <v>325</v>
      </c>
      <c r="D147" s="113" t="s">
        <v>326</v>
      </c>
      <c r="E147" s="113"/>
      <c r="F147" s="113"/>
      <c r="G147" s="99" t="s">
        <v>327</v>
      </c>
      <c r="H147" s="114" t="s">
        <v>26</v>
      </c>
      <c r="I147" s="113">
        <v>201</v>
      </c>
      <c r="J147" s="115">
        <v>105248</v>
      </c>
      <c r="K147" s="116">
        <f>ROUND(J147+(J147*$L$447),0)</f>
        <v>136822</v>
      </c>
      <c r="L147" s="117">
        <f t="shared" si="33"/>
        <v>27501222</v>
      </c>
      <c r="M147" s="118"/>
      <c r="N147" s="119"/>
      <c r="O147" s="13"/>
      <c r="P147" s="115">
        <f t="shared" si="34"/>
        <v>0</v>
      </c>
      <c r="Q147" s="115">
        <f>ROUND(P147+(P147*$R$447),0)</f>
        <v>0</v>
      </c>
      <c r="R147" s="120">
        <f t="shared" si="35"/>
        <v>0</v>
      </c>
      <c r="S147" s="106" t="str">
        <f>IF(OR(P147&lt;=0,P147&gt;J147,Q147&lt;=0,Q147&gt;K147,R147&lt;=0,R147&gt;L147,$R$451="NO CUMPLE"),"NO CUMPLE","CUMPLE")</f>
        <v>NO CUMPLE</v>
      </c>
      <c r="T147" s="121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</row>
    <row r="148" spans="1:82" s="111" customFormat="1" ht="13.15" x14ac:dyDescent="0.35">
      <c r="A148" s="96"/>
      <c r="C148" s="112" t="s">
        <v>328</v>
      </c>
      <c r="D148" s="113" t="s">
        <v>329</v>
      </c>
      <c r="E148" s="113"/>
      <c r="F148" s="113"/>
      <c r="G148" s="99" t="s">
        <v>330</v>
      </c>
      <c r="H148" s="114" t="s">
        <v>38</v>
      </c>
      <c r="I148" s="113">
        <v>88.13</v>
      </c>
      <c r="J148" s="115">
        <v>5569</v>
      </c>
      <c r="K148" s="116">
        <f>ROUND(J148+(J148*$L$447),0)</f>
        <v>7240</v>
      </c>
      <c r="L148" s="117">
        <f t="shared" si="33"/>
        <v>638061</v>
      </c>
      <c r="M148" s="118"/>
      <c r="N148" s="119"/>
      <c r="O148" s="13"/>
      <c r="P148" s="115">
        <f t="shared" si="34"/>
        <v>0</v>
      </c>
      <c r="Q148" s="115">
        <f>ROUND(P148+(P148*$R$447),0)</f>
        <v>0</v>
      </c>
      <c r="R148" s="120">
        <f t="shared" si="35"/>
        <v>0</v>
      </c>
      <c r="S148" s="106" t="str">
        <f>IF(OR(P148&lt;=0,P148&gt;J148,Q148&lt;=0,Q148&gt;K148,R148&lt;=0,R148&gt;L148,$R$451="NO CUMPLE"),"NO CUMPLE","CUMPLE")</f>
        <v>NO CUMPLE</v>
      </c>
      <c r="T148" s="121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</row>
    <row r="149" spans="1:82" s="111" customFormat="1" ht="13.15" x14ac:dyDescent="0.35">
      <c r="A149" s="96"/>
      <c r="C149" s="112" t="s">
        <v>331</v>
      </c>
      <c r="D149" s="113" t="s">
        <v>295</v>
      </c>
      <c r="E149" s="113"/>
      <c r="F149" s="113"/>
      <c r="G149" s="99" t="s">
        <v>296</v>
      </c>
      <c r="H149" s="114" t="s">
        <v>34</v>
      </c>
      <c r="I149" s="113">
        <v>603</v>
      </c>
      <c r="J149" s="115">
        <v>10980</v>
      </c>
      <c r="K149" s="116">
        <f>ROUND(J149+(J149*$L$447),0)</f>
        <v>14274</v>
      </c>
      <c r="L149" s="117">
        <f t="shared" si="33"/>
        <v>8607222</v>
      </c>
      <c r="M149" s="118"/>
      <c r="N149" s="119"/>
      <c r="O149" s="13"/>
      <c r="P149" s="115">
        <f t="shared" si="34"/>
        <v>0</v>
      </c>
      <c r="Q149" s="115">
        <f>ROUND(P149+(P149*$R$447),0)</f>
        <v>0</v>
      </c>
      <c r="R149" s="120">
        <f t="shared" si="35"/>
        <v>0</v>
      </c>
      <c r="S149" s="106" t="str">
        <f>IF(OR(P149&lt;=0,P149&gt;J149,Q149&lt;=0,Q149&gt;K149,R149&lt;=0,R149&gt;L149,$R$451="NO CUMPLE"),"NO CUMPLE","CUMPLE")</f>
        <v>NO CUMPLE</v>
      </c>
      <c r="T149" s="121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</row>
    <row r="150" spans="1:82" ht="16.5" customHeight="1" x14ac:dyDescent="0.35">
      <c r="A150" s="96"/>
      <c r="C150" s="97"/>
      <c r="D150" s="98"/>
      <c r="E150" s="98"/>
      <c r="F150" s="98"/>
      <c r="G150" s="107" t="s">
        <v>58</v>
      </c>
      <c r="H150" s="100"/>
      <c r="I150" s="98"/>
      <c r="J150" s="101"/>
      <c r="K150" s="102"/>
      <c r="L150" s="108">
        <f>SUBTOTAL(9,L145:L149)</f>
        <v>42321490</v>
      </c>
      <c r="M150" s="45"/>
      <c r="N150" s="51"/>
      <c r="O150" s="11"/>
      <c r="P150" s="101"/>
      <c r="Q150" s="101"/>
      <c r="R150" s="109">
        <f>SUBTOTAL(9,R145:R149)</f>
        <v>0</v>
      </c>
      <c r="S150" s="110"/>
      <c r="T150" s="43"/>
    </row>
    <row r="151" spans="1:82" ht="13.15" customHeight="1" x14ac:dyDescent="0.45">
      <c r="A151" s="96"/>
      <c r="C151" s="90" t="s">
        <v>332</v>
      </c>
      <c r="D151" s="91" t="s">
        <v>333</v>
      </c>
      <c r="E151" s="62"/>
      <c r="F151" s="62"/>
      <c r="G151" s="63"/>
      <c r="H151" s="92"/>
      <c r="I151" s="93"/>
      <c r="J151" s="88"/>
      <c r="K151" s="94"/>
      <c r="L151" s="95"/>
      <c r="M151" s="45"/>
      <c r="N151" s="51"/>
      <c r="O151" s="10"/>
      <c r="P151" s="88"/>
      <c r="Q151" s="88"/>
      <c r="R151" s="88"/>
      <c r="S151" s="89"/>
      <c r="T151" s="43"/>
    </row>
    <row r="152" spans="1:82" s="111" customFormat="1" ht="13.15" x14ac:dyDescent="0.35">
      <c r="A152" s="96"/>
      <c r="C152" s="112" t="s">
        <v>334</v>
      </c>
      <c r="D152" s="113" t="s">
        <v>335</v>
      </c>
      <c r="E152" s="113"/>
      <c r="F152" s="113"/>
      <c r="G152" s="99" t="s">
        <v>336</v>
      </c>
      <c r="H152" s="114" t="s">
        <v>26</v>
      </c>
      <c r="I152" s="113">
        <v>66</v>
      </c>
      <c r="J152" s="115">
        <v>95828</v>
      </c>
      <c r="K152" s="116">
        <f>ROUND(J152+(J152*$L$447),0)</f>
        <v>124576</v>
      </c>
      <c r="L152" s="117">
        <f t="shared" ref="L152:L156" si="36">ROUND(I152*K152,0)</f>
        <v>8222016</v>
      </c>
      <c r="M152" s="118"/>
      <c r="N152" s="119"/>
      <c r="O152" s="13"/>
      <c r="P152" s="115">
        <f t="shared" ref="P152:P156" si="37">ROUND(O152,0)</f>
        <v>0</v>
      </c>
      <c r="Q152" s="115">
        <f>ROUND(P152+(P152*$R$447),0)</f>
        <v>0</v>
      </c>
      <c r="R152" s="120">
        <f t="shared" ref="R152:R156" si="38">ROUND(Q152*I152,0)</f>
        <v>0</v>
      </c>
      <c r="S152" s="106" t="str">
        <f>IF(OR(P152&lt;=0,P152&gt;J152,Q152&lt;=0,Q152&gt;K152,R152&lt;=0,R152&gt;L152,$R$451="NO CUMPLE"),"NO CUMPLE","CUMPLE")</f>
        <v>NO CUMPLE</v>
      </c>
      <c r="T152" s="121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</row>
    <row r="153" spans="1:82" s="111" customFormat="1" ht="13.15" x14ac:dyDescent="0.35">
      <c r="A153" s="96"/>
      <c r="C153" s="112" t="s">
        <v>337</v>
      </c>
      <c r="D153" s="113" t="s">
        <v>54</v>
      </c>
      <c r="E153" s="113"/>
      <c r="F153" s="113"/>
      <c r="G153" s="99" t="s">
        <v>338</v>
      </c>
      <c r="H153" s="114" t="s">
        <v>26</v>
      </c>
      <c r="I153" s="113">
        <v>89.76</v>
      </c>
      <c r="J153" s="115">
        <v>336418</v>
      </c>
      <c r="K153" s="116">
        <f>ROUND(J153+(J153*$L$447),0)</f>
        <v>437343</v>
      </c>
      <c r="L153" s="117">
        <f t="shared" si="36"/>
        <v>39255908</v>
      </c>
      <c r="M153" s="118"/>
      <c r="N153" s="119"/>
      <c r="O153" s="13"/>
      <c r="P153" s="115">
        <f t="shared" si="37"/>
        <v>0</v>
      </c>
      <c r="Q153" s="115">
        <f>ROUND(P153+(P153*$R$447),0)</f>
        <v>0</v>
      </c>
      <c r="R153" s="120">
        <f t="shared" si="38"/>
        <v>0</v>
      </c>
      <c r="S153" s="106" t="str">
        <f>IF(OR(P153&lt;=0,P153&gt;J153,Q153&lt;=0,Q153&gt;K153,R153&lt;=0,R153&gt;L153,$R$451="NO CUMPLE"),"NO CUMPLE","CUMPLE")</f>
        <v>NO CUMPLE</v>
      </c>
      <c r="T153" s="121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</row>
    <row r="154" spans="1:82" s="111" customFormat="1" ht="13.15" x14ac:dyDescent="0.35">
      <c r="A154" s="96"/>
      <c r="C154" s="112" t="s">
        <v>339</v>
      </c>
      <c r="D154" s="113" t="s">
        <v>340</v>
      </c>
      <c r="E154" s="113"/>
      <c r="F154" s="113"/>
      <c r="G154" s="99" t="s">
        <v>341</v>
      </c>
      <c r="H154" s="114" t="s">
        <v>38</v>
      </c>
      <c r="I154" s="113">
        <v>305</v>
      </c>
      <c r="J154" s="115">
        <v>32964</v>
      </c>
      <c r="K154" s="116">
        <f>ROUND(J154+(J154*$L$447),0)</f>
        <v>42853</v>
      </c>
      <c r="L154" s="117">
        <f t="shared" si="36"/>
        <v>13070165</v>
      </c>
      <c r="M154" s="118"/>
      <c r="N154" s="119"/>
      <c r="O154" s="13"/>
      <c r="P154" s="115">
        <f t="shared" si="37"/>
        <v>0</v>
      </c>
      <c r="Q154" s="115">
        <f>ROUND(P154+(P154*$R$447),0)</f>
        <v>0</v>
      </c>
      <c r="R154" s="120">
        <f t="shared" si="38"/>
        <v>0</v>
      </c>
      <c r="S154" s="106" t="str">
        <f>IF(OR(P154&lt;=0,P154&gt;J154,Q154&lt;=0,Q154&gt;K154,R154&lt;=0,R154&gt;L154,$R$451="NO CUMPLE"),"NO CUMPLE","CUMPLE")</f>
        <v>NO CUMPLE</v>
      </c>
      <c r="T154" s="121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</row>
    <row r="155" spans="1:82" s="111" customFormat="1" ht="13.15" x14ac:dyDescent="0.35">
      <c r="A155" s="96"/>
      <c r="C155" s="112" t="s">
        <v>342</v>
      </c>
      <c r="D155" s="113" t="s">
        <v>343</v>
      </c>
      <c r="E155" s="113"/>
      <c r="F155" s="113"/>
      <c r="G155" s="99" t="s">
        <v>344</v>
      </c>
      <c r="H155" s="114" t="s">
        <v>46</v>
      </c>
      <c r="I155" s="113">
        <v>7</v>
      </c>
      <c r="J155" s="115">
        <v>755531</v>
      </c>
      <c r="K155" s="116">
        <f>ROUND(J155+(J155*$L$447),0)</f>
        <v>982190</v>
      </c>
      <c r="L155" s="117">
        <f t="shared" si="36"/>
        <v>6875330</v>
      </c>
      <c r="M155" s="118"/>
      <c r="N155" s="119"/>
      <c r="O155" s="13"/>
      <c r="P155" s="115">
        <f t="shared" si="37"/>
        <v>0</v>
      </c>
      <c r="Q155" s="115">
        <f>ROUND(P155+(P155*$R$447),0)</f>
        <v>0</v>
      </c>
      <c r="R155" s="120">
        <f t="shared" si="38"/>
        <v>0</v>
      </c>
      <c r="S155" s="106" t="str">
        <f>IF(OR(P155&lt;=0,P155&gt;J155,Q155&lt;=0,Q155&gt;K155,R155&lt;=0,R155&gt;L155,$R$451="NO CUMPLE"),"NO CUMPLE","CUMPLE")</f>
        <v>NO CUMPLE</v>
      </c>
      <c r="T155" s="121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</row>
    <row r="156" spans="1:82" s="111" customFormat="1" ht="13.15" x14ac:dyDescent="0.35">
      <c r="A156" s="96"/>
      <c r="C156" s="112" t="s">
        <v>345</v>
      </c>
      <c r="D156" s="113" t="s">
        <v>346</v>
      </c>
      <c r="E156" s="113"/>
      <c r="F156" s="113"/>
      <c r="G156" s="99" t="s">
        <v>347</v>
      </c>
      <c r="H156" s="114" t="s">
        <v>46</v>
      </c>
      <c r="I156" s="113">
        <v>1</v>
      </c>
      <c r="J156" s="115">
        <v>8518816</v>
      </c>
      <c r="K156" s="116">
        <f>ROUND(J156+(J156*$L$447),0)</f>
        <v>11074461</v>
      </c>
      <c r="L156" s="117">
        <f t="shared" si="36"/>
        <v>11074461</v>
      </c>
      <c r="M156" s="118"/>
      <c r="N156" s="119"/>
      <c r="O156" s="13"/>
      <c r="P156" s="115">
        <f t="shared" si="37"/>
        <v>0</v>
      </c>
      <c r="Q156" s="115">
        <f>ROUND(P156+(P156*$R$447),0)</f>
        <v>0</v>
      </c>
      <c r="R156" s="120">
        <f t="shared" si="38"/>
        <v>0</v>
      </c>
      <c r="S156" s="106" t="str">
        <f>IF(OR(P156&lt;=0,P156&gt;J156,Q156&lt;=0,Q156&gt;K156,R156&lt;=0,R156&gt;L156,$R$451="NO CUMPLE"),"NO CUMPLE","CUMPLE")</f>
        <v>NO CUMPLE</v>
      </c>
      <c r="T156" s="121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</row>
    <row r="157" spans="1:82" ht="16.5" customHeight="1" x14ac:dyDescent="0.35">
      <c r="A157" s="96"/>
      <c r="C157" s="97"/>
      <c r="D157" s="98"/>
      <c r="E157" s="98"/>
      <c r="F157" s="98"/>
      <c r="G157" s="107" t="s">
        <v>58</v>
      </c>
      <c r="H157" s="100"/>
      <c r="I157" s="98"/>
      <c r="J157" s="101"/>
      <c r="K157" s="102"/>
      <c r="L157" s="108">
        <f>SUBTOTAL(9,L152:L156)</f>
        <v>78497880</v>
      </c>
      <c r="M157" s="45"/>
      <c r="N157" s="51"/>
      <c r="O157" s="11"/>
      <c r="P157" s="101"/>
      <c r="Q157" s="101"/>
      <c r="R157" s="109">
        <f>SUBTOTAL(9,R152:R156)</f>
        <v>0</v>
      </c>
      <c r="S157" s="110"/>
      <c r="T157" s="43"/>
    </row>
    <row r="158" spans="1:82" ht="13.15" customHeight="1" x14ac:dyDescent="0.45">
      <c r="A158" s="96"/>
      <c r="C158" s="80">
        <v>6</v>
      </c>
      <c r="D158" s="81" t="s">
        <v>348</v>
      </c>
      <c r="E158" s="62"/>
      <c r="F158" s="62"/>
      <c r="G158" s="63"/>
      <c r="H158" s="82"/>
      <c r="I158" s="83"/>
      <c r="J158" s="84"/>
      <c r="K158" s="85"/>
      <c r="L158" s="86"/>
      <c r="M158" s="45"/>
      <c r="N158" s="51"/>
      <c r="O158" s="10"/>
      <c r="P158" s="88"/>
      <c r="Q158" s="88"/>
      <c r="R158" s="88"/>
      <c r="S158" s="89"/>
      <c r="T158" s="43"/>
    </row>
    <row r="159" spans="1:82" ht="13.15" customHeight="1" x14ac:dyDescent="0.45">
      <c r="A159" s="96"/>
      <c r="C159" s="90" t="s">
        <v>349</v>
      </c>
      <c r="D159" s="91" t="s">
        <v>213</v>
      </c>
      <c r="E159" s="62"/>
      <c r="F159" s="62"/>
      <c r="G159" s="63"/>
      <c r="H159" s="92"/>
      <c r="I159" s="93"/>
      <c r="J159" s="88"/>
      <c r="K159" s="94"/>
      <c r="L159" s="95"/>
      <c r="M159" s="45"/>
      <c r="N159" s="51"/>
      <c r="O159" s="10"/>
      <c r="P159" s="88"/>
      <c r="Q159" s="88"/>
      <c r="R159" s="88"/>
      <c r="S159" s="89"/>
      <c r="T159" s="43"/>
    </row>
    <row r="160" spans="1:82" s="111" customFormat="1" ht="25.5" x14ac:dyDescent="0.35">
      <c r="A160" s="96"/>
      <c r="C160" s="112" t="s">
        <v>350</v>
      </c>
      <c r="D160" s="113" t="s">
        <v>351</v>
      </c>
      <c r="E160" s="113"/>
      <c r="F160" s="113"/>
      <c r="G160" s="99" t="s">
        <v>352</v>
      </c>
      <c r="H160" s="114" t="s">
        <v>46</v>
      </c>
      <c r="I160" s="113">
        <v>1</v>
      </c>
      <c r="J160" s="115">
        <v>3148552</v>
      </c>
      <c r="K160" s="116">
        <f>ROUND(J160+(J160*$L$447),0)</f>
        <v>4093118</v>
      </c>
      <c r="L160" s="117">
        <f t="shared" ref="L160" si="39">ROUND(I160*K160,0)</f>
        <v>4093118</v>
      </c>
      <c r="M160" s="118"/>
      <c r="N160" s="119"/>
      <c r="O160" s="13"/>
      <c r="P160" s="115">
        <f t="shared" ref="P160" si="40">ROUND(O160,0)</f>
        <v>0</v>
      </c>
      <c r="Q160" s="115">
        <f>ROUND(P160+(P160*$R$447),0)</f>
        <v>0</v>
      </c>
      <c r="R160" s="120">
        <f t="shared" ref="R160" si="41">ROUND(Q160*I160,0)</f>
        <v>0</v>
      </c>
      <c r="S160" s="106" t="str">
        <f>IF(OR(P160&lt;=0,P160&gt;J160,Q160&lt;=0,Q160&gt;K160,R160&lt;=0,R160&gt;L160,$R$451="NO CUMPLE"),"NO CUMPLE","CUMPLE")</f>
        <v>NO CUMPLE</v>
      </c>
      <c r="T160" s="121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</row>
    <row r="161" spans="1:82" ht="16.5" customHeight="1" x14ac:dyDescent="0.35">
      <c r="A161" s="96"/>
      <c r="C161" s="97"/>
      <c r="D161" s="98"/>
      <c r="E161" s="98"/>
      <c r="F161" s="98"/>
      <c r="G161" s="107" t="s">
        <v>58</v>
      </c>
      <c r="H161" s="100"/>
      <c r="I161" s="98"/>
      <c r="J161" s="101"/>
      <c r="K161" s="102"/>
      <c r="L161" s="108">
        <f>SUBTOTAL(9,L160:L160)</f>
        <v>4093118</v>
      </c>
      <c r="M161" s="45"/>
      <c r="N161" s="51"/>
      <c r="O161" s="11"/>
      <c r="P161" s="101"/>
      <c r="Q161" s="101"/>
      <c r="R161" s="109">
        <f>SUBTOTAL(9,R160:R160)</f>
        <v>0</v>
      </c>
      <c r="S161" s="110"/>
      <c r="T161" s="43"/>
    </row>
    <row r="162" spans="1:82" ht="13.15" customHeight="1" x14ac:dyDescent="0.45">
      <c r="A162" s="96"/>
      <c r="C162" s="90" t="s">
        <v>353</v>
      </c>
      <c r="D162" s="91" t="s">
        <v>354</v>
      </c>
      <c r="E162" s="62"/>
      <c r="F162" s="62"/>
      <c r="G162" s="63"/>
      <c r="H162" s="92"/>
      <c r="I162" s="93"/>
      <c r="J162" s="88"/>
      <c r="K162" s="94"/>
      <c r="L162" s="95"/>
      <c r="M162" s="45"/>
      <c r="N162" s="51"/>
      <c r="O162" s="10"/>
      <c r="P162" s="88"/>
      <c r="Q162" s="88"/>
      <c r="R162" s="88"/>
      <c r="S162" s="89"/>
      <c r="T162" s="43"/>
    </row>
    <row r="163" spans="1:82" s="111" customFormat="1" ht="13.15" x14ac:dyDescent="0.35">
      <c r="A163" s="96"/>
      <c r="C163" s="112" t="s">
        <v>355</v>
      </c>
      <c r="D163" s="113" t="s">
        <v>356</v>
      </c>
      <c r="E163" s="113"/>
      <c r="F163" s="113"/>
      <c r="G163" s="99" t="s">
        <v>357</v>
      </c>
      <c r="H163" s="114" t="s">
        <v>26</v>
      </c>
      <c r="I163" s="113">
        <v>110</v>
      </c>
      <c r="J163" s="115">
        <v>16736</v>
      </c>
      <c r="K163" s="116">
        <f>ROUND(J163+(J163*$L$447),0)</f>
        <v>21757</v>
      </c>
      <c r="L163" s="117">
        <f t="shared" ref="L163:L164" si="42">ROUND(I163*K163,0)</f>
        <v>2393270</v>
      </c>
      <c r="M163" s="118"/>
      <c r="N163" s="119"/>
      <c r="O163" s="13"/>
      <c r="P163" s="115">
        <f t="shared" ref="P163:P164" si="43">ROUND(O163,0)</f>
        <v>0</v>
      </c>
      <c r="Q163" s="115">
        <f>ROUND(P163+(P163*$R$447),0)</f>
        <v>0</v>
      </c>
      <c r="R163" s="120">
        <f t="shared" ref="R163:R164" si="44">ROUND(Q163*I163,0)</f>
        <v>0</v>
      </c>
      <c r="S163" s="106" t="str">
        <f>IF(OR(P163&lt;=0,P163&gt;J163,Q163&lt;=0,Q163&gt;K163,R163&lt;=0,R163&gt;L163,$R$451="NO CUMPLE"),"NO CUMPLE","CUMPLE")</f>
        <v>NO CUMPLE</v>
      </c>
      <c r="T163" s="121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</row>
    <row r="164" spans="1:82" s="111" customFormat="1" ht="13.15" x14ac:dyDescent="0.35">
      <c r="A164" s="96"/>
      <c r="C164" s="112" t="s">
        <v>358</v>
      </c>
      <c r="D164" s="113" t="s">
        <v>335</v>
      </c>
      <c r="E164" s="113"/>
      <c r="F164" s="113"/>
      <c r="G164" s="99" t="s">
        <v>336</v>
      </c>
      <c r="H164" s="114" t="s">
        <v>26</v>
      </c>
      <c r="I164" s="113">
        <v>110</v>
      </c>
      <c r="J164" s="115">
        <v>95828</v>
      </c>
      <c r="K164" s="116">
        <f>ROUND(J164+(J164*$L$447),0)</f>
        <v>124576</v>
      </c>
      <c r="L164" s="117">
        <f t="shared" si="42"/>
        <v>13703360</v>
      </c>
      <c r="M164" s="118"/>
      <c r="N164" s="119"/>
      <c r="O164" s="13"/>
      <c r="P164" s="115">
        <f t="shared" si="43"/>
        <v>0</v>
      </c>
      <c r="Q164" s="115">
        <f>ROUND(P164+(P164*$R$447),0)</f>
        <v>0</v>
      </c>
      <c r="R164" s="120">
        <f t="shared" si="44"/>
        <v>0</v>
      </c>
      <c r="S164" s="106" t="str">
        <f>IF(OR(P164&lt;=0,P164&gt;J164,Q164&lt;=0,Q164&gt;K164,R164&lt;=0,R164&gt;L164,$R$451="NO CUMPLE"),"NO CUMPLE","CUMPLE")</f>
        <v>NO CUMPLE</v>
      </c>
      <c r="T164" s="121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</row>
    <row r="165" spans="1:82" ht="16.5" customHeight="1" x14ac:dyDescent="0.35">
      <c r="A165" s="96"/>
      <c r="C165" s="97"/>
      <c r="D165" s="98"/>
      <c r="E165" s="98"/>
      <c r="F165" s="98"/>
      <c r="G165" s="107" t="s">
        <v>58</v>
      </c>
      <c r="H165" s="100"/>
      <c r="I165" s="98"/>
      <c r="J165" s="101"/>
      <c r="K165" s="102"/>
      <c r="L165" s="108">
        <f>SUBTOTAL(9,L163:L164)</f>
        <v>16096630</v>
      </c>
      <c r="M165" s="45"/>
      <c r="N165" s="51"/>
      <c r="O165" s="11"/>
      <c r="P165" s="101"/>
      <c r="Q165" s="101"/>
      <c r="R165" s="109">
        <f>SUBTOTAL(9,R163:R164)</f>
        <v>0</v>
      </c>
      <c r="S165" s="110"/>
      <c r="T165" s="43"/>
    </row>
    <row r="166" spans="1:82" ht="13.15" customHeight="1" x14ac:dyDescent="0.45">
      <c r="A166" s="96"/>
      <c r="C166" s="90" t="s">
        <v>359</v>
      </c>
      <c r="D166" s="91" t="s">
        <v>360</v>
      </c>
      <c r="E166" s="62"/>
      <c r="F166" s="62"/>
      <c r="G166" s="63"/>
      <c r="H166" s="92"/>
      <c r="I166" s="93"/>
      <c r="J166" s="88"/>
      <c r="K166" s="94"/>
      <c r="L166" s="95"/>
      <c r="M166" s="45"/>
      <c r="N166" s="51"/>
      <c r="O166" s="10"/>
      <c r="P166" s="88"/>
      <c r="Q166" s="88"/>
      <c r="R166" s="88"/>
      <c r="S166" s="89"/>
      <c r="T166" s="43"/>
    </row>
    <row r="167" spans="1:82" s="111" customFormat="1" ht="25.5" x14ac:dyDescent="0.35">
      <c r="A167" s="96"/>
      <c r="C167" s="112" t="s">
        <v>361</v>
      </c>
      <c r="D167" s="113" t="s">
        <v>320</v>
      </c>
      <c r="E167" s="113"/>
      <c r="F167" s="113"/>
      <c r="G167" s="99" t="s">
        <v>321</v>
      </c>
      <c r="H167" s="114" t="s">
        <v>30</v>
      </c>
      <c r="I167" s="113">
        <v>6.69</v>
      </c>
      <c r="J167" s="115">
        <v>21896</v>
      </c>
      <c r="K167" s="116">
        <f t="shared" ref="K167:K172" si="45">ROUND(J167+(J167*$L$447),0)</f>
        <v>28465</v>
      </c>
      <c r="L167" s="117">
        <f t="shared" ref="L167:L172" si="46">ROUND(I167*K167,0)</f>
        <v>190431</v>
      </c>
      <c r="M167" s="118"/>
      <c r="N167" s="119"/>
      <c r="O167" s="13"/>
      <c r="P167" s="115">
        <f t="shared" ref="P167:P172" si="47">ROUND(O167,0)</f>
        <v>0</v>
      </c>
      <c r="Q167" s="115">
        <f t="shared" ref="Q167:Q172" si="48">ROUND(P167+(P167*$R$447),0)</f>
        <v>0</v>
      </c>
      <c r="R167" s="120">
        <f t="shared" ref="R167:R172" si="49">ROUND(Q167*I167,0)</f>
        <v>0</v>
      </c>
      <c r="S167" s="106" t="str">
        <f t="shared" ref="S167:S172" si="50">IF(OR(P167&lt;=0,P167&gt;J167,Q167&lt;=0,Q167&gt;K167,R167&lt;=0,R167&gt;L167,$R$451="NO CUMPLE"),"NO CUMPLE","CUMPLE")</f>
        <v>NO CUMPLE</v>
      </c>
      <c r="T167" s="121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</row>
    <row r="168" spans="1:82" s="111" customFormat="1" ht="13.15" x14ac:dyDescent="0.35">
      <c r="A168" s="96"/>
      <c r="C168" s="112" t="s">
        <v>362</v>
      </c>
      <c r="D168" s="113" t="s">
        <v>363</v>
      </c>
      <c r="E168" s="113"/>
      <c r="F168" s="113"/>
      <c r="G168" s="99" t="s">
        <v>364</v>
      </c>
      <c r="H168" s="114" t="s">
        <v>30</v>
      </c>
      <c r="I168" s="113">
        <v>6.69</v>
      </c>
      <c r="J168" s="115">
        <v>113183</v>
      </c>
      <c r="K168" s="116">
        <f t="shared" si="45"/>
        <v>147138</v>
      </c>
      <c r="L168" s="117">
        <f t="shared" si="46"/>
        <v>984353</v>
      </c>
      <c r="M168" s="118"/>
      <c r="N168" s="119"/>
      <c r="O168" s="13"/>
      <c r="P168" s="115">
        <f t="shared" si="47"/>
        <v>0</v>
      </c>
      <c r="Q168" s="115">
        <f t="shared" si="48"/>
        <v>0</v>
      </c>
      <c r="R168" s="120">
        <f t="shared" si="49"/>
        <v>0</v>
      </c>
      <c r="S168" s="106" t="str">
        <f t="shared" si="50"/>
        <v>NO CUMPLE</v>
      </c>
      <c r="T168" s="121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</row>
    <row r="169" spans="1:82" s="111" customFormat="1" ht="13.15" x14ac:dyDescent="0.35">
      <c r="A169" s="96"/>
      <c r="C169" s="112" t="s">
        <v>365</v>
      </c>
      <c r="D169" s="113" t="s">
        <v>54</v>
      </c>
      <c r="E169" s="113"/>
      <c r="F169" s="113"/>
      <c r="G169" s="99" t="s">
        <v>338</v>
      </c>
      <c r="H169" s="114" t="s">
        <v>26</v>
      </c>
      <c r="I169" s="113">
        <v>80</v>
      </c>
      <c r="J169" s="115">
        <v>336418</v>
      </c>
      <c r="K169" s="116">
        <f t="shared" si="45"/>
        <v>437343</v>
      </c>
      <c r="L169" s="117">
        <f t="shared" si="46"/>
        <v>34987440</v>
      </c>
      <c r="M169" s="118"/>
      <c r="N169" s="119"/>
      <c r="O169" s="13"/>
      <c r="P169" s="115">
        <f t="shared" si="47"/>
        <v>0</v>
      </c>
      <c r="Q169" s="115">
        <f t="shared" si="48"/>
        <v>0</v>
      </c>
      <c r="R169" s="120">
        <f t="shared" si="49"/>
        <v>0</v>
      </c>
      <c r="S169" s="106" t="str">
        <f t="shared" si="50"/>
        <v>NO CUMPLE</v>
      </c>
      <c r="T169" s="121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</row>
    <row r="170" spans="1:82" s="111" customFormat="1" ht="25.5" x14ac:dyDescent="0.35">
      <c r="A170" s="96"/>
      <c r="C170" s="112" t="s">
        <v>366</v>
      </c>
      <c r="D170" s="113" t="s">
        <v>367</v>
      </c>
      <c r="E170" s="113"/>
      <c r="F170" s="113"/>
      <c r="G170" s="99" t="s">
        <v>368</v>
      </c>
      <c r="H170" s="114" t="s">
        <v>26</v>
      </c>
      <c r="I170" s="113">
        <v>56</v>
      </c>
      <c r="J170" s="115">
        <v>211036</v>
      </c>
      <c r="K170" s="116">
        <f t="shared" si="45"/>
        <v>274347</v>
      </c>
      <c r="L170" s="117">
        <f t="shared" si="46"/>
        <v>15363432</v>
      </c>
      <c r="M170" s="118"/>
      <c r="N170" s="119"/>
      <c r="O170" s="13"/>
      <c r="P170" s="115">
        <f t="shared" si="47"/>
        <v>0</v>
      </c>
      <c r="Q170" s="115">
        <f t="shared" si="48"/>
        <v>0</v>
      </c>
      <c r="R170" s="120">
        <f t="shared" si="49"/>
        <v>0</v>
      </c>
      <c r="S170" s="106" t="str">
        <f t="shared" si="50"/>
        <v>NO CUMPLE</v>
      </c>
      <c r="T170" s="121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</row>
    <row r="171" spans="1:82" s="111" customFormat="1" ht="13.15" x14ac:dyDescent="0.35">
      <c r="A171" s="96"/>
      <c r="C171" s="112" t="s">
        <v>369</v>
      </c>
      <c r="D171" s="113" t="s">
        <v>48</v>
      </c>
      <c r="E171" s="113"/>
      <c r="F171" s="113"/>
      <c r="G171" s="99" t="s">
        <v>49</v>
      </c>
      <c r="H171" s="114" t="s">
        <v>46</v>
      </c>
      <c r="I171" s="113">
        <v>4</v>
      </c>
      <c r="J171" s="115">
        <v>1171204</v>
      </c>
      <c r="K171" s="116">
        <f t="shared" si="45"/>
        <v>1522565</v>
      </c>
      <c r="L171" s="117">
        <f t="shared" si="46"/>
        <v>6090260</v>
      </c>
      <c r="M171" s="118"/>
      <c r="N171" s="119"/>
      <c r="O171" s="13"/>
      <c r="P171" s="115">
        <f t="shared" si="47"/>
        <v>0</v>
      </c>
      <c r="Q171" s="115">
        <f t="shared" si="48"/>
        <v>0</v>
      </c>
      <c r="R171" s="120">
        <f t="shared" si="49"/>
        <v>0</v>
      </c>
      <c r="S171" s="106" t="str">
        <f t="shared" si="50"/>
        <v>NO CUMPLE</v>
      </c>
      <c r="T171" s="121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</row>
    <row r="172" spans="1:82" s="111" customFormat="1" ht="13.15" x14ac:dyDescent="0.35">
      <c r="A172" s="96"/>
      <c r="C172" s="112" t="s">
        <v>370</v>
      </c>
      <c r="D172" s="113" t="s">
        <v>234</v>
      </c>
      <c r="E172" s="113"/>
      <c r="F172" s="113"/>
      <c r="G172" s="99" t="s">
        <v>235</v>
      </c>
      <c r="H172" s="114" t="s">
        <v>26</v>
      </c>
      <c r="I172" s="113">
        <v>200</v>
      </c>
      <c r="J172" s="115">
        <v>22504</v>
      </c>
      <c r="K172" s="116">
        <f t="shared" si="45"/>
        <v>29255</v>
      </c>
      <c r="L172" s="117">
        <f t="shared" si="46"/>
        <v>5851000</v>
      </c>
      <c r="M172" s="118"/>
      <c r="N172" s="119"/>
      <c r="O172" s="13"/>
      <c r="P172" s="115">
        <f t="shared" si="47"/>
        <v>0</v>
      </c>
      <c r="Q172" s="115">
        <f t="shared" si="48"/>
        <v>0</v>
      </c>
      <c r="R172" s="120">
        <f t="shared" si="49"/>
        <v>0</v>
      </c>
      <c r="S172" s="106" t="str">
        <f t="shared" si="50"/>
        <v>NO CUMPLE</v>
      </c>
      <c r="T172" s="121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</row>
    <row r="173" spans="1:82" ht="16.5" customHeight="1" x14ac:dyDescent="0.35">
      <c r="A173" s="96"/>
      <c r="C173" s="97"/>
      <c r="D173" s="98"/>
      <c r="E173" s="98"/>
      <c r="F173" s="98"/>
      <c r="G173" s="107" t="s">
        <v>58</v>
      </c>
      <c r="H173" s="100"/>
      <c r="I173" s="98"/>
      <c r="J173" s="101"/>
      <c r="K173" s="102"/>
      <c r="L173" s="108">
        <f>SUBTOTAL(9,L167:L172)</f>
        <v>63466916</v>
      </c>
      <c r="M173" s="45"/>
      <c r="N173" s="51"/>
      <c r="O173" s="11"/>
      <c r="P173" s="101"/>
      <c r="Q173" s="101"/>
      <c r="R173" s="109">
        <f>SUBTOTAL(9,R167:R172)</f>
        <v>0</v>
      </c>
      <c r="S173" s="110"/>
      <c r="T173" s="43"/>
    </row>
    <row r="174" spans="1:82" ht="13.15" customHeight="1" x14ac:dyDescent="0.45">
      <c r="A174" s="96"/>
      <c r="C174" s="90" t="s">
        <v>371</v>
      </c>
      <c r="D174" s="91" t="s">
        <v>372</v>
      </c>
      <c r="E174" s="62"/>
      <c r="F174" s="62"/>
      <c r="G174" s="63"/>
      <c r="H174" s="92"/>
      <c r="I174" s="93"/>
      <c r="J174" s="88"/>
      <c r="K174" s="94"/>
      <c r="L174" s="95"/>
      <c r="M174" s="45"/>
      <c r="N174" s="51"/>
      <c r="O174" s="10"/>
      <c r="P174" s="88"/>
      <c r="Q174" s="88"/>
      <c r="R174" s="88"/>
      <c r="S174" s="89"/>
      <c r="T174" s="43"/>
    </row>
    <row r="175" spans="1:82" s="111" customFormat="1" ht="13.15" x14ac:dyDescent="0.35">
      <c r="A175" s="96"/>
      <c r="C175" s="112" t="s">
        <v>373</v>
      </c>
      <c r="D175" s="113" t="s">
        <v>44</v>
      </c>
      <c r="E175" s="113"/>
      <c r="F175" s="113"/>
      <c r="G175" s="99" t="s">
        <v>45</v>
      </c>
      <c r="H175" s="114" t="s">
        <v>46</v>
      </c>
      <c r="I175" s="113">
        <v>8</v>
      </c>
      <c r="J175" s="115">
        <v>943446</v>
      </c>
      <c r="K175" s="116">
        <f>ROUND(J175+(J175*$L$447),0)</f>
        <v>1226480</v>
      </c>
      <c r="L175" s="117">
        <f t="shared" ref="L175:L176" si="51">ROUND(I175*K175,0)</f>
        <v>9811840</v>
      </c>
      <c r="M175" s="118"/>
      <c r="N175" s="119"/>
      <c r="O175" s="13"/>
      <c r="P175" s="115">
        <f t="shared" ref="P175:P176" si="52">ROUND(O175,0)</f>
        <v>0</v>
      </c>
      <c r="Q175" s="115">
        <f>ROUND(P175+(P175*$R$447),0)</f>
        <v>0</v>
      </c>
      <c r="R175" s="120">
        <f t="shared" ref="R175:R176" si="53">ROUND(Q175*I175,0)</f>
        <v>0</v>
      </c>
      <c r="S175" s="106" t="str">
        <f>IF(OR(P175&lt;=0,P175&gt;J175,Q175&lt;=0,Q175&gt;K175,R175&lt;=0,R175&gt;L175,$R$451="NO CUMPLE"),"NO CUMPLE","CUMPLE")</f>
        <v>NO CUMPLE</v>
      </c>
      <c r="T175" s="121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</row>
    <row r="176" spans="1:82" s="111" customFormat="1" ht="51" x14ac:dyDescent="0.35">
      <c r="A176" s="96"/>
      <c r="C176" s="112" t="s">
        <v>374</v>
      </c>
      <c r="D176" s="113" t="s">
        <v>215</v>
      </c>
      <c r="E176" s="113"/>
      <c r="F176" s="113"/>
      <c r="G176" s="99" t="s">
        <v>375</v>
      </c>
      <c r="H176" s="114" t="s">
        <v>376</v>
      </c>
      <c r="I176" s="113">
        <v>1</v>
      </c>
      <c r="J176" s="115">
        <v>29605301</v>
      </c>
      <c r="K176" s="116">
        <f>ROUNDUP(J176+(J176*$L$447),0)</f>
        <v>38486892</v>
      </c>
      <c r="L176" s="117">
        <f t="shared" si="51"/>
        <v>38486892</v>
      </c>
      <c r="M176" s="118"/>
      <c r="N176" s="119"/>
      <c r="O176" s="13"/>
      <c r="P176" s="115">
        <f t="shared" si="52"/>
        <v>0</v>
      </c>
      <c r="Q176" s="115">
        <f>ROUNDUP(P176+(P176*$R$447),0)</f>
        <v>0</v>
      </c>
      <c r="R176" s="120">
        <f t="shared" si="53"/>
        <v>0</v>
      </c>
      <c r="S176" s="106" t="str">
        <f>IF(OR(P176&lt;=0,P176&gt;J176,Q176&lt;=0,Q176&gt;K176,R176&lt;=0,R176&gt;L176,$R$451="NO CUMPLE"),"NO CUMPLE","CUMPLE")</f>
        <v>NO CUMPLE</v>
      </c>
      <c r="T176" s="121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</row>
    <row r="177" spans="1:82" ht="16.5" customHeight="1" x14ac:dyDescent="0.35">
      <c r="A177" s="96"/>
      <c r="C177" s="97"/>
      <c r="D177" s="98"/>
      <c r="E177" s="98"/>
      <c r="F177" s="98"/>
      <c r="G177" s="107" t="s">
        <v>58</v>
      </c>
      <c r="H177" s="100"/>
      <c r="I177" s="98"/>
      <c r="J177" s="101"/>
      <c r="K177" s="102"/>
      <c r="L177" s="108">
        <f>SUBTOTAL(9,L175:L176)</f>
        <v>48298732</v>
      </c>
      <c r="M177" s="45"/>
      <c r="N177" s="51"/>
      <c r="O177" s="11"/>
      <c r="P177" s="101"/>
      <c r="Q177" s="101"/>
      <c r="R177" s="109">
        <f>SUBTOTAL(9,R175:R176)</f>
        <v>0</v>
      </c>
      <c r="S177" s="110"/>
      <c r="T177" s="43"/>
    </row>
    <row r="178" spans="1:82" ht="13.15" customHeight="1" x14ac:dyDescent="0.45">
      <c r="A178" s="96"/>
      <c r="C178" s="80">
        <v>7</v>
      </c>
      <c r="D178" s="81" t="s">
        <v>377</v>
      </c>
      <c r="E178" s="62"/>
      <c r="F178" s="62"/>
      <c r="G178" s="63"/>
      <c r="H178" s="82"/>
      <c r="I178" s="83"/>
      <c r="J178" s="84"/>
      <c r="K178" s="85"/>
      <c r="L178" s="86"/>
      <c r="M178" s="45"/>
      <c r="N178" s="51"/>
      <c r="O178" s="10"/>
      <c r="P178" s="88"/>
      <c r="Q178" s="88"/>
      <c r="R178" s="88"/>
      <c r="S178" s="89"/>
      <c r="T178" s="43"/>
    </row>
    <row r="179" spans="1:82" ht="13.15" customHeight="1" x14ac:dyDescent="0.45">
      <c r="A179" s="96"/>
      <c r="C179" s="90" t="s">
        <v>378</v>
      </c>
      <c r="D179" s="91" t="s">
        <v>213</v>
      </c>
      <c r="E179" s="62"/>
      <c r="F179" s="62"/>
      <c r="G179" s="63"/>
      <c r="H179" s="92"/>
      <c r="I179" s="93"/>
      <c r="J179" s="88"/>
      <c r="K179" s="94"/>
      <c r="L179" s="95"/>
      <c r="M179" s="45"/>
      <c r="N179" s="51"/>
      <c r="O179" s="10"/>
      <c r="P179" s="88"/>
      <c r="Q179" s="88"/>
      <c r="R179" s="88"/>
      <c r="S179" s="89"/>
      <c r="T179" s="43"/>
    </row>
    <row r="180" spans="1:82" s="111" customFormat="1" ht="13.15" x14ac:dyDescent="0.35">
      <c r="A180" s="96"/>
      <c r="C180" s="112" t="s">
        <v>379</v>
      </c>
      <c r="D180" s="113" t="s">
        <v>312</v>
      </c>
      <c r="E180" s="113"/>
      <c r="F180" s="113"/>
      <c r="G180" s="99" t="s">
        <v>313</v>
      </c>
      <c r="H180" s="114" t="s">
        <v>26</v>
      </c>
      <c r="I180" s="113">
        <v>16.799999999999997</v>
      </c>
      <c r="J180" s="115">
        <v>4912</v>
      </c>
      <c r="K180" s="116">
        <f>ROUND(J180+(J180*$L$447),0)</f>
        <v>6386</v>
      </c>
      <c r="L180" s="117">
        <f t="shared" ref="L180" si="54">ROUND(I180*K180,0)</f>
        <v>107285</v>
      </c>
      <c r="M180" s="118"/>
      <c r="N180" s="119"/>
      <c r="O180" s="13"/>
      <c r="P180" s="115">
        <f t="shared" ref="P180" si="55">ROUND(O180,0)</f>
        <v>0</v>
      </c>
      <c r="Q180" s="115">
        <f>ROUND(P180+(P180*$R$447),0)</f>
        <v>0</v>
      </c>
      <c r="R180" s="120">
        <f t="shared" ref="R180" si="56">ROUND(Q180*I180,0)</f>
        <v>0</v>
      </c>
      <c r="S180" s="106" t="str">
        <f>IF(OR(P180&lt;=0,P180&gt;J180,Q180&lt;=0,Q180&gt;K180,R180&lt;=0,R180&gt;L180,$R$451="NO CUMPLE"),"NO CUMPLE","CUMPLE")</f>
        <v>NO CUMPLE</v>
      </c>
      <c r="T180" s="121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  <c r="CC180" s="12"/>
      <c r="CD180" s="12"/>
    </row>
    <row r="181" spans="1:82" ht="16.5" customHeight="1" x14ac:dyDescent="0.35">
      <c r="A181" s="96"/>
      <c r="C181" s="97"/>
      <c r="D181" s="98"/>
      <c r="E181" s="98"/>
      <c r="F181" s="98"/>
      <c r="G181" s="107" t="s">
        <v>58</v>
      </c>
      <c r="H181" s="100"/>
      <c r="I181" s="98"/>
      <c r="J181" s="101"/>
      <c r="K181" s="102"/>
      <c r="L181" s="108">
        <f>SUBTOTAL(9,L180:L180)</f>
        <v>107285</v>
      </c>
      <c r="M181" s="45"/>
      <c r="N181" s="51"/>
      <c r="O181" s="11"/>
      <c r="P181" s="101"/>
      <c r="Q181" s="101"/>
      <c r="R181" s="109">
        <f>SUBTOTAL(9,R180:R180)</f>
        <v>0</v>
      </c>
      <c r="S181" s="110"/>
      <c r="T181" s="43"/>
    </row>
    <row r="182" spans="1:82" ht="13.15" customHeight="1" x14ac:dyDescent="0.45">
      <c r="A182" s="96"/>
      <c r="C182" s="90" t="s">
        <v>380</v>
      </c>
      <c r="D182" s="91" t="s">
        <v>381</v>
      </c>
      <c r="E182" s="62"/>
      <c r="F182" s="62"/>
      <c r="G182" s="63"/>
      <c r="H182" s="92"/>
      <c r="I182" s="93"/>
      <c r="J182" s="88"/>
      <c r="K182" s="94"/>
      <c r="L182" s="95"/>
      <c r="M182" s="45"/>
      <c r="N182" s="51"/>
      <c r="O182" s="10"/>
      <c r="P182" s="88"/>
      <c r="Q182" s="88"/>
      <c r="R182" s="88"/>
      <c r="S182" s="89"/>
      <c r="T182" s="43"/>
    </row>
    <row r="183" spans="1:82" s="111" customFormat="1" ht="25.5" x14ac:dyDescent="0.35">
      <c r="A183" s="96"/>
      <c r="C183" s="112" t="s">
        <v>382</v>
      </c>
      <c r="D183" s="113" t="s">
        <v>383</v>
      </c>
      <c r="E183" s="113"/>
      <c r="F183" s="113"/>
      <c r="G183" s="99" t="s">
        <v>384</v>
      </c>
      <c r="H183" s="114" t="s">
        <v>30</v>
      </c>
      <c r="I183" s="113">
        <v>4.1999999999999993</v>
      </c>
      <c r="J183" s="115">
        <v>63372</v>
      </c>
      <c r="K183" s="116">
        <f t="shared" ref="K183:K193" si="57">ROUND(J183+(J183*$L$447),0)</f>
        <v>82384</v>
      </c>
      <c r="L183" s="117">
        <f t="shared" ref="L183:L193" si="58">ROUND(I183*K183,0)</f>
        <v>346013</v>
      </c>
      <c r="M183" s="118"/>
      <c r="N183" s="119"/>
      <c r="O183" s="13"/>
      <c r="P183" s="115">
        <f t="shared" ref="P183:P193" si="59">ROUND(O183,0)</f>
        <v>0</v>
      </c>
      <c r="Q183" s="115">
        <f t="shared" ref="Q183:Q193" si="60">ROUND(P183+(P183*$R$447),0)</f>
        <v>0</v>
      </c>
      <c r="R183" s="120">
        <f t="shared" ref="R183:R193" si="61">ROUND(Q183*I183,0)</f>
        <v>0</v>
      </c>
      <c r="S183" s="106" t="str">
        <f t="shared" ref="S183:S193" si="62">IF(OR(P183&lt;=0,P183&gt;J183,Q183&lt;=0,Q183&gt;K183,R183&lt;=0,R183&gt;L183,$R$451="NO CUMPLE"),"NO CUMPLE","CUMPLE")</f>
        <v>NO CUMPLE</v>
      </c>
      <c r="T183" s="121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  <c r="CC183" s="12"/>
      <c r="CD183" s="12"/>
    </row>
    <row r="184" spans="1:82" s="111" customFormat="1" ht="13.15" x14ac:dyDescent="0.35">
      <c r="A184" s="96"/>
      <c r="C184" s="112" t="s">
        <v>385</v>
      </c>
      <c r="D184" s="113" t="s">
        <v>386</v>
      </c>
      <c r="E184" s="113"/>
      <c r="F184" s="113"/>
      <c r="G184" s="99" t="s">
        <v>387</v>
      </c>
      <c r="H184" s="114" t="s">
        <v>30</v>
      </c>
      <c r="I184" s="113">
        <v>10.199999999999999</v>
      </c>
      <c r="J184" s="115">
        <v>886881</v>
      </c>
      <c r="K184" s="116">
        <f t="shared" si="57"/>
        <v>1152945</v>
      </c>
      <c r="L184" s="117">
        <f t="shared" si="58"/>
        <v>11760039</v>
      </c>
      <c r="M184" s="118"/>
      <c r="N184" s="119"/>
      <c r="O184" s="13"/>
      <c r="P184" s="115">
        <f t="shared" si="59"/>
        <v>0</v>
      </c>
      <c r="Q184" s="115">
        <f t="shared" si="60"/>
        <v>0</v>
      </c>
      <c r="R184" s="120">
        <f t="shared" si="61"/>
        <v>0</v>
      </c>
      <c r="S184" s="106" t="str">
        <f t="shared" si="62"/>
        <v>NO CUMPLE</v>
      </c>
      <c r="T184" s="121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  <c r="CC184" s="12"/>
      <c r="CD184" s="12"/>
    </row>
    <row r="185" spans="1:82" s="111" customFormat="1" ht="13.15" x14ac:dyDescent="0.35">
      <c r="A185" s="96"/>
      <c r="C185" s="112" t="s">
        <v>388</v>
      </c>
      <c r="D185" s="113" t="s">
        <v>226</v>
      </c>
      <c r="E185" s="113"/>
      <c r="F185" s="113"/>
      <c r="G185" s="99" t="s">
        <v>227</v>
      </c>
      <c r="H185" s="114" t="s">
        <v>30</v>
      </c>
      <c r="I185" s="113">
        <v>0.85000000000000009</v>
      </c>
      <c r="J185" s="115">
        <v>453432</v>
      </c>
      <c r="K185" s="116">
        <f t="shared" si="57"/>
        <v>589462</v>
      </c>
      <c r="L185" s="117">
        <f t="shared" si="58"/>
        <v>501043</v>
      </c>
      <c r="M185" s="118"/>
      <c r="N185" s="119"/>
      <c r="O185" s="13"/>
      <c r="P185" s="115">
        <f t="shared" si="59"/>
        <v>0</v>
      </c>
      <c r="Q185" s="115">
        <f t="shared" si="60"/>
        <v>0</v>
      </c>
      <c r="R185" s="120">
        <f t="shared" si="61"/>
        <v>0</v>
      </c>
      <c r="S185" s="106" t="str">
        <f t="shared" si="62"/>
        <v>NO CUMPLE</v>
      </c>
      <c r="T185" s="121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  <c r="CC185" s="12"/>
      <c r="CD185" s="12"/>
    </row>
    <row r="186" spans="1:82" s="111" customFormat="1" ht="13.15" x14ac:dyDescent="0.35">
      <c r="A186" s="96"/>
      <c r="C186" s="112" t="s">
        <v>389</v>
      </c>
      <c r="D186" s="113" t="s">
        <v>28</v>
      </c>
      <c r="E186" s="113"/>
      <c r="F186" s="113"/>
      <c r="G186" s="99" t="s">
        <v>29</v>
      </c>
      <c r="H186" s="114" t="s">
        <v>30</v>
      </c>
      <c r="I186" s="113">
        <v>6.81</v>
      </c>
      <c r="J186" s="115">
        <v>975264</v>
      </c>
      <c r="K186" s="116">
        <f t="shared" si="57"/>
        <v>1267843</v>
      </c>
      <c r="L186" s="117">
        <f t="shared" si="58"/>
        <v>8634011</v>
      </c>
      <c r="M186" s="118"/>
      <c r="N186" s="119"/>
      <c r="O186" s="13"/>
      <c r="P186" s="115">
        <f t="shared" si="59"/>
        <v>0</v>
      </c>
      <c r="Q186" s="115">
        <f t="shared" si="60"/>
        <v>0</v>
      </c>
      <c r="R186" s="120">
        <f t="shared" si="61"/>
        <v>0</v>
      </c>
      <c r="S186" s="106" t="str">
        <f t="shared" si="62"/>
        <v>NO CUMPLE</v>
      </c>
      <c r="T186" s="121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  <c r="CC186" s="12"/>
      <c r="CD186" s="12"/>
    </row>
    <row r="187" spans="1:82" s="111" customFormat="1" ht="13.15" x14ac:dyDescent="0.35">
      <c r="A187" s="96"/>
      <c r="C187" s="112" t="s">
        <v>390</v>
      </c>
      <c r="D187" s="113" t="s">
        <v>284</v>
      </c>
      <c r="E187" s="113"/>
      <c r="F187" s="113"/>
      <c r="G187" s="99" t="s">
        <v>285</v>
      </c>
      <c r="H187" s="114" t="s">
        <v>30</v>
      </c>
      <c r="I187" s="113">
        <v>2.65</v>
      </c>
      <c r="J187" s="115">
        <v>1215097</v>
      </c>
      <c r="K187" s="116">
        <f t="shared" si="57"/>
        <v>1579626</v>
      </c>
      <c r="L187" s="117">
        <f t="shared" si="58"/>
        <v>4186009</v>
      </c>
      <c r="M187" s="118"/>
      <c r="N187" s="119"/>
      <c r="O187" s="13"/>
      <c r="P187" s="115">
        <f t="shared" si="59"/>
        <v>0</v>
      </c>
      <c r="Q187" s="115">
        <f t="shared" si="60"/>
        <v>0</v>
      </c>
      <c r="R187" s="120">
        <f t="shared" si="61"/>
        <v>0</v>
      </c>
      <c r="S187" s="106" t="str">
        <f t="shared" si="62"/>
        <v>NO CUMPLE</v>
      </c>
      <c r="T187" s="121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  <c r="CC187" s="12"/>
      <c r="CD187" s="12"/>
    </row>
    <row r="188" spans="1:82" s="111" customFormat="1" ht="13.15" x14ac:dyDescent="0.35">
      <c r="A188" s="96"/>
      <c r="C188" s="112" t="s">
        <v>391</v>
      </c>
      <c r="D188" s="113" t="s">
        <v>32</v>
      </c>
      <c r="E188" s="113"/>
      <c r="F188" s="113"/>
      <c r="G188" s="99" t="s">
        <v>33</v>
      </c>
      <c r="H188" s="114" t="s">
        <v>34</v>
      </c>
      <c r="I188" s="113">
        <v>2186.0300000000002</v>
      </c>
      <c r="J188" s="115">
        <v>8378</v>
      </c>
      <c r="K188" s="116">
        <f t="shared" si="57"/>
        <v>10891</v>
      </c>
      <c r="L188" s="117">
        <f t="shared" si="58"/>
        <v>23808053</v>
      </c>
      <c r="M188" s="118"/>
      <c r="N188" s="119"/>
      <c r="O188" s="13"/>
      <c r="P188" s="115">
        <f t="shared" si="59"/>
        <v>0</v>
      </c>
      <c r="Q188" s="115">
        <f t="shared" si="60"/>
        <v>0</v>
      </c>
      <c r="R188" s="120">
        <f t="shared" si="61"/>
        <v>0</v>
      </c>
      <c r="S188" s="106" t="str">
        <f t="shared" si="62"/>
        <v>NO CUMPLE</v>
      </c>
      <c r="T188" s="121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  <c r="CC188" s="12"/>
      <c r="CD188" s="12"/>
    </row>
    <row r="189" spans="1:82" s="111" customFormat="1" ht="13.15" x14ac:dyDescent="0.35">
      <c r="A189" s="96"/>
      <c r="C189" s="112" t="s">
        <v>392</v>
      </c>
      <c r="D189" s="113" t="s">
        <v>295</v>
      </c>
      <c r="E189" s="113"/>
      <c r="F189" s="113"/>
      <c r="G189" s="99" t="s">
        <v>296</v>
      </c>
      <c r="H189" s="114" t="s">
        <v>34</v>
      </c>
      <c r="I189" s="113">
        <v>182</v>
      </c>
      <c r="J189" s="115">
        <v>10980</v>
      </c>
      <c r="K189" s="116">
        <f t="shared" si="57"/>
        <v>14274</v>
      </c>
      <c r="L189" s="117">
        <f t="shared" si="58"/>
        <v>2597868</v>
      </c>
      <c r="M189" s="118"/>
      <c r="N189" s="119"/>
      <c r="O189" s="13"/>
      <c r="P189" s="115">
        <f t="shared" si="59"/>
        <v>0</v>
      </c>
      <c r="Q189" s="115">
        <f t="shared" si="60"/>
        <v>0</v>
      </c>
      <c r="R189" s="120">
        <f t="shared" si="61"/>
        <v>0</v>
      </c>
      <c r="S189" s="106" t="str">
        <f t="shared" si="62"/>
        <v>NO CUMPLE</v>
      </c>
      <c r="T189" s="121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  <c r="CC189" s="12"/>
      <c r="CD189" s="12"/>
    </row>
    <row r="190" spans="1:82" s="111" customFormat="1" ht="13.15" x14ac:dyDescent="0.35">
      <c r="A190" s="96"/>
      <c r="C190" s="112" t="s">
        <v>393</v>
      </c>
      <c r="D190" s="113" t="s">
        <v>326</v>
      </c>
      <c r="E190" s="113"/>
      <c r="F190" s="113"/>
      <c r="G190" s="99" t="s">
        <v>327</v>
      </c>
      <c r="H190" s="114" t="s">
        <v>26</v>
      </c>
      <c r="I190" s="113">
        <v>26</v>
      </c>
      <c r="J190" s="115">
        <v>105248</v>
      </c>
      <c r="K190" s="116">
        <f t="shared" si="57"/>
        <v>136822</v>
      </c>
      <c r="L190" s="117">
        <f t="shared" si="58"/>
        <v>3557372</v>
      </c>
      <c r="M190" s="118"/>
      <c r="N190" s="119"/>
      <c r="O190" s="13"/>
      <c r="P190" s="115">
        <f t="shared" si="59"/>
        <v>0</v>
      </c>
      <c r="Q190" s="115">
        <f t="shared" si="60"/>
        <v>0</v>
      </c>
      <c r="R190" s="120">
        <f t="shared" si="61"/>
        <v>0</v>
      </c>
      <c r="S190" s="106" t="str">
        <f t="shared" si="62"/>
        <v>NO CUMPLE</v>
      </c>
      <c r="T190" s="121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  <c r="CC190" s="12"/>
      <c r="CD190" s="12"/>
    </row>
    <row r="191" spans="1:82" s="111" customFormat="1" ht="13.15" x14ac:dyDescent="0.35">
      <c r="A191" s="96"/>
      <c r="C191" s="112" t="s">
        <v>394</v>
      </c>
      <c r="D191" s="113" t="s">
        <v>395</v>
      </c>
      <c r="E191" s="113"/>
      <c r="F191" s="113"/>
      <c r="G191" s="99" t="s">
        <v>396</v>
      </c>
      <c r="H191" s="114" t="s">
        <v>30</v>
      </c>
      <c r="I191" s="113">
        <v>5.26</v>
      </c>
      <c r="J191" s="115">
        <v>143598</v>
      </c>
      <c r="K191" s="116">
        <f t="shared" si="57"/>
        <v>186677</v>
      </c>
      <c r="L191" s="117">
        <f t="shared" si="58"/>
        <v>981921</v>
      </c>
      <c r="M191" s="118"/>
      <c r="N191" s="119"/>
      <c r="O191" s="13"/>
      <c r="P191" s="115">
        <f t="shared" si="59"/>
        <v>0</v>
      </c>
      <c r="Q191" s="115">
        <f t="shared" si="60"/>
        <v>0</v>
      </c>
      <c r="R191" s="120">
        <f t="shared" si="61"/>
        <v>0</v>
      </c>
      <c r="S191" s="106" t="str">
        <f t="shared" si="62"/>
        <v>NO CUMPLE</v>
      </c>
      <c r="T191" s="121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  <c r="CC191" s="12"/>
      <c r="CD191" s="12"/>
    </row>
    <row r="192" spans="1:82" s="111" customFormat="1" ht="25.5" x14ac:dyDescent="0.35">
      <c r="A192" s="96"/>
      <c r="C192" s="112" t="s">
        <v>397</v>
      </c>
      <c r="D192" s="113" t="s">
        <v>398</v>
      </c>
      <c r="E192" s="113"/>
      <c r="F192" s="113"/>
      <c r="G192" s="99" t="s">
        <v>399</v>
      </c>
      <c r="H192" s="114" t="s">
        <v>26</v>
      </c>
      <c r="I192" s="113">
        <v>16.799999999999997</v>
      </c>
      <c r="J192" s="115">
        <v>252133</v>
      </c>
      <c r="K192" s="116">
        <f t="shared" si="57"/>
        <v>327773</v>
      </c>
      <c r="L192" s="117">
        <f t="shared" si="58"/>
        <v>5506586</v>
      </c>
      <c r="M192" s="118"/>
      <c r="N192" s="119"/>
      <c r="O192" s="13"/>
      <c r="P192" s="115">
        <f t="shared" si="59"/>
        <v>0</v>
      </c>
      <c r="Q192" s="115">
        <f t="shared" si="60"/>
        <v>0</v>
      </c>
      <c r="R192" s="120">
        <f t="shared" si="61"/>
        <v>0</v>
      </c>
      <c r="S192" s="106" t="str">
        <f t="shared" si="62"/>
        <v>NO CUMPLE</v>
      </c>
      <c r="T192" s="121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  <c r="CC192" s="12"/>
      <c r="CD192" s="12"/>
    </row>
    <row r="193" spans="1:82" s="111" customFormat="1" ht="13.15" x14ac:dyDescent="0.35">
      <c r="A193" s="96"/>
      <c r="C193" s="112" t="s">
        <v>400</v>
      </c>
      <c r="D193" s="113" t="s">
        <v>401</v>
      </c>
      <c r="E193" s="113"/>
      <c r="F193" s="113"/>
      <c r="G193" s="99" t="s">
        <v>402</v>
      </c>
      <c r="H193" s="114" t="s">
        <v>30</v>
      </c>
      <c r="I193" s="113">
        <v>6.8</v>
      </c>
      <c r="J193" s="115">
        <v>1205468</v>
      </c>
      <c r="K193" s="116">
        <f t="shared" si="57"/>
        <v>1567108</v>
      </c>
      <c r="L193" s="117">
        <f t="shared" si="58"/>
        <v>10656334</v>
      </c>
      <c r="M193" s="118"/>
      <c r="N193" s="119"/>
      <c r="O193" s="13"/>
      <c r="P193" s="115">
        <f t="shared" si="59"/>
        <v>0</v>
      </c>
      <c r="Q193" s="115">
        <f t="shared" si="60"/>
        <v>0</v>
      </c>
      <c r="R193" s="120">
        <f t="shared" si="61"/>
        <v>0</v>
      </c>
      <c r="S193" s="106" t="str">
        <f t="shared" si="62"/>
        <v>NO CUMPLE</v>
      </c>
      <c r="T193" s="121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  <c r="CC193" s="12"/>
      <c r="CD193" s="12"/>
    </row>
    <row r="194" spans="1:82" ht="16.5" customHeight="1" x14ac:dyDescent="0.35">
      <c r="A194" s="96"/>
      <c r="C194" s="97"/>
      <c r="D194" s="98"/>
      <c r="E194" s="98"/>
      <c r="F194" s="98"/>
      <c r="G194" s="107" t="s">
        <v>58</v>
      </c>
      <c r="H194" s="100"/>
      <c r="I194" s="98"/>
      <c r="J194" s="101"/>
      <c r="K194" s="102"/>
      <c r="L194" s="108">
        <f>SUBTOTAL(9,L183:L193)</f>
        <v>72535249</v>
      </c>
      <c r="M194" s="45"/>
      <c r="N194" s="51"/>
      <c r="O194" s="11"/>
      <c r="P194" s="101"/>
      <c r="Q194" s="101"/>
      <c r="R194" s="109">
        <f>SUBTOTAL(9,R183:R193)</f>
        <v>0</v>
      </c>
      <c r="S194" s="110"/>
      <c r="T194" s="43"/>
    </row>
    <row r="195" spans="1:82" ht="13.15" customHeight="1" x14ac:dyDescent="0.45">
      <c r="A195" s="96"/>
      <c r="C195" s="90" t="s">
        <v>403</v>
      </c>
      <c r="D195" s="91" t="s">
        <v>66</v>
      </c>
      <c r="E195" s="62"/>
      <c r="F195" s="62"/>
      <c r="G195" s="63"/>
      <c r="H195" s="92"/>
      <c r="I195" s="93"/>
      <c r="J195" s="88"/>
      <c r="K195" s="94"/>
      <c r="L195" s="95"/>
      <c r="M195" s="45"/>
      <c r="N195" s="51"/>
      <c r="O195" s="10"/>
      <c r="P195" s="88"/>
      <c r="Q195" s="88"/>
      <c r="R195" s="88"/>
      <c r="S195" s="89"/>
      <c r="T195" s="43"/>
    </row>
    <row r="196" spans="1:82" s="111" customFormat="1" ht="13.15" x14ac:dyDescent="0.35">
      <c r="A196" s="96"/>
      <c r="C196" s="112" t="s">
        <v>404</v>
      </c>
      <c r="D196" s="113" t="s">
        <v>405</v>
      </c>
      <c r="E196" s="113"/>
      <c r="F196" s="113"/>
      <c r="G196" s="99" t="s">
        <v>406</v>
      </c>
      <c r="H196" s="114" t="s">
        <v>26</v>
      </c>
      <c r="I196" s="113">
        <v>18.479999999999997</v>
      </c>
      <c r="J196" s="115">
        <v>95902</v>
      </c>
      <c r="K196" s="116">
        <f>ROUND(J196+(J196*$L$447),0)</f>
        <v>124673</v>
      </c>
      <c r="L196" s="117">
        <f t="shared" ref="L196" si="63">ROUND(I196*K196,0)</f>
        <v>2303957</v>
      </c>
      <c r="M196" s="118"/>
      <c r="N196" s="119"/>
      <c r="O196" s="13"/>
      <c r="P196" s="115">
        <f t="shared" ref="P196" si="64">ROUND(O196,0)</f>
        <v>0</v>
      </c>
      <c r="Q196" s="115">
        <f>ROUND(P196+(P196*$R$447),0)</f>
        <v>0</v>
      </c>
      <c r="R196" s="120">
        <f t="shared" ref="R196" si="65">ROUND(Q196*I196,0)</f>
        <v>0</v>
      </c>
      <c r="S196" s="106" t="str">
        <f>IF(OR(P196&lt;=0,P196&gt;J196,Q196&lt;=0,Q196&gt;K196,R196&lt;=0,R196&gt;L196,$R$451="NO CUMPLE"),"NO CUMPLE","CUMPLE")</f>
        <v>NO CUMPLE</v>
      </c>
      <c r="T196" s="121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  <c r="CC196" s="12"/>
      <c r="CD196" s="12"/>
    </row>
    <row r="197" spans="1:82" ht="16.5" customHeight="1" x14ac:dyDescent="0.35">
      <c r="A197" s="96"/>
      <c r="C197" s="97"/>
      <c r="D197" s="98"/>
      <c r="E197" s="98"/>
      <c r="F197" s="98"/>
      <c r="G197" s="107" t="s">
        <v>58</v>
      </c>
      <c r="H197" s="100"/>
      <c r="I197" s="98"/>
      <c r="J197" s="101"/>
      <c r="K197" s="102"/>
      <c r="L197" s="108">
        <f>SUBTOTAL(9,L196:L196)</f>
        <v>2303957</v>
      </c>
      <c r="M197" s="45"/>
      <c r="N197" s="51"/>
      <c r="O197" s="11"/>
      <c r="P197" s="101"/>
      <c r="Q197" s="101"/>
      <c r="R197" s="109">
        <f>SUBTOTAL(9,R196:R196)</f>
        <v>0</v>
      </c>
      <c r="S197" s="110"/>
      <c r="T197" s="43"/>
    </row>
    <row r="198" spans="1:82" ht="13.15" customHeight="1" x14ac:dyDescent="0.45">
      <c r="A198" s="96"/>
      <c r="C198" s="90" t="s">
        <v>407</v>
      </c>
      <c r="D198" s="91" t="s">
        <v>82</v>
      </c>
      <c r="E198" s="62"/>
      <c r="F198" s="62"/>
      <c r="G198" s="63"/>
      <c r="H198" s="92"/>
      <c r="I198" s="93"/>
      <c r="J198" s="88"/>
      <c r="K198" s="94"/>
      <c r="L198" s="95"/>
      <c r="M198" s="45"/>
      <c r="N198" s="51"/>
      <c r="O198" s="10"/>
      <c r="P198" s="88"/>
      <c r="Q198" s="88"/>
      <c r="R198" s="88"/>
      <c r="S198" s="89"/>
      <c r="T198" s="43"/>
    </row>
    <row r="199" spans="1:82" s="111" customFormat="1" ht="13.15" x14ac:dyDescent="0.35">
      <c r="A199" s="96"/>
      <c r="C199" s="112" t="s">
        <v>408</v>
      </c>
      <c r="D199" s="113" t="s">
        <v>409</v>
      </c>
      <c r="E199" s="113"/>
      <c r="F199" s="113"/>
      <c r="G199" s="99" t="s">
        <v>410</v>
      </c>
      <c r="H199" s="114" t="s">
        <v>26</v>
      </c>
      <c r="I199" s="113">
        <v>58</v>
      </c>
      <c r="J199" s="115">
        <v>266143</v>
      </c>
      <c r="K199" s="116">
        <f t="shared" ref="K199:K204" si="66">ROUND(J199+(J199*$L$447),0)</f>
        <v>345986</v>
      </c>
      <c r="L199" s="117">
        <f t="shared" ref="L199:L204" si="67">ROUND(I199*K199,0)</f>
        <v>20067188</v>
      </c>
      <c r="M199" s="118"/>
      <c r="N199" s="119"/>
      <c r="O199" s="13"/>
      <c r="P199" s="115">
        <f t="shared" ref="P199:P204" si="68">ROUND(O199,0)</f>
        <v>0</v>
      </c>
      <c r="Q199" s="115">
        <f t="shared" ref="Q199:Q204" si="69">ROUND(P199+(P199*$R$447),0)</f>
        <v>0</v>
      </c>
      <c r="R199" s="120">
        <f t="shared" ref="R199:R204" si="70">ROUND(Q199*I199,0)</f>
        <v>0</v>
      </c>
      <c r="S199" s="106" t="str">
        <f t="shared" ref="S199:S204" si="71">IF(OR(P199&lt;=0,P199&gt;J199,Q199&lt;=0,Q199&gt;K199,R199&lt;=0,R199&gt;L199,$R$451="NO CUMPLE"),"NO CUMPLE","CUMPLE")</f>
        <v>NO CUMPLE</v>
      </c>
      <c r="T199" s="121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  <c r="CC199" s="12"/>
      <c r="CD199" s="12"/>
    </row>
    <row r="200" spans="1:82" s="111" customFormat="1" ht="13.15" x14ac:dyDescent="0.35">
      <c r="A200" s="96"/>
      <c r="C200" s="112" t="s">
        <v>411</v>
      </c>
      <c r="D200" s="113" t="s">
        <v>87</v>
      </c>
      <c r="E200" s="113"/>
      <c r="F200" s="113"/>
      <c r="G200" s="99" t="s">
        <v>88</v>
      </c>
      <c r="H200" s="114" t="s">
        <v>26</v>
      </c>
      <c r="I200" s="113">
        <v>58</v>
      </c>
      <c r="J200" s="115">
        <v>27945</v>
      </c>
      <c r="K200" s="116">
        <f t="shared" si="66"/>
        <v>36329</v>
      </c>
      <c r="L200" s="117">
        <f t="shared" si="67"/>
        <v>2107082</v>
      </c>
      <c r="M200" s="118"/>
      <c r="N200" s="119"/>
      <c r="O200" s="13"/>
      <c r="P200" s="115">
        <f t="shared" si="68"/>
        <v>0</v>
      </c>
      <c r="Q200" s="115">
        <f t="shared" si="69"/>
        <v>0</v>
      </c>
      <c r="R200" s="120">
        <f t="shared" si="70"/>
        <v>0</v>
      </c>
      <c r="S200" s="106" t="str">
        <f t="shared" si="71"/>
        <v>NO CUMPLE</v>
      </c>
      <c r="T200" s="121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  <c r="CC200" s="12"/>
      <c r="CD200" s="12"/>
    </row>
    <row r="201" spans="1:82" s="111" customFormat="1" ht="13.15" x14ac:dyDescent="0.35">
      <c r="A201" s="96"/>
      <c r="C201" s="112" t="s">
        <v>412</v>
      </c>
      <c r="D201" s="113" t="s">
        <v>90</v>
      </c>
      <c r="E201" s="113"/>
      <c r="F201" s="113"/>
      <c r="G201" s="99" t="s">
        <v>91</v>
      </c>
      <c r="H201" s="114" t="s">
        <v>26</v>
      </c>
      <c r="I201" s="113">
        <v>58</v>
      </c>
      <c r="J201" s="115">
        <v>17751</v>
      </c>
      <c r="K201" s="116">
        <f t="shared" si="66"/>
        <v>23076</v>
      </c>
      <c r="L201" s="117">
        <f t="shared" si="67"/>
        <v>1338408</v>
      </c>
      <c r="M201" s="118"/>
      <c r="N201" s="119"/>
      <c r="O201" s="13"/>
      <c r="P201" s="115">
        <f t="shared" si="68"/>
        <v>0</v>
      </c>
      <c r="Q201" s="115">
        <f t="shared" si="69"/>
        <v>0</v>
      </c>
      <c r="R201" s="120">
        <f t="shared" si="70"/>
        <v>0</v>
      </c>
      <c r="S201" s="106" t="str">
        <f t="shared" si="71"/>
        <v>NO CUMPLE</v>
      </c>
      <c r="T201" s="121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  <c r="BR201" s="12"/>
      <c r="BS201" s="12"/>
      <c r="BT201" s="12"/>
      <c r="BU201" s="12"/>
      <c r="BV201" s="12"/>
      <c r="BW201" s="12"/>
      <c r="BX201" s="12"/>
      <c r="BY201" s="12"/>
      <c r="BZ201" s="12"/>
      <c r="CA201" s="12"/>
      <c r="CB201" s="12"/>
      <c r="CC201" s="12"/>
      <c r="CD201" s="12"/>
    </row>
    <row r="202" spans="1:82" s="111" customFormat="1" ht="13.15" x14ac:dyDescent="0.35">
      <c r="A202" s="96"/>
      <c r="C202" s="112" t="s">
        <v>413</v>
      </c>
      <c r="D202" s="113" t="s">
        <v>414</v>
      </c>
      <c r="E202" s="113"/>
      <c r="F202" s="113"/>
      <c r="G202" s="99" t="s">
        <v>415</v>
      </c>
      <c r="H202" s="114" t="s">
        <v>26</v>
      </c>
      <c r="I202" s="113">
        <v>58</v>
      </c>
      <c r="J202" s="115">
        <v>12715</v>
      </c>
      <c r="K202" s="116">
        <f t="shared" si="66"/>
        <v>16530</v>
      </c>
      <c r="L202" s="117">
        <f t="shared" si="67"/>
        <v>958740</v>
      </c>
      <c r="M202" s="118"/>
      <c r="N202" s="119"/>
      <c r="O202" s="13"/>
      <c r="P202" s="115">
        <f t="shared" si="68"/>
        <v>0</v>
      </c>
      <c r="Q202" s="115">
        <f t="shared" si="69"/>
        <v>0</v>
      </c>
      <c r="R202" s="120">
        <f t="shared" si="70"/>
        <v>0</v>
      </c>
      <c r="S202" s="106" t="str">
        <f t="shared" si="71"/>
        <v>NO CUMPLE</v>
      </c>
      <c r="T202" s="121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  <c r="BR202" s="12"/>
      <c r="BS202" s="12"/>
      <c r="BT202" s="12"/>
      <c r="BU202" s="12"/>
      <c r="BV202" s="12"/>
      <c r="BW202" s="12"/>
      <c r="BX202" s="12"/>
      <c r="BY202" s="12"/>
      <c r="BZ202" s="12"/>
      <c r="CA202" s="12"/>
      <c r="CB202" s="12"/>
      <c r="CC202" s="12"/>
      <c r="CD202" s="12"/>
    </row>
    <row r="203" spans="1:82" s="111" customFormat="1" ht="25.5" x14ac:dyDescent="0.35">
      <c r="A203" s="96"/>
      <c r="C203" s="112" t="s">
        <v>416</v>
      </c>
      <c r="D203" s="113" t="s">
        <v>417</v>
      </c>
      <c r="E203" s="113"/>
      <c r="F203" s="113"/>
      <c r="G203" s="99" t="s">
        <v>418</v>
      </c>
      <c r="H203" s="114" t="s">
        <v>26</v>
      </c>
      <c r="I203" s="113">
        <v>58</v>
      </c>
      <c r="J203" s="115">
        <v>17028</v>
      </c>
      <c r="K203" s="116">
        <f t="shared" si="66"/>
        <v>22136</v>
      </c>
      <c r="L203" s="117">
        <f t="shared" si="67"/>
        <v>1283888</v>
      </c>
      <c r="M203" s="118"/>
      <c r="N203" s="119"/>
      <c r="O203" s="13"/>
      <c r="P203" s="115">
        <f t="shared" si="68"/>
        <v>0</v>
      </c>
      <c r="Q203" s="115">
        <f t="shared" si="69"/>
        <v>0</v>
      </c>
      <c r="R203" s="120">
        <f t="shared" si="70"/>
        <v>0</v>
      </c>
      <c r="S203" s="106" t="str">
        <f t="shared" si="71"/>
        <v>NO CUMPLE</v>
      </c>
      <c r="T203" s="121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12"/>
      <c r="BX203" s="12"/>
      <c r="BY203" s="12"/>
      <c r="BZ203" s="12"/>
      <c r="CA203" s="12"/>
      <c r="CB203" s="12"/>
      <c r="CC203" s="12"/>
      <c r="CD203" s="12"/>
    </row>
    <row r="204" spans="1:82" s="111" customFormat="1" ht="13.15" x14ac:dyDescent="0.35">
      <c r="A204" s="96"/>
      <c r="C204" s="112" t="s">
        <v>419</v>
      </c>
      <c r="D204" s="113" t="s">
        <v>420</v>
      </c>
      <c r="E204" s="113"/>
      <c r="F204" s="113"/>
      <c r="G204" s="99" t="s">
        <v>421</v>
      </c>
      <c r="H204" s="114" t="s">
        <v>26</v>
      </c>
      <c r="I204" s="113">
        <v>16</v>
      </c>
      <c r="J204" s="115">
        <v>24397</v>
      </c>
      <c r="K204" s="116">
        <f t="shared" si="66"/>
        <v>31716</v>
      </c>
      <c r="L204" s="117">
        <f t="shared" si="67"/>
        <v>507456</v>
      </c>
      <c r="M204" s="118"/>
      <c r="N204" s="119"/>
      <c r="O204" s="13"/>
      <c r="P204" s="115">
        <f t="shared" si="68"/>
        <v>0</v>
      </c>
      <c r="Q204" s="115">
        <f t="shared" si="69"/>
        <v>0</v>
      </c>
      <c r="R204" s="120">
        <f t="shared" si="70"/>
        <v>0</v>
      </c>
      <c r="S204" s="106" t="str">
        <f t="shared" si="71"/>
        <v>NO CUMPLE</v>
      </c>
      <c r="T204" s="121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</row>
    <row r="205" spans="1:82" ht="16.5" customHeight="1" x14ac:dyDescent="0.35">
      <c r="A205" s="96"/>
      <c r="C205" s="97"/>
      <c r="D205" s="98"/>
      <c r="E205" s="98"/>
      <c r="F205" s="98"/>
      <c r="G205" s="107" t="s">
        <v>58</v>
      </c>
      <c r="H205" s="100"/>
      <c r="I205" s="98"/>
      <c r="J205" s="101"/>
      <c r="K205" s="102"/>
      <c r="L205" s="108">
        <f>SUBTOTAL(9,L199:L204)</f>
        <v>26262762</v>
      </c>
      <c r="M205" s="45"/>
      <c r="N205" s="51"/>
      <c r="O205" s="11"/>
      <c r="P205" s="101"/>
      <c r="Q205" s="101"/>
      <c r="R205" s="109">
        <f>SUBTOTAL(9,R199:R204)</f>
        <v>0</v>
      </c>
      <c r="S205" s="110"/>
      <c r="T205" s="43"/>
    </row>
    <row r="206" spans="1:82" ht="13.15" customHeight="1" x14ac:dyDescent="0.45">
      <c r="A206" s="96"/>
      <c r="C206" s="90" t="s">
        <v>422</v>
      </c>
      <c r="D206" s="91" t="s">
        <v>96</v>
      </c>
      <c r="E206" s="62"/>
      <c r="F206" s="62"/>
      <c r="G206" s="63"/>
      <c r="H206" s="92"/>
      <c r="I206" s="93"/>
      <c r="J206" s="88"/>
      <c r="K206" s="94"/>
      <c r="L206" s="95"/>
      <c r="M206" s="45"/>
      <c r="N206" s="51"/>
      <c r="O206" s="10"/>
      <c r="P206" s="88"/>
      <c r="Q206" s="88"/>
      <c r="R206" s="88"/>
      <c r="S206" s="89"/>
      <c r="T206" s="43"/>
    </row>
    <row r="207" spans="1:82" s="111" customFormat="1" ht="13.15" x14ac:dyDescent="0.35">
      <c r="A207" s="96"/>
      <c r="C207" s="112" t="s">
        <v>423</v>
      </c>
      <c r="D207" s="113" t="s">
        <v>424</v>
      </c>
      <c r="E207" s="113"/>
      <c r="F207" s="113"/>
      <c r="G207" s="99" t="s">
        <v>425</v>
      </c>
      <c r="H207" s="114" t="s">
        <v>26</v>
      </c>
      <c r="I207" s="113">
        <v>16.799999999999997</v>
      </c>
      <c r="J207" s="115">
        <v>44565</v>
      </c>
      <c r="K207" s="116">
        <f>ROUND(J207+(J207*$L$447),0)</f>
        <v>57935</v>
      </c>
      <c r="L207" s="117">
        <f t="shared" ref="L207:L211" si="72">ROUND(I207*K207,0)</f>
        <v>973308</v>
      </c>
      <c r="M207" s="118"/>
      <c r="N207" s="119"/>
      <c r="O207" s="13"/>
      <c r="P207" s="115">
        <f t="shared" ref="P207:P211" si="73">ROUND(O207,0)</f>
        <v>0</v>
      </c>
      <c r="Q207" s="115">
        <f>ROUND(P207+(P207*$R$447),0)</f>
        <v>0</v>
      </c>
      <c r="R207" s="120">
        <f t="shared" ref="R207:R211" si="74">ROUND(Q207*I207,0)</f>
        <v>0</v>
      </c>
      <c r="S207" s="106" t="str">
        <f>IF(OR(P207&lt;=0,P207&gt;J207,Q207&lt;=0,Q207&gt;K207,R207&lt;=0,R207&gt;L207,$R$451="NO CUMPLE"),"NO CUMPLE","CUMPLE")</f>
        <v>NO CUMPLE</v>
      </c>
      <c r="T207" s="121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  <c r="BR207" s="12"/>
      <c r="BS207" s="12"/>
      <c r="BT207" s="12"/>
      <c r="BU207" s="12"/>
      <c r="BV207" s="12"/>
      <c r="BW207" s="12"/>
      <c r="BX207" s="12"/>
      <c r="BY207" s="12"/>
      <c r="BZ207" s="12"/>
      <c r="CA207" s="12"/>
      <c r="CB207" s="12"/>
      <c r="CC207" s="12"/>
      <c r="CD207" s="12"/>
    </row>
    <row r="208" spans="1:82" s="111" customFormat="1" ht="25.5" x14ac:dyDescent="0.35">
      <c r="A208" s="96"/>
      <c r="C208" s="112" t="s">
        <v>426</v>
      </c>
      <c r="D208" s="113" t="s">
        <v>101</v>
      </c>
      <c r="E208" s="113"/>
      <c r="F208" s="113"/>
      <c r="G208" s="99" t="s">
        <v>102</v>
      </c>
      <c r="H208" s="114" t="s">
        <v>26</v>
      </c>
      <c r="I208" s="113">
        <v>16.799999999999997</v>
      </c>
      <c r="J208" s="115">
        <v>116970</v>
      </c>
      <c r="K208" s="116">
        <f>ROUND(J208+(J208*$L$447),0)</f>
        <v>152061</v>
      </c>
      <c r="L208" s="117">
        <f t="shared" si="72"/>
        <v>2554625</v>
      </c>
      <c r="M208" s="118"/>
      <c r="N208" s="119"/>
      <c r="O208" s="13"/>
      <c r="P208" s="115">
        <f t="shared" si="73"/>
        <v>0</v>
      </c>
      <c r="Q208" s="115">
        <f>ROUND(P208+(P208*$R$447),0)</f>
        <v>0</v>
      </c>
      <c r="R208" s="120">
        <f t="shared" si="74"/>
        <v>0</v>
      </c>
      <c r="S208" s="106" t="str">
        <f>IF(OR(P208&lt;=0,P208&gt;J208,Q208&lt;=0,Q208&gt;K208,R208&lt;=0,R208&gt;L208,$R$451="NO CUMPLE"),"NO CUMPLE","CUMPLE")</f>
        <v>NO CUMPLE</v>
      </c>
      <c r="T208" s="121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  <c r="BL208" s="12"/>
      <c r="BM208" s="12"/>
      <c r="BN208" s="12"/>
      <c r="BO208" s="12"/>
      <c r="BP208" s="12"/>
      <c r="BQ208" s="12"/>
      <c r="BR208" s="12"/>
      <c r="BS208" s="12"/>
      <c r="BT208" s="12"/>
      <c r="BU208" s="12"/>
      <c r="BV208" s="12"/>
      <c r="BW208" s="12"/>
      <c r="BX208" s="12"/>
      <c r="BY208" s="12"/>
      <c r="BZ208" s="12"/>
      <c r="CA208" s="12"/>
      <c r="CB208" s="12"/>
      <c r="CC208" s="12"/>
      <c r="CD208" s="12"/>
    </row>
    <row r="209" spans="1:82" s="111" customFormat="1" ht="13.15" x14ac:dyDescent="0.35">
      <c r="A209" s="96"/>
      <c r="C209" s="112" t="s">
        <v>427</v>
      </c>
      <c r="D209" s="113" t="s">
        <v>428</v>
      </c>
      <c r="E209" s="113"/>
      <c r="F209" s="113"/>
      <c r="G209" s="99" t="s">
        <v>429</v>
      </c>
      <c r="H209" s="114" t="s">
        <v>26</v>
      </c>
      <c r="I209" s="113">
        <v>8.8000000000000007</v>
      </c>
      <c r="J209" s="115">
        <v>86913</v>
      </c>
      <c r="K209" s="116">
        <f>ROUND(J209+(J209*$L$447),0)</f>
        <v>112987</v>
      </c>
      <c r="L209" s="117">
        <f t="shared" si="72"/>
        <v>994286</v>
      </c>
      <c r="M209" s="118"/>
      <c r="N209" s="119"/>
      <c r="O209" s="13"/>
      <c r="P209" s="115">
        <f t="shared" si="73"/>
        <v>0</v>
      </c>
      <c r="Q209" s="115">
        <f>ROUND(P209+(P209*$R$447),0)</f>
        <v>0</v>
      </c>
      <c r="R209" s="120">
        <f t="shared" si="74"/>
        <v>0</v>
      </c>
      <c r="S209" s="106" t="str">
        <f>IF(OR(P209&lt;=0,P209&gt;J209,Q209&lt;=0,Q209&gt;K209,R209&lt;=0,R209&gt;L209,$R$451="NO CUMPLE"),"NO CUMPLE","CUMPLE")</f>
        <v>NO CUMPLE</v>
      </c>
      <c r="T209" s="121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</row>
    <row r="210" spans="1:82" s="111" customFormat="1" ht="13.15" x14ac:dyDescent="0.35">
      <c r="A210" s="96"/>
      <c r="C210" s="112" t="s">
        <v>430</v>
      </c>
      <c r="D210" s="113" t="s">
        <v>431</v>
      </c>
      <c r="E210" s="113"/>
      <c r="F210" s="113"/>
      <c r="G210" s="99" t="s">
        <v>432</v>
      </c>
      <c r="H210" s="114" t="s">
        <v>38</v>
      </c>
      <c r="I210" s="113">
        <v>17.600000000000001</v>
      </c>
      <c r="J210" s="115">
        <v>20736</v>
      </c>
      <c r="K210" s="116">
        <f>ROUND(J210+(J210*$L$447),0)</f>
        <v>26957</v>
      </c>
      <c r="L210" s="117">
        <f t="shared" si="72"/>
        <v>474443</v>
      </c>
      <c r="M210" s="118"/>
      <c r="N210" s="119"/>
      <c r="O210" s="13"/>
      <c r="P210" s="115">
        <f t="shared" si="73"/>
        <v>0</v>
      </c>
      <c r="Q210" s="115">
        <f>ROUND(P210+(P210*$R$447),0)</f>
        <v>0</v>
      </c>
      <c r="R210" s="120">
        <f t="shared" si="74"/>
        <v>0</v>
      </c>
      <c r="S210" s="106" t="str">
        <f>IF(OR(P210&lt;=0,P210&gt;J210,Q210&lt;=0,Q210&gt;K210,R210&lt;=0,R210&gt;L210,$R$451="NO CUMPLE"),"NO CUMPLE","CUMPLE")</f>
        <v>NO CUMPLE</v>
      </c>
      <c r="T210" s="121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12"/>
      <c r="BX210" s="12"/>
      <c r="BY210" s="12"/>
      <c r="BZ210" s="12"/>
      <c r="CA210" s="12"/>
      <c r="CB210" s="12"/>
      <c r="CC210" s="12"/>
      <c r="CD210" s="12"/>
    </row>
    <row r="211" spans="1:82" s="111" customFormat="1" ht="13.15" x14ac:dyDescent="0.35">
      <c r="A211" s="96"/>
      <c r="C211" s="112" t="s">
        <v>433</v>
      </c>
      <c r="D211" s="113" t="s">
        <v>340</v>
      </c>
      <c r="E211" s="113"/>
      <c r="F211" s="113"/>
      <c r="G211" s="99" t="s">
        <v>341</v>
      </c>
      <c r="H211" s="114" t="s">
        <v>38</v>
      </c>
      <c r="I211" s="113">
        <v>10.44</v>
      </c>
      <c r="J211" s="115">
        <v>32964</v>
      </c>
      <c r="K211" s="116">
        <f>ROUND(J211+(J211*$L$447),0)</f>
        <v>42853</v>
      </c>
      <c r="L211" s="117">
        <f t="shared" si="72"/>
        <v>447385</v>
      </c>
      <c r="M211" s="118"/>
      <c r="N211" s="119"/>
      <c r="O211" s="13"/>
      <c r="P211" s="115">
        <f t="shared" si="73"/>
        <v>0</v>
      </c>
      <c r="Q211" s="115">
        <f>ROUND(P211+(P211*$R$447),0)</f>
        <v>0</v>
      </c>
      <c r="R211" s="120">
        <f t="shared" si="74"/>
        <v>0</v>
      </c>
      <c r="S211" s="106" t="str">
        <f>IF(OR(P211&lt;=0,P211&gt;J211,Q211&lt;=0,Q211&gt;K211,R211&lt;=0,R211&gt;L211,$R$451="NO CUMPLE"),"NO CUMPLE","CUMPLE")</f>
        <v>NO CUMPLE</v>
      </c>
      <c r="T211" s="121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12"/>
      <c r="BX211" s="12"/>
      <c r="BY211" s="12"/>
      <c r="BZ211" s="12"/>
      <c r="CA211" s="12"/>
      <c r="CB211" s="12"/>
      <c r="CC211" s="12"/>
      <c r="CD211" s="12"/>
    </row>
    <row r="212" spans="1:82" ht="16.5" x14ac:dyDescent="0.35">
      <c r="A212" s="96"/>
      <c r="C212" s="97"/>
      <c r="D212" s="98"/>
      <c r="E212" s="98"/>
      <c r="F212" s="98"/>
      <c r="G212" s="107" t="s">
        <v>58</v>
      </c>
      <c r="H212" s="100"/>
      <c r="I212" s="98"/>
      <c r="J212" s="101"/>
      <c r="K212" s="102"/>
      <c r="L212" s="108">
        <f>SUBTOTAL(9,L207:L211)</f>
        <v>5444047</v>
      </c>
      <c r="M212" s="45"/>
      <c r="N212" s="51"/>
      <c r="O212" s="11"/>
      <c r="P212" s="101"/>
      <c r="Q212" s="101"/>
      <c r="R212" s="109">
        <f>SUBTOTAL(9,R207:R211)</f>
        <v>0</v>
      </c>
      <c r="S212" s="110"/>
      <c r="T212" s="43"/>
    </row>
    <row r="213" spans="1:82" ht="13.15" customHeight="1" x14ac:dyDescent="0.45">
      <c r="A213" s="96"/>
      <c r="C213" s="90" t="s">
        <v>434</v>
      </c>
      <c r="D213" s="91" t="s">
        <v>107</v>
      </c>
      <c r="E213" s="62"/>
      <c r="F213" s="62"/>
      <c r="G213" s="63"/>
      <c r="H213" s="92"/>
      <c r="I213" s="93"/>
      <c r="J213" s="88"/>
      <c r="K213" s="94"/>
      <c r="L213" s="95"/>
      <c r="M213" s="45"/>
      <c r="N213" s="51"/>
      <c r="O213" s="10"/>
      <c r="P213" s="88"/>
      <c r="Q213" s="88"/>
      <c r="R213" s="88"/>
      <c r="S213" s="89"/>
      <c r="T213" s="43"/>
    </row>
    <row r="214" spans="1:82" s="111" customFormat="1" ht="13.15" x14ac:dyDescent="0.35">
      <c r="A214" s="96"/>
      <c r="C214" s="112" t="s">
        <v>435</v>
      </c>
      <c r="D214" s="113" t="s">
        <v>109</v>
      </c>
      <c r="E214" s="113"/>
      <c r="F214" s="113"/>
      <c r="G214" s="99" t="s">
        <v>110</v>
      </c>
      <c r="H214" s="114" t="s">
        <v>46</v>
      </c>
      <c r="I214" s="113">
        <v>3</v>
      </c>
      <c r="J214" s="115">
        <v>234062</v>
      </c>
      <c r="K214" s="116">
        <f>ROUND(J214+(J214*$L$447),0)</f>
        <v>304281</v>
      </c>
      <c r="L214" s="117">
        <f t="shared" ref="L214:L217" si="75">ROUND(I214*K214,0)</f>
        <v>912843</v>
      </c>
      <c r="M214" s="118"/>
      <c r="N214" s="119"/>
      <c r="O214" s="13"/>
      <c r="P214" s="115">
        <f t="shared" ref="P214:P217" si="76">ROUND(O214,0)</f>
        <v>0</v>
      </c>
      <c r="Q214" s="115">
        <f>ROUND(P214+(P214*$R$447),0)</f>
        <v>0</v>
      </c>
      <c r="R214" s="120">
        <f t="shared" ref="R214:R217" si="77">ROUND(Q214*I214,0)</f>
        <v>0</v>
      </c>
      <c r="S214" s="106" t="str">
        <f>IF(OR(P214&lt;=0,P214&gt;J214,Q214&lt;=0,Q214&gt;K214,R214&lt;=0,R214&gt;L214,$R$451="NO CUMPLE"),"NO CUMPLE","CUMPLE")</f>
        <v>NO CUMPLE</v>
      </c>
      <c r="T214" s="121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  <c r="BR214" s="12"/>
      <c r="BS214" s="12"/>
      <c r="BT214" s="12"/>
      <c r="BU214" s="12"/>
      <c r="BV214" s="12"/>
      <c r="BW214" s="12"/>
      <c r="BX214" s="12"/>
      <c r="BY214" s="12"/>
      <c r="BZ214" s="12"/>
      <c r="CA214" s="12"/>
      <c r="CB214" s="12"/>
      <c r="CC214" s="12"/>
      <c r="CD214" s="12"/>
    </row>
    <row r="215" spans="1:82" s="111" customFormat="1" ht="13.15" x14ac:dyDescent="0.35">
      <c r="A215" s="96"/>
      <c r="C215" s="112" t="s">
        <v>436</v>
      </c>
      <c r="D215" s="113" t="s">
        <v>437</v>
      </c>
      <c r="E215" s="113"/>
      <c r="F215" s="113"/>
      <c r="G215" s="99" t="s">
        <v>438</v>
      </c>
      <c r="H215" s="114" t="s">
        <v>26</v>
      </c>
      <c r="I215" s="113">
        <v>3</v>
      </c>
      <c r="J215" s="115">
        <v>337093</v>
      </c>
      <c r="K215" s="116">
        <f>ROUND(J215+(J215*$L$447),0)</f>
        <v>438221</v>
      </c>
      <c r="L215" s="117">
        <f t="shared" si="75"/>
        <v>1314663</v>
      </c>
      <c r="M215" s="118"/>
      <c r="N215" s="119"/>
      <c r="O215" s="13"/>
      <c r="P215" s="115">
        <f t="shared" si="76"/>
        <v>0</v>
      </c>
      <c r="Q215" s="115">
        <f>ROUND(P215+(P215*$R$447),0)</f>
        <v>0</v>
      </c>
      <c r="R215" s="120">
        <f t="shared" si="77"/>
        <v>0</v>
      </c>
      <c r="S215" s="106" t="str">
        <f>IF(OR(P215&lt;=0,P215&gt;J215,Q215&lt;=0,Q215&gt;K215,R215&lt;=0,R215&gt;L215,$R$451="NO CUMPLE"),"NO CUMPLE","CUMPLE")</f>
        <v>NO CUMPLE</v>
      </c>
      <c r="T215" s="121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  <c r="CB215" s="12"/>
      <c r="CC215" s="12"/>
      <c r="CD215" s="12"/>
    </row>
    <row r="216" spans="1:82" s="111" customFormat="1" ht="13.15" x14ac:dyDescent="0.35">
      <c r="A216" s="96"/>
      <c r="C216" s="112" t="s">
        <v>439</v>
      </c>
      <c r="D216" s="113" t="s">
        <v>112</v>
      </c>
      <c r="E216" s="113"/>
      <c r="F216" s="113"/>
      <c r="G216" s="99" t="s">
        <v>113</v>
      </c>
      <c r="H216" s="114" t="s">
        <v>26</v>
      </c>
      <c r="I216" s="113">
        <v>6</v>
      </c>
      <c r="J216" s="115">
        <v>406295</v>
      </c>
      <c r="K216" s="116">
        <f>ROUND(J216+(J216*$L$447),0)</f>
        <v>528184</v>
      </c>
      <c r="L216" s="117">
        <f t="shared" si="75"/>
        <v>3169104</v>
      </c>
      <c r="M216" s="118"/>
      <c r="N216" s="119"/>
      <c r="O216" s="13"/>
      <c r="P216" s="115">
        <f t="shared" si="76"/>
        <v>0</v>
      </c>
      <c r="Q216" s="115">
        <f>ROUND(P216+(P216*$R$447),0)</f>
        <v>0</v>
      </c>
      <c r="R216" s="120">
        <f t="shared" si="77"/>
        <v>0</v>
      </c>
      <c r="S216" s="106" t="str">
        <f>IF(OR(P216&lt;=0,P216&gt;J216,Q216&lt;=0,Q216&gt;K216,R216&lt;=0,R216&gt;L216,$R$451="NO CUMPLE"),"NO CUMPLE","CUMPLE")</f>
        <v>NO CUMPLE</v>
      </c>
      <c r="T216" s="121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</row>
    <row r="217" spans="1:82" s="111" customFormat="1" ht="13.15" x14ac:dyDescent="0.35">
      <c r="A217" s="96"/>
      <c r="C217" s="112" t="s">
        <v>440</v>
      </c>
      <c r="D217" s="113" t="s">
        <v>441</v>
      </c>
      <c r="E217" s="113"/>
      <c r="F217" s="113"/>
      <c r="G217" s="99" t="s">
        <v>442</v>
      </c>
      <c r="H217" s="114" t="s">
        <v>26</v>
      </c>
      <c r="I217" s="113">
        <v>1.78</v>
      </c>
      <c r="J217" s="115">
        <v>334108</v>
      </c>
      <c r="K217" s="116">
        <f>ROUND(J217+(J217*$L$447),0)</f>
        <v>434340</v>
      </c>
      <c r="L217" s="117">
        <f t="shared" si="75"/>
        <v>773125</v>
      </c>
      <c r="M217" s="118"/>
      <c r="N217" s="119"/>
      <c r="O217" s="13"/>
      <c r="P217" s="115">
        <f t="shared" si="76"/>
        <v>0</v>
      </c>
      <c r="Q217" s="115">
        <f>ROUND(P217+(P217*$R$447),0)</f>
        <v>0</v>
      </c>
      <c r="R217" s="120">
        <f t="shared" si="77"/>
        <v>0</v>
      </c>
      <c r="S217" s="106" t="str">
        <f>IF(OR(P217&lt;=0,P217&gt;J217,Q217&lt;=0,Q217&gt;K217,R217&lt;=0,R217&gt;L217,$R$451="NO CUMPLE"),"NO CUMPLE","CUMPLE")</f>
        <v>NO CUMPLE</v>
      </c>
      <c r="T217" s="121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</row>
    <row r="218" spans="1:82" ht="16.5" customHeight="1" x14ac:dyDescent="0.35">
      <c r="A218" s="96"/>
      <c r="C218" s="97"/>
      <c r="D218" s="98"/>
      <c r="E218" s="98"/>
      <c r="F218" s="98"/>
      <c r="G218" s="107" t="s">
        <v>58</v>
      </c>
      <c r="H218" s="100"/>
      <c r="I218" s="98"/>
      <c r="J218" s="101"/>
      <c r="K218" s="102"/>
      <c r="L218" s="108">
        <f>SUBTOTAL(9,L214:L217)</f>
        <v>6169735</v>
      </c>
      <c r="M218" s="45"/>
      <c r="N218" s="51"/>
      <c r="O218" s="11"/>
      <c r="P218" s="101"/>
      <c r="Q218" s="101"/>
      <c r="R218" s="109">
        <f>SUBTOTAL(9,R214:R217)</f>
        <v>0</v>
      </c>
      <c r="S218" s="110"/>
      <c r="T218" s="43"/>
    </row>
    <row r="219" spans="1:82" ht="13.15" customHeight="1" x14ac:dyDescent="0.45">
      <c r="A219" s="96"/>
      <c r="C219" s="90" t="s">
        <v>443</v>
      </c>
      <c r="D219" s="91" t="s">
        <v>126</v>
      </c>
      <c r="E219" s="62"/>
      <c r="F219" s="62"/>
      <c r="G219" s="63"/>
      <c r="H219" s="92"/>
      <c r="I219" s="93"/>
      <c r="J219" s="88"/>
      <c r="K219" s="94"/>
      <c r="L219" s="95"/>
      <c r="M219" s="45"/>
      <c r="N219" s="51"/>
      <c r="O219" s="10"/>
      <c r="P219" s="88"/>
      <c r="Q219" s="88"/>
      <c r="R219" s="88"/>
      <c r="S219" s="89"/>
      <c r="T219" s="43"/>
    </row>
    <row r="220" spans="1:82" s="111" customFormat="1" ht="13.15" x14ac:dyDescent="0.35">
      <c r="A220" s="96"/>
      <c r="C220" s="112" t="s">
        <v>444</v>
      </c>
      <c r="D220" s="113" t="s">
        <v>445</v>
      </c>
      <c r="E220" s="113"/>
      <c r="F220" s="113"/>
      <c r="G220" s="99" t="s">
        <v>446</v>
      </c>
      <c r="H220" s="114" t="s">
        <v>46</v>
      </c>
      <c r="I220" s="113">
        <v>2</v>
      </c>
      <c r="J220" s="115">
        <v>625082</v>
      </c>
      <c r="K220" s="116">
        <f>ROUND(J220+(J220*$L$447),0)</f>
        <v>812607</v>
      </c>
      <c r="L220" s="117">
        <f t="shared" ref="L220:L224" si="78">ROUND(I220*K220,0)</f>
        <v>1625214</v>
      </c>
      <c r="M220" s="118"/>
      <c r="N220" s="119"/>
      <c r="O220" s="13"/>
      <c r="P220" s="115">
        <f t="shared" ref="P220:P224" si="79">ROUND(O220,0)</f>
        <v>0</v>
      </c>
      <c r="Q220" s="115">
        <f>ROUND(P220+(P220*$R$447),0)</f>
        <v>0</v>
      </c>
      <c r="R220" s="120">
        <f t="shared" ref="R220:R224" si="80">ROUND(Q220*I220,0)</f>
        <v>0</v>
      </c>
      <c r="S220" s="106" t="str">
        <f>IF(OR(P220&lt;=0,P220&gt;J220,Q220&lt;=0,Q220&gt;K220,R220&lt;=0,R220&gt;L220,$R$451="NO CUMPLE"),"NO CUMPLE","CUMPLE")</f>
        <v>NO CUMPLE</v>
      </c>
      <c r="T220" s="121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</row>
    <row r="221" spans="1:82" s="111" customFormat="1" ht="13.15" x14ac:dyDescent="0.35">
      <c r="A221" s="96"/>
      <c r="C221" s="112" t="s">
        <v>447</v>
      </c>
      <c r="D221" s="113" t="s">
        <v>448</v>
      </c>
      <c r="E221" s="113"/>
      <c r="F221" s="113"/>
      <c r="G221" s="99" t="s">
        <v>449</v>
      </c>
      <c r="H221" s="114" t="s">
        <v>46</v>
      </c>
      <c r="I221" s="113">
        <v>1</v>
      </c>
      <c r="J221" s="115">
        <v>150329</v>
      </c>
      <c r="K221" s="116">
        <f>ROUND(J221+(J221*$L$447),0)</f>
        <v>195428</v>
      </c>
      <c r="L221" s="117">
        <f t="shared" si="78"/>
        <v>195428</v>
      </c>
      <c r="M221" s="118"/>
      <c r="N221" s="119"/>
      <c r="O221" s="13"/>
      <c r="P221" s="115">
        <f t="shared" si="79"/>
        <v>0</v>
      </c>
      <c r="Q221" s="115">
        <f>ROUND(P221+(P221*$R$447),0)</f>
        <v>0</v>
      </c>
      <c r="R221" s="120">
        <f t="shared" si="80"/>
        <v>0</v>
      </c>
      <c r="S221" s="106" t="str">
        <f>IF(OR(P221&lt;=0,P221&gt;J221,Q221&lt;=0,Q221&gt;K221,R221&lt;=0,R221&gt;L221,$R$451="NO CUMPLE"),"NO CUMPLE","CUMPLE")</f>
        <v>NO CUMPLE</v>
      </c>
      <c r="T221" s="121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</row>
    <row r="222" spans="1:82" s="111" customFormat="1" ht="25.5" x14ac:dyDescent="0.35">
      <c r="A222" s="96"/>
      <c r="C222" s="112" t="s">
        <v>450</v>
      </c>
      <c r="D222" s="113" t="s">
        <v>451</v>
      </c>
      <c r="E222" s="113"/>
      <c r="F222" s="113"/>
      <c r="G222" s="99" t="s">
        <v>452</v>
      </c>
      <c r="H222" s="114" t="s">
        <v>38</v>
      </c>
      <c r="I222" s="113">
        <v>15</v>
      </c>
      <c r="J222" s="115">
        <v>38612</v>
      </c>
      <c r="K222" s="116">
        <f>ROUND(J222+(J222*$L$447),0)</f>
        <v>50196</v>
      </c>
      <c r="L222" s="117">
        <f t="shared" si="78"/>
        <v>752940</v>
      </c>
      <c r="M222" s="118"/>
      <c r="N222" s="119"/>
      <c r="O222" s="13"/>
      <c r="P222" s="115">
        <f t="shared" si="79"/>
        <v>0</v>
      </c>
      <c r="Q222" s="115">
        <f>ROUND(P222+(P222*$R$447),0)</f>
        <v>0</v>
      </c>
      <c r="R222" s="120">
        <f t="shared" si="80"/>
        <v>0</v>
      </c>
      <c r="S222" s="106" t="str">
        <f>IF(OR(P222&lt;=0,P222&gt;J222,Q222&lt;=0,Q222&gt;K222,R222&lt;=0,R222&gt;L222,$R$451="NO CUMPLE"),"NO CUMPLE","CUMPLE")</f>
        <v>NO CUMPLE</v>
      </c>
      <c r="T222" s="121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</row>
    <row r="223" spans="1:82" s="111" customFormat="1" ht="38.25" x14ac:dyDescent="0.35">
      <c r="A223" s="96"/>
      <c r="C223" s="112" t="s">
        <v>453</v>
      </c>
      <c r="D223" s="113" t="s">
        <v>454</v>
      </c>
      <c r="E223" s="113"/>
      <c r="F223" s="113"/>
      <c r="G223" s="99" t="s">
        <v>455</v>
      </c>
      <c r="H223" s="114" t="s">
        <v>46</v>
      </c>
      <c r="I223" s="113">
        <v>2</v>
      </c>
      <c r="J223" s="115">
        <v>107766</v>
      </c>
      <c r="K223" s="116">
        <f>ROUND(J223+(J223*$L$447),0)</f>
        <v>140096</v>
      </c>
      <c r="L223" s="117">
        <f t="shared" si="78"/>
        <v>280192</v>
      </c>
      <c r="M223" s="118"/>
      <c r="N223" s="119"/>
      <c r="O223" s="13"/>
      <c r="P223" s="115">
        <f t="shared" si="79"/>
        <v>0</v>
      </c>
      <c r="Q223" s="115">
        <f>ROUND(P223+(P223*$R$447),0)</f>
        <v>0</v>
      </c>
      <c r="R223" s="120">
        <f t="shared" si="80"/>
        <v>0</v>
      </c>
      <c r="S223" s="106" t="str">
        <f>IF(OR(P223&lt;=0,P223&gt;J223,Q223&lt;=0,Q223&gt;K223,R223&lt;=0,R223&gt;L223,$R$451="NO CUMPLE"),"NO CUMPLE","CUMPLE")</f>
        <v>NO CUMPLE</v>
      </c>
      <c r="T223" s="121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</row>
    <row r="224" spans="1:82" s="111" customFormat="1" ht="13.15" x14ac:dyDescent="0.35">
      <c r="A224" s="96"/>
      <c r="C224" s="112" t="s">
        <v>456</v>
      </c>
      <c r="D224" s="113" t="s">
        <v>457</v>
      </c>
      <c r="E224" s="113"/>
      <c r="F224" s="113"/>
      <c r="G224" s="99" t="s">
        <v>458</v>
      </c>
      <c r="H224" s="114" t="s">
        <v>46</v>
      </c>
      <c r="I224" s="113">
        <v>4</v>
      </c>
      <c r="J224" s="115">
        <v>54777</v>
      </c>
      <c r="K224" s="116">
        <f>ROUND(J224+(J224*$L$447),0)</f>
        <v>71210</v>
      </c>
      <c r="L224" s="117">
        <f t="shared" si="78"/>
        <v>284840</v>
      </c>
      <c r="M224" s="118"/>
      <c r="N224" s="119"/>
      <c r="O224" s="13"/>
      <c r="P224" s="115">
        <f t="shared" si="79"/>
        <v>0</v>
      </c>
      <c r="Q224" s="115">
        <f>ROUND(P224+(P224*$R$447),0)</f>
        <v>0</v>
      </c>
      <c r="R224" s="120">
        <f t="shared" si="80"/>
        <v>0</v>
      </c>
      <c r="S224" s="106" t="str">
        <f>IF(OR(P224&lt;=0,P224&gt;J224,Q224&lt;=0,Q224&gt;K224,R224&lt;=0,R224&gt;L224,$R$451="NO CUMPLE"),"NO CUMPLE","CUMPLE")</f>
        <v>NO CUMPLE</v>
      </c>
      <c r="T224" s="121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</row>
    <row r="225" spans="1:82" ht="16.5" customHeight="1" x14ac:dyDescent="0.35">
      <c r="A225" s="96"/>
      <c r="C225" s="97"/>
      <c r="D225" s="98"/>
      <c r="E225" s="98"/>
      <c r="F225" s="98"/>
      <c r="G225" s="107" t="s">
        <v>58</v>
      </c>
      <c r="H225" s="100"/>
      <c r="I225" s="98"/>
      <c r="J225" s="101"/>
      <c r="K225" s="102"/>
      <c r="L225" s="108">
        <f>SUBTOTAL(9,L220:L224)</f>
        <v>3138614</v>
      </c>
      <c r="M225" s="45"/>
      <c r="N225" s="51"/>
      <c r="O225" s="11"/>
      <c r="P225" s="101"/>
      <c r="Q225" s="101"/>
      <c r="R225" s="109">
        <f>SUBTOTAL(9,R220:R224)</f>
        <v>0</v>
      </c>
      <c r="S225" s="110"/>
      <c r="T225" s="43"/>
    </row>
    <row r="226" spans="1:82" ht="13.15" customHeight="1" x14ac:dyDescent="0.45">
      <c r="A226" s="96"/>
      <c r="C226" s="90" t="s">
        <v>459</v>
      </c>
      <c r="D226" s="91" t="s">
        <v>173</v>
      </c>
      <c r="E226" s="62"/>
      <c r="F226" s="62"/>
      <c r="G226" s="63"/>
      <c r="H226" s="92"/>
      <c r="I226" s="93"/>
      <c r="J226" s="88"/>
      <c r="K226" s="94"/>
      <c r="L226" s="95"/>
      <c r="M226" s="45"/>
      <c r="N226" s="51"/>
      <c r="O226" s="10"/>
      <c r="P226" s="88"/>
      <c r="Q226" s="88"/>
      <c r="R226" s="88"/>
      <c r="S226" s="89"/>
      <c r="T226" s="43"/>
    </row>
    <row r="227" spans="1:82" s="111" customFormat="1" ht="13.15" x14ac:dyDescent="0.35">
      <c r="A227" s="96"/>
      <c r="C227" s="112" t="s">
        <v>460</v>
      </c>
      <c r="D227" s="113" t="s">
        <v>461</v>
      </c>
      <c r="E227" s="113"/>
      <c r="F227" s="113"/>
      <c r="G227" s="99" t="s">
        <v>462</v>
      </c>
      <c r="H227" s="114" t="s">
        <v>38</v>
      </c>
      <c r="I227" s="113">
        <v>6</v>
      </c>
      <c r="J227" s="115">
        <v>83690</v>
      </c>
      <c r="K227" s="116">
        <f>ROUND(J227+(J227*$L$447),0)</f>
        <v>108797</v>
      </c>
      <c r="L227" s="117">
        <f t="shared" ref="L227:L231" si="81">ROUND(I227*K227,0)</f>
        <v>652782</v>
      </c>
      <c r="M227" s="118"/>
      <c r="N227" s="119"/>
      <c r="O227" s="13"/>
      <c r="P227" s="115">
        <f t="shared" ref="P227:P231" si="82">ROUND(O227,0)</f>
        <v>0</v>
      </c>
      <c r="Q227" s="115">
        <f>ROUND(P227+(P227*$R$447),0)</f>
        <v>0</v>
      </c>
      <c r="R227" s="120">
        <f t="shared" ref="R227:R231" si="83">ROUND(Q227*I227,0)</f>
        <v>0</v>
      </c>
      <c r="S227" s="106" t="str">
        <f>IF(OR(P227&lt;=0,P227&gt;J227,Q227&lt;=0,Q227&gt;K227,R227&lt;=0,R227&gt;L227,$R$451="NO CUMPLE"),"NO CUMPLE","CUMPLE")</f>
        <v>NO CUMPLE</v>
      </c>
      <c r="T227" s="121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</row>
    <row r="228" spans="1:82" s="111" customFormat="1" ht="13.15" x14ac:dyDescent="0.35">
      <c r="A228" s="96"/>
      <c r="C228" s="112" t="s">
        <v>463</v>
      </c>
      <c r="D228" s="113" t="s">
        <v>175</v>
      </c>
      <c r="E228" s="113"/>
      <c r="F228" s="113"/>
      <c r="G228" s="99" t="s">
        <v>176</v>
      </c>
      <c r="H228" s="114" t="s">
        <v>26</v>
      </c>
      <c r="I228" s="113">
        <v>50.02</v>
      </c>
      <c r="J228" s="115">
        <v>3115</v>
      </c>
      <c r="K228" s="116">
        <f>ROUND(J228+(J228*$L$447),0)</f>
        <v>4050</v>
      </c>
      <c r="L228" s="117">
        <f t="shared" si="81"/>
        <v>202581</v>
      </c>
      <c r="M228" s="118"/>
      <c r="N228" s="119"/>
      <c r="O228" s="13"/>
      <c r="P228" s="115">
        <f t="shared" si="82"/>
        <v>0</v>
      </c>
      <c r="Q228" s="115">
        <f>ROUND(P228+(P228*$R$447),0)</f>
        <v>0</v>
      </c>
      <c r="R228" s="120">
        <f t="shared" si="83"/>
        <v>0</v>
      </c>
      <c r="S228" s="106" t="str">
        <f>IF(OR(P228&lt;=0,P228&gt;J228,Q228&lt;=0,Q228&gt;K228,R228&lt;=0,R228&gt;L228,$R$451="NO CUMPLE"),"NO CUMPLE","CUMPLE")</f>
        <v>NO CUMPLE</v>
      </c>
      <c r="T228" s="121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</row>
    <row r="229" spans="1:82" s="111" customFormat="1" ht="13.15" x14ac:dyDescent="0.35">
      <c r="A229" s="96"/>
      <c r="C229" s="112" t="s">
        <v>464</v>
      </c>
      <c r="D229" s="113" t="s">
        <v>48</v>
      </c>
      <c r="E229" s="113"/>
      <c r="F229" s="113"/>
      <c r="G229" s="99" t="s">
        <v>49</v>
      </c>
      <c r="H229" s="114" t="s">
        <v>38</v>
      </c>
      <c r="I229" s="113">
        <v>2</v>
      </c>
      <c r="J229" s="115">
        <v>1171204</v>
      </c>
      <c r="K229" s="116">
        <f>ROUND(J229+(J229*$L$447),0)</f>
        <v>1522565</v>
      </c>
      <c r="L229" s="117">
        <f t="shared" si="81"/>
        <v>3045130</v>
      </c>
      <c r="M229" s="118"/>
      <c r="N229" s="119"/>
      <c r="O229" s="13"/>
      <c r="P229" s="115">
        <f t="shared" si="82"/>
        <v>0</v>
      </c>
      <c r="Q229" s="115">
        <f>ROUND(P229+(P229*$R$447),0)</f>
        <v>0</v>
      </c>
      <c r="R229" s="120">
        <f t="shared" si="83"/>
        <v>0</v>
      </c>
      <c r="S229" s="106" t="str">
        <f>IF(OR(P229&lt;=0,P229&gt;J229,Q229&lt;=0,Q229&gt;K229,R229&lt;=0,R229&gt;L229,$R$451="NO CUMPLE"),"NO CUMPLE","CUMPLE")</f>
        <v>NO CUMPLE</v>
      </c>
      <c r="T229" s="121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</row>
    <row r="230" spans="1:82" s="111" customFormat="1" ht="13.15" x14ac:dyDescent="0.35">
      <c r="A230" s="96"/>
      <c r="C230" s="112" t="s">
        <v>465</v>
      </c>
      <c r="D230" s="113" t="s">
        <v>466</v>
      </c>
      <c r="E230" s="113"/>
      <c r="F230" s="113"/>
      <c r="G230" s="99" t="s">
        <v>467</v>
      </c>
      <c r="H230" s="114" t="s">
        <v>38</v>
      </c>
      <c r="I230" s="113">
        <v>5.25</v>
      </c>
      <c r="J230" s="115">
        <v>50102</v>
      </c>
      <c r="K230" s="116">
        <f>ROUND(J230+(J230*$L$447),0)</f>
        <v>65133</v>
      </c>
      <c r="L230" s="117">
        <f t="shared" si="81"/>
        <v>341948</v>
      </c>
      <c r="M230" s="118"/>
      <c r="N230" s="119"/>
      <c r="O230" s="13"/>
      <c r="P230" s="115">
        <f t="shared" si="82"/>
        <v>0</v>
      </c>
      <c r="Q230" s="115">
        <f>ROUND(P230+(P230*$R$447),0)</f>
        <v>0</v>
      </c>
      <c r="R230" s="120">
        <f t="shared" si="83"/>
        <v>0</v>
      </c>
      <c r="S230" s="106" t="str">
        <f>IF(OR(P230&lt;=0,P230&gt;J230,Q230&lt;=0,Q230&gt;K230,R230&lt;=0,R230&gt;L230,$R$451="NO CUMPLE"),"NO CUMPLE","CUMPLE")</f>
        <v>NO CUMPLE</v>
      </c>
      <c r="T230" s="121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</row>
    <row r="231" spans="1:82" s="111" customFormat="1" ht="13.15" x14ac:dyDescent="0.35">
      <c r="A231" s="96"/>
      <c r="C231" s="112" t="s">
        <v>468</v>
      </c>
      <c r="D231" s="113" t="s">
        <v>44</v>
      </c>
      <c r="E231" s="113"/>
      <c r="F231" s="113"/>
      <c r="G231" s="99" t="s">
        <v>45</v>
      </c>
      <c r="H231" s="114" t="s">
        <v>38</v>
      </c>
      <c r="I231" s="113">
        <v>3</v>
      </c>
      <c r="J231" s="115">
        <v>943446</v>
      </c>
      <c r="K231" s="116">
        <f>ROUND(J231+(J231*$L$447),0)</f>
        <v>1226480</v>
      </c>
      <c r="L231" s="117">
        <f t="shared" si="81"/>
        <v>3679440</v>
      </c>
      <c r="M231" s="118"/>
      <c r="N231" s="119"/>
      <c r="O231" s="13"/>
      <c r="P231" s="115">
        <f t="shared" si="82"/>
        <v>0</v>
      </c>
      <c r="Q231" s="115">
        <f>ROUND(P231+(P231*$R$447),0)</f>
        <v>0</v>
      </c>
      <c r="R231" s="120">
        <f t="shared" si="83"/>
        <v>0</v>
      </c>
      <c r="S231" s="106" t="str">
        <f>IF(OR(P231&lt;=0,P231&gt;J231,Q231&lt;=0,Q231&gt;K231,R231&lt;=0,R231&gt;L231,$R$451="NO CUMPLE"),"NO CUMPLE","CUMPLE")</f>
        <v>NO CUMPLE</v>
      </c>
      <c r="T231" s="121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</row>
    <row r="232" spans="1:82" ht="16.5" customHeight="1" x14ac:dyDescent="0.35">
      <c r="A232" s="96"/>
      <c r="C232" s="97"/>
      <c r="D232" s="98"/>
      <c r="E232" s="98"/>
      <c r="F232" s="98"/>
      <c r="G232" s="107" t="s">
        <v>58</v>
      </c>
      <c r="H232" s="100"/>
      <c r="I232" s="98"/>
      <c r="J232" s="101"/>
      <c r="K232" s="102"/>
      <c r="L232" s="108">
        <f>SUBTOTAL(9,L227:L231)</f>
        <v>7921881</v>
      </c>
      <c r="M232" s="45"/>
      <c r="N232" s="51"/>
      <c r="O232" s="11"/>
      <c r="P232" s="101"/>
      <c r="Q232" s="101"/>
      <c r="R232" s="109">
        <f>SUBTOTAL(9,R227:R231)</f>
        <v>0</v>
      </c>
      <c r="S232" s="110"/>
      <c r="T232" s="43"/>
    </row>
    <row r="233" spans="1:82" ht="13.15" customHeight="1" x14ac:dyDescent="0.45">
      <c r="A233" s="96"/>
      <c r="C233" s="80">
        <v>8</v>
      </c>
      <c r="D233" s="81" t="s">
        <v>469</v>
      </c>
      <c r="E233" s="62"/>
      <c r="F233" s="62"/>
      <c r="G233" s="63"/>
      <c r="H233" s="82"/>
      <c r="I233" s="83"/>
      <c r="J233" s="84"/>
      <c r="K233" s="85"/>
      <c r="L233" s="86"/>
      <c r="M233" s="45"/>
      <c r="N233" s="51"/>
      <c r="O233" s="10"/>
      <c r="P233" s="88"/>
      <c r="Q233" s="88"/>
      <c r="R233" s="88"/>
      <c r="S233" s="89"/>
      <c r="T233" s="43"/>
    </row>
    <row r="234" spans="1:82" ht="13.15" customHeight="1" x14ac:dyDescent="0.45">
      <c r="A234" s="96"/>
      <c r="C234" s="90" t="s">
        <v>470</v>
      </c>
      <c r="D234" s="91" t="s">
        <v>213</v>
      </c>
      <c r="E234" s="62"/>
      <c r="F234" s="62"/>
      <c r="G234" s="63"/>
      <c r="H234" s="92"/>
      <c r="I234" s="93"/>
      <c r="J234" s="88"/>
      <c r="K234" s="94"/>
      <c r="L234" s="95"/>
      <c r="M234" s="45"/>
      <c r="N234" s="51"/>
      <c r="O234" s="10"/>
      <c r="P234" s="88"/>
      <c r="Q234" s="88"/>
      <c r="R234" s="88"/>
      <c r="S234" s="89"/>
      <c r="T234" s="43"/>
    </row>
    <row r="235" spans="1:82" s="111" customFormat="1" ht="13.15" x14ac:dyDescent="0.35">
      <c r="A235" s="96"/>
      <c r="C235" s="112" t="s">
        <v>471</v>
      </c>
      <c r="D235" s="113" t="s">
        <v>254</v>
      </c>
      <c r="E235" s="113"/>
      <c r="F235" s="113"/>
      <c r="G235" s="99" t="s">
        <v>255</v>
      </c>
      <c r="H235" s="114" t="s">
        <v>26</v>
      </c>
      <c r="I235" s="113">
        <v>294.5</v>
      </c>
      <c r="J235" s="115">
        <v>18542</v>
      </c>
      <c r="K235" s="116">
        <f>ROUND(J235+(J235*$L$447),0)</f>
        <v>24105</v>
      </c>
      <c r="L235" s="117">
        <f t="shared" ref="L235:L237" si="84">ROUND(I235*K235,0)</f>
        <v>7098923</v>
      </c>
      <c r="M235" s="118"/>
      <c r="N235" s="119"/>
      <c r="O235" s="13"/>
      <c r="P235" s="115">
        <f t="shared" ref="P235:P237" si="85">ROUND(O235,0)</f>
        <v>0</v>
      </c>
      <c r="Q235" s="115">
        <f>ROUND(P235+(P235*$R$447),0)</f>
        <v>0</v>
      </c>
      <c r="R235" s="120">
        <f t="shared" ref="R235:R237" si="86">ROUND(Q235*I235,0)</f>
        <v>0</v>
      </c>
      <c r="S235" s="106" t="str">
        <f>IF(OR(P235&lt;=0,P235&gt;J235,Q235&lt;=0,Q235&gt;K235,R235&lt;=0,R235&gt;L235,$R$451="NO CUMPLE"),"NO CUMPLE","CUMPLE")</f>
        <v>NO CUMPLE</v>
      </c>
      <c r="T235" s="121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  <c r="BY235" s="12"/>
      <c r="BZ235" s="12"/>
      <c r="CA235" s="12"/>
      <c r="CB235" s="12"/>
      <c r="CC235" s="12"/>
      <c r="CD235" s="12"/>
    </row>
    <row r="236" spans="1:82" s="111" customFormat="1" ht="13.15" x14ac:dyDescent="0.35">
      <c r="A236" s="96"/>
      <c r="C236" s="112" t="s">
        <v>472</v>
      </c>
      <c r="D236" s="113" t="s">
        <v>473</v>
      </c>
      <c r="E236" s="113"/>
      <c r="F236" s="113"/>
      <c r="G236" s="99" t="s">
        <v>474</v>
      </c>
      <c r="H236" s="114" t="s">
        <v>26</v>
      </c>
      <c r="I236" s="113">
        <v>323.95000000000005</v>
      </c>
      <c r="J236" s="115">
        <v>21635</v>
      </c>
      <c r="K236" s="116">
        <f>ROUND(J236+(J236*$L$447),0)</f>
        <v>28126</v>
      </c>
      <c r="L236" s="117">
        <f t="shared" si="84"/>
        <v>9111418</v>
      </c>
      <c r="M236" s="118"/>
      <c r="N236" s="119"/>
      <c r="O236" s="13"/>
      <c r="P236" s="115">
        <f t="shared" si="85"/>
        <v>0</v>
      </c>
      <c r="Q236" s="115">
        <f>ROUND(P236+(P236*$R$447),0)</f>
        <v>0</v>
      </c>
      <c r="R236" s="120">
        <f t="shared" si="86"/>
        <v>0</v>
      </c>
      <c r="S236" s="106" t="str">
        <f>IF(OR(P236&lt;=0,P236&gt;J236,Q236&lt;=0,Q236&gt;K236,R236&lt;=0,R236&gt;L236,$R$451="NO CUMPLE"),"NO CUMPLE","CUMPLE")</f>
        <v>NO CUMPLE</v>
      </c>
      <c r="T236" s="121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12"/>
      <c r="BX236" s="12"/>
      <c r="BY236" s="12"/>
      <c r="BZ236" s="12"/>
      <c r="CA236" s="12"/>
      <c r="CB236" s="12"/>
      <c r="CC236" s="12"/>
      <c r="CD236" s="12"/>
    </row>
    <row r="237" spans="1:82" s="111" customFormat="1" ht="13.15" x14ac:dyDescent="0.35">
      <c r="A237" s="96"/>
      <c r="C237" s="112" t="s">
        <v>475</v>
      </c>
      <c r="D237" s="113" t="s">
        <v>476</v>
      </c>
      <c r="E237" s="113"/>
      <c r="F237" s="113"/>
      <c r="G237" s="99" t="s">
        <v>477</v>
      </c>
      <c r="H237" s="114" t="s">
        <v>46</v>
      </c>
      <c r="I237" s="113">
        <v>2</v>
      </c>
      <c r="J237" s="115">
        <v>40253</v>
      </c>
      <c r="K237" s="116">
        <f>ROUND(J237+(J237*$L$447),0)</f>
        <v>52329</v>
      </c>
      <c r="L237" s="117">
        <f t="shared" si="84"/>
        <v>104658</v>
      </c>
      <c r="M237" s="118"/>
      <c r="N237" s="119"/>
      <c r="O237" s="13"/>
      <c r="P237" s="115">
        <f t="shared" si="85"/>
        <v>0</v>
      </c>
      <c r="Q237" s="115">
        <f>ROUND(P237+(P237*$R$447),0)</f>
        <v>0</v>
      </c>
      <c r="R237" s="120">
        <f t="shared" si="86"/>
        <v>0</v>
      </c>
      <c r="S237" s="106" t="str">
        <f>IF(OR(P237&lt;=0,P237&gt;J237,Q237&lt;=0,Q237&gt;K237,R237&lt;=0,R237&gt;L237,$R$451="NO CUMPLE"),"NO CUMPLE","CUMPLE")</f>
        <v>NO CUMPLE</v>
      </c>
      <c r="T237" s="121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</row>
    <row r="238" spans="1:82" ht="16.5" customHeight="1" x14ac:dyDescent="0.35">
      <c r="A238" s="96"/>
      <c r="C238" s="97"/>
      <c r="D238" s="98"/>
      <c r="E238" s="98"/>
      <c r="F238" s="98"/>
      <c r="G238" s="107" t="s">
        <v>58</v>
      </c>
      <c r="H238" s="100"/>
      <c r="I238" s="98"/>
      <c r="J238" s="101"/>
      <c r="K238" s="102"/>
      <c r="L238" s="108">
        <f>SUBTOTAL(9,L235:L237)</f>
        <v>16314999</v>
      </c>
      <c r="M238" s="45"/>
      <c r="N238" s="51"/>
      <c r="O238" s="11"/>
      <c r="P238" s="101"/>
      <c r="Q238" s="101"/>
      <c r="R238" s="109">
        <f>SUBTOTAL(9,R235:R237)</f>
        <v>0</v>
      </c>
      <c r="S238" s="110"/>
      <c r="T238" s="43"/>
    </row>
    <row r="239" spans="1:82" ht="13.15" customHeight="1" x14ac:dyDescent="0.45">
      <c r="A239" s="96"/>
      <c r="C239" s="90" t="s">
        <v>478</v>
      </c>
      <c r="D239" s="91" t="s">
        <v>66</v>
      </c>
      <c r="E239" s="62"/>
      <c r="F239" s="62"/>
      <c r="G239" s="63"/>
      <c r="H239" s="92"/>
      <c r="I239" s="93"/>
      <c r="J239" s="88"/>
      <c r="K239" s="94"/>
      <c r="L239" s="95"/>
      <c r="M239" s="45"/>
      <c r="N239" s="51"/>
      <c r="O239" s="10"/>
      <c r="P239" s="88"/>
      <c r="Q239" s="88"/>
      <c r="R239" s="88"/>
      <c r="S239" s="89"/>
      <c r="T239" s="43"/>
    </row>
    <row r="240" spans="1:82" s="111" customFormat="1" ht="25.5" x14ac:dyDescent="0.35">
      <c r="A240" s="96"/>
      <c r="C240" s="112" t="s">
        <v>479</v>
      </c>
      <c r="D240" s="113" t="s">
        <v>480</v>
      </c>
      <c r="E240" s="113"/>
      <c r="F240" s="113"/>
      <c r="G240" s="99" t="s">
        <v>481</v>
      </c>
      <c r="H240" s="114" t="s">
        <v>26</v>
      </c>
      <c r="I240" s="113">
        <v>323.95000000000005</v>
      </c>
      <c r="J240" s="115">
        <v>218124</v>
      </c>
      <c r="K240" s="116">
        <f>ROUND(J240+(J240*$L$447),0)</f>
        <v>283561</v>
      </c>
      <c r="L240" s="117">
        <f t="shared" ref="L240:L243" si="87">ROUND(I240*K240,0)</f>
        <v>91859586</v>
      </c>
      <c r="M240" s="118"/>
      <c r="N240" s="119"/>
      <c r="O240" s="13"/>
      <c r="P240" s="115">
        <f t="shared" ref="P240:P243" si="88">ROUND(O240,0)</f>
        <v>0</v>
      </c>
      <c r="Q240" s="115">
        <f>ROUND(P240+(P240*$R$447),0)</f>
        <v>0</v>
      </c>
      <c r="R240" s="120">
        <f t="shared" ref="R240:R243" si="89">ROUND(Q240*I240,0)</f>
        <v>0</v>
      </c>
      <c r="S240" s="106" t="str">
        <f>IF(OR(P240&lt;=0,P240&gt;J240,Q240&lt;=0,Q240&gt;K240,R240&lt;=0,R240&gt;L240,$R$451="NO CUMPLE"),"NO CUMPLE","CUMPLE")</f>
        <v>NO CUMPLE</v>
      </c>
      <c r="T240" s="121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12"/>
      <c r="BX240" s="12"/>
      <c r="BY240" s="12"/>
      <c r="BZ240" s="12"/>
      <c r="CA240" s="12"/>
      <c r="CB240" s="12"/>
      <c r="CC240" s="12"/>
      <c r="CD240" s="12"/>
    </row>
    <row r="241" spans="1:82" s="111" customFormat="1" ht="13.15" x14ac:dyDescent="0.35">
      <c r="A241" s="96"/>
      <c r="C241" s="112" t="s">
        <v>482</v>
      </c>
      <c r="D241" s="113" t="s">
        <v>483</v>
      </c>
      <c r="E241" s="113"/>
      <c r="F241" s="113"/>
      <c r="G241" s="99" t="s">
        <v>484</v>
      </c>
      <c r="H241" s="114" t="s">
        <v>38</v>
      </c>
      <c r="I241" s="113">
        <v>38</v>
      </c>
      <c r="J241" s="115">
        <v>58568</v>
      </c>
      <c r="K241" s="116">
        <f>ROUND(J241+(J241*$L$447),0)</f>
        <v>76138</v>
      </c>
      <c r="L241" s="117">
        <f t="shared" si="87"/>
        <v>2893244</v>
      </c>
      <c r="M241" s="118"/>
      <c r="N241" s="119"/>
      <c r="O241" s="13"/>
      <c r="P241" s="115">
        <f t="shared" si="88"/>
        <v>0</v>
      </c>
      <c r="Q241" s="115">
        <f>ROUND(P241+(P241*$R$447),0)</f>
        <v>0</v>
      </c>
      <c r="R241" s="120">
        <f t="shared" si="89"/>
        <v>0</v>
      </c>
      <c r="S241" s="106" t="str">
        <f>IF(OR(P241&lt;=0,P241&gt;J241,Q241&lt;=0,Q241&gt;K241,R241&lt;=0,R241&gt;L241,$R$451="NO CUMPLE"),"NO CUMPLE","CUMPLE")</f>
        <v>NO CUMPLE</v>
      </c>
      <c r="T241" s="121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</row>
    <row r="242" spans="1:82" s="111" customFormat="1" ht="13.15" x14ac:dyDescent="0.35">
      <c r="A242" s="96"/>
      <c r="C242" s="112" t="s">
        <v>485</v>
      </c>
      <c r="D242" s="113" t="s">
        <v>486</v>
      </c>
      <c r="E242" s="113"/>
      <c r="F242" s="113"/>
      <c r="G242" s="99" t="s">
        <v>487</v>
      </c>
      <c r="H242" s="114" t="s">
        <v>38</v>
      </c>
      <c r="I242" s="113">
        <v>53</v>
      </c>
      <c r="J242" s="115">
        <v>49612</v>
      </c>
      <c r="K242" s="116">
        <f>ROUND(J242+(J242*$L$447),0)</f>
        <v>64496</v>
      </c>
      <c r="L242" s="117">
        <f t="shared" si="87"/>
        <v>3418288</v>
      </c>
      <c r="M242" s="118"/>
      <c r="N242" s="119"/>
      <c r="O242" s="13"/>
      <c r="P242" s="115">
        <f t="shared" si="88"/>
        <v>0</v>
      </c>
      <c r="Q242" s="115">
        <f>ROUND(P242+(P242*$R$447),0)</f>
        <v>0</v>
      </c>
      <c r="R242" s="120">
        <f t="shared" si="89"/>
        <v>0</v>
      </c>
      <c r="S242" s="106" t="str">
        <f>IF(OR(P242&lt;=0,P242&gt;J242,Q242&lt;=0,Q242&gt;K242,R242&lt;=0,R242&gt;L242,$R$451="NO CUMPLE"),"NO CUMPLE","CUMPLE")</f>
        <v>NO CUMPLE</v>
      </c>
      <c r="T242" s="121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</row>
    <row r="243" spans="1:82" s="111" customFormat="1" ht="63.75" x14ac:dyDescent="0.35">
      <c r="A243" s="96"/>
      <c r="C243" s="112" t="s">
        <v>488</v>
      </c>
      <c r="D243" s="113" t="s">
        <v>50</v>
      </c>
      <c r="E243" s="113"/>
      <c r="F243" s="113"/>
      <c r="G243" s="99" t="s">
        <v>80</v>
      </c>
      <c r="H243" s="114" t="s">
        <v>34</v>
      </c>
      <c r="I243" s="113">
        <v>975.66</v>
      </c>
      <c r="J243" s="115">
        <v>23790</v>
      </c>
      <c r="K243" s="116">
        <f>ROUND(J243+(J243*$L$447),0)</f>
        <v>30927</v>
      </c>
      <c r="L243" s="117">
        <f t="shared" si="87"/>
        <v>30174237</v>
      </c>
      <c r="M243" s="118"/>
      <c r="N243" s="119"/>
      <c r="O243" s="13"/>
      <c r="P243" s="115">
        <f t="shared" si="88"/>
        <v>0</v>
      </c>
      <c r="Q243" s="115">
        <f>ROUND(P243+(P243*$R$447),0)</f>
        <v>0</v>
      </c>
      <c r="R243" s="120">
        <f t="shared" si="89"/>
        <v>0</v>
      </c>
      <c r="S243" s="106" t="str">
        <f>IF(OR(P243&lt;=0,P243&gt;J243,Q243&lt;=0,Q243&gt;K243,R243&lt;=0,R243&gt;L243,$R$451="NO CUMPLE"),"NO CUMPLE","CUMPLE")</f>
        <v>NO CUMPLE</v>
      </c>
      <c r="T243" s="121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</row>
    <row r="244" spans="1:82" ht="16.5" customHeight="1" x14ac:dyDescent="0.35">
      <c r="A244" s="96"/>
      <c r="C244" s="97"/>
      <c r="D244" s="98"/>
      <c r="E244" s="98"/>
      <c r="F244" s="98"/>
      <c r="G244" s="107" t="s">
        <v>58</v>
      </c>
      <c r="H244" s="100"/>
      <c r="I244" s="98"/>
      <c r="J244" s="101"/>
      <c r="K244" s="102"/>
      <c r="L244" s="108">
        <f>SUBTOTAL(9,L240:L243)</f>
        <v>128345355</v>
      </c>
      <c r="M244" s="45"/>
      <c r="N244" s="51"/>
      <c r="O244" s="11"/>
      <c r="P244" s="101"/>
      <c r="Q244" s="101"/>
      <c r="R244" s="109">
        <f>SUBTOTAL(9,R240:R243)</f>
        <v>0</v>
      </c>
      <c r="S244" s="110"/>
      <c r="T244" s="43"/>
    </row>
    <row r="245" spans="1:82" ht="13.15" customHeight="1" x14ac:dyDescent="0.45">
      <c r="A245" s="96"/>
      <c r="C245" s="90" t="s">
        <v>489</v>
      </c>
      <c r="D245" s="91" t="s">
        <v>490</v>
      </c>
      <c r="E245" s="62"/>
      <c r="F245" s="62"/>
      <c r="G245" s="63"/>
      <c r="H245" s="92"/>
      <c r="I245" s="93"/>
      <c r="J245" s="88"/>
      <c r="K245" s="94"/>
      <c r="L245" s="95"/>
      <c r="M245" s="45"/>
      <c r="N245" s="51"/>
      <c r="O245" s="10"/>
      <c r="P245" s="88"/>
      <c r="Q245" s="88"/>
      <c r="R245" s="88"/>
      <c r="S245" s="89"/>
      <c r="T245" s="43"/>
    </row>
    <row r="246" spans="1:82" s="111" customFormat="1" ht="13.15" x14ac:dyDescent="0.35">
      <c r="A246" s="96"/>
      <c r="C246" s="112" t="s">
        <v>491</v>
      </c>
      <c r="D246" s="113" t="s">
        <v>87</v>
      </c>
      <c r="E246" s="113"/>
      <c r="F246" s="113"/>
      <c r="G246" s="99" t="s">
        <v>88</v>
      </c>
      <c r="H246" s="114" t="s">
        <v>26</v>
      </c>
      <c r="I246" s="113">
        <v>160.86000000000001</v>
      </c>
      <c r="J246" s="115">
        <v>27945</v>
      </c>
      <c r="K246" s="116">
        <f t="shared" ref="K246:K252" si="90">ROUND(J246+(J246*$L$447),0)</f>
        <v>36329</v>
      </c>
      <c r="L246" s="117">
        <f t="shared" ref="L246:L252" si="91">ROUND(I246*K246,0)</f>
        <v>5843883</v>
      </c>
      <c r="M246" s="118"/>
      <c r="N246" s="119"/>
      <c r="O246" s="13"/>
      <c r="P246" s="115">
        <f t="shared" ref="P246:P252" si="92">ROUND(O246,0)</f>
        <v>0</v>
      </c>
      <c r="Q246" s="115">
        <f t="shared" ref="Q246:Q252" si="93">ROUND(P246+(P246*$R$447),0)</f>
        <v>0</v>
      </c>
      <c r="R246" s="120">
        <f t="shared" ref="R246:R252" si="94">ROUND(Q246*I246,0)</f>
        <v>0</v>
      </c>
      <c r="S246" s="106" t="str">
        <f t="shared" ref="S246:S252" si="95">IF(OR(P246&lt;=0,P246&gt;J246,Q246&lt;=0,Q246&gt;K246,R246&lt;=0,R246&gt;L246,$R$451="NO CUMPLE"),"NO CUMPLE","CUMPLE")</f>
        <v>NO CUMPLE</v>
      </c>
      <c r="T246" s="121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2"/>
      <c r="CB246" s="12"/>
      <c r="CC246" s="12"/>
      <c r="CD246" s="12"/>
    </row>
    <row r="247" spans="1:82" s="111" customFormat="1" ht="13.15" x14ac:dyDescent="0.35">
      <c r="A247" s="96"/>
      <c r="C247" s="112" t="s">
        <v>492</v>
      </c>
      <c r="D247" s="113" t="s">
        <v>493</v>
      </c>
      <c r="E247" s="113"/>
      <c r="F247" s="113"/>
      <c r="G247" s="99" t="s">
        <v>494</v>
      </c>
      <c r="H247" s="114" t="s">
        <v>26</v>
      </c>
      <c r="I247" s="113">
        <v>160.86000000000001</v>
      </c>
      <c r="J247" s="115">
        <v>29564</v>
      </c>
      <c r="K247" s="116">
        <f t="shared" si="90"/>
        <v>38433</v>
      </c>
      <c r="L247" s="117">
        <f t="shared" si="91"/>
        <v>6182332</v>
      </c>
      <c r="M247" s="118"/>
      <c r="N247" s="119"/>
      <c r="O247" s="13"/>
      <c r="P247" s="115">
        <f t="shared" si="92"/>
        <v>0</v>
      </c>
      <c r="Q247" s="115">
        <f t="shared" si="93"/>
        <v>0</v>
      </c>
      <c r="R247" s="120">
        <f t="shared" si="94"/>
        <v>0</v>
      </c>
      <c r="S247" s="106" t="str">
        <f t="shared" si="95"/>
        <v>NO CUMPLE</v>
      </c>
      <c r="T247" s="121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</row>
    <row r="248" spans="1:82" s="111" customFormat="1" ht="13.15" x14ac:dyDescent="0.35">
      <c r="A248" s="96"/>
      <c r="C248" s="112" t="s">
        <v>495</v>
      </c>
      <c r="D248" s="113" t="s">
        <v>68</v>
      </c>
      <c r="E248" s="113"/>
      <c r="F248" s="113"/>
      <c r="G248" s="99" t="s">
        <v>69</v>
      </c>
      <c r="H248" s="114" t="s">
        <v>26</v>
      </c>
      <c r="I248" s="113">
        <v>160.86000000000001</v>
      </c>
      <c r="J248" s="115">
        <v>88734</v>
      </c>
      <c r="K248" s="116">
        <f t="shared" si="90"/>
        <v>115354</v>
      </c>
      <c r="L248" s="117">
        <f t="shared" si="91"/>
        <v>18555844</v>
      </c>
      <c r="M248" s="118"/>
      <c r="N248" s="119"/>
      <c r="O248" s="13"/>
      <c r="P248" s="115">
        <f t="shared" si="92"/>
        <v>0</v>
      </c>
      <c r="Q248" s="115">
        <f t="shared" si="93"/>
        <v>0</v>
      </c>
      <c r="R248" s="120">
        <f t="shared" si="94"/>
        <v>0</v>
      </c>
      <c r="S248" s="106" t="str">
        <f t="shared" si="95"/>
        <v>NO CUMPLE</v>
      </c>
      <c r="T248" s="121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12"/>
      <c r="BX248" s="12"/>
      <c r="BY248" s="12"/>
      <c r="BZ248" s="12"/>
      <c r="CA248" s="12"/>
      <c r="CB248" s="12"/>
      <c r="CC248" s="12"/>
      <c r="CD248" s="12"/>
    </row>
    <row r="249" spans="1:82" s="111" customFormat="1" ht="13.15" x14ac:dyDescent="0.35">
      <c r="A249" s="96"/>
      <c r="C249" s="112" t="s">
        <v>496</v>
      </c>
      <c r="D249" s="113" t="s">
        <v>497</v>
      </c>
      <c r="E249" s="113"/>
      <c r="F249" s="113"/>
      <c r="G249" s="99" t="s">
        <v>498</v>
      </c>
      <c r="H249" s="114" t="s">
        <v>26</v>
      </c>
      <c r="I249" s="113">
        <v>120</v>
      </c>
      <c r="J249" s="115">
        <v>88053</v>
      </c>
      <c r="K249" s="116">
        <f t="shared" si="90"/>
        <v>114469</v>
      </c>
      <c r="L249" s="117">
        <f t="shared" si="91"/>
        <v>13736280</v>
      </c>
      <c r="M249" s="118"/>
      <c r="N249" s="119"/>
      <c r="O249" s="13"/>
      <c r="P249" s="115">
        <f t="shared" si="92"/>
        <v>0</v>
      </c>
      <c r="Q249" s="115">
        <f t="shared" si="93"/>
        <v>0</v>
      </c>
      <c r="R249" s="120">
        <f t="shared" si="94"/>
        <v>0</v>
      </c>
      <c r="S249" s="106" t="str">
        <f t="shared" si="95"/>
        <v>NO CUMPLE</v>
      </c>
      <c r="T249" s="121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12"/>
      <c r="BX249" s="12"/>
      <c r="BY249" s="12"/>
      <c r="BZ249" s="12"/>
      <c r="CA249" s="12"/>
      <c r="CB249" s="12"/>
      <c r="CC249" s="12"/>
      <c r="CD249" s="12"/>
    </row>
    <row r="250" spans="1:82" s="111" customFormat="1" ht="13.15" x14ac:dyDescent="0.35">
      <c r="A250" s="96"/>
      <c r="C250" s="112" t="s">
        <v>499</v>
      </c>
      <c r="D250" s="113" t="s">
        <v>500</v>
      </c>
      <c r="E250" s="113"/>
      <c r="F250" s="113"/>
      <c r="G250" s="99" t="s">
        <v>501</v>
      </c>
      <c r="H250" s="114" t="s">
        <v>26</v>
      </c>
      <c r="I250" s="113">
        <v>15</v>
      </c>
      <c r="J250" s="115">
        <v>27105</v>
      </c>
      <c r="K250" s="116">
        <f t="shared" si="90"/>
        <v>35237</v>
      </c>
      <c r="L250" s="117">
        <f t="shared" si="91"/>
        <v>528555</v>
      </c>
      <c r="M250" s="118"/>
      <c r="N250" s="119"/>
      <c r="O250" s="13"/>
      <c r="P250" s="115">
        <f t="shared" si="92"/>
        <v>0</v>
      </c>
      <c r="Q250" s="115">
        <f t="shared" si="93"/>
        <v>0</v>
      </c>
      <c r="R250" s="120">
        <f t="shared" si="94"/>
        <v>0</v>
      </c>
      <c r="S250" s="106" t="str">
        <f t="shared" si="95"/>
        <v>NO CUMPLE</v>
      </c>
      <c r="T250" s="121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  <c r="BR250" s="12"/>
      <c r="BS250" s="12"/>
      <c r="BT250" s="12"/>
      <c r="BU250" s="12"/>
      <c r="BV250" s="12"/>
      <c r="BW250" s="12"/>
      <c r="BX250" s="12"/>
      <c r="BY250" s="12"/>
      <c r="BZ250" s="12"/>
      <c r="CA250" s="12"/>
      <c r="CB250" s="12"/>
      <c r="CC250" s="12"/>
      <c r="CD250" s="12"/>
    </row>
    <row r="251" spans="1:82" s="111" customFormat="1" ht="13.15" x14ac:dyDescent="0.35">
      <c r="A251" s="96"/>
      <c r="C251" s="112" t="s">
        <v>502</v>
      </c>
      <c r="D251" s="113" t="s">
        <v>503</v>
      </c>
      <c r="E251" s="113"/>
      <c r="F251" s="113"/>
      <c r="G251" s="99" t="s">
        <v>504</v>
      </c>
      <c r="H251" s="114" t="s">
        <v>38</v>
      </c>
      <c r="I251" s="113">
        <v>175</v>
      </c>
      <c r="J251" s="115">
        <v>18934</v>
      </c>
      <c r="K251" s="116">
        <f t="shared" si="90"/>
        <v>24614</v>
      </c>
      <c r="L251" s="117">
        <f t="shared" si="91"/>
        <v>4307450</v>
      </c>
      <c r="M251" s="118"/>
      <c r="N251" s="119"/>
      <c r="O251" s="13"/>
      <c r="P251" s="115">
        <f t="shared" si="92"/>
        <v>0</v>
      </c>
      <c r="Q251" s="115">
        <f t="shared" si="93"/>
        <v>0</v>
      </c>
      <c r="R251" s="120">
        <f t="shared" si="94"/>
        <v>0</v>
      </c>
      <c r="S251" s="106" t="str">
        <f t="shared" si="95"/>
        <v>NO CUMPLE</v>
      </c>
      <c r="T251" s="121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12"/>
      <c r="BX251" s="12"/>
      <c r="BY251" s="12"/>
      <c r="BZ251" s="12"/>
      <c r="CA251" s="12"/>
      <c r="CB251" s="12"/>
      <c r="CC251" s="12"/>
      <c r="CD251" s="12"/>
    </row>
    <row r="252" spans="1:82" s="111" customFormat="1" ht="13.15" x14ac:dyDescent="0.35">
      <c r="A252" s="96"/>
      <c r="C252" s="112" t="s">
        <v>505</v>
      </c>
      <c r="D252" s="113" t="s">
        <v>420</v>
      </c>
      <c r="E252" s="113"/>
      <c r="F252" s="113"/>
      <c r="G252" s="99" t="s">
        <v>421</v>
      </c>
      <c r="H252" s="114" t="s">
        <v>26</v>
      </c>
      <c r="I252" s="113">
        <v>45</v>
      </c>
      <c r="J252" s="115">
        <v>24397</v>
      </c>
      <c r="K252" s="116">
        <f t="shared" si="90"/>
        <v>31716</v>
      </c>
      <c r="L252" s="117">
        <f t="shared" si="91"/>
        <v>1427220</v>
      </c>
      <c r="M252" s="118"/>
      <c r="N252" s="119"/>
      <c r="O252" s="13"/>
      <c r="P252" s="115">
        <f t="shared" si="92"/>
        <v>0</v>
      </c>
      <c r="Q252" s="115">
        <f t="shared" si="93"/>
        <v>0</v>
      </c>
      <c r="R252" s="120">
        <f t="shared" si="94"/>
        <v>0</v>
      </c>
      <c r="S252" s="106" t="str">
        <f t="shared" si="95"/>
        <v>NO CUMPLE</v>
      </c>
      <c r="T252" s="121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</row>
    <row r="253" spans="1:82" ht="16.5" customHeight="1" x14ac:dyDescent="0.35">
      <c r="A253" s="96"/>
      <c r="C253" s="97"/>
      <c r="D253" s="98"/>
      <c r="E253" s="98"/>
      <c r="F253" s="98"/>
      <c r="G253" s="107" t="s">
        <v>58</v>
      </c>
      <c r="H253" s="100"/>
      <c r="I253" s="98"/>
      <c r="J253" s="101"/>
      <c r="K253" s="102"/>
      <c r="L253" s="108">
        <f>SUBTOTAL(9,L246:L252)</f>
        <v>50581564</v>
      </c>
      <c r="M253" s="45"/>
      <c r="N253" s="51"/>
      <c r="O253" s="11"/>
      <c r="P253" s="101"/>
      <c r="Q253" s="101"/>
      <c r="R253" s="109">
        <f>SUBTOTAL(9,R246:R252)</f>
        <v>0</v>
      </c>
      <c r="S253" s="110"/>
      <c r="T253" s="43"/>
    </row>
    <row r="254" spans="1:82" ht="13.15" customHeight="1" x14ac:dyDescent="0.45">
      <c r="A254" s="96"/>
      <c r="C254" s="90" t="s">
        <v>506</v>
      </c>
      <c r="D254" s="91" t="s">
        <v>96</v>
      </c>
      <c r="E254" s="62"/>
      <c r="F254" s="62"/>
      <c r="G254" s="63"/>
      <c r="H254" s="92"/>
      <c r="I254" s="93"/>
      <c r="J254" s="88"/>
      <c r="K254" s="94"/>
      <c r="L254" s="95"/>
      <c r="M254" s="45"/>
      <c r="N254" s="51"/>
      <c r="O254" s="10"/>
      <c r="P254" s="88"/>
      <c r="Q254" s="88"/>
      <c r="R254" s="88"/>
      <c r="S254" s="89"/>
      <c r="T254" s="43"/>
    </row>
    <row r="255" spans="1:82" s="111" customFormat="1" ht="13.15" x14ac:dyDescent="0.35">
      <c r="A255" s="96"/>
      <c r="C255" s="112" t="s">
        <v>507</v>
      </c>
      <c r="D255" s="113" t="s">
        <v>508</v>
      </c>
      <c r="E255" s="113"/>
      <c r="F255" s="113"/>
      <c r="G255" s="99" t="s">
        <v>509</v>
      </c>
      <c r="H255" s="114" t="s">
        <v>26</v>
      </c>
      <c r="I255" s="113">
        <v>323.95000000000005</v>
      </c>
      <c r="J255" s="115">
        <v>36243</v>
      </c>
      <c r="K255" s="116">
        <f>ROUND(J255+(J255*$L$447),0)</f>
        <v>47116</v>
      </c>
      <c r="L255" s="117">
        <f t="shared" ref="L255:L257" si="96">ROUND(I255*K255,0)</f>
        <v>15263228</v>
      </c>
      <c r="M255" s="118"/>
      <c r="N255" s="119"/>
      <c r="O255" s="13"/>
      <c r="P255" s="115">
        <f t="shared" ref="P255:P257" si="97">ROUND(O255,0)</f>
        <v>0</v>
      </c>
      <c r="Q255" s="115">
        <f>ROUND(P255+(P255*$R$447),0)</f>
        <v>0</v>
      </c>
      <c r="R255" s="120">
        <f t="shared" ref="R255:R257" si="98">ROUND(Q255*I255,0)</f>
        <v>0</v>
      </c>
      <c r="S255" s="106" t="str">
        <f>IF(OR(P255&lt;=0,P255&gt;J255,Q255&lt;=0,Q255&gt;K255,R255&lt;=0,R255&gt;L255,$R$451="NO CUMPLE"),"NO CUMPLE","CUMPLE")</f>
        <v>NO CUMPLE</v>
      </c>
      <c r="T255" s="121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  <c r="BQ255" s="12"/>
      <c r="BR255" s="12"/>
      <c r="BS255" s="12"/>
      <c r="BT255" s="12"/>
      <c r="BU255" s="12"/>
      <c r="BV255" s="12"/>
      <c r="BW255" s="12"/>
      <c r="BX255" s="12"/>
      <c r="BY255" s="12"/>
      <c r="BZ255" s="12"/>
      <c r="CA255" s="12"/>
      <c r="CB255" s="12"/>
      <c r="CC255" s="12"/>
      <c r="CD255" s="12"/>
    </row>
    <row r="256" spans="1:82" s="111" customFormat="1" ht="25.5" x14ac:dyDescent="0.35">
      <c r="A256" s="96"/>
      <c r="C256" s="112" t="s">
        <v>510</v>
      </c>
      <c r="D256" s="113" t="s">
        <v>101</v>
      </c>
      <c r="E256" s="113"/>
      <c r="F256" s="113"/>
      <c r="G256" s="99" t="s">
        <v>102</v>
      </c>
      <c r="H256" s="114" t="s">
        <v>26</v>
      </c>
      <c r="I256" s="113">
        <v>323.95000000000005</v>
      </c>
      <c r="J256" s="115">
        <v>116970</v>
      </c>
      <c r="K256" s="116">
        <f>ROUND(J256+(J256*$L$447),0)</f>
        <v>152061</v>
      </c>
      <c r="L256" s="117">
        <f t="shared" si="96"/>
        <v>49260161</v>
      </c>
      <c r="M256" s="118"/>
      <c r="N256" s="119"/>
      <c r="O256" s="13"/>
      <c r="P256" s="115">
        <f t="shared" si="97"/>
        <v>0</v>
      </c>
      <c r="Q256" s="115">
        <f>ROUND(P256+(P256*$R$447),0)</f>
        <v>0</v>
      </c>
      <c r="R256" s="120">
        <f t="shared" si="98"/>
        <v>0</v>
      </c>
      <c r="S256" s="106" t="str">
        <f>IF(OR(P256&lt;=0,P256&gt;J256,Q256&lt;=0,Q256&gt;K256,R256&lt;=0,R256&gt;L256,$R$451="NO CUMPLE"),"NO CUMPLE","CUMPLE")</f>
        <v>NO CUMPLE</v>
      </c>
      <c r="T256" s="121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12"/>
      <c r="BX256" s="12"/>
      <c r="BY256" s="12"/>
      <c r="BZ256" s="12"/>
      <c r="CA256" s="12"/>
      <c r="CB256" s="12"/>
      <c r="CC256" s="12"/>
      <c r="CD256" s="12"/>
    </row>
    <row r="257" spans="1:82" s="111" customFormat="1" ht="13.15" x14ac:dyDescent="0.35">
      <c r="A257" s="96"/>
      <c r="C257" s="112" t="s">
        <v>511</v>
      </c>
      <c r="D257" s="113" t="s">
        <v>98</v>
      </c>
      <c r="E257" s="113"/>
      <c r="F257" s="113"/>
      <c r="G257" s="99" t="s">
        <v>99</v>
      </c>
      <c r="H257" s="114" t="s">
        <v>26</v>
      </c>
      <c r="I257" s="113">
        <v>25</v>
      </c>
      <c r="J257" s="115">
        <v>86582</v>
      </c>
      <c r="K257" s="116">
        <f>ROUND(J257+(J257*$L$447),0)</f>
        <v>112557</v>
      </c>
      <c r="L257" s="117">
        <f t="shared" si="96"/>
        <v>2813925</v>
      </c>
      <c r="M257" s="118"/>
      <c r="N257" s="119"/>
      <c r="O257" s="13"/>
      <c r="P257" s="115">
        <f t="shared" si="97"/>
        <v>0</v>
      </c>
      <c r="Q257" s="115">
        <f>ROUND(P257+(P257*$R$447),0)</f>
        <v>0</v>
      </c>
      <c r="R257" s="120">
        <f t="shared" si="98"/>
        <v>0</v>
      </c>
      <c r="S257" s="106" t="str">
        <f>IF(OR(P257&lt;=0,P257&gt;J257,Q257&lt;=0,Q257&gt;K257,R257&lt;=0,R257&gt;L257,$R$451="NO CUMPLE"),"NO CUMPLE","CUMPLE")</f>
        <v>NO CUMPLE</v>
      </c>
      <c r="T257" s="121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2"/>
      <c r="CB257" s="12"/>
      <c r="CC257" s="12"/>
      <c r="CD257" s="12"/>
    </row>
    <row r="258" spans="1:82" ht="16.5" customHeight="1" x14ac:dyDescent="0.35">
      <c r="A258" s="96"/>
      <c r="C258" s="97"/>
      <c r="D258" s="98"/>
      <c r="E258" s="98"/>
      <c r="F258" s="98"/>
      <c r="G258" s="107" t="s">
        <v>58</v>
      </c>
      <c r="H258" s="100"/>
      <c r="I258" s="98"/>
      <c r="J258" s="101"/>
      <c r="K258" s="102"/>
      <c r="L258" s="108">
        <f>SUBTOTAL(9,L255:L257)</f>
        <v>67337314</v>
      </c>
      <c r="M258" s="45"/>
      <c r="N258" s="51"/>
      <c r="O258" s="11"/>
      <c r="P258" s="101"/>
      <c r="Q258" s="101"/>
      <c r="R258" s="109">
        <f>SUBTOTAL(9,R255:R257)</f>
        <v>0</v>
      </c>
      <c r="S258" s="110"/>
      <c r="T258" s="43"/>
    </row>
    <row r="259" spans="1:82" ht="13.15" customHeight="1" x14ac:dyDescent="0.45">
      <c r="A259" s="96"/>
      <c r="C259" s="90" t="s">
        <v>512</v>
      </c>
      <c r="D259" s="91" t="s">
        <v>107</v>
      </c>
      <c r="E259" s="62"/>
      <c r="F259" s="62"/>
      <c r="G259" s="63"/>
      <c r="H259" s="92"/>
      <c r="I259" s="93"/>
      <c r="J259" s="88"/>
      <c r="K259" s="94"/>
      <c r="L259" s="95"/>
      <c r="M259" s="45"/>
      <c r="N259" s="51"/>
      <c r="O259" s="10"/>
      <c r="P259" s="88"/>
      <c r="Q259" s="88"/>
      <c r="R259" s="88"/>
      <c r="S259" s="89"/>
      <c r="T259" s="43"/>
    </row>
    <row r="260" spans="1:82" s="111" customFormat="1" ht="13.15" x14ac:dyDescent="0.35">
      <c r="A260" s="96"/>
      <c r="C260" s="112" t="s">
        <v>513</v>
      </c>
      <c r="D260" s="113" t="s">
        <v>112</v>
      </c>
      <c r="E260" s="113"/>
      <c r="F260" s="113"/>
      <c r="G260" s="99" t="s">
        <v>113</v>
      </c>
      <c r="H260" s="114" t="s">
        <v>26</v>
      </c>
      <c r="I260" s="113">
        <v>68</v>
      </c>
      <c r="J260" s="115">
        <v>406295</v>
      </c>
      <c r="K260" s="116">
        <f>ROUND(J260+(J260*$L$447),0)</f>
        <v>528184</v>
      </c>
      <c r="L260" s="117">
        <f t="shared" ref="L260:L261" si="99">ROUND(I260*K260,0)</f>
        <v>35916512</v>
      </c>
      <c r="M260" s="118"/>
      <c r="N260" s="119"/>
      <c r="O260" s="13"/>
      <c r="P260" s="115">
        <f t="shared" ref="P260:P261" si="100">ROUND(O260,0)</f>
        <v>0</v>
      </c>
      <c r="Q260" s="115">
        <f>ROUND(P260+(P260*$R$447),0)</f>
        <v>0</v>
      </c>
      <c r="R260" s="120">
        <f t="shared" ref="R260:R261" si="101">ROUND(Q260*I260,0)</f>
        <v>0</v>
      </c>
      <c r="S260" s="106" t="str">
        <f>IF(OR(P260&lt;=0,P260&gt;J260,Q260&lt;=0,Q260&gt;K260,R260&lt;=0,R260&gt;L260,$R$451="NO CUMPLE"),"NO CUMPLE","CUMPLE")</f>
        <v>NO CUMPLE</v>
      </c>
      <c r="T260" s="121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12"/>
      <c r="BX260" s="12"/>
      <c r="BY260" s="12"/>
      <c r="BZ260" s="12"/>
      <c r="CA260" s="12"/>
      <c r="CB260" s="12"/>
      <c r="CC260" s="12"/>
      <c r="CD260" s="12"/>
    </row>
    <row r="261" spans="1:82" s="111" customFormat="1" ht="13.15" x14ac:dyDescent="0.35">
      <c r="A261" s="96"/>
      <c r="C261" s="112" t="s">
        <v>514</v>
      </c>
      <c r="D261" s="113" t="s">
        <v>115</v>
      </c>
      <c r="E261" s="113"/>
      <c r="F261" s="113"/>
      <c r="G261" s="99" t="s">
        <v>116</v>
      </c>
      <c r="H261" s="114" t="s">
        <v>26</v>
      </c>
      <c r="I261" s="113">
        <v>8</v>
      </c>
      <c r="J261" s="115">
        <v>222017</v>
      </c>
      <c r="K261" s="116">
        <f>ROUND(J261+(J261*$L$447),0)</f>
        <v>288622</v>
      </c>
      <c r="L261" s="117">
        <f t="shared" si="99"/>
        <v>2308976</v>
      </c>
      <c r="M261" s="118"/>
      <c r="N261" s="119"/>
      <c r="O261" s="13"/>
      <c r="P261" s="115">
        <f t="shared" si="100"/>
        <v>0</v>
      </c>
      <c r="Q261" s="115">
        <f>ROUND(P261+(P261*$R$447),0)</f>
        <v>0</v>
      </c>
      <c r="R261" s="120">
        <f t="shared" si="101"/>
        <v>0</v>
      </c>
      <c r="S261" s="106" t="str">
        <f>IF(OR(P261&lt;=0,P261&gt;J261,Q261&lt;=0,Q261&gt;K261,R261&lt;=0,R261&gt;L261,$R$451="NO CUMPLE"),"NO CUMPLE","CUMPLE")</f>
        <v>NO CUMPLE</v>
      </c>
      <c r="T261" s="121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</row>
    <row r="262" spans="1:82" ht="16.5" customHeight="1" x14ac:dyDescent="0.35">
      <c r="A262" s="96"/>
      <c r="C262" s="97"/>
      <c r="D262" s="98"/>
      <c r="E262" s="98"/>
      <c r="F262" s="98"/>
      <c r="G262" s="107" t="s">
        <v>58</v>
      </c>
      <c r="H262" s="100"/>
      <c r="I262" s="98"/>
      <c r="J262" s="101"/>
      <c r="K262" s="102"/>
      <c r="L262" s="108">
        <f>SUBTOTAL(9,L260:L261)</f>
        <v>38225488</v>
      </c>
      <c r="M262" s="45"/>
      <c r="N262" s="51"/>
      <c r="O262" s="11"/>
      <c r="P262" s="101"/>
      <c r="Q262" s="101"/>
      <c r="R262" s="109">
        <f>SUBTOTAL(9,R260:R261)</f>
        <v>0</v>
      </c>
      <c r="S262" s="110"/>
      <c r="T262" s="43"/>
    </row>
    <row r="263" spans="1:82" ht="13.15" customHeight="1" x14ac:dyDescent="0.45">
      <c r="A263" s="96"/>
      <c r="C263" s="90" t="s">
        <v>515</v>
      </c>
      <c r="D263" s="91" t="s">
        <v>118</v>
      </c>
      <c r="E263" s="62"/>
      <c r="F263" s="62"/>
      <c r="G263" s="63"/>
      <c r="H263" s="92"/>
      <c r="I263" s="93"/>
      <c r="J263" s="88"/>
      <c r="K263" s="94"/>
      <c r="L263" s="95"/>
      <c r="M263" s="45"/>
      <c r="N263" s="51"/>
      <c r="O263" s="10"/>
      <c r="P263" s="88"/>
      <c r="Q263" s="88"/>
      <c r="R263" s="88"/>
      <c r="S263" s="89"/>
      <c r="T263" s="43"/>
    </row>
    <row r="264" spans="1:82" s="111" customFormat="1" ht="13.15" x14ac:dyDescent="0.35">
      <c r="A264" s="96"/>
      <c r="C264" s="112" t="s">
        <v>516</v>
      </c>
      <c r="D264" s="113" t="s">
        <v>120</v>
      </c>
      <c r="E264" s="113"/>
      <c r="F264" s="113"/>
      <c r="G264" s="99" t="s">
        <v>121</v>
      </c>
      <c r="H264" s="114" t="s">
        <v>26</v>
      </c>
      <c r="I264" s="113">
        <v>12</v>
      </c>
      <c r="J264" s="115">
        <v>90197</v>
      </c>
      <c r="K264" s="116">
        <f>ROUND(J264+(J264*$L$447),0)</f>
        <v>117256</v>
      </c>
      <c r="L264" s="117">
        <f t="shared" ref="L264:L265" si="102">ROUND(I264*K264,0)</f>
        <v>1407072</v>
      </c>
      <c r="M264" s="118"/>
      <c r="N264" s="119"/>
      <c r="O264" s="13"/>
      <c r="P264" s="115">
        <f t="shared" ref="P264:P265" si="103">ROUND(O264,0)</f>
        <v>0</v>
      </c>
      <c r="Q264" s="115">
        <f>ROUND(P264+(P264*$R$447),0)</f>
        <v>0</v>
      </c>
      <c r="R264" s="120">
        <f t="shared" ref="R264:R265" si="104">ROUND(Q264*I264,0)</f>
        <v>0</v>
      </c>
      <c r="S264" s="106" t="str">
        <f>IF(OR(P264&lt;=0,P264&gt;J264,Q264&lt;=0,Q264&gt;K264,R264&lt;=0,R264&gt;L264,$R$451="NO CUMPLE"),"NO CUMPLE","CUMPLE")</f>
        <v>NO CUMPLE</v>
      </c>
      <c r="T264" s="121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2"/>
      <c r="CB264" s="12"/>
      <c r="CC264" s="12"/>
      <c r="CD264" s="12"/>
    </row>
    <row r="265" spans="1:82" s="111" customFormat="1" ht="13.15" x14ac:dyDescent="0.35">
      <c r="A265" s="96"/>
      <c r="C265" s="112" t="s">
        <v>517</v>
      </c>
      <c r="D265" s="113" t="s">
        <v>123</v>
      </c>
      <c r="E265" s="113"/>
      <c r="F265" s="113"/>
      <c r="G265" s="99" t="s">
        <v>124</v>
      </c>
      <c r="H265" s="114" t="s">
        <v>26</v>
      </c>
      <c r="I265" s="113">
        <v>16</v>
      </c>
      <c r="J265" s="115">
        <v>360129</v>
      </c>
      <c r="K265" s="116">
        <f>ROUND(J265+(J265*$L$447),0)</f>
        <v>468168</v>
      </c>
      <c r="L265" s="117">
        <f t="shared" si="102"/>
        <v>7490688</v>
      </c>
      <c r="M265" s="118"/>
      <c r="N265" s="119"/>
      <c r="O265" s="13"/>
      <c r="P265" s="115">
        <f t="shared" si="103"/>
        <v>0</v>
      </c>
      <c r="Q265" s="115">
        <f>ROUND(P265+(P265*$R$447),0)</f>
        <v>0</v>
      </c>
      <c r="R265" s="120">
        <f t="shared" si="104"/>
        <v>0</v>
      </c>
      <c r="S265" s="106" t="str">
        <f>IF(OR(P265&lt;=0,P265&gt;J265,Q265&lt;=0,Q265&gt;K265,R265&lt;=0,R265&gt;L265,$R$451="NO CUMPLE"),"NO CUMPLE","CUMPLE")</f>
        <v>NO CUMPLE</v>
      </c>
      <c r="T265" s="121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12"/>
      <c r="BX265" s="12"/>
      <c r="BY265" s="12"/>
      <c r="BZ265" s="12"/>
      <c r="CA265" s="12"/>
      <c r="CB265" s="12"/>
      <c r="CC265" s="12"/>
      <c r="CD265" s="12"/>
    </row>
    <row r="266" spans="1:82" ht="16.5" customHeight="1" x14ac:dyDescent="0.35">
      <c r="A266" s="96"/>
      <c r="C266" s="97"/>
      <c r="D266" s="98"/>
      <c r="E266" s="98"/>
      <c r="F266" s="98"/>
      <c r="G266" s="107" t="s">
        <v>58</v>
      </c>
      <c r="H266" s="100"/>
      <c r="I266" s="98"/>
      <c r="J266" s="101"/>
      <c r="K266" s="102"/>
      <c r="L266" s="108">
        <f>SUBTOTAL(9,L264:L265)</f>
        <v>8897760</v>
      </c>
      <c r="M266" s="45"/>
      <c r="N266" s="51"/>
      <c r="O266" s="11"/>
      <c r="P266" s="101"/>
      <c r="Q266" s="101"/>
      <c r="R266" s="109">
        <f>SUBTOTAL(9,R264:R265)</f>
        <v>0</v>
      </c>
      <c r="S266" s="110"/>
      <c r="T266" s="43"/>
    </row>
    <row r="267" spans="1:82" ht="13.15" customHeight="1" x14ac:dyDescent="0.45">
      <c r="A267" s="96"/>
      <c r="C267" s="90" t="s">
        <v>518</v>
      </c>
      <c r="D267" s="91" t="s">
        <v>126</v>
      </c>
      <c r="E267" s="62"/>
      <c r="F267" s="62"/>
      <c r="G267" s="63"/>
      <c r="H267" s="92"/>
      <c r="I267" s="93"/>
      <c r="J267" s="88"/>
      <c r="K267" s="94"/>
      <c r="L267" s="95"/>
      <c r="M267" s="45"/>
      <c r="N267" s="51"/>
      <c r="O267" s="10"/>
      <c r="P267" s="88"/>
      <c r="Q267" s="88"/>
      <c r="R267" s="88"/>
      <c r="S267" s="89"/>
      <c r="T267" s="43"/>
    </row>
    <row r="268" spans="1:82" s="111" customFormat="1" ht="13.15" x14ac:dyDescent="0.35">
      <c r="A268" s="96"/>
      <c r="C268" s="112" t="s">
        <v>519</v>
      </c>
      <c r="D268" s="113" t="s">
        <v>520</v>
      </c>
      <c r="E268" s="113"/>
      <c r="F268" s="113"/>
      <c r="G268" s="99" t="s">
        <v>521</v>
      </c>
      <c r="H268" s="114" t="s">
        <v>46</v>
      </c>
      <c r="I268" s="113">
        <v>1</v>
      </c>
      <c r="J268" s="115">
        <v>752657</v>
      </c>
      <c r="K268" s="116">
        <f t="shared" ref="K268:K274" si="105">ROUND(J268+(J268*$L$447),0)</f>
        <v>978454</v>
      </c>
      <c r="L268" s="117">
        <f t="shared" ref="L268:L274" si="106">ROUND(I268*K268,0)</f>
        <v>978454</v>
      </c>
      <c r="M268" s="118"/>
      <c r="N268" s="119"/>
      <c r="O268" s="13"/>
      <c r="P268" s="115">
        <f t="shared" ref="P268:P274" si="107">ROUND(O268,0)</f>
        <v>0</v>
      </c>
      <c r="Q268" s="115">
        <f t="shared" ref="Q268:Q274" si="108">ROUND(P268+(P268*$R$447),0)</f>
        <v>0</v>
      </c>
      <c r="R268" s="120">
        <f t="shared" ref="R268:R274" si="109">ROUND(Q268*I268,0)</f>
        <v>0</v>
      </c>
      <c r="S268" s="106" t="str">
        <f t="shared" ref="S268:S274" si="110">IF(OR(P268&lt;=0,P268&gt;J268,Q268&lt;=0,Q268&gt;K268,R268&lt;=0,R268&gt;L268,$R$451="NO CUMPLE"),"NO CUMPLE","CUMPLE")</f>
        <v>NO CUMPLE</v>
      </c>
      <c r="T268" s="121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12"/>
      <c r="BM268" s="12"/>
      <c r="BN268" s="12"/>
      <c r="BO268" s="12"/>
      <c r="BP268" s="12"/>
      <c r="BQ268" s="12"/>
      <c r="BR268" s="12"/>
      <c r="BS268" s="12"/>
      <c r="BT268" s="12"/>
      <c r="BU268" s="12"/>
      <c r="BV268" s="12"/>
      <c r="BW268" s="12"/>
      <c r="BX268" s="12"/>
      <c r="BY268" s="12"/>
      <c r="BZ268" s="12"/>
      <c r="CA268" s="12"/>
      <c r="CB268" s="12"/>
      <c r="CC268" s="12"/>
      <c r="CD268" s="12"/>
    </row>
    <row r="269" spans="1:82" s="111" customFormat="1" ht="25.5" x14ac:dyDescent="0.35">
      <c r="A269" s="96"/>
      <c r="C269" s="112" t="s">
        <v>522</v>
      </c>
      <c r="D269" s="113" t="s">
        <v>523</v>
      </c>
      <c r="E269" s="113"/>
      <c r="F269" s="113"/>
      <c r="G269" s="99" t="s">
        <v>524</v>
      </c>
      <c r="H269" s="114" t="s">
        <v>38</v>
      </c>
      <c r="I269" s="113">
        <v>320</v>
      </c>
      <c r="J269" s="115">
        <v>16862</v>
      </c>
      <c r="K269" s="116">
        <f t="shared" si="105"/>
        <v>21921</v>
      </c>
      <c r="L269" s="117">
        <f t="shared" si="106"/>
        <v>7014720</v>
      </c>
      <c r="M269" s="118"/>
      <c r="N269" s="119"/>
      <c r="O269" s="13"/>
      <c r="P269" s="115">
        <f t="shared" si="107"/>
        <v>0</v>
      </c>
      <c r="Q269" s="115">
        <f t="shared" si="108"/>
        <v>0</v>
      </c>
      <c r="R269" s="120">
        <f t="shared" si="109"/>
        <v>0</v>
      </c>
      <c r="S269" s="106" t="str">
        <f t="shared" si="110"/>
        <v>NO CUMPLE</v>
      </c>
      <c r="T269" s="121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12"/>
      <c r="BM269" s="12"/>
      <c r="BN269" s="12"/>
      <c r="BO269" s="12"/>
      <c r="BP269" s="12"/>
      <c r="BQ269" s="12"/>
      <c r="BR269" s="12"/>
      <c r="BS269" s="12"/>
      <c r="BT269" s="12"/>
      <c r="BU269" s="12"/>
      <c r="BV269" s="12"/>
      <c r="BW269" s="12"/>
      <c r="BX269" s="12"/>
      <c r="BY269" s="12"/>
      <c r="BZ269" s="12"/>
      <c r="CA269" s="12"/>
      <c r="CB269" s="12"/>
      <c r="CC269" s="12"/>
      <c r="CD269" s="12"/>
    </row>
    <row r="270" spans="1:82" s="111" customFormat="1" ht="13.15" x14ac:dyDescent="0.35">
      <c r="A270" s="96"/>
      <c r="C270" s="112" t="s">
        <v>525</v>
      </c>
      <c r="D270" s="113" t="s">
        <v>526</v>
      </c>
      <c r="E270" s="113"/>
      <c r="F270" s="113"/>
      <c r="G270" s="99" t="s">
        <v>527</v>
      </c>
      <c r="H270" s="114" t="s">
        <v>46</v>
      </c>
      <c r="I270" s="113">
        <v>24</v>
      </c>
      <c r="J270" s="115">
        <v>123964</v>
      </c>
      <c r="K270" s="116">
        <f t="shared" si="105"/>
        <v>161153</v>
      </c>
      <c r="L270" s="117">
        <f t="shared" si="106"/>
        <v>3867672</v>
      </c>
      <c r="M270" s="118"/>
      <c r="N270" s="119"/>
      <c r="O270" s="13"/>
      <c r="P270" s="115">
        <f t="shared" si="107"/>
        <v>0</v>
      </c>
      <c r="Q270" s="115">
        <f t="shared" si="108"/>
        <v>0</v>
      </c>
      <c r="R270" s="120">
        <f t="shared" si="109"/>
        <v>0</v>
      </c>
      <c r="S270" s="106" t="str">
        <f t="shared" si="110"/>
        <v>NO CUMPLE</v>
      </c>
      <c r="T270" s="121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12"/>
      <c r="BM270" s="12"/>
      <c r="BN270" s="12"/>
      <c r="BO270" s="12"/>
      <c r="BP270" s="12"/>
      <c r="BQ270" s="12"/>
      <c r="BR270" s="12"/>
      <c r="BS270" s="12"/>
      <c r="BT270" s="12"/>
      <c r="BU270" s="12"/>
      <c r="BV270" s="12"/>
      <c r="BW270" s="12"/>
      <c r="BX270" s="12"/>
      <c r="BY270" s="12"/>
      <c r="BZ270" s="12"/>
      <c r="CA270" s="12"/>
      <c r="CB270" s="12"/>
      <c r="CC270" s="12"/>
      <c r="CD270" s="12"/>
    </row>
    <row r="271" spans="1:82" s="111" customFormat="1" ht="25.5" x14ac:dyDescent="0.35">
      <c r="A271" s="96"/>
      <c r="C271" s="112" t="s">
        <v>528</v>
      </c>
      <c r="D271" s="113" t="s">
        <v>529</v>
      </c>
      <c r="E271" s="113"/>
      <c r="F271" s="113"/>
      <c r="G271" s="99" t="s">
        <v>530</v>
      </c>
      <c r="H271" s="114" t="s">
        <v>46</v>
      </c>
      <c r="I271" s="113">
        <v>24</v>
      </c>
      <c r="J271" s="115">
        <v>184058</v>
      </c>
      <c r="K271" s="116">
        <f t="shared" si="105"/>
        <v>239275</v>
      </c>
      <c r="L271" s="117">
        <f t="shared" si="106"/>
        <v>5742600</v>
      </c>
      <c r="M271" s="118"/>
      <c r="N271" s="119"/>
      <c r="O271" s="13"/>
      <c r="P271" s="115">
        <f t="shared" si="107"/>
        <v>0</v>
      </c>
      <c r="Q271" s="115">
        <f t="shared" si="108"/>
        <v>0</v>
      </c>
      <c r="R271" s="120">
        <f t="shared" si="109"/>
        <v>0</v>
      </c>
      <c r="S271" s="106" t="str">
        <f t="shared" si="110"/>
        <v>NO CUMPLE</v>
      </c>
      <c r="T271" s="121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12"/>
      <c r="BM271" s="12"/>
      <c r="BN271" s="12"/>
      <c r="BO271" s="12"/>
      <c r="BP271" s="12"/>
      <c r="BQ271" s="12"/>
      <c r="BR271" s="12"/>
      <c r="BS271" s="12"/>
      <c r="BT271" s="12"/>
      <c r="BU271" s="12"/>
      <c r="BV271" s="12"/>
      <c r="BW271" s="12"/>
      <c r="BX271" s="12"/>
      <c r="BY271" s="12"/>
      <c r="BZ271" s="12"/>
      <c r="CA271" s="12"/>
      <c r="CB271" s="12"/>
      <c r="CC271" s="12"/>
      <c r="CD271" s="12"/>
    </row>
    <row r="272" spans="1:82" s="111" customFormat="1" ht="38.25" x14ac:dyDescent="0.35">
      <c r="A272" s="96"/>
      <c r="C272" s="112" t="s">
        <v>531</v>
      </c>
      <c r="D272" s="113" t="s">
        <v>532</v>
      </c>
      <c r="E272" s="113"/>
      <c r="F272" s="113"/>
      <c r="G272" s="99" t="s">
        <v>533</v>
      </c>
      <c r="H272" s="114" t="s">
        <v>46</v>
      </c>
      <c r="I272" s="113">
        <v>4</v>
      </c>
      <c r="J272" s="115">
        <v>119975</v>
      </c>
      <c r="K272" s="116">
        <f t="shared" si="105"/>
        <v>155968</v>
      </c>
      <c r="L272" s="117">
        <f t="shared" si="106"/>
        <v>623872</v>
      </c>
      <c r="M272" s="118"/>
      <c r="N272" s="119"/>
      <c r="O272" s="13"/>
      <c r="P272" s="115">
        <f t="shared" si="107"/>
        <v>0</v>
      </c>
      <c r="Q272" s="115">
        <f t="shared" si="108"/>
        <v>0</v>
      </c>
      <c r="R272" s="120">
        <f t="shared" si="109"/>
        <v>0</v>
      </c>
      <c r="S272" s="106" t="str">
        <f t="shared" si="110"/>
        <v>NO CUMPLE</v>
      </c>
      <c r="T272" s="121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  <c r="BL272" s="12"/>
      <c r="BM272" s="12"/>
      <c r="BN272" s="12"/>
      <c r="BO272" s="12"/>
      <c r="BP272" s="12"/>
      <c r="BQ272" s="12"/>
      <c r="BR272" s="12"/>
      <c r="BS272" s="12"/>
      <c r="BT272" s="12"/>
      <c r="BU272" s="12"/>
      <c r="BV272" s="12"/>
      <c r="BW272" s="12"/>
      <c r="BX272" s="12"/>
      <c r="BY272" s="12"/>
      <c r="BZ272" s="12"/>
      <c r="CA272" s="12"/>
      <c r="CB272" s="12"/>
      <c r="CC272" s="12"/>
      <c r="CD272" s="12"/>
    </row>
    <row r="273" spans="1:82" s="111" customFormat="1" ht="76.5" x14ac:dyDescent="0.35">
      <c r="A273" s="96"/>
      <c r="C273" s="112" t="s">
        <v>534</v>
      </c>
      <c r="D273" s="113" t="s">
        <v>535</v>
      </c>
      <c r="E273" s="113"/>
      <c r="F273" s="113"/>
      <c r="G273" s="99" t="s">
        <v>536</v>
      </c>
      <c r="H273" s="114" t="s">
        <v>46</v>
      </c>
      <c r="I273" s="113">
        <v>1</v>
      </c>
      <c r="J273" s="115">
        <v>21565145</v>
      </c>
      <c r="K273" s="116">
        <f t="shared" si="105"/>
        <v>28034689</v>
      </c>
      <c r="L273" s="117">
        <f t="shared" si="106"/>
        <v>28034689</v>
      </c>
      <c r="M273" s="118"/>
      <c r="N273" s="119"/>
      <c r="O273" s="13"/>
      <c r="P273" s="115">
        <f t="shared" si="107"/>
        <v>0</v>
      </c>
      <c r="Q273" s="115">
        <f t="shared" si="108"/>
        <v>0</v>
      </c>
      <c r="R273" s="120">
        <f t="shared" si="109"/>
        <v>0</v>
      </c>
      <c r="S273" s="106" t="str">
        <f t="shared" si="110"/>
        <v>NO CUMPLE</v>
      </c>
      <c r="T273" s="121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12"/>
      <c r="BN273" s="12"/>
      <c r="BO273" s="12"/>
      <c r="BP273" s="12"/>
      <c r="BQ273" s="12"/>
      <c r="BR273" s="12"/>
      <c r="BS273" s="12"/>
      <c r="BT273" s="12"/>
      <c r="BU273" s="12"/>
      <c r="BV273" s="12"/>
      <c r="BW273" s="12"/>
      <c r="BX273" s="12"/>
      <c r="BY273" s="12"/>
      <c r="BZ273" s="12"/>
      <c r="CA273" s="12"/>
      <c r="CB273" s="12"/>
      <c r="CC273" s="12"/>
      <c r="CD273" s="12"/>
    </row>
    <row r="274" spans="1:82" s="111" customFormat="1" ht="25.5" x14ac:dyDescent="0.35">
      <c r="A274" s="96"/>
      <c r="C274" s="112" t="s">
        <v>537</v>
      </c>
      <c r="D274" s="113" t="s">
        <v>538</v>
      </c>
      <c r="E274" s="113"/>
      <c r="F274" s="113"/>
      <c r="G274" s="99" t="s">
        <v>539</v>
      </c>
      <c r="H274" s="114" t="s">
        <v>46</v>
      </c>
      <c r="I274" s="113">
        <v>18</v>
      </c>
      <c r="J274" s="115">
        <v>314295</v>
      </c>
      <c r="K274" s="116">
        <f t="shared" si="105"/>
        <v>408584</v>
      </c>
      <c r="L274" s="117">
        <f t="shared" si="106"/>
        <v>7354512</v>
      </c>
      <c r="M274" s="118"/>
      <c r="N274" s="119"/>
      <c r="O274" s="13"/>
      <c r="P274" s="115">
        <f t="shared" si="107"/>
        <v>0</v>
      </c>
      <c r="Q274" s="115">
        <f t="shared" si="108"/>
        <v>0</v>
      </c>
      <c r="R274" s="120">
        <f t="shared" si="109"/>
        <v>0</v>
      </c>
      <c r="S274" s="106" t="str">
        <f t="shared" si="110"/>
        <v>NO CUMPLE</v>
      </c>
      <c r="T274" s="121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  <c r="BR274" s="12"/>
      <c r="BS274" s="12"/>
      <c r="BT274" s="12"/>
      <c r="BU274" s="12"/>
      <c r="BV274" s="12"/>
      <c r="BW274" s="12"/>
      <c r="BX274" s="12"/>
      <c r="BY274" s="12"/>
      <c r="BZ274" s="12"/>
      <c r="CA274" s="12"/>
      <c r="CB274" s="12"/>
      <c r="CC274" s="12"/>
      <c r="CD274" s="12"/>
    </row>
    <row r="275" spans="1:82" ht="16.5" customHeight="1" x14ac:dyDescent="0.35">
      <c r="A275" s="96"/>
      <c r="C275" s="97"/>
      <c r="D275" s="98"/>
      <c r="E275" s="98"/>
      <c r="F275" s="98"/>
      <c r="G275" s="107" t="s">
        <v>58</v>
      </c>
      <c r="H275" s="100"/>
      <c r="I275" s="98"/>
      <c r="J275" s="101"/>
      <c r="K275" s="102"/>
      <c r="L275" s="108">
        <f>SUBTOTAL(9,L268:L274)</f>
        <v>53616519</v>
      </c>
      <c r="M275" s="45"/>
      <c r="N275" s="51"/>
      <c r="O275" s="11"/>
      <c r="P275" s="101"/>
      <c r="Q275" s="101"/>
      <c r="R275" s="109">
        <f>SUBTOTAL(9,R268:R274)</f>
        <v>0</v>
      </c>
      <c r="S275" s="110"/>
      <c r="T275" s="43"/>
    </row>
    <row r="276" spans="1:82" ht="13.15" customHeight="1" x14ac:dyDescent="0.45">
      <c r="A276" s="96"/>
      <c r="C276" s="90" t="s">
        <v>540</v>
      </c>
      <c r="D276" s="91" t="s">
        <v>541</v>
      </c>
      <c r="E276" s="62"/>
      <c r="F276" s="62"/>
      <c r="G276" s="63"/>
      <c r="H276" s="92"/>
      <c r="I276" s="93"/>
      <c r="J276" s="88"/>
      <c r="K276" s="94"/>
      <c r="L276" s="95"/>
      <c r="M276" s="45"/>
      <c r="N276" s="51"/>
      <c r="O276" s="10"/>
      <c r="P276" s="88"/>
      <c r="Q276" s="88"/>
      <c r="R276" s="88"/>
      <c r="S276" s="89"/>
      <c r="T276" s="43"/>
    </row>
    <row r="277" spans="1:82" s="111" customFormat="1" ht="25.5" x14ac:dyDescent="0.35">
      <c r="A277" s="96"/>
      <c r="C277" s="112" t="s">
        <v>542</v>
      </c>
      <c r="D277" s="113" t="s">
        <v>543</v>
      </c>
      <c r="E277" s="113"/>
      <c r="F277" s="113"/>
      <c r="G277" s="99" t="s">
        <v>544</v>
      </c>
      <c r="H277" s="114" t="s">
        <v>38</v>
      </c>
      <c r="I277" s="113">
        <v>25</v>
      </c>
      <c r="J277" s="115">
        <v>255573</v>
      </c>
      <c r="K277" s="116">
        <f>ROUND(J277+(J277*$L$447),0)</f>
        <v>332245</v>
      </c>
      <c r="L277" s="117">
        <f t="shared" ref="L277:L278" si="111">ROUND(I277*K277,0)</f>
        <v>8306125</v>
      </c>
      <c r="M277" s="118"/>
      <c r="N277" s="119"/>
      <c r="O277" s="13"/>
      <c r="P277" s="115">
        <f t="shared" ref="P277:P278" si="112">ROUND(O277,0)</f>
        <v>0</v>
      </c>
      <c r="Q277" s="115">
        <f>ROUND(P277+(P277*$R$447),0)</f>
        <v>0</v>
      </c>
      <c r="R277" s="120">
        <f t="shared" ref="R277:R278" si="113">ROUND(Q277*I277,0)</f>
        <v>0</v>
      </c>
      <c r="S277" s="106" t="str">
        <f>IF(OR(P277&lt;=0,P277&gt;J277,Q277&lt;=0,Q277&gt;K277,R277&lt;=0,R277&gt;L277,$R$451="NO CUMPLE"),"NO CUMPLE","CUMPLE")</f>
        <v>NO CUMPLE</v>
      </c>
      <c r="T277" s="121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12"/>
      <c r="BX277" s="12"/>
      <c r="BY277" s="12"/>
      <c r="BZ277" s="12"/>
      <c r="CA277" s="12"/>
      <c r="CB277" s="12"/>
      <c r="CC277" s="12"/>
      <c r="CD277" s="12"/>
    </row>
    <row r="278" spans="1:82" s="111" customFormat="1" ht="13.15" x14ac:dyDescent="0.35">
      <c r="A278" s="96"/>
      <c r="C278" s="112" t="s">
        <v>545</v>
      </c>
      <c r="D278" s="113" t="s">
        <v>175</v>
      </c>
      <c r="E278" s="113"/>
      <c r="F278" s="113"/>
      <c r="G278" s="99" t="s">
        <v>176</v>
      </c>
      <c r="H278" s="114" t="s">
        <v>26</v>
      </c>
      <c r="I278" s="113">
        <v>350</v>
      </c>
      <c r="J278" s="115">
        <v>3115</v>
      </c>
      <c r="K278" s="116">
        <f>ROUND(J278+(J278*$L$447),0)</f>
        <v>4050</v>
      </c>
      <c r="L278" s="117">
        <f t="shared" si="111"/>
        <v>1417500</v>
      </c>
      <c r="M278" s="118"/>
      <c r="N278" s="119"/>
      <c r="O278" s="13"/>
      <c r="P278" s="115">
        <f t="shared" si="112"/>
        <v>0</v>
      </c>
      <c r="Q278" s="115">
        <f>ROUND(P278+(P278*$R$447),0)</f>
        <v>0</v>
      </c>
      <c r="R278" s="120">
        <f t="shared" si="113"/>
        <v>0</v>
      </c>
      <c r="S278" s="106" t="str">
        <f>IF(OR(P278&lt;=0,P278&gt;J278,Q278&lt;=0,Q278&gt;K278,R278&lt;=0,R278&gt;L278,$R$451="NO CUMPLE"),"NO CUMPLE","CUMPLE")</f>
        <v>NO CUMPLE</v>
      </c>
      <c r="T278" s="121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12"/>
      <c r="BX278" s="12"/>
      <c r="BY278" s="12"/>
      <c r="BZ278" s="12"/>
      <c r="CA278" s="12"/>
      <c r="CB278" s="12"/>
      <c r="CC278" s="12"/>
      <c r="CD278" s="12"/>
    </row>
    <row r="279" spans="1:82" ht="16.5" customHeight="1" x14ac:dyDescent="0.35">
      <c r="A279" s="96"/>
      <c r="C279" s="97"/>
      <c r="D279" s="98"/>
      <c r="E279" s="98"/>
      <c r="F279" s="98"/>
      <c r="G279" s="107" t="s">
        <v>58</v>
      </c>
      <c r="H279" s="100"/>
      <c r="I279" s="98"/>
      <c r="J279" s="101"/>
      <c r="K279" s="102"/>
      <c r="L279" s="108">
        <f>SUBTOTAL(9,L277:L278)</f>
        <v>9723625</v>
      </c>
      <c r="M279" s="45"/>
      <c r="N279" s="51"/>
      <c r="O279" s="11"/>
      <c r="P279" s="101"/>
      <c r="Q279" s="101"/>
      <c r="R279" s="109">
        <f>SUBTOTAL(9,R277:R278)</f>
        <v>0</v>
      </c>
      <c r="S279" s="110"/>
      <c r="T279" s="43"/>
    </row>
    <row r="280" spans="1:82" ht="13.15" customHeight="1" x14ac:dyDescent="0.45">
      <c r="A280" s="96"/>
      <c r="C280" s="90" t="s">
        <v>546</v>
      </c>
      <c r="D280" s="91" t="s">
        <v>189</v>
      </c>
      <c r="E280" s="62"/>
      <c r="F280" s="62"/>
      <c r="G280" s="63"/>
      <c r="H280" s="92"/>
      <c r="I280" s="93"/>
      <c r="J280" s="88"/>
      <c r="K280" s="94"/>
      <c r="L280" s="95"/>
      <c r="M280" s="45"/>
      <c r="N280" s="51"/>
      <c r="O280" s="10"/>
      <c r="P280" s="88"/>
      <c r="Q280" s="88"/>
      <c r="R280" s="88"/>
      <c r="S280" s="89"/>
      <c r="T280" s="43"/>
    </row>
    <row r="281" spans="1:82" s="111" customFormat="1" ht="25.5" x14ac:dyDescent="0.35">
      <c r="A281" s="96"/>
      <c r="C281" s="112" t="s">
        <v>547</v>
      </c>
      <c r="D281" s="113" t="s">
        <v>191</v>
      </c>
      <c r="E281" s="113"/>
      <c r="F281" s="113"/>
      <c r="G281" s="99" t="s">
        <v>192</v>
      </c>
      <c r="H281" s="114" t="s">
        <v>46</v>
      </c>
      <c r="I281" s="113">
        <v>2</v>
      </c>
      <c r="J281" s="115">
        <v>261698</v>
      </c>
      <c r="K281" s="116">
        <f t="shared" ref="K281:K292" si="114">ROUND(J281+(J281*$L$447),0)</f>
        <v>340207</v>
      </c>
      <c r="L281" s="117">
        <f t="shared" ref="L281:L292" si="115">ROUND(I281*K281,0)</f>
        <v>680414</v>
      </c>
      <c r="M281" s="118"/>
      <c r="N281" s="119"/>
      <c r="O281" s="13"/>
      <c r="P281" s="115">
        <f t="shared" ref="P281:P292" si="116">ROUND(O281,0)</f>
        <v>0</v>
      </c>
      <c r="Q281" s="115">
        <f t="shared" ref="Q281:Q292" si="117">ROUND(P281+(P281*$R$447),0)</f>
        <v>0</v>
      </c>
      <c r="R281" s="120">
        <f t="shared" ref="R281:R292" si="118">ROUND(Q281*I281,0)</f>
        <v>0</v>
      </c>
      <c r="S281" s="106" t="str">
        <f t="shared" ref="S281:S292" si="119">IF(OR(P281&lt;=0,P281&gt;J281,Q281&lt;=0,Q281&gt;K281,R281&lt;=0,R281&gt;L281,$R$451="NO CUMPLE"),"NO CUMPLE","CUMPLE")</f>
        <v>NO CUMPLE</v>
      </c>
      <c r="T281" s="121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  <c r="BR281" s="12"/>
      <c r="BS281" s="12"/>
      <c r="BT281" s="12"/>
      <c r="BU281" s="12"/>
      <c r="BV281" s="12"/>
      <c r="BW281" s="12"/>
      <c r="BX281" s="12"/>
      <c r="BY281" s="12"/>
      <c r="BZ281" s="12"/>
      <c r="CA281" s="12"/>
      <c r="CB281" s="12"/>
      <c r="CC281" s="12"/>
      <c r="CD281" s="12"/>
    </row>
    <row r="282" spans="1:82" s="111" customFormat="1" ht="25.5" x14ac:dyDescent="0.35">
      <c r="A282" s="96"/>
      <c r="C282" s="112" t="s">
        <v>548</v>
      </c>
      <c r="D282" s="113" t="s">
        <v>194</v>
      </c>
      <c r="E282" s="113"/>
      <c r="F282" s="113"/>
      <c r="G282" s="99" t="s">
        <v>195</v>
      </c>
      <c r="H282" s="114" t="s">
        <v>46</v>
      </c>
      <c r="I282" s="113">
        <v>2</v>
      </c>
      <c r="J282" s="115">
        <v>1267187</v>
      </c>
      <c r="K282" s="116">
        <f t="shared" si="114"/>
        <v>1647343</v>
      </c>
      <c r="L282" s="117">
        <f t="shared" si="115"/>
        <v>3294686</v>
      </c>
      <c r="M282" s="118"/>
      <c r="N282" s="119"/>
      <c r="O282" s="13"/>
      <c r="P282" s="115">
        <f t="shared" si="116"/>
        <v>0</v>
      </c>
      <c r="Q282" s="115">
        <f t="shared" si="117"/>
        <v>0</v>
      </c>
      <c r="R282" s="120">
        <f t="shared" si="118"/>
        <v>0</v>
      </c>
      <c r="S282" s="106" t="str">
        <f t="shared" si="119"/>
        <v>NO CUMPLE</v>
      </c>
      <c r="T282" s="121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  <c r="BR282" s="12"/>
      <c r="BS282" s="12"/>
      <c r="BT282" s="12"/>
      <c r="BU282" s="12"/>
      <c r="BV282" s="12"/>
      <c r="BW282" s="12"/>
      <c r="BX282" s="12"/>
      <c r="BY282" s="12"/>
      <c r="BZ282" s="12"/>
      <c r="CA282" s="12"/>
      <c r="CB282" s="12"/>
      <c r="CC282" s="12"/>
      <c r="CD282" s="12"/>
    </row>
    <row r="283" spans="1:82" s="111" customFormat="1" ht="25.5" x14ac:dyDescent="0.35">
      <c r="A283" s="96"/>
      <c r="C283" s="112" t="s">
        <v>549</v>
      </c>
      <c r="D283" s="113" t="s">
        <v>197</v>
      </c>
      <c r="E283" s="113"/>
      <c r="F283" s="113"/>
      <c r="G283" s="99" t="s">
        <v>198</v>
      </c>
      <c r="H283" s="114" t="s">
        <v>46</v>
      </c>
      <c r="I283" s="113">
        <v>2</v>
      </c>
      <c r="J283" s="115">
        <v>513678</v>
      </c>
      <c r="K283" s="116">
        <f t="shared" si="114"/>
        <v>667781</v>
      </c>
      <c r="L283" s="117">
        <f t="shared" si="115"/>
        <v>1335562</v>
      </c>
      <c r="M283" s="118"/>
      <c r="N283" s="119"/>
      <c r="O283" s="13"/>
      <c r="P283" s="115">
        <f t="shared" si="116"/>
        <v>0</v>
      </c>
      <c r="Q283" s="115">
        <f t="shared" si="117"/>
        <v>0</v>
      </c>
      <c r="R283" s="120">
        <f t="shared" si="118"/>
        <v>0</v>
      </c>
      <c r="S283" s="106" t="str">
        <f t="shared" si="119"/>
        <v>NO CUMPLE</v>
      </c>
      <c r="T283" s="121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  <c r="BR283" s="12"/>
      <c r="BS283" s="12"/>
      <c r="BT283" s="12"/>
      <c r="BU283" s="12"/>
      <c r="BV283" s="12"/>
      <c r="BW283" s="12"/>
      <c r="BX283" s="12"/>
      <c r="BY283" s="12"/>
      <c r="BZ283" s="12"/>
      <c r="CA283" s="12"/>
      <c r="CB283" s="12"/>
      <c r="CC283" s="12"/>
      <c r="CD283" s="12"/>
    </row>
    <row r="284" spans="1:82" s="111" customFormat="1" ht="13.15" x14ac:dyDescent="0.35">
      <c r="A284" s="96"/>
      <c r="C284" s="112" t="s">
        <v>550</v>
      </c>
      <c r="D284" s="113" t="s">
        <v>200</v>
      </c>
      <c r="E284" s="113"/>
      <c r="F284" s="113"/>
      <c r="G284" s="99" t="s">
        <v>201</v>
      </c>
      <c r="H284" s="114" t="s">
        <v>46</v>
      </c>
      <c r="I284" s="113">
        <v>2</v>
      </c>
      <c r="J284" s="115">
        <v>466729</v>
      </c>
      <c r="K284" s="116">
        <f t="shared" si="114"/>
        <v>606748</v>
      </c>
      <c r="L284" s="117">
        <f t="shared" si="115"/>
        <v>1213496</v>
      </c>
      <c r="M284" s="118"/>
      <c r="N284" s="119"/>
      <c r="O284" s="13"/>
      <c r="P284" s="115">
        <f t="shared" si="116"/>
        <v>0</v>
      </c>
      <c r="Q284" s="115">
        <f t="shared" si="117"/>
        <v>0</v>
      </c>
      <c r="R284" s="120">
        <f t="shared" si="118"/>
        <v>0</v>
      </c>
      <c r="S284" s="106" t="str">
        <f t="shared" si="119"/>
        <v>NO CUMPLE</v>
      </c>
      <c r="T284" s="121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  <c r="BJ284" s="12"/>
      <c r="BK284" s="12"/>
      <c r="BL284" s="12"/>
      <c r="BM284" s="12"/>
      <c r="BN284" s="12"/>
      <c r="BO284" s="12"/>
      <c r="BP284" s="12"/>
      <c r="BQ284" s="12"/>
      <c r="BR284" s="12"/>
      <c r="BS284" s="12"/>
      <c r="BT284" s="12"/>
      <c r="BU284" s="12"/>
      <c r="BV284" s="12"/>
      <c r="BW284" s="12"/>
      <c r="BX284" s="12"/>
      <c r="BY284" s="12"/>
      <c r="BZ284" s="12"/>
      <c r="CA284" s="12"/>
      <c r="CB284" s="12"/>
      <c r="CC284" s="12"/>
      <c r="CD284" s="12"/>
    </row>
    <row r="285" spans="1:82" s="111" customFormat="1" ht="13.15" x14ac:dyDescent="0.35">
      <c r="A285" s="96"/>
      <c r="C285" s="112" t="s">
        <v>551</v>
      </c>
      <c r="D285" s="113" t="s">
        <v>203</v>
      </c>
      <c r="E285" s="113"/>
      <c r="F285" s="113"/>
      <c r="G285" s="99" t="s">
        <v>204</v>
      </c>
      <c r="H285" s="114" t="s">
        <v>46</v>
      </c>
      <c r="I285" s="113">
        <v>2</v>
      </c>
      <c r="J285" s="115">
        <v>133020</v>
      </c>
      <c r="K285" s="116">
        <f t="shared" si="114"/>
        <v>172926</v>
      </c>
      <c r="L285" s="117">
        <f t="shared" si="115"/>
        <v>345852</v>
      </c>
      <c r="M285" s="118"/>
      <c r="N285" s="119"/>
      <c r="O285" s="13"/>
      <c r="P285" s="115">
        <f t="shared" si="116"/>
        <v>0</v>
      </c>
      <c r="Q285" s="115">
        <f t="shared" si="117"/>
        <v>0</v>
      </c>
      <c r="R285" s="120">
        <f t="shared" si="118"/>
        <v>0</v>
      </c>
      <c r="S285" s="106" t="str">
        <f t="shared" si="119"/>
        <v>NO CUMPLE</v>
      </c>
      <c r="T285" s="121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12"/>
      <c r="BN285" s="12"/>
      <c r="BO285" s="12"/>
      <c r="BP285" s="12"/>
      <c r="BQ285" s="12"/>
      <c r="BR285" s="12"/>
      <c r="BS285" s="12"/>
      <c r="BT285" s="12"/>
      <c r="BU285" s="12"/>
      <c r="BV285" s="12"/>
      <c r="BW285" s="12"/>
      <c r="BX285" s="12"/>
      <c r="BY285" s="12"/>
      <c r="BZ285" s="12"/>
      <c r="CA285" s="12"/>
      <c r="CB285" s="12"/>
      <c r="CC285" s="12"/>
      <c r="CD285" s="12"/>
    </row>
    <row r="286" spans="1:82" s="111" customFormat="1" ht="25.5" x14ac:dyDescent="0.35">
      <c r="A286" s="96"/>
      <c r="C286" s="112" t="s">
        <v>552</v>
      </c>
      <c r="D286" s="113" t="s">
        <v>206</v>
      </c>
      <c r="E286" s="113"/>
      <c r="F286" s="113"/>
      <c r="G286" s="99" t="s">
        <v>207</v>
      </c>
      <c r="H286" s="114" t="s">
        <v>46</v>
      </c>
      <c r="I286" s="113">
        <v>2</v>
      </c>
      <c r="J286" s="115">
        <v>170163</v>
      </c>
      <c r="K286" s="116">
        <f t="shared" si="114"/>
        <v>221212</v>
      </c>
      <c r="L286" s="117">
        <f t="shared" si="115"/>
        <v>442424</v>
      </c>
      <c r="M286" s="118"/>
      <c r="N286" s="119"/>
      <c r="O286" s="13"/>
      <c r="P286" s="115">
        <f t="shared" si="116"/>
        <v>0</v>
      </c>
      <c r="Q286" s="115">
        <f t="shared" si="117"/>
        <v>0</v>
      </c>
      <c r="R286" s="120">
        <f t="shared" si="118"/>
        <v>0</v>
      </c>
      <c r="S286" s="106" t="str">
        <f t="shared" si="119"/>
        <v>NO CUMPLE</v>
      </c>
      <c r="T286" s="121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12"/>
      <c r="BN286" s="12"/>
      <c r="BO286" s="12"/>
      <c r="BP286" s="12"/>
      <c r="BQ286" s="12"/>
      <c r="BR286" s="12"/>
      <c r="BS286" s="12"/>
      <c r="BT286" s="12"/>
      <c r="BU286" s="12"/>
      <c r="BV286" s="12"/>
      <c r="BW286" s="12"/>
      <c r="BX286" s="12"/>
      <c r="BY286" s="12"/>
      <c r="BZ286" s="12"/>
      <c r="CA286" s="12"/>
      <c r="CB286" s="12"/>
      <c r="CC286" s="12"/>
      <c r="CD286" s="12"/>
    </row>
    <row r="287" spans="1:82" s="111" customFormat="1" ht="13.15" x14ac:dyDescent="0.35">
      <c r="A287" s="96"/>
      <c r="C287" s="112" t="s">
        <v>553</v>
      </c>
      <c r="D287" s="113" t="s">
        <v>209</v>
      </c>
      <c r="E287" s="113"/>
      <c r="F287" s="113"/>
      <c r="G287" s="99" t="s">
        <v>210</v>
      </c>
      <c r="H287" s="114" t="s">
        <v>46</v>
      </c>
      <c r="I287" s="113">
        <v>4</v>
      </c>
      <c r="J287" s="115">
        <v>177193</v>
      </c>
      <c r="K287" s="116">
        <f t="shared" si="114"/>
        <v>230351</v>
      </c>
      <c r="L287" s="117">
        <f t="shared" si="115"/>
        <v>921404</v>
      </c>
      <c r="M287" s="118"/>
      <c r="N287" s="119"/>
      <c r="O287" s="13"/>
      <c r="P287" s="115">
        <f t="shared" si="116"/>
        <v>0</v>
      </c>
      <c r="Q287" s="115">
        <f t="shared" si="117"/>
        <v>0</v>
      </c>
      <c r="R287" s="120">
        <f t="shared" si="118"/>
        <v>0</v>
      </c>
      <c r="S287" s="106" t="str">
        <f t="shared" si="119"/>
        <v>NO CUMPLE</v>
      </c>
      <c r="T287" s="121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12"/>
      <c r="BN287" s="12"/>
      <c r="BO287" s="12"/>
      <c r="BP287" s="12"/>
      <c r="BQ287" s="12"/>
      <c r="BR287" s="12"/>
      <c r="BS287" s="12"/>
      <c r="BT287" s="12"/>
      <c r="BU287" s="12"/>
      <c r="BV287" s="12"/>
      <c r="BW287" s="12"/>
      <c r="BX287" s="12"/>
      <c r="BY287" s="12"/>
      <c r="BZ287" s="12"/>
      <c r="CA287" s="12"/>
      <c r="CB287" s="12"/>
      <c r="CC287" s="12"/>
      <c r="CD287" s="12"/>
    </row>
    <row r="288" spans="1:82" s="111" customFormat="1" ht="13.15" x14ac:dyDescent="0.35">
      <c r="A288" s="96"/>
      <c r="C288" s="112" t="s">
        <v>554</v>
      </c>
      <c r="D288" s="113" t="s">
        <v>555</v>
      </c>
      <c r="E288" s="113"/>
      <c r="F288" s="113"/>
      <c r="G288" s="99" t="s">
        <v>556</v>
      </c>
      <c r="H288" s="114" t="s">
        <v>46</v>
      </c>
      <c r="I288" s="113">
        <v>6</v>
      </c>
      <c r="J288" s="115">
        <v>114309</v>
      </c>
      <c r="K288" s="116">
        <f t="shared" si="114"/>
        <v>148602</v>
      </c>
      <c r="L288" s="117">
        <f t="shared" si="115"/>
        <v>891612</v>
      </c>
      <c r="M288" s="118"/>
      <c r="N288" s="119"/>
      <c r="O288" s="13"/>
      <c r="P288" s="115">
        <f t="shared" si="116"/>
        <v>0</v>
      </c>
      <c r="Q288" s="115">
        <f t="shared" si="117"/>
        <v>0</v>
      </c>
      <c r="R288" s="120">
        <f t="shared" si="118"/>
        <v>0</v>
      </c>
      <c r="S288" s="106" t="str">
        <f t="shared" si="119"/>
        <v>NO CUMPLE</v>
      </c>
      <c r="T288" s="121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  <c r="BR288" s="12"/>
      <c r="BS288" s="12"/>
      <c r="BT288" s="12"/>
      <c r="BU288" s="12"/>
      <c r="BV288" s="12"/>
      <c r="BW288" s="12"/>
      <c r="BX288" s="12"/>
      <c r="BY288" s="12"/>
      <c r="BZ288" s="12"/>
      <c r="CA288" s="12"/>
      <c r="CB288" s="12"/>
      <c r="CC288" s="12"/>
      <c r="CD288" s="12"/>
    </row>
    <row r="289" spans="1:82" s="111" customFormat="1" ht="13.15" x14ac:dyDescent="0.35">
      <c r="A289" s="96"/>
      <c r="C289" s="112" t="s">
        <v>557</v>
      </c>
      <c r="D289" s="113" t="s">
        <v>558</v>
      </c>
      <c r="E289" s="113"/>
      <c r="F289" s="113"/>
      <c r="G289" s="99" t="s">
        <v>559</v>
      </c>
      <c r="H289" s="114" t="s">
        <v>46</v>
      </c>
      <c r="I289" s="113">
        <v>2</v>
      </c>
      <c r="J289" s="115">
        <v>118004</v>
      </c>
      <c r="K289" s="116">
        <f t="shared" si="114"/>
        <v>153405</v>
      </c>
      <c r="L289" s="117">
        <f t="shared" si="115"/>
        <v>306810</v>
      </c>
      <c r="M289" s="118"/>
      <c r="N289" s="119"/>
      <c r="O289" s="13"/>
      <c r="P289" s="115">
        <f t="shared" si="116"/>
        <v>0</v>
      </c>
      <c r="Q289" s="115">
        <f t="shared" si="117"/>
        <v>0</v>
      </c>
      <c r="R289" s="120">
        <f t="shared" si="118"/>
        <v>0</v>
      </c>
      <c r="S289" s="106" t="str">
        <f t="shared" si="119"/>
        <v>NO CUMPLE</v>
      </c>
      <c r="T289" s="121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  <c r="BR289" s="12"/>
      <c r="BS289" s="12"/>
      <c r="BT289" s="12"/>
      <c r="BU289" s="12"/>
      <c r="BV289" s="12"/>
      <c r="BW289" s="12"/>
      <c r="BX289" s="12"/>
      <c r="BY289" s="12"/>
      <c r="BZ289" s="12"/>
      <c r="CA289" s="12"/>
      <c r="CB289" s="12"/>
      <c r="CC289" s="12"/>
      <c r="CD289" s="12"/>
    </row>
    <row r="290" spans="1:82" s="111" customFormat="1" ht="13.15" x14ac:dyDescent="0.35">
      <c r="A290" s="96"/>
      <c r="C290" s="112" t="s">
        <v>560</v>
      </c>
      <c r="D290" s="113" t="s">
        <v>561</v>
      </c>
      <c r="E290" s="113"/>
      <c r="F290" s="113"/>
      <c r="G290" s="99" t="s">
        <v>562</v>
      </c>
      <c r="H290" s="114" t="s">
        <v>46</v>
      </c>
      <c r="I290" s="113">
        <v>2</v>
      </c>
      <c r="J290" s="115">
        <v>149373</v>
      </c>
      <c r="K290" s="116">
        <f t="shared" si="114"/>
        <v>194185</v>
      </c>
      <c r="L290" s="117">
        <f t="shared" si="115"/>
        <v>388370</v>
      </c>
      <c r="M290" s="118"/>
      <c r="N290" s="119"/>
      <c r="O290" s="13"/>
      <c r="P290" s="115">
        <f t="shared" si="116"/>
        <v>0</v>
      </c>
      <c r="Q290" s="115">
        <f t="shared" si="117"/>
        <v>0</v>
      </c>
      <c r="R290" s="120">
        <f t="shared" si="118"/>
        <v>0</v>
      </c>
      <c r="S290" s="106" t="str">
        <f t="shared" si="119"/>
        <v>NO CUMPLE</v>
      </c>
      <c r="T290" s="121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  <c r="BR290" s="12"/>
      <c r="BS290" s="12"/>
      <c r="BT290" s="12"/>
      <c r="BU290" s="12"/>
      <c r="BV290" s="12"/>
      <c r="BW290" s="12"/>
      <c r="BX290" s="12"/>
      <c r="BY290" s="12"/>
      <c r="BZ290" s="12"/>
      <c r="CA290" s="12"/>
      <c r="CB290" s="12"/>
      <c r="CC290" s="12"/>
      <c r="CD290" s="12"/>
    </row>
    <row r="291" spans="1:82" s="111" customFormat="1" ht="13.15" x14ac:dyDescent="0.35">
      <c r="A291" s="96"/>
      <c r="C291" s="112" t="s">
        <v>563</v>
      </c>
      <c r="D291" s="113" t="s">
        <v>564</v>
      </c>
      <c r="E291" s="113"/>
      <c r="F291" s="113"/>
      <c r="G291" s="99" t="s">
        <v>565</v>
      </c>
      <c r="H291" s="114" t="s">
        <v>38</v>
      </c>
      <c r="I291" s="113">
        <v>18</v>
      </c>
      <c r="J291" s="115">
        <v>36241</v>
      </c>
      <c r="K291" s="116">
        <f t="shared" si="114"/>
        <v>47113</v>
      </c>
      <c r="L291" s="117">
        <f t="shared" si="115"/>
        <v>848034</v>
      </c>
      <c r="M291" s="118"/>
      <c r="N291" s="119"/>
      <c r="O291" s="13"/>
      <c r="P291" s="115">
        <f t="shared" si="116"/>
        <v>0</v>
      </c>
      <c r="Q291" s="115">
        <f t="shared" si="117"/>
        <v>0</v>
      </c>
      <c r="R291" s="120">
        <f t="shared" si="118"/>
        <v>0</v>
      </c>
      <c r="S291" s="106" t="str">
        <f t="shared" si="119"/>
        <v>NO CUMPLE</v>
      </c>
      <c r="T291" s="121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12"/>
      <c r="BN291" s="12"/>
      <c r="BO291" s="12"/>
      <c r="BP291" s="12"/>
      <c r="BQ291" s="12"/>
      <c r="BR291" s="12"/>
      <c r="BS291" s="12"/>
      <c r="BT291" s="12"/>
      <c r="BU291" s="12"/>
      <c r="BV291" s="12"/>
      <c r="BW291" s="12"/>
      <c r="BX291" s="12"/>
      <c r="BY291" s="12"/>
      <c r="BZ291" s="12"/>
      <c r="CA291" s="12"/>
      <c r="CB291" s="12"/>
      <c r="CC291" s="12"/>
      <c r="CD291" s="12"/>
    </row>
    <row r="292" spans="1:82" s="111" customFormat="1" ht="13.15" x14ac:dyDescent="0.35">
      <c r="A292" s="96"/>
      <c r="C292" s="112" t="s">
        <v>566</v>
      </c>
      <c r="D292" s="113" t="s">
        <v>567</v>
      </c>
      <c r="E292" s="113"/>
      <c r="F292" s="113"/>
      <c r="G292" s="99" t="s">
        <v>568</v>
      </c>
      <c r="H292" s="114" t="s">
        <v>38</v>
      </c>
      <c r="I292" s="113">
        <v>25</v>
      </c>
      <c r="J292" s="115">
        <v>74427</v>
      </c>
      <c r="K292" s="116">
        <f t="shared" si="114"/>
        <v>96755</v>
      </c>
      <c r="L292" s="117">
        <f t="shared" si="115"/>
        <v>2418875</v>
      </c>
      <c r="M292" s="118"/>
      <c r="N292" s="119"/>
      <c r="O292" s="13"/>
      <c r="P292" s="115">
        <f t="shared" si="116"/>
        <v>0</v>
      </c>
      <c r="Q292" s="115">
        <f t="shared" si="117"/>
        <v>0</v>
      </c>
      <c r="R292" s="120">
        <f t="shared" si="118"/>
        <v>0</v>
      </c>
      <c r="S292" s="106" t="str">
        <f t="shared" si="119"/>
        <v>NO CUMPLE</v>
      </c>
      <c r="T292" s="121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12"/>
      <c r="BX292" s="12"/>
      <c r="BY292" s="12"/>
      <c r="BZ292" s="12"/>
      <c r="CA292" s="12"/>
      <c r="CB292" s="12"/>
      <c r="CC292" s="12"/>
      <c r="CD292" s="12"/>
    </row>
    <row r="293" spans="1:82" ht="16.5" customHeight="1" x14ac:dyDescent="0.35">
      <c r="A293" s="96"/>
      <c r="C293" s="97"/>
      <c r="D293" s="98"/>
      <c r="E293" s="98"/>
      <c r="F293" s="98"/>
      <c r="G293" s="107" t="s">
        <v>58</v>
      </c>
      <c r="H293" s="100"/>
      <c r="I293" s="98"/>
      <c r="J293" s="101"/>
      <c r="K293" s="102"/>
      <c r="L293" s="108">
        <f>SUBTOTAL(9,L281:L292)</f>
        <v>13087539</v>
      </c>
      <c r="M293" s="45"/>
      <c r="N293" s="51"/>
      <c r="O293" s="11"/>
      <c r="P293" s="101"/>
      <c r="Q293" s="101"/>
      <c r="R293" s="109">
        <f>SUBTOTAL(9,R281:R292)</f>
        <v>0</v>
      </c>
      <c r="S293" s="110"/>
      <c r="T293" s="43"/>
    </row>
    <row r="294" spans="1:82" ht="13.15" customHeight="1" x14ac:dyDescent="0.45">
      <c r="A294" s="96"/>
      <c r="C294" s="80">
        <v>9</v>
      </c>
      <c r="D294" s="81" t="s">
        <v>348</v>
      </c>
      <c r="E294" s="62"/>
      <c r="F294" s="62"/>
      <c r="G294" s="63"/>
      <c r="H294" s="82"/>
      <c r="I294" s="83"/>
      <c r="J294" s="84"/>
      <c r="K294" s="85"/>
      <c r="L294" s="86"/>
      <c r="M294" s="45"/>
      <c r="N294" s="51"/>
      <c r="O294" s="10"/>
      <c r="P294" s="88"/>
      <c r="Q294" s="88"/>
      <c r="R294" s="88"/>
      <c r="S294" s="89"/>
      <c r="T294" s="43"/>
    </row>
    <row r="295" spans="1:82" ht="13.15" customHeight="1" x14ac:dyDescent="0.45">
      <c r="A295" s="96"/>
      <c r="C295" s="90" t="s">
        <v>569</v>
      </c>
      <c r="D295" s="91" t="s">
        <v>213</v>
      </c>
      <c r="E295" s="62"/>
      <c r="F295" s="62"/>
      <c r="G295" s="63"/>
      <c r="H295" s="92"/>
      <c r="I295" s="93"/>
      <c r="J295" s="88"/>
      <c r="K295" s="94"/>
      <c r="L295" s="95"/>
      <c r="M295" s="45"/>
      <c r="N295" s="51"/>
      <c r="O295" s="10"/>
      <c r="P295" s="88"/>
      <c r="Q295" s="88"/>
      <c r="R295" s="88"/>
      <c r="S295" s="89"/>
      <c r="T295" s="43"/>
    </row>
    <row r="296" spans="1:82" s="111" customFormat="1" ht="13.15" x14ac:dyDescent="0.35">
      <c r="A296" s="96"/>
      <c r="C296" s="112" t="s">
        <v>570</v>
      </c>
      <c r="D296" s="113" t="s">
        <v>571</v>
      </c>
      <c r="E296" s="113"/>
      <c r="F296" s="113"/>
      <c r="G296" s="99" t="s">
        <v>572</v>
      </c>
      <c r="H296" s="114" t="s">
        <v>26</v>
      </c>
      <c r="I296" s="113">
        <v>3</v>
      </c>
      <c r="J296" s="115">
        <v>18338</v>
      </c>
      <c r="K296" s="116">
        <f>ROUND(J296+(J296*$L$447),0)</f>
        <v>23839</v>
      </c>
      <c r="L296" s="117">
        <f t="shared" ref="L296" si="120">ROUND(I296*K296,0)</f>
        <v>71517</v>
      </c>
      <c r="M296" s="118"/>
      <c r="N296" s="119"/>
      <c r="O296" s="13"/>
      <c r="P296" s="115">
        <f t="shared" ref="P296" si="121">ROUND(O296,0)</f>
        <v>0</v>
      </c>
      <c r="Q296" s="115">
        <f>ROUND(P296+(P296*$R$447),0)</f>
        <v>0</v>
      </c>
      <c r="R296" s="120">
        <f t="shared" ref="R296" si="122">ROUND(Q296*I296,0)</f>
        <v>0</v>
      </c>
      <c r="S296" s="106" t="str">
        <f>IF(OR(P296&lt;=0,P296&gt;J296,Q296&lt;=0,Q296&gt;K296,R296&lt;=0,R296&gt;L296,$R$451="NO CUMPLE"),"NO CUMPLE","CUMPLE")</f>
        <v>NO CUMPLE</v>
      </c>
      <c r="T296" s="121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12"/>
      <c r="BN296" s="12"/>
      <c r="BO296" s="12"/>
      <c r="BP296" s="12"/>
      <c r="BQ296" s="12"/>
      <c r="BR296" s="12"/>
      <c r="BS296" s="12"/>
      <c r="BT296" s="12"/>
      <c r="BU296" s="12"/>
      <c r="BV296" s="12"/>
      <c r="BW296" s="12"/>
      <c r="BX296" s="12"/>
      <c r="BY296" s="12"/>
      <c r="BZ296" s="12"/>
      <c r="CA296" s="12"/>
      <c r="CB296" s="12"/>
      <c r="CC296" s="12"/>
      <c r="CD296" s="12"/>
    </row>
    <row r="297" spans="1:82" ht="16.5" customHeight="1" x14ac:dyDescent="0.35">
      <c r="A297" s="96"/>
      <c r="C297" s="97"/>
      <c r="D297" s="98"/>
      <c r="E297" s="98"/>
      <c r="F297" s="98"/>
      <c r="G297" s="107" t="s">
        <v>58</v>
      </c>
      <c r="H297" s="100"/>
      <c r="I297" s="98"/>
      <c r="J297" s="101"/>
      <c r="K297" s="102"/>
      <c r="L297" s="108">
        <f>SUBTOTAL(9,L296:L296)</f>
        <v>71517</v>
      </c>
      <c r="M297" s="45"/>
      <c r="N297" s="51"/>
      <c r="O297" s="11"/>
      <c r="P297" s="101"/>
      <c r="Q297" s="101"/>
      <c r="R297" s="109">
        <f>SUBTOTAL(9,R296:R296)</f>
        <v>0</v>
      </c>
      <c r="S297" s="110"/>
      <c r="T297" s="43"/>
    </row>
    <row r="298" spans="1:82" ht="13.15" customHeight="1" x14ac:dyDescent="0.45">
      <c r="A298" s="96"/>
      <c r="C298" s="90" t="s">
        <v>573</v>
      </c>
      <c r="D298" s="91" t="s">
        <v>66</v>
      </c>
      <c r="E298" s="62"/>
      <c r="F298" s="62"/>
      <c r="G298" s="63"/>
      <c r="H298" s="92"/>
      <c r="I298" s="93"/>
      <c r="J298" s="88"/>
      <c r="K298" s="94"/>
      <c r="L298" s="95"/>
      <c r="M298" s="45"/>
      <c r="N298" s="51"/>
      <c r="O298" s="10"/>
      <c r="P298" s="88"/>
      <c r="Q298" s="88"/>
      <c r="R298" s="88"/>
      <c r="S298" s="89"/>
      <c r="T298" s="43"/>
    </row>
    <row r="299" spans="1:82" s="111" customFormat="1" ht="13.15" x14ac:dyDescent="0.35">
      <c r="A299" s="96"/>
      <c r="C299" s="112" t="s">
        <v>574</v>
      </c>
      <c r="D299" s="113" t="s">
        <v>575</v>
      </c>
      <c r="E299" s="113"/>
      <c r="F299" s="113"/>
      <c r="G299" s="99" t="s">
        <v>576</v>
      </c>
      <c r="H299" s="114" t="s">
        <v>26</v>
      </c>
      <c r="I299" s="113">
        <v>100</v>
      </c>
      <c r="J299" s="115">
        <v>205605</v>
      </c>
      <c r="K299" s="116">
        <f t="shared" ref="K299:K304" si="123">ROUND(J299+(J299*$L$447),0)</f>
        <v>267287</v>
      </c>
      <c r="L299" s="117">
        <f t="shared" ref="L299:L304" si="124">ROUND(I299*K299,0)</f>
        <v>26728700</v>
      </c>
      <c r="M299" s="118"/>
      <c r="N299" s="119"/>
      <c r="O299" s="13"/>
      <c r="P299" s="115">
        <f t="shared" ref="P299:P304" si="125">ROUND(O299,0)</f>
        <v>0</v>
      </c>
      <c r="Q299" s="115">
        <f t="shared" ref="Q299:Q304" si="126">ROUND(P299+(P299*$R$447),0)</f>
        <v>0</v>
      </c>
      <c r="R299" s="120">
        <f t="shared" ref="R299:R304" si="127">ROUND(Q299*I299,0)</f>
        <v>0</v>
      </c>
      <c r="S299" s="106" t="str">
        <f t="shared" ref="S299:S304" si="128">IF(OR(P299&lt;=0,P299&gt;J299,Q299&lt;=0,Q299&gt;K299,R299&lt;=0,R299&gt;L299,$R$451="NO CUMPLE"),"NO CUMPLE","CUMPLE")</f>
        <v>NO CUMPLE</v>
      </c>
      <c r="T299" s="121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  <c r="BR299" s="12"/>
      <c r="BS299" s="12"/>
      <c r="BT299" s="12"/>
      <c r="BU299" s="12"/>
      <c r="BV299" s="12"/>
      <c r="BW299" s="12"/>
      <c r="BX299" s="12"/>
      <c r="BY299" s="12"/>
      <c r="BZ299" s="12"/>
      <c r="CA299" s="12"/>
      <c r="CB299" s="12"/>
      <c r="CC299" s="12"/>
      <c r="CD299" s="12"/>
    </row>
    <row r="300" spans="1:82" s="111" customFormat="1" ht="13.15" x14ac:dyDescent="0.35">
      <c r="A300" s="96"/>
      <c r="C300" s="112" t="s">
        <v>577</v>
      </c>
      <c r="D300" s="113" t="s">
        <v>68</v>
      </c>
      <c r="E300" s="113"/>
      <c r="F300" s="113"/>
      <c r="G300" s="99" t="s">
        <v>69</v>
      </c>
      <c r="H300" s="114" t="s">
        <v>26</v>
      </c>
      <c r="I300" s="113">
        <v>50</v>
      </c>
      <c r="J300" s="115">
        <v>88734</v>
      </c>
      <c r="K300" s="116">
        <f t="shared" si="123"/>
        <v>115354</v>
      </c>
      <c r="L300" s="117">
        <f t="shared" si="124"/>
        <v>5767700</v>
      </c>
      <c r="M300" s="118"/>
      <c r="N300" s="119"/>
      <c r="O300" s="13"/>
      <c r="P300" s="115">
        <f t="shared" si="125"/>
        <v>0</v>
      </c>
      <c r="Q300" s="115">
        <f t="shared" si="126"/>
        <v>0</v>
      </c>
      <c r="R300" s="120">
        <f t="shared" si="127"/>
        <v>0</v>
      </c>
      <c r="S300" s="106" t="str">
        <f t="shared" si="128"/>
        <v>NO CUMPLE</v>
      </c>
      <c r="T300" s="121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  <c r="BM300" s="12"/>
      <c r="BN300" s="12"/>
      <c r="BO300" s="12"/>
      <c r="BP300" s="12"/>
      <c r="BQ300" s="12"/>
      <c r="BR300" s="12"/>
      <c r="BS300" s="12"/>
      <c r="BT300" s="12"/>
      <c r="BU300" s="12"/>
      <c r="BV300" s="12"/>
      <c r="BW300" s="12"/>
      <c r="BX300" s="12"/>
      <c r="BY300" s="12"/>
      <c r="BZ300" s="12"/>
      <c r="CA300" s="12"/>
      <c r="CB300" s="12"/>
      <c r="CC300" s="12"/>
      <c r="CD300" s="12"/>
    </row>
    <row r="301" spans="1:82" s="111" customFormat="1" ht="13.15" x14ac:dyDescent="0.35">
      <c r="A301" s="96"/>
      <c r="C301" s="112" t="s">
        <v>578</v>
      </c>
      <c r="D301" s="113" t="s">
        <v>74</v>
      </c>
      <c r="E301" s="113"/>
      <c r="F301" s="113"/>
      <c r="G301" s="99" t="s">
        <v>75</v>
      </c>
      <c r="H301" s="114" t="s">
        <v>26</v>
      </c>
      <c r="I301" s="113">
        <v>90</v>
      </c>
      <c r="J301" s="115">
        <v>53406</v>
      </c>
      <c r="K301" s="116">
        <f t="shared" si="123"/>
        <v>69428</v>
      </c>
      <c r="L301" s="117">
        <f t="shared" si="124"/>
        <v>6248520</v>
      </c>
      <c r="M301" s="118"/>
      <c r="N301" s="119"/>
      <c r="O301" s="13"/>
      <c r="P301" s="115">
        <f t="shared" si="125"/>
        <v>0</v>
      </c>
      <c r="Q301" s="115">
        <f t="shared" si="126"/>
        <v>0</v>
      </c>
      <c r="R301" s="120">
        <f t="shared" si="127"/>
        <v>0</v>
      </c>
      <c r="S301" s="106" t="str">
        <f t="shared" si="128"/>
        <v>NO CUMPLE</v>
      </c>
      <c r="T301" s="121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  <c r="BR301" s="12"/>
      <c r="BS301" s="12"/>
      <c r="BT301" s="12"/>
      <c r="BU301" s="12"/>
      <c r="BV301" s="12"/>
      <c r="BW301" s="12"/>
      <c r="BX301" s="12"/>
      <c r="BY301" s="12"/>
      <c r="BZ301" s="12"/>
      <c r="CA301" s="12"/>
      <c r="CB301" s="12"/>
      <c r="CC301" s="12"/>
      <c r="CD301" s="12"/>
    </row>
    <row r="302" spans="1:82" s="111" customFormat="1" ht="13.15" x14ac:dyDescent="0.35">
      <c r="A302" s="96"/>
      <c r="C302" s="112" t="s">
        <v>579</v>
      </c>
      <c r="D302" s="113" t="s">
        <v>77</v>
      </c>
      <c r="E302" s="113"/>
      <c r="F302" s="113"/>
      <c r="G302" s="99" t="s">
        <v>78</v>
      </c>
      <c r="H302" s="114" t="s">
        <v>38</v>
      </c>
      <c r="I302" s="113">
        <v>90</v>
      </c>
      <c r="J302" s="115">
        <v>36069</v>
      </c>
      <c r="K302" s="116">
        <f t="shared" si="123"/>
        <v>46890</v>
      </c>
      <c r="L302" s="117">
        <f t="shared" si="124"/>
        <v>4220100</v>
      </c>
      <c r="M302" s="118"/>
      <c r="N302" s="119"/>
      <c r="O302" s="13"/>
      <c r="P302" s="115">
        <f t="shared" si="125"/>
        <v>0</v>
      </c>
      <c r="Q302" s="115">
        <f t="shared" si="126"/>
        <v>0</v>
      </c>
      <c r="R302" s="120">
        <f t="shared" si="127"/>
        <v>0</v>
      </c>
      <c r="S302" s="106" t="str">
        <f t="shared" si="128"/>
        <v>NO CUMPLE</v>
      </c>
      <c r="T302" s="121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  <c r="BR302" s="12"/>
      <c r="BS302" s="12"/>
      <c r="BT302" s="12"/>
      <c r="BU302" s="12"/>
      <c r="BV302" s="12"/>
      <c r="BW302" s="12"/>
      <c r="BX302" s="12"/>
      <c r="BY302" s="12"/>
      <c r="BZ302" s="12"/>
      <c r="CA302" s="12"/>
      <c r="CB302" s="12"/>
      <c r="CC302" s="12"/>
      <c r="CD302" s="12"/>
    </row>
    <row r="303" spans="1:82" s="111" customFormat="1" ht="13.15" x14ac:dyDescent="0.35">
      <c r="A303" s="96"/>
      <c r="C303" s="112" t="s">
        <v>580</v>
      </c>
      <c r="D303" s="113" t="s">
        <v>581</v>
      </c>
      <c r="E303" s="113"/>
      <c r="F303" s="113"/>
      <c r="G303" s="99" t="s">
        <v>582</v>
      </c>
      <c r="H303" s="114" t="s">
        <v>26</v>
      </c>
      <c r="I303" s="113">
        <v>70</v>
      </c>
      <c r="J303" s="115">
        <v>66585</v>
      </c>
      <c r="K303" s="116">
        <f t="shared" si="123"/>
        <v>86561</v>
      </c>
      <c r="L303" s="117">
        <f t="shared" si="124"/>
        <v>6059270</v>
      </c>
      <c r="M303" s="118"/>
      <c r="N303" s="119"/>
      <c r="O303" s="13"/>
      <c r="P303" s="115">
        <f t="shared" si="125"/>
        <v>0</v>
      </c>
      <c r="Q303" s="115">
        <f t="shared" si="126"/>
        <v>0</v>
      </c>
      <c r="R303" s="120">
        <f t="shared" si="127"/>
        <v>0</v>
      </c>
      <c r="S303" s="106" t="str">
        <f t="shared" si="128"/>
        <v>NO CUMPLE</v>
      </c>
      <c r="T303" s="121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12"/>
      <c r="BX303" s="12"/>
      <c r="BY303" s="12"/>
      <c r="BZ303" s="12"/>
      <c r="CA303" s="12"/>
      <c r="CB303" s="12"/>
      <c r="CC303" s="12"/>
      <c r="CD303" s="12"/>
    </row>
    <row r="304" spans="1:82" s="111" customFormat="1" ht="63.75" x14ac:dyDescent="0.35">
      <c r="A304" s="96"/>
      <c r="C304" s="112" t="s">
        <v>583</v>
      </c>
      <c r="D304" s="113" t="s">
        <v>50</v>
      </c>
      <c r="E304" s="113"/>
      <c r="F304" s="113"/>
      <c r="G304" s="99" t="s">
        <v>80</v>
      </c>
      <c r="H304" s="114" t="s">
        <v>34</v>
      </c>
      <c r="I304" s="113">
        <v>441</v>
      </c>
      <c r="J304" s="115">
        <v>23790</v>
      </c>
      <c r="K304" s="116">
        <f t="shared" si="123"/>
        <v>30927</v>
      </c>
      <c r="L304" s="117">
        <f t="shared" si="124"/>
        <v>13638807</v>
      </c>
      <c r="M304" s="118"/>
      <c r="N304" s="119"/>
      <c r="O304" s="13"/>
      <c r="P304" s="115">
        <f t="shared" si="125"/>
        <v>0</v>
      </c>
      <c r="Q304" s="115">
        <f t="shared" si="126"/>
        <v>0</v>
      </c>
      <c r="R304" s="120">
        <f t="shared" si="127"/>
        <v>0</v>
      </c>
      <c r="S304" s="106" t="str">
        <f t="shared" si="128"/>
        <v>NO CUMPLE</v>
      </c>
      <c r="T304" s="121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  <c r="BR304" s="12"/>
      <c r="BS304" s="12"/>
      <c r="BT304" s="12"/>
      <c r="BU304" s="12"/>
      <c r="BV304" s="12"/>
      <c r="BW304" s="12"/>
      <c r="BX304" s="12"/>
      <c r="BY304" s="12"/>
      <c r="BZ304" s="12"/>
      <c r="CA304" s="12"/>
      <c r="CB304" s="12"/>
      <c r="CC304" s="12"/>
      <c r="CD304" s="12"/>
    </row>
    <row r="305" spans="1:82" ht="16.5" customHeight="1" x14ac:dyDescent="0.35">
      <c r="A305" s="96"/>
      <c r="C305" s="97"/>
      <c r="D305" s="98"/>
      <c r="E305" s="98"/>
      <c r="F305" s="98"/>
      <c r="G305" s="107" t="s">
        <v>58</v>
      </c>
      <c r="H305" s="100"/>
      <c r="I305" s="98"/>
      <c r="J305" s="101"/>
      <c r="K305" s="102"/>
      <c r="L305" s="108">
        <f>SUBTOTAL(9,L299:L304)</f>
        <v>62663097</v>
      </c>
      <c r="M305" s="45"/>
      <c r="N305" s="51"/>
      <c r="O305" s="11"/>
      <c r="P305" s="101"/>
      <c r="Q305" s="101"/>
      <c r="R305" s="109">
        <f>SUBTOTAL(9,R299:R304)</f>
        <v>0</v>
      </c>
      <c r="S305" s="110"/>
      <c r="T305" s="43"/>
    </row>
    <row r="306" spans="1:82" ht="13.15" customHeight="1" x14ac:dyDescent="0.45">
      <c r="A306" s="96"/>
      <c r="C306" s="90" t="s">
        <v>584</v>
      </c>
      <c r="D306" s="91" t="s">
        <v>82</v>
      </c>
      <c r="E306" s="62"/>
      <c r="F306" s="62"/>
      <c r="G306" s="63"/>
      <c r="H306" s="92"/>
      <c r="I306" s="93"/>
      <c r="J306" s="88"/>
      <c r="K306" s="94"/>
      <c r="L306" s="95"/>
      <c r="M306" s="45"/>
      <c r="N306" s="51"/>
      <c r="O306" s="10"/>
      <c r="P306" s="88"/>
      <c r="Q306" s="88"/>
      <c r="R306" s="88"/>
      <c r="S306" s="89"/>
      <c r="T306" s="43"/>
    </row>
    <row r="307" spans="1:82" s="111" customFormat="1" ht="13.15" x14ac:dyDescent="0.35">
      <c r="A307" s="96"/>
      <c r="C307" s="112" t="s">
        <v>585</v>
      </c>
      <c r="D307" s="113" t="s">
        <v>63</v>
      </c>
      <c r="E307" s="113"/>
      <c r="F307" s="113"/>
      <c r="G307" s="99" t="s">
        <v>64</v>
      </c>
      <c r="H307" s="114" t="s">
        <v>30</v>
      </c>
      <c r="I307" s="113">
        <v>6</v>
      </c>
      <c r="J307" s="115">
        <v>1394690</v>
      </c>
      <c r="K307" s="116">
        <f t="shared" ref="K307:K312" si="129">ROUND(J307+(J307*$L$447),0)</f>
        <v>1813097</v>
      </c>
      <c r="L307" s="117">
        <f t="shared" ref="L307:L312" si="130">ROUND(I307*K307,0)</f>
        <v>10878582</v>
      </c>
      <c r="M307" s="118"/>
      <c r="N307" s="119"/>
      <c r="O307" s="13"/>
      <c r="P307" s="115">
        <f t="shared" ref="P307:P312" si="131">ROUND(O307,0)</f>
        <v>0</v>
      </c>
      <c r="Q307" s="115">
        <f t="shared" ref="Q307:Q312" si="132">ROUND(P307+(P307*$R$447),0)</f>
        <v>0</v>
      </c>
      <c r="R307" s="120">
        <f t="shared" ref="R307:R312" si="133">ROUND(Q307*I307,0)</f>
        <v>0</v>
      </c>
      <c r="S307" s="106" t="str">
        <f t="shared" ref="S307:S312" si="134">IF(OR(P307&lt;=0,P307&gt;J307,Q307&lt;=0,Q307&gt;K307,R307&lt;=0,R307&gt;L307,$R$451="NO CUMPLE"),"NO CUMPLE","CUMPLE")</f>
        <v>NO CUMPLE</v>
      </c>
      <c r="T307" s="121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12"/>
      <c r="BX307" s="12"/>
      <c r="BY307" s="12"/>
      <c r="BZ307" s="12"/>
      <c r="CA307" s="12"/>
      <c r="CB307" s="12"/>
      <c r="CC307" s="12"/>
      <c r="CD307" s="12"/>
    </row>
    <row r="308" spans="1:82" s="111" customFormat="1" ht="13.15" x14ac:dyDescent="0.35">
      <c r="A308" s="96"/>
      <c r="C308" s="112" t="s">
        <v>586</v>
      </c>
      <c r="D308" s="113" t="s">
        <v>304</v>
      </c>
      <c r="E308" s="113"/>
      <c r="F308" s="113"/>
      <c r="G308" s="99" t="s">
        <v>305</v>
      </c>
      <c r="H308" s="114" t="s">
        <v>26</v>
      </c>
      <c r="I308" s="113">
        <v>155</v>
      </c>
      <c r="J308" s="115">
        <v>63057</v>
      </c>
      <c r="K308" s="116">
        <f t="shared" si="129"/>
        <v>81974</v>
      </c>
      <c r="L308" s="117">
        <f t="shared" si="130"/>
        <v>12705970</v>
      </c>
      <c r="M308" s="118"/>
      <c r="N308" s="119"/>
      <c r="O308" s="13"/>
      <c r="P308" s="115">
        <f t="shared" si="131"/>
        <v>0</v>
      </c>
      <c r="Q308" s="115">
        <f t="shared" si="132"/>
        <v>0</v>
      </c>
      <c r="R308" s="120">
        <f t="shared" si="133"/>
        <v>0</v>
      </c>
      <c r="S308" s="106" t="str">
        <f t="shared" si="134"/>
        <v>NO CUMPLE</v>
      </c>
      <c r="T308" s="121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  <c r="BR308" s="12"/>
      <c r="BS308" s="12"/>
      <c r="BT308" s="12"/>
      <c r="BU308" s="12"/>
      <c r="BV308" s="12"/>
      <c r="BW308" s="12"/>
      <c r="BX308" s="12"/>
      <c r="BY308" s="12"/>
      <c r="BZ308" s="12"/>
      <c r="CA308" s="12"/>
      <c r="CB308" s="12"/>
      <c r="CC308" s="12"/>
      <c r="CD308" s="12"/>
    </row>
    <row r="309" spans="1:82" s="111" customFormat="1" ht="13.15" x14ac:dyDescent="0.35">
      <c r="A309" s="96"/>
      <c r="C309" s="112" t="s">
        <v>587</v>
      </c>
      <c r="D309" s="113" t="s">
        <v>87</v>
      </c>
      <c r="E309" s="113"/>
      <c r="F309" s="113"/>
      <c r="G309" s="99" t="s">
        <v>88</v>
      </c>
      <c r="H309" s="114" t="s">
        <v>26</v>
      </c>
      <c r="I309" s="113">
        <v>310</v>
      </c>
      <c r="J309" s="115">
        <v>27945</v>
      </c>
      <c r="K309" s="116">
        <f t="shared" si="129"/>
        <v>36329</v>
      </c>
      <c r="L309" s="117">
        <f t="shared" si="130"/>
        <v>11261990</v>
      </c>
      <c r="M309" s="118"/>
      <c r="N309" s="119"/>
      <c r="O309" s="13"/>
      <c r="P309" s="115">
        <f t="shared" si="131"/>
        <v>0</v>
      </c>
      <c r="Q309" s="115">
        <f t="shared" si="132"/>
        <v>0</v>
      </c>
      <c r="R309" s="120">
        <f t="shared" si="133"/>
        <v>0</v>
      </c>
      <c r="S309" s="106" t="str">
        <f t="shared" si="134"/>
        <v>NO CUMPLE</v>
      </c>
      <c r="T309" s="121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  <c r="BR309" s="12"/>
      <c r="BS309" s="12"/>
      <c r="BT309" s="12"/>
      <c r="BU309" s="12"/>
      <c r="BV309" s="12"/>
      <c r="BW309" s="12"/>
      <c r="BX309" s="12"/>
      <c r="BY309" s="12"/>
      <c r="BZ309" s="12"/>
      <c r="CA309" s="12"/>
      <c r="CB309" s="12"/>
      <c r="CC309" s="12"/>
      <c r="CD309" s="12"/>
    </row>
    <row r="310" spans="1:82" s="111" customFormat="1" ht="13.15" x14ac:dyDescent="0.35">
      <c r="A310" s="96"/>
      <c r="C310" s="112" t="s">
        <v>588</v>
      </c>
      <c r="D310" s="113" t="s">
        <v>90</v>
      </c>
      <c r="E310" s="113"/>
      <c r="F310" s="113"/>
      <c r="G310" s="99" t="s">
        <v>91</v>
      </c>
      <c r="H310" s="114" t="s">
        <v>26</v>
      </c>
      <c r="I310" s="113">
        <v>500</v>
      </c>
      <c r="J310" s="115">
        <v>17751</v>
      </c>
      <c r="K310" s="116">
        <f t="shared" si="129"/>
        <v>23076</v>
      </c>
      <c r="L310" s="117">
        <f t="shared" si="130"/>
        <v>11538000</v>
      </c>
      <c r="M310" s="118"/>
      <c r="N310" s="119"/>
      <c r="O310" s="13"/>
      <c r="P310" s="115">
        <f t="shared" si="131"/>
        <v>0</v>
      </c>
      <c r="Q310" s="115">
        <f t="shared" si="132"/>
        <v>0</v>
      </c>
      <c r="R310" s="120">
        <f t="shared" si="133"/>
        <v>0</v>
      </c>
      <c r="S310" s="106" t="str">
        <f t="shared" si="134"/>
        <v>NO CUMPLE</v>
      </c>
      <c r="T310" s="121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2"/>
      <c r="CB310" s="12"/>
      <c r="CC310" s="12"/>
      <c r="CD310" s="12"/>
    </row>
    <row r="311" spans="1:82" s="111" customFormat="1" ht="13.15" x14ac:dyDescent="0.35">
      <c r="A311" s="96"/>
      <c r="C311" s="112" t="s">
        <v>589</v>
      </c>
      <c r="D311" s="113" t="s">
        <v>590</v>
      </c>
      <c r="E311" s="113"/>
      <c r="F311" s="113"/>
      <c r="G311" s="99" t="s">
        <v>591</v>
      </c>
      <c r="H311" s="114" t="s">
        <v>38</v>
      </c>
      <c r="I311" s="113">
        <v>300</v>
      </c>
      <c r="J311" s="115">
        <v>10853</v>
      </c>
      <c r="K311" s="116">
        <f t="shared" si="129"/>
        <v>14109</v>
      </c>
      <c r="L311" s="117">
        <f t="shared" si="130"/>
        <v>4232700</v>
      </c>
      <c r="M311" s="118"/>
      <c r="N311" s="119"/>
      <c r="O311" s="13"/>
      <c r="P311" s="115">
        <f t="shared" si="131"/>
        <v>0</v>
      </c>
      <c r="Q311" s="115">
        <f t="shared" si="132"/>
        <v>0</v>
      </c>
      <c r="R311" s="120">
        <f t="shared" si="133"/>
        <v>0</v>
      </c>
      <c r="S311" s="106" t="str">
        <f t="shared" si="134"/>
        <v>NO CUMPLE</v>
      </c>
      <c r="T311" s="121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12"/>
      <c r="BX311" s="12"/>
      <c r="BY311" s="12"/>
      <c r="BZ311" s="12"/>
      <c r="CA311" s="12"/>
      <c r="CB311" s="12"/>
      <c r="CC311" s="12"/>
      <c r="CD311" s="12"/>
    </row>
    <row r="312" spans="1:82" s="111" customFormat="1" ht="13.15" x14ac:dyDescent="0.35">
      <c r="A312" s="96"/>
      <c r="C312" s="112" t="s">
        <v>592</v>
      </c>
      <c r="D312" s="113" t="s">
        <v>500</v>
      </c>
      <c r="E312" s="113"/>
      <c r="F312" s="113"/>
      <c r="G312" s="99" t="s">
        <v>501</v>
      </c>
      <c r="H312" s="114" t="s">
        <v>26</v>
      </c>
      <c r="I312" s="113">
        <v>120.16</v>
      </c>
      <c r="J312" s="115">
        <v>27105</v>
      </c>
      <c r="K312" s="116">
        <f t="shared" si="129"/>
        <v>35237</v>
      </c>
      <c r="L312" s="117">
        <f t="shared" si="130"/>
        <v>4234078</v>
      </c>
      <c r="M312" s="118"/>
      <c r="N312" s="119"/>
      <c r="O312" s="13"/>
      <c r="P312" s="115">
        <f t="shared" si="131"/>
        <v>0</v>
      </c>
      <c r="Q312" s="115">
        <f t="shared" si="132"/>
        <v>0</v>
      </c>
      <c r="R312" s="120">
        <f t="shared" si="133"/>
        <v>0</v>
      </c>
      <c r="S312" s="106" t="str">
        <f t="shared" si="134"/>
        <v>NO CUMPLE</v>
      </c>
      <c r="T312" s="121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  <c r="BR312" s="12"/>
      <c r="BS312" s="12"/>
      <c r="BT312" s="12"/>
      <c r="BU312" s="12"/>
      <c r="BV312" s="12"/>
      <c r="BW312" s="12"/>
      <c r="BX312" s="12"/>
      <c r="BY312" s="12"/>
      <c r="BZ312" s="12"/>
      <c r="CA312" s="12"/>
      <c r="CB312" s="12"/>
      <c r="CC312" s="12"/>
      <c r="CD312" s="12"/>
    </row>
    <row r="313" spans="1:82" ht="16.5" customHeight="1" x14ac:dyDescent="0.35">
      <c r="A313" s="96"/>
      <c r="C313" s="97"/>
      <c r="D313" s="98"/>
      <c r="E313" s="98"/>
      <c r="F313" s="98"/>
      <c r="G313" s="107" t="s">
        <v>58</v>
      </c>
      <c r="H313" s="100"/>
      <c r="I313" s="98"/>
      <c r="J313" s="101"/>
      <c r="K313" s="102"/>
      <c r="L313" s="108">
        <f>SUBTOTAL(9,L307:L312)</f>
        <v>54851320</v>
      </c>
      <c r="M313" s="45"/>
      <c r="N313" s="51"/>
      <c r="O313" s="11"/>
      <c r="P313" s="101"/>
      <c r="Q313" s="101"/>
      <c r="R313" s="109">
        <f>SUBTOTAL(9,R307:R312)</f>
        <v>0</v>
      </c>
      <c r="S313" s="110"/>
      <c r="T313" s="43"/>
    </row>
    <row r="314" spans="1:82" ht="13.15" customHeight="1" x14ac:dyDescent="0.45">
      <c r="A314" s="96"/>
      <c r="C314" s="90" t="s">
        <v>593</v>
      </c>
      <c r="D314" s="91" t="s">
        <v>96</v>
      </c>
      <c r="E314" s="62"/>
      <c r="F314" s="62"/>
      <c r="G314" s="63"/>
      <c r="H314" s="92"/>
      <c r="I314" s="93"/>
      <c r="J314" s="88"/>
      <c r="K314" s="94"/>
      <c r="L314" s="95"/>
      <c r="M314" s="45"/>
      <c r="N314" s="51"/>
      <c r="O314" s="10"/>
      <c r="P314" s="88"/>
      <c r="Q314" s="88"/>
      <c r="R314" s="88"/>
      <c r="S314" s="89"/>
      <c r="T314" s="43"/>
    </row>
    <row r="315" spans="1:82" s="111" customFormat="1" ht="25.5" x14ac:dyDescent="0.35">
      <c r="A315" s="96"/>
      <c r="C315" s="112" t="s">
        <v>594</v>
      </c>
      <c r="D315" s="113" t="s">
        <v>104</v>
      </c>
      <c r="E315" s="113"/>
      <c r="F315" s="113"/>
      <c r="G315" s="99" t="s">
        <v>105</v>
      </c>
      <c r="H315" s="114" t="s">
        <v>26</v>
      </c>
      <c r="I315" s="113">
        <v>150</v>
      </c>
      <c r="J315" s="115">
        <v>25928</v>
      </c>
      <c r="K315" s="116">
        <f>ROUND(J315+(J315*$L$447),0)</f>
        <v>33706</v>
      </c>
      <c r="L315" s="117">
        <f t="shared" ref="L315:L316" si="135">ROUND(I315*K315,0)</f>
        <v>5055900</v>
      </c>
      <c r="M315" s="118"/>
      <c r="N315" s="119"/>
      <c r="O315" s="13"/>
      <c r="P315" s="115">
        <f t="shared" ref="P315:P316" si="136">ROUND(O315,0)</f>
        <v>0</v>
      </c>
      <c r="Q315" s="115">
        <f>ROUND(P315+(P315*$R$447),0)</f>
        <v>0</v>
      </c>
      <c r="R315" s="120">
        <f t="shared" ref="R315:R316" si="137">ROUND(Q315*I315,0)</f>
        <v>0</v>
      </c>
      <c r="S315" s="106" t="str">
        <f>IF(OR(P315&lt;=0,P315&gt;J315,Q315&lt;=0,Q315&gt;K315,R315&lt;=0,R315&gt;L315,$R$451="NO CUMPLE"),"NO CUMPLE","CUMPLE")</f>
        <v>NO CUMPLE</v>
      </c>
      <c r="T315" s="121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  <c r="BR315" s="12"/>
      <c r="BS315" s="12"/>
      <c r="BT315" s="12"/>
      <c r="BU315" s="12"/>
      <c r="BV315" s="12"/>
      <c r="BW315" s="12"/>
      <c r="BX315" s="12"/>
      <c r="BY315" s="12"/>
      <c r="BZ315" s="12"/>
      <c r="CA315" s="12"/>
      <c r="CB315" s="12"/>
      <c r="CC315" s="12"/>
      <c r="CD315" s="12"/>
    </row>
    <row r="316" spans="1:82" s="111" customFormat="1" ht="13.15" x14ac:dyDescent="0.35">
      <c r="A316" s="96"/>
      <c r="C316" s="112" t="s">
        <v>595</v>
      </c>
      <c r="D316" s="113" t="s">
        <v>424</v>
      </c>
      <c r="E316" s="113"/>
      <c r="F316" s="113"/>
      <c r="G316" s="99" t="s">
        <v>425</v>
      </c>
      <c r="H316" s="114" t="s">
        <v>26</v>
      </c>
      <c r="I316" s="113">
        <v>60</v>
      </c>
      <c r="J316" s="115">
        <v>44565</v>
      </c>
      <c r="K316" s="116">
        <f>ROUND(J316+(J316*$L$447),0)</f>
        <v>57935</v>
      </c>
      <c r="L316" s="117">
        <f t="shared" si="135"/>
        <v>3476100</v>
      </c>
      <c r="M316" s="118"/>
      <c r="N316" s="119"/>
      <c r="O316" s="13"/>
      <c r="P316" s="115">
        <f t="shared" si="136"/>
        <v>0</v>
      </c>
      <c r="Q316" s="115">
        <f>ROUND(P316+(P316*$R$447),0)</f>
        <v>0</v>
      </c>
      <c r="R316" s="120">
        <f t="shared" si="137"/>
        <v>0</v>
      </c>
      <c r="S316" s="106" t="str">
        <f>IF(OR(P316&lt;=0,P316&gt;J316,Q316&lt;=0,Q316&gt;K316,R316&lt;=0,R316&gt;L316,$R$451="NO CUMPLE"),"NO CUMPLE","CUMPLE")</f>
        <v>NO CUMPLE</v>
      </c>
      <c r="T316" s="121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  <c r="BR316" s="12"/>
      <c r="BS316" s="12"/>
      <c r="BT316" s="12"/>
      <c r="BU316" s="12"/>
      <c r="BV316" s="12"/>
      <c r="BW316" s="12"/>
      <c r="BX316" s="12"/>
      <c r="BY316" s="12"/>
      <c r="BZ316" s="12"/>
      <c r="CA316" s="12"/>
      <c r="CB316" s="12"/>
      <c r="CC316" s="12"/>
      <c r="CD316" s="12"/>
    </row>
    <row r="317" spans="1:82" ht="16.5" customHeight="1" x14ac:dyDescent="0.35">
      <c r="A317" s="96"/>
      <c r="C317" s="97"/>
      <c r="D317" s="98"/>
      <c r="E317" s="98"/>
      <c r="F317" s="98"/>
      <c r="G317" s="107" t="s">
        <v>58</v>
      </c>
      <c r="H317" s="100"/>
      <c r="I317" s="98"/>
      <c r="J317" s="101"/>
      <c r="K317" s="102"/>
      <c r="L317" s="108">
        <f>SUBTOTAL(9,L315:L316)</f>
        <v>8532000</v>
      </c>
      <c r="M317" s="45"/>
      <c r="N317" s="51"/>
      <c r="O317" s="11"/>
      <c r="P317" s="101"/>
      <c r="Q317" s="101"/>
      <c r="R317" s="109">
        <f>SUBTOTAL(9,R315:R316)</f>
        <v>0</v>
      </c>
      <c r="S317" s="110"/>
      <c r="T317" s="43"/>
    </row>
    <row r="318" spans="1:82" ht="13.15" customHeight="1" x14ac:dyDescent="0.45">
      <c r="A318" s="96"/>
      <c r="C318" s="90" t="s">
        <v>596</v>
      </c>
      <c r="D318" s="91" t="s">
        <v>107</v>
      </c>
      <c r="E318" s="62"/>
      <c r="F318" s="62"/>
      <c r="G318" s="63"/>
      <c r="H318" s="92"/>
      <c r="I318" s="93"/>
      <c r="J318" s="88"/>
      <c r="K318" s="94"/>
      <c r="L318" s="95"/>
      <c r="M318" s="45"/>
      <c r="N318" s="51"/>
      <c r="O318" s="10"/>
      <c r="P318" s="88"/>
      <c r="Q318" s="88"/>
      <c r="R318" s="88"/>
      <c r="S318" s="89"/>
      <c r="T318" s="43"/>
    </row>
    <row r="319" spans="1:82" s="111" customFormat="1" ht="13.15" x14ac:dyDescent="0.35">
      <c r="A319" s="96"/>
      <c r="C319" s="112" t="s">
        <v>597</v>
      </c>
      <c r="D319" s="113" t="s">
        <v>598</v>
      </c>
      <c r="E319" s="113"/>
      <c r="F319" s="113"/>
      <c r="G319" s="99" t="s">
        <v>599</v>
      </c>
      <c r="H319" s="114" t="s">
        <v>26</v>
      </c>
      <c r="I319" s="113">
        <v>15</v>
      </c>
      <c r="J319" s="115">
        <v>756599</v>
      </c>
      <c r="K319" s="116">
        <f>ROUND(J319+(J319*$L$447),0)</f>
        <v>983579</v>
      </c>
      <c r="L319" s="117">
        <f t="shared" ref="L319" si="138">ROUND(I319*K319,0)</f>
        <v>14753685</v>
      </c>
      <c r="M319" s="118"/>
      <c r="N319" s="119"/>
      <c r="O319" s="13"/>
      <c r="P319" s="115">
        <f t="shared" ref="P319" si="139">ROUND(O319,0)</f>
        <v>0</v>
      </c>
      <c r="Q319" s="115">
        <f>ROUND(P319+(P319*$R$447),0)</f>
        <v>0</v>
      </c>
      <c r="R319" s="120">
        <f t="shared" ref="R319" si="140">ROUND(Q319*I319,0)</f>
        <v>0</v>
      </c>
      <c r="S319" s="106" t="str">
        <f>IF(OR(P319&lt;=0,P319&gt;J319,Q319&lt;=0,Q319&gt;K319,R319&lt;=0,R319&gt;L319,$R$451="NO CUMPLE"),"NO CUMPLE","CUMPLE")</f>
        <v>NO CUMPLE</v>
      </c>
      <c r="T319" s="121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  <c r="BL319" s="12"/>
      <c r="BM319" s="12"/>
      <c r="BN319" s="12"/>
      <c r="BO319" s="12"/>
      <c r="BP319" s="12"/>
      <c r="BQ319" s="12"/>
      <c r="BR319" s="12"/>
      <c r="BS319" s="12"/>
      <c r="BT319" s="12"/>
      <c r="BU319" s="12"/>
      <c r="BV319" s="12"/>
      <c r="BW319" s="12"/>
      <c r="BX319" s="12"/>
      <c r="BY319" s="12"/>
      <c r="BZ319" s="12"/>
      <c r="CA319" s="12"/>
      <c r="CB319" s="12"/>
      <c r="CC319" s="12"/>
      <c r="CD319" s="12"/>
    </row>
    <row r="320" spans="1:82" ht="16.5" customHeight="1" x14ac:dyDescent="0.35">
      <c r="A320" s="96"/>
      <c r="C320" s="97"/>
      <c r="D320" s="98"/>
      <c r="E320" s="98"/>
      <c r="F320" s="98"/>
      <c r="G320" s="107" t="s">
        <v>58</v>
      </c>
      <c r="H320" s="100"/>
      <c r="I320" s="98"/>
      <c r="J320" s="101"/>
      <c r="K320" s="102"/>
      <c r="L320" s="108">
        <f>SUBTOTAL(9,L319:L319)</f>
        <v>14753685</v>
      </c>
      <c r="M320" s="45"/>
      <c r="N320" s="51"/>
      <c r="O320" s="11"/>
      <c r="P320" s="101"/>
      <c r="Q320" s="101"/>
      <c r="R320" s="109">
        <f>SUBTOTAL(9,R319:R319)</f>
        <v>0</v>
      </c>
      <c r="S320" s="110"/>
      <c r="T320" s="43"/>
    </row>
    <row r="321" spans="1:82" ht="13.15" customHeight="1" x14ac:dyDescent="0.45">
      <c r="A321" s="96"/>
      <c r="C321" s="90" t="s">
        <v>600</v>
      </c>
      <c r="D321" s="91" t="s">
        <v>126</v>
      </c>
      <c r="E321" s="62"/>
      <c r="F321" s="62"/>
      <c r="G321" s="63"/>
      <c r="H321" s="92"/>
      <c r="I321" s="93"/>
      <c r="J321" s="88"/>
      <c r="K321" s="94"/>
      <c r="L321" s="95"/>
      <c r="M321" s="45"/>
      <c r="N321" s="51"/>
      <c r="O321" s="10"/>
      <c r="P321" s="88"/>
      <c r="Q321" s="88"/>
      <c r="R321" s="88"/>
      <c r="S321" s="89"/>
      <c r="T321" s="43"/>
    </row>
    <row r="322" spans="1:82" s="111" customFormat="1" ht="13.15" x14ac:dyDescent="0.35">
      <c r="A322" s="96"/>
      <c r="C322" s="112" t="s">
        <v>601</v>
      </c>
      <c r="D322" s="113" t="s">
        <v>445</v>
      </c>
      <c r="E322" s="113"/>
      <c r="F322" s="113"/>
      <c r="G322" s="99" t="s">
        <v>446</v>
      </c>
      <c r="H322" s="114" t="s">
        <v>46</v>
      </c>
      <c r="I322" s="113">
        <v>8</v>
      </c>
      <c r="J322" s="115">
        <v>625082</v>
      </c>
      <c r="K322" s="116">
        <f>ROUND(J322+(J322*$L$447),0)</f>
        <v>812607</v>
      </c>
      <c r="L322" s="117">
        <f t="shared" ref="L322" si="141">ROUND(I322*K322,0)</f>
        <v>6500856</v>
      </c>
      <c r="M322" s="118"/>
      <c r="N322" s="119"/>
      <c r="O322" s="13"/>
      <c r="P322" s="115">
        <f t="shared" ref="P322" si="142">ROUND(O322,0)</f>
        <v>0</v>
      </c>
      <c r="Q322" s="115">
        <f>ROUND(P322+(P322*$R$447),0)</f>
        <v>0</v>
      </c>
      <c r="R322" s="120">
        <f t="shared" ref="R322" si="143">ROUND(Q322*I322,0)</f>
        <v>0</v>
      </c>
      <c r="S322" s="106" t="str">
        <f>IF(OR(P322&lt;=0,P322&gt;J322,Q322&lt;=0,Q322&gt;K322,R322&lt;=0,R322&gt;L322,$R$451="NO CUMPLE"),"NO CUMPLE","CUMPLE")</f>
        <v>NO CUMPLE</v>
      </c>
      <c r="T322" s="121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12"/>
      <c r="BX322" s="12"/>
      <c r="BY322" s="12"/>
      <c r="BZ322" s="12"/>
      <c r="CA322" s="12"/>
      <c r="CB322" s="12"/>
      <c r="CC322" s="12"/>
      <c r="CD322" s="12"/>
    </row>
    <row r="323" spans="1:82" ht="16.5" customHeight="1" x14ac:dyDescent="0.35">
      <c r="A323" s="96"/>
      <c r="C323" s="97"/>
      <c r="D323" s="98"/>
      <c r="E323" s="98"/>
      <c r="F323" s="98"/>
      <c r="G323" s="107" t="s">
        <v>58</v>
      </c>
      <c r="H323" s="100"/>
      <c r="I323" s="98"/>
      <c r="J323" s="101"/>
      <c r="K323" s="102"/>
      <c r="L323" s="108">
        <f>SUBTOTAL(9,L322:L322)</f>
        <v>6500856</v>
      </c>
      <c r="M323" s="45"/>
      <c r="N323" s="51"/>
      <c r="O323" s="11"/>
      <c r="P323" s="101"/>
      <c r="Q323" s="101"/>
      <c r="R323" s="109">
        <f>SUBTOTAL(9,R322:R322)</f>
        <v>0</v>
      </c>
      <c r="S323" s="110"/>
      <c r="T323" s="43"/>
    </row>
    <row r="324" spans="1:82" ht="13.15" customHeight="1" x14ac:dyDescent="0.45">
      <c r="A324" s="96"/>
      <c r="C324" s="90" t="s">
        <v>602</v>
      </c>
      <c r="D324" s="91" t="s">
        <v>173</v>
      </c>
      <c r="E324" s="62"/>
      <c r="F324" s="62"/>
      <c r="G324" s="63"/>
      <c r="H324" s="92"/>
      <c r="I324" s="93"/>
      <c r="J324" s="88"/>
      <c r="K324" s="94"/>
      <c r="L324" s="95"/>
      <c r="M324" s="45"/>
      <c r="N324" s="51"/>
      <c r="O324" s="10"/>
      <c r="P324" s="88"/>
      <c r="Q324" s="88"/>
      <c r="R324" s="88"/>
      <c r="S324" s="89"/>
      <c r="T324" s="43"/>
    </row>
    <row r="325" spans="1:82" s="111" customFormat="1" ht="13.15" x14ac:dyDescent="0.35">
      <c r="A325" s="96"/>
      <c r="C325" s="112" t="s">
        <v>603</v>
      </c>
      <c r="D325" s="113" t="s">
        <v>604</v>
      </c>
      <c r="E325" s="113"/>
      <c r="F325" s="113"/>
      <c r="G325" s="99" t="s">
        <v>605</v>
      </c>
      <c r="H325" s="114" t="s">
        <v>46</v>
      </c>
      <c r="I325" s="113">
        <v>1</v>
      </c>
      <c r="J325" s="115">
        <v>896783</v>
      </c>
      <c r="K325" s="116">
        <f>ROUND(J325+(J325*$L$447),0)</f>
        <v>1165818</v>
      </c>
      <c r="L325" s="117">
        <f t="shared" ref="L325:L328" si="144">ROUND(I325*K325,0)</f>
        <v>1165818</v>
      </c>
      <c r="M325" s="118"/>
      <c r="N325" s="119"/>
      <c r="O325" s="13"/>
      <c r="P325" s="115">
        <f t="shared" ref="P325:P328" si="145">ROUND(O325,0)</f>
        <v>0</v>
      </c>
      <c r="Q325" s="115">
        <f>ROUND(P325+(P325*$R$447),0)</f>
        <v>0</v>
      </c>
      <c r="R325" s="120">
        <f t="shared" ref="R325:R328" si="146">ROUND(Q325*I325,0)</f>
        <v>0</v>
      </c>
      <c r="S325" s="106" t="str">
        <f>IF(OR(P325&lt;=0,P325&gt;J325,Q325&lt;=0,Q325&gt;K325,R325&lt;=0,R325&gt;L325,$R$451="NO CUMPLE"),"NO CUMPLE","CUMPLE")</f>
        <v>NO CUMPLE</v>
      </c>
      <c r="T325" s="121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12"/>
      <c r="BX325" s="12"/>
      <c r="BY325" s="12"/>
      <c r="BZ325" s="12"/>
      <c r="CA325" s="12"/>
      <c r="CB325" s="12"/>
      <c r="CC325" s="12"/>
      <c r="CD325" s="12"/>
    </row>
    <row r="326" spans="1:82" s="111" customFormat="1" ht="13.15" x14ac:dyDescent="0.35">
      <c r="A326" s="96"/>
      <c r="C326" s="112" t="s">
        <v>606</v>
      </c>
      <c r="D326" s="113" t="s">
        <v>414</v>
      </c>
      <c r="E326" s="113"/>
      <c r="F326" s="113"/>
      <c r="G326" s="99" t="s">
        <v>415</v>
      </c>
      <c r="H326" s="114" t="s">
        <v>26</v>
      </c>
      <c r="I326" s="113">
        <v>80</v>
      </c>
      <c r="J326" s="115">
        <v>12715</v>
      </c>
      <c r="K326" s="116">
        <f>ROUND(J326+(J326*$L$447),0)</f>
        <v>16530</v>
      </c>
      <c r="L326" s="117">
        <f t="shared" si="144"/>
        <v>1322400</v>
      </c>
      <c r="M326" s="118"/>
      <c r="N326" s="119"/>
      <c r="O326" s="13"/>
      <c r="P326" s="115">
        <f t="shared" si="145"/>
        <v>0</v>
      </c>
      <c r="Q326" s="115">
        <f>ROUND(P326+(P326*$R$447),0)</f>
        <v>0</v>
      </c>
      <c r="R326" s="120">
        <f t="shared" si="146"/>
        <v>0</v>
      </c>
      <c r="S326" s="106" t="str">
        <f>IF(OR(P326&lt;=0,P326&gt;J326,Q326&lt;=0,Q326&gt;K326,R326&lt;=0,R326&gt;L326,$R$451="NO CUMPLE"),"NO CUMPLE","CUMPLE")</f>
        <v>NO CUMPLE</v>
      </c>
      <c r="T326" s="121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12"/>
      <c r="BX326" s="12"/>
      <c r="BY326" s="12"/>
      <c r="BZ326" s="12"/>
      <c r="CA326" s="12"/>
      <c r="CB326" s="12"/>
      <c r="CC326" s="12"/>
      <c r="CD326" s="12"/>
    </row>
    <row r="327" spans="1:82" s="111" customFormat="1" ht="25.5" x14ac:dyDescent="0.35">
      <c r="A327" s="96"/>
      <c r="C327" s="112" t="s">
        <v>607</v>
      </c>
      <c r="D327" s="113" t="s">
        <v>417</v>
      </c>
      <c r="E327" s="113"/>
      <c r="F327" s="113"/>
      <c r="G327" s="99" t="s">
        <v>418</v>
      </c>
      <c r="H327" s="114" t="s">
        <v>26</v>
      </c>
      <c r="I327" s="113">
        <v>80</v>
      </c>
      <c r="J327" s="115">
        <v>17028</v>
      </c>
      <c r="K327" s="116">
        <f>ROUND(J327+(J327*$L$447),0)</f>
        <v>22136</v>
      </c>
      <c r="L327" s="117">
        <f t="shared" si="144"/>
        <v>1770880</v>
      </c>
      <c r="M327" s="118"/>
      <c r="N327" s="119"/>
      <c r="O327" s="13"/>
      <c r="P327" s="115">
        <f t="shared" si="145"/>
        <v>0</v>
      </c>
      <c r="Q327" s="115">
        <f>ROUND(P327+(P327*$R$447),0)</f>
        <v>0</v>
      </c>
      <c r="R327" s="120">
        <f t="shared" si="146"/>
        <v>0</v>
      </c>
      <c r="S327" s="106" t="str">
        <f>IF(OR(P327&lt;=0,P327&gt;J327,Q327&lt;=0,Q327&gt;K327,R327&lt;=0,R327&gt;L327,$R$451="NO CUMPLE"),"NO CUMPLE","CUMPLE")</f>
        <v>NO CUMPLE</v>
      </c>
      <c r="T327" s="121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12"/>
      <c r="BX327" s="12"/>
      <c r="BY327" s="12"/>
      <c r="BZ327" s="12"/>
      <c r="CA327" s="12"/>
      <c r="CB327" s="12"/>
      <c r="CC327" s="12"/>
      <c r="CD327" s="12"/>
    </row>
    <row r="328" spans="1:82" s="111" customFormat="1" ht="13.15" x14ac:dyDescent="0.35">
      <c r="A328" s="96"/>
      <c r="C328" s="112" t="s">
        <v>608</v>
      </c>
      <c r="D328" s="113" t="s">
        <v>175</v>
      </c>
      <c r="E328" s="113"/>
      <c r="F328" s="113"/>
      <c r="G328" s="99" t="s">
        <v>176</v>
      </c>
      <c r="H328" s="114" t="s">
        <v>26</v>
      </c>
      <c r="I328" s="113">
        <v>280.04000000000002</v>
      </c>
      <c r="J328" s="115">
        <v>3115</v>
      </c>
      <c r="K328" s="116">
        <f>ROUND(J328+(J328*$L$447),0)</f>
        <v>4050</v>
      </c>
      <c r="L328" s="117">
        <f t="shared" si="144"/>
        <v>1134162</v>
      </c>
      <c r="M328" s="118"/>
      <c r="N328" s="119"/>
      <c r="O328" s="13"/>
      <c r="P328" s="115">
        <f t="shared" si="145"/>
        <v>0</v>
      </c>
      <c r="Q328" s="115">
        <f>ROUND(P328+(P328*$R$447),0)</f>
        <v>0</v>
      </c>
      <c r="R328" s="120">
        <f t="shared" si="146"/>
        <v>0</v>
      </c>
      <c r="S328" s="106" t="str">
        <f>IF(OR(P328&lt;=0,P328&gt;J328,Q328&lt;=0,Q328&gt;K328,R328&lt;=0,R328&gt;L328,$R$451="NO CUMPLE"),"NO CUMPLE","CUMPLE")</f>
        <v>NO CUMPLE</v>
      </c>
      <c r="T328" s="121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12"/>
      <c r="BU328" s="12"/>
      <c r="BV328" s="12"/>
      <c r="BW328" s="12"/>
      <c r="BX328" s="12"/>
      <c r="BY328" s="12"/>
      <c r="BZ328" s="12"/>
      <c r="CA328" s="12"/>
      <c r="CB328" s="12"/>
      <c r="CC328" s="12"/>
      <c r="CD328" s="12"/>
    </row>
    <row r="329" spans="1:82" ht="16.5" customHeight="1" x14ac:dyDescent="0.35">
      <c r="A329" s="96"/>
      <c r="C329" s="97"/>
      <c r="D329" s="98"/>
      <c r="E329" s="98"/>
      <c r="F329" s="98"/>
      <c r="G329" s="107" t="s">
        <v>58</v>
      </c>
      <c r="H329" s="100"/>
      <c r="I329" s="98"/>
      <c r="J329" s="101"/>
      <c r="K329" s="102"/>
      <c r="L329" s="108">
        <f>SUBTOTAL(9,L325:L328)</f>
        <v>5393260</v>
      </c>
      <c r="M329" s="45"/>
      <c r="N329" s="51"/>
      <c r="O329" s="11"/>
      <c r="P329" s="101"/>
      <c r="Q329" s="101"/>
      <c r="R329" s="109">
        <f>SUBTOTAL(9,R325:R328)</f>
        <v>0</v>
      </c>
      <c r="S329" s="110"/>
      <c r="T329" s="43"/>
    </row>
    <row r="330" spans="1:82" ht="13.15" customHeight="1" x14ac:dyDescent="0.45">
      <c r="A330" s="96"/>
      <c r="C330" s="90" t="s">
        <v>609</v>
      </c>
      <c r="D330" s="91" t="s">
        <v>178</v>
      </c>
      <c r="E330" s="62"/>
      <c r="F330" s="62"/>
      <c r="G330" s="63"/>
      <c r="H330" s="92"/>
      <c r="I330" s="93"/>
      <c r="J330" s="88"/>
      <c r="K330" s="94"/>
      <c r="L330" s="95"/>
      <c r="M330" s="45"/>
      <c r="N330" s="51"/>
      <c r="O330" s="10"/>
      <c r="P330" s="88"/>
      <c r="Q330" s="88"/>
      <c r="R330" s="88"/>
      <c r="S330" s="89"/>
      <c r="T330" s="43"/>
    </row>
    <row r="331" spans="1:82" s="111" customFormat="1" ht="25.5" x14ac:dyDescent="0.35">
      <c r="A331" s="96"/>
      <c r="C331" s="112" t="s">
        <v>610</v>
      </c>
      <c r="D331" s="113" t="s">
        <v>180</v>
      </c>
      <c r="E331" s="113"/>
      <c r="F331" s="113"/>
      <c r="G331" s="99" t="s">
        <v>181</v>
      </c>
      <c r="H331" s="114" t="s">
        <v>46</v>
      </c>
      <c r="I331" s="113">
        <v>1</v>
      </c>
      <c r="J331" s="115">
        <v>577265</v>
      </c>
      <c r="K331" s="116">
        <f>ROUND(J331+(J331*$L$447),0)</f>
        <v>750445</v>
      </c>
      <c r="L331" s="117">
        <f t="shared" ref="L331:L333" si="147">ROUND(I331*K331,0)</f>
        <v>750445</v>
      </c>
      <c r="M331" s="118"/>
      <c r="N331" s="119"/>
      <c r="O331" s="13"/>
      <c r="P331" s="115">
        <f t="shared" ref="P331:P333" si="148">ROUND(O331,0)</f>
        <v>0</v>
      </c>
      <c r="Q331" s="115">
        <f>ROUND(P331+(P331*$R$447),0)</f>
        <v>0</v>
      </c>
      <c r="R331" s="120">
        <f t="shared" ref="R331:R333" si="149">ROUND(Q331*I331,0)</f>
        <v>0</v>
      </c>
      <c r="S331" s="106" t="str">
        <f>IF(OR(P331&lt;=0,P331&gt;J331,Q331&lt;=0,Q331&gt;K331,R331&lt;=0,R331&gt;L331,$R$451="NO CUMPLE"),"NO CUMPLE","CUMPLE")</f>
        <v>NO CUMPLE</v>
      </c>
      <c r="T331" s="121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/>
      <c r="BV331" s="12"/>
      <c r="BW331" s="12"/>
      <c r="BX331" s="12"/>
      <c r="BY331" s="12"/>
      <c r="BZ331" s="12"/>
      <c r="CA331" s="12"/>
      <c r="CB331" s="12"/>
      <c r="CC331" s="12"/>
      <c r="CD331" s="12"/>
    </row>
    <row r="332" spans="1:82" s="111" customFormat="1" ht="13.15" x14ac:dyDescent="0.35">
      <c r="A332" s="96"/>
      <c r="C332" s="112" t="s">
        <v>611</v>
      </c>
      <c r="D332" s="113" t="s">
        <v>183</v>
      </c>
      <c r="E332" s="113"/>
      <c r="F332" s="113"/>
      <c r="G332" s="99" t="s">
        <v>184</v>
      </c>
      <c r="H332" s="114" t="s">
        <v>38</v>
      </c>
      <c r="I332" s="113">
        <v>80</v>
      </c>
      <c r="J332" s="115">
        <v>71631</v>
      </c>
      <c r="K332" s="116">
        <f>ROUND(J332+(J332*$L$447),0)</f>
        <v>93120</v>
      </c>
      <c r="L332" s="117">
        <f t="shared" si="147"/>
        <v>7449600</v>
      </c>
      <c r="M332" s="118"/>
      <c r="N332" s="119"/>
      <c r="O332" s="13"/>
      <c r="P332" s="115">
        <f t="shared" si="148"/>
        <v>0</v>
      </c>
      <c r="Q332" s="115">
        <f>ROUND(P332+(P332*$R$447),0)</f>
        <v>0</v>
      </c>
      <c r="R332" s="120">
        <f t="shared" si="149"/>
        <v>0</v>
      </c>
      <c r="S332" s="106" t="str">
        <f>IF(OR(P332&lt;=0,P332&gt;J332,Q332&lt;=0,Q332&gt;K332,R332&lt;=0,R332&gt;L332,$R$451="NO CUMPLE"),"NO CUMPLE","CUMPLE")</f>
        <v>NO CUMPLE</v>
      </c>
      <c r="T332" s="121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12"/>
      <c r="BU332" s="12"/>
      <c r="BV332" s="12"/>
      <c r="BW332" s="12"/>
      <c r="BX332" s="12"/>
      <c r="BY332" s="12"/>
      <c r="BZ332" s="12"/>
      <c r="CA332" s="12"/>
      <c r="CB332" s="12"/>
      <c r="CC332" s="12"/>
      <c r="CD332" s="12"/>
    </row>
    <row r="333" spans="1:82" s="111" customFormat="1" ht="13.15" x14ac:dyDescent="0.35">
      <c r="A333" s="96"/>
      <c r="C333" s="112" t="s">
        <v>612</v>
      </c>
      <c r="D333" s="113" t="s">
        <v>186</v>
      </c>
      <c r="E333" s="113"/>
      <c r="F333" s="113"/>
      <c r="G333" s="99" t="s">
        <v>187</v>
      </c>
      <c r="H333" s="114" t="s">
        <v>46</v>
      </c>
      <c r="I333" s="113">
        <v>4</v>
      </c>
      <c r="J333" s="115">
        <v>36688</v>
      </c>
      <c r="K333" s="116">
        <f>ROUND(J333+(J333*$L$447),0)</f>
        <v>47694</v>
      </c>
      <c r="L333" s="117">
        <f t="shared" si="147"/>
        <v>190776</v>
      </c>
      <c r="M333" s="118"/>
      <c r="N333" s="119"/>
      <c r="O333" s="13"/>
      <c r="P333" s="115">
        <f t="shared" si="148"/>
        <v>0</v>
      </c>
      <c r="Q333" s="115">
        <f>ROUND(P333+(P333*$R$447),0)</f>
        <v>0</v>
      </c>
      <c r="R333" s="120">
        <f t="shared" si="149"/>
        <v>0</v>
      </c>
      <c r="S333" s="106" t="str">
        <f>IF(OR(P333&lt;=0,P333&gt;J333,Q333&lt;=0,Q333&gt;K333,R333&lt;=0,R333&gt;L333,$R$451="NO CUMPLE"),"NO CUMPLE","CUMPLE")</f>
        <v>NO CUMPLE</v>
      </c>
      <c r="T333" s="121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12"/>
      <c r="BX333" s="12"/>
      <c r="BY333" s="12"/>
      <c r="BZ333" s="12"/>
      <c r="CA333" s="12"/>
      <c r="CB333" s="12"/>
      <c r="CC333" s="12"/>
      <c r="CD333" s="12"/>
    </row>
    <row r="334" spans="1:82" ht="16.5" customHeight="1" x14ac:dyDescent="0.35">
      <c r="A334" s="96"/>
      <c r="C334" s="97"/>
      <c r="D334" s="98"/>
      <c r="E334" s="98"/>
      <c r="F334" s="98"/>
      <c r="G334" s="107" t="s">
        <v>58</v>
      </c>
      <c r="H334" s="100"/>
      <c r="I334" s="98"/>
      <c r="J334" s="101"/>
      <c r="K334" s="102"/>
      <c r="L334" s="108">
        <f>SUBTOTAL(9,L331:L333)</f>
        <v>8390821</v>
      </c>
      <c r="M334" s="45"/>
      <c r="N334" s="51"/>
      <c r="O334" s="11"/>
      <c r="P334" s="101"/>
      <c r="Q334" s="101"/>
      <c r="R334" s="109">
        <f>SUBTOTAL(9,R331:R333)</f>
        <v>0</v>
      </c>
      <c r="S334" s="110"/>
      <c r="T334" s="43"/>
    </row>
    <row r="335" spans="1:82" ht="13.15" customHeight="1" x14ac:dyDescent="0.45">
      <c r="A335" s="96"/>
      <c r="C335" s="90" t="s">
        <v>613</v>
      </c>
      <c r="D335" s="91" t="s">
        <v>189</v>
      </c>
      <c r="E335" s="62"/>
      <c r="F335" s="62"/>
      <c r="G335" s="63"/>
      <c r="H335" s="92"/>
      <c r="I335" s="93"/>
      <c r="J335" s="88"/>
      <c r="K335" s="94"/>
      <c r="L335" s="95"/>
      <c r="M335" s="45"/>
      <c r="N335" s="51"/>
      <c r="O335" s="10"/>
      <c r="P335" s="88"/>
      <c r="Q335" s="88"/>
      <c r="R335" s="88"/>
      <c r="S335" s="89"/>
      <c r="T335" s="43"/>
    </row>
    <row r="336" spans="1:82" s="111" customFormat="1" ht="13.15" x14ac:dyDescent="0.35">
      <c r="A336" s="96"/>
      <c r="C336" s="112" t="s">
        <v>614</v>
      </c>
      <c r="D336" s="113" t="s">
        <v>615</v>
      </c>
      <c r="E336" s="113"/>
      <c r="F336" s="113"/>
      <c r="G336" s="99" t="s">
        <v>616</v>
      </c>
      <c r="H336" s="114" t="s">
        <v>46</v>
      </c>
      <c r="I336" s="113">
        <v>1</v>
      </c>
      <c r="J336" s="115">
        <v>441269</v>
      </c>
      <c r="K336" s="116">
        <f>ROUND(J336+(J336*$L$447),0)</f>
        <v>573650</v>
      </c>
      <c r="L336" s="117">
        <f t="shared" ref="L336:L339" si="150">ROUND(I336*K336,0)</f>
        <v>573650</v>
      </c>
      <c r="M336" s="118"/>
      <c r="N336" s="119"/>
      <c r="O336" s="13"/>
      <c r="P336" s="115">
        <f t="shared" ref="P336:P339" si="151">ROUND(O336,0)</f>
        <v>0</v>
      </c>
      <c r="Q336" s="115">
        <f>ROUND(P336+(P336*$R$447),0)</f>
        <v>0</v>
      </c>
      <c r="R336" s="120">
        <f t="shared" ref="R336:R339" si="152">ROUND(Q336*I336,0)</f>
        <v>0</v>
      </c>
      <c r="S336" s="106" t="str">
        <f>IF(OR(P336&lt;=0,P336&gt;J336,Q336&lt;=0,Q336&gt;K336,R336&lt;=0,R336&gt;L336,$R$451="NO CUMPLE"),"NO CUMPLE","CUMPLE")</f>
        <v>NO CUMPLE</v>
      </c>
      <c r="T336" s="121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2"/>
      <c r="CB336" s="12"/>
      <c r="CC336" s="12"/>
      <c r="CD336" s="12"/>
    </row>
    <row r="337" spans="1:82" s="111" customFormat="1" ht="13.15" x14ac:dyDescent="0.35">
      <c r="A337" s="96"/>
      <c r="C337" s="112" t="s">
        <v>617</v>
      </c>
      <c r="D337" s="113" t="s">
        <v>618</v>
      </c>
      <c r="E337" s="113"/>
      <c r="F337" s="113"/>
      <c r="G337" s="99" t="s">
        <v>619</v>
      </c>
      <c r="H337" s="114" t="s">
        <v>46</v>
      </c>
      <c r="I337" s="113">
        <v>1</v>
      </c>
      <c r="J337" s="115">
        <v>60440</v>
      </c>
      <c r="K337" s="116">
        <f>ROUND(J337+(J337*$L$447),0)</f>
        <v>78572</v>
      </c>
      <c r="L337" s="117">
        <f t="shared" si="150"/>
        <v>78572</v>
      </c>
      <c r="M337" s="118"/>
      <c r="N337" s="119"/>
      <c r="O337" s="13"/>
      <c r="P337" s="115">
        <f t="shared" si="151"/>
        <v>0</v>
      </c>
      <c r="Q337" s="115">
        <f>ROUND(P337+(P337*$R$447),0)</f>
        <v>0</v>
      </c>
      <c r="R337" s="120">
        <f t="shared" si="152"/>
        <v>0</v>
      </c>
      <c r="S337" s="106" t="str">
        <f>IF(OR(P337&lt;=0,P337&gt;J337,Q337&lt;=0,Q337&gt;K337,R337&lt;=0,R337&gt;L337,$R$451="NO CUMPLE"),"NO CUMPLE","CUMPLE")</f>
        <v>NO CUMPLE</v>
      </c>
      <c r="T337" s="121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12"/>
      <c r="BX337" s="12"/>
      <c r="BY337" s="12"/>
      <c r="BZ337" s="12"/>
      <c r="CA337" s="12"/>
      <c r="CB337" s="12"/>
      <c r="CC337" s="12"/>
      <c r="CD337" s="12"/>
    </row>
    <row r="338" spans="1:82" s="111" customFormat="1" ht="13.15" x14ac:dyDescent="0.35">
      <c r="A338" s="96"/>
      <c r="C338" s="112" t="s">
        <v>620</v>
      </c>
      <c r="D338" s="113" t="s">
        <v>621</v>
      </c>
      <c r="E338" s="113"/>
      <c r="F338" s="113"/>
      <c r="G338" s="99" t="s">
        <v>622</v>
      </c>
      <c r="H338" s="114" t="s">
        <v>38</v>
      </c>
      <c r="I338" s="113">
        <v>60</v>
      </c>
      <c r="J338" s="115">
        <v>17465</v>
      </c>
      <c r="K338" s="116">
        <f>ROUND(J338+(J338*$L$447),0)</f>
        <v>22705</v>
      </c>
      <c r="L338" s="117">
        <f t="shared" si="150"/>
        <v>1362300</v>
      </c>
      <c r="M338" s="118"/>
      <c r="N338" s="119"/>
      <c r="O338" s="13"/>
      <c r="P338" s="115">
        <f t="shared" si="151"/>
        <v>0</v>
      </c>
      <c r="Q338" s="115">
        <f>ROUND(P338+(P338*$R$447),0)</f>
        <v>0</v>
      </c>
      <c r="R338" s="120">
        <f t="shared" si="152"/>
        <v>0</v>
      </c>
      <c r="S338" s="106" t="str">
        <f>IF(OR(P338&lt;=0,P338&gt;J338,Q338&lt;=0,Q338&gt;K338,R338&lt;=0,R338&gt;L338,$R$451="NO CUMPLE"),"NO CUMPLE","CUMPLE")</f>
        <v>NO CUMPLE</v>
      </c>
      <c r="T338" s="121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12"/>
      <c r="BX338" s="12"/>
      <c r="BY338" s="12"/>
      <c r="BZ338" s="12"/>
      <c r="CA338" s="12"/>
      <c r="CB338" s="12"/>
      <c r="CC338" s="12"/>
      <c r="CD338" s="12"/>
    </row>
    <row r="339" spans="1:82" s="111" customFormat="1" ht="13.15" x14ac:dyDescent="0.35">
      <c r="A339" s="96"/>
      <c r="C339" s="112" t="s">
        <v>623</v>
      </c>
      <c r="D339" s="113" t="s">
        <v>624</v>
      </c>
      <c r="E339" s="113"/>
      <c r="F339" s="113"/>
      <c r="G339" s="99" t="s">
        <v>625</v>
      </c>
      <c r="H339" s="114" t="s">
        <v>46</v>
      </c>
      <c r="I339" s="113">
        <v>4</v>
      </c>
      <c r="J339" s="115">
        <v>114676</v>
      </c>
      <c r="K339" s="116">
        <f>ROUND(J339+(J339*$L$447),0)</f>
        <v>149079</v>
      </c>
      <c r="L339" s="117">
        <f t="shared" si="150"/>
        <v>596316</v>
      </c>
      <c r="M339" s="118"/>
      <c r="N339" s="119"/>
      <c r="O339" s="13"/>
      <c r="P339" s="115">
        <f t="shared" si="151"/>
        <v>0</v>
      </c>
      <c r="Q339" s="115">
        <f>ROUND(P339+(P339*$R$447),0)</f>
        <v>0</v>
      </c>
      <c r="R339" s="120">
        <f t="shared" si="152"/>
        <v>0</v>
      </c>
      <c r="S339" s="106" t="str">
        <f>IF(OR(P339&lt;=0,P339&gt;J339,Q339&lt;=0,Q339&gt;K339,R339&lt;=0,R339&gt;L339,$R$451="NO CUMPLE"),"NO CUMPLE","CUMPLE")</f>
        <v>NO CUMPLE</v>
      </c>
      <c r="T339" s="121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12"/>
      <c r="BX339" s="12"/>
      <c r="BY339" s="12"/>
      <c r="BZ339" s="12"/>
      <c r="CA339" s="12"/>
      <c r="CB339" s="12"/>
      <c r="CC339" s="12"/>
      <c r="CD339" s="12"/>
    </row>
    <row r="340" spans="1:82" ht="16.5" customHeight="1" x14ac:dyDescent="0.35">
      <c r="A340" s="96"/>
      <c r="C340" s="97"/>
      <c r="D340" s="98"/>
      <c r="E340" s="98"/>
      <c r="F340" s="98"/>
      <c r="G340" s="107" t="s">
        <v>58</v>
      </c>
      <c r="H340" s="100"/>
      <c r="I340" s="98"/>
      <c r="J340" s="101"/>
      <c r="K340" s="102"/>
      <c r="L340" s="108">
        <f>SUBTOTAL(9,L336:L339)</f>
        <v>2610838</v>
      </c>
      <c r="M340" s="45"/>
      <c r="N340" s="51"/>
      <c r="O340" s="11"/>
      <c r="P340" s="101"/>
      <c r="Q340" s="101"/>
      <c r="R340" s="109">
        <f>SUBTOTAL(9,R336:R339)</f>
        <v>0</v>
      </c>
      <c r="S340" s="110"/>
      <c r="T340" s="43"/>
    </row>
    <row r="341" spans="1:82" ht="13.15" customHeight="1" x14ac:dyDescent="0.45">
      <c r="A341" s="96"/>
      <c r="C341" s="80">
        <v>10</v>
      </c>
      <c r="D341" s="81" t="s">
        <v>626</v>
      </c>
      <c r="E341" s="62"/>
      <c r="F341" s="62"/>
      <c r="G341" s="63"/>
      <c r="H341" s="82"/>
      <c r="I341" s="83"/>
      <c r="J341" s="84"/>
      <c r="K341" s="85"/>
      <c r="L341" s="86"/>
      <c r="M341" s="45"/>
      <c r="N341" s="51"/>
      <c r="O341" s="10"/>
      <c r="P341" s="88"/>
      <c r="Q341" s="88"/>
      <c r="R341" s="88"/>
      <c r="S341" s="89"/>
      <c r="T341" s="43"/>
    </row>
    <row r="342" spans="1:82" ht="13.15" customHeight="1" x14ac:dyDescent="0.45">
      <c r="A342" s="96"/>
      <c r="C342" s="90" t="s">
        <v>627</v>
      </c>
      <c r="D342" s="91" t="s">
        <v>213</v>
      </c>
      <c r="E342" s="62"/>
      <c r="F342" s="62"/>
      <c r="G342" s="63"/>
      <c r="H342" s="92"/>
      <c r="I342" s="93"/>
      <c r="J342" s="88"/>
      <c r="K342" s="94"/>
      <c r="L342" s="95"/>
      <c r="M342" s="45"/>
      <c r="N342" s="51"/>
      <c r="O342" s="10"/>
      <c r="P342" s="88"/>
      <c r="Q342" s="88"/>
      <c r="R342" s="88"/>
      <c r="S342" s="89"/>
      <c r="T342" s="43"/>
    </row>
    <row r="343" spans="1:82" s="111" customFormat="1" ht="13.15" x14ac:dyDescent="0.35">
      <c r="A343" s="96"/>
      <c r="C343" s="112" t="s">
        <v>628</v>
      </c>
      <c r="D343" s="113" t="s">
        <v>312</v>
      </c>
      <c r="E343" s="113"/>
      <c r="F343" s="113"/>
      <c r="G343" s="99" t="s">
        <v>313</v>
      </c>
      <c r="H343" s="114" t="s">
        <v>26</v>
      </c>
      <c r="I343" s="113">
        <v>9</v>
      </c>
      <c r="J343" s="115">
        <v>4912</v>
      </c>
      <c r="K343" s="116">
        <f>ROUND(J343+(J343*$L$447),0)</f>
        <v>6386</v>
      </c>
      <c r="L343" s="117">
        <f t="shared" ref="L343" si="153">ROUND(I343*K343,0)</f>
        <v>57474</v>
      </c>
      <c r="M343" s="118"/>
      <c r="N343" s="119"/>
      <c r="O343" s="13"/>
      <c r="P343" s="115">
        <f t="shared" ref="P343" si="154">ROUND(O343,0)</f>
        <v>0</v>
      </c>
      <c r="Q343" s="115">
        <f>ROUND(P343+(P343*$R$447),0)</f>
        <v>0</v>
      </c>
      <c r="R343" s="120">
        <f t="shared" ref="R343" si="155">ROUND(Q343*I343,0)</f>
        <v>0</v>
      </c>
      <c r="S343" s="106" t="str">
        <f>IF(OR(P343&lt;=0,P343&gt;J343,Q343&lt;=0,Q343&gt;K343,R343&lt;=0,R343&gt;L343,$R$451="NO CUMPLE"),"NO CUMPLE","CUMPLE")</f>
        <v>NO CUMPLE</v>
      </c>
      <c r="T343" s="121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  <c r="BM343" s="12"/>
      <c r="BN343" s="12"/>
      <c r="BO343" s="12"/>
      <c r="BP343" s="12"/>
      <c r="BQ343" s="12"/>
      <c r="BR343" s="12"/>
      <c r="BS343" s="12"/>
      <c r="BT343" s="12"/>
      <c r="BU343" s="12"/>
      <c r="BV343" s="12"/>
      <c r="BW343" s="12"/>
      <c r="BX343" s="12"/>
      <c r="BY343" s="12"/>
      <c r="BZ343" s="12"/>
      <c r="CA343" s="12"/>
      <c r="CB343" s="12"/>
      <c r="CC343" s="12"/>
      <c r="CD343" s="12"/>
    </row>
    <row r="344" spans="1:82" ht="16.5" customHeight="1" x14ac:dyDescent="0.35">
      <c r="A344" s="96"/>
      <c r="C344" s="97"/>
      <c r="D344" s="98"/>
      <c r="E344" s="98"/>
      <c r="F344" s="98"/>
      <c r="G344" s="107" t="s">
        <v>58</v>
      </c>
      <c r="H344" s="100"/>
      <c r="I344" s="98"/>
      <c r="J344" s="101"/>
      <c r="K344" s="102"/>
      <c r="L344" s="108">
        <f>SUBTOTAL(9,L343:L343)</f>
        <v>57474</v>
      </c>
      <c r="M344" s="45"/>
      <c r="N344" s="51"/>
      <c r="O344" s="11"/>
      <c r="P344" s="101"/>
      <c r="Q344" s="101"/>
      <c r="R344" s="109">
        <f>SUBTOTAL(9,R343:R343)</f>
        <v>0</v>
      </c>
      <c r="S344" s="110"/>
      <c r="T344" s="43"/>
    </row>
    <row r="345" spans="1:82" ht="13.15" customHeight="1" x14ac:dyDescent="0.45">
      <c r="A345" s="96"/>
      <c r="C345" s="90" t="s">
        <v>629</v>
      </c>
      <c r="D345" s="91" t="s">
        <v>381</v>
      </c>
      <c r="E345" s="62"/>
      <c r="F345" s="62"/>
      <c r="G345" s="63"/>
      <c r="H345" s="92"/>
      <c r="I345" s="93"/>
      <c r="J345" s="88"/>
      <c r="K345" s="94"/>
      <c r="L345" s="95"/>
      <c r="M345" s="45"/>
      <c r="N345" s="51"/>
      <c r="O345" s="10"/>
      <c r="P345" s="88"/>
      <c r="Q345" s="88"/>
      <c r="R345" s="88"/>
      <c r="S345" s="89"/>
      <c r="T345" s="43"/>
    </row>
    <row r="346" spans="1:82" s="111" customFormat="1" ht="25.5" x14ac:dyDescent="0.35">
      <c r="A346" s="96"/>
      <c r="C346" s="112" t="s">
        <v>630</v>
      </c>
      <c r="D346" s="113" t="s">
        <v>383</v>
      </c>
      <c r="E346" s="113"/>
      <c r="F346" s="113"/>
      <c r="G346" s="99" t="s">
        <v>384</v>
      </c>
      <c r="H346" s="114" t="s">
        <v>30</v>
      </c>
      <c r="I346" s="113">
        <v>6.96</v>
      </c>
      <c r="J346" s="115">
        <v>63372</v>
      </c>
      <c r="K346" s="116">
        <f t="shared" ref="K346:K355" si="156">ROUND(J346+(J346*$L$447),0)</f>
        <v>82384</v>
      </c>
      <c r="L346" s="117">
        <f t="shared" ref="L346:L355" si="157">ROUND(I346*K346,0)</f>
        <v>573393</v>
      </c>
      <c r="M346" s="118"/>
      <c r="N346" s="119"/>
      <c r="O346" s="13"/>
      <c r="P346" s="115">
        <f t="shared" ref="P346:P355" si="158">ROUND(O346,0)</f>
        <v>0</v>
      </c>
      <c r="Q346" s="115">
        <f t="shared" ref="Q346:Q355" si="159">ROUND(P346+(P346*$R$447),0)</f>
        <v>0</v>
      </c>
      <c r="R346" s="120">
        <f t="shared" ref="R346:R355" si="160">ROUND(Q346*I346,0)</f>
        <v>0</v>
      </c>
      <c r="S346" s="106" t="str">
        <f t="shared" ref="S346:S355" si="161">IF(OR(P346&lt;=0,P346&gt;J346,Q346&lt;=0,Q346&gt;K346,R346&lt;=0,R346&gt;L346,$R$451="NO CUMPLE"),"NO CUMPLE","CUMPLE")</f>
        <v>NO CUMPLE</v>
      </c>
      <c r="T346" s="121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  <c r="BQ346" s="12"/>
      <c r="BR346" s="12"/>
      <c r="BS346" s="12"/>
      <c r="BT346" s="12"/>
      <c r="BU346" s="12"/>
      <c r="BV346" s="12"/>
      <c r="BW346" s="12"/>
      <c r="BX346" s="12"/>
      <c r="BY346" s="12"/>
      <c r="BZ346" s="12"/>
      <c r="CA346" s="12"/>
      <c r="CB346" s="12"/>
      <c r="CC346" s="12"/>
      <c r="CD346" s="12"/>
    </row>
    <row r="347" spans="1:82" s="111" customFormat="1" ht="13.15" x14ac:dyDescent="0.35">
      <c r="A347" s="96"/>
      <c r="C347" s="112" t="s">
        <v>631</v>
      </c>
      <c r="D347" s="113" t="s">
        <v>386</v>
      </c>
      <c r="E347" s="113"/>
      <c r="F347" s="113"/>
      <c r="G347" s="99" t="s">
        <v>387</v>
      </c>
      <c r="H347" s="114" t="s">
        <v>30</v>
      </c>
      <c r="I347" s="113">
        <v>0.8</v>
      </c>
      <c r="J347" s="115">
        <v>886881</v>
      </c>
      <c r="K347" s="116">
        <f t="shared" si="156"/>
        <v>1152945</v>
      </c>
      <c r="L347" s="117">
        <f t="shared" si="157"/>
        <v>922356</v>
      </c>
      <c r="M347" s="118"/>
      <c r="N347" s="119"/>
      <c r="O347" s="13"/>
      <c r="P347" s="115">
        <f t="shared" si="158"/>
        <v>0</v>
      </c>
      <c r="Q347" s="115">
        <f t="shared" si="159"/>
        <v>0</v>
      </c>
      <c r="R347" s="120">
        <f t="shared" si="160"/>
        <v>0</v>
      </c>
      <c r="S347" s="106" t="str">
        <f t="shared" si="161"/>
        <v>NO CUMPLE</v>
      </c>
      <c r="T347" s="121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  <c r="BM347" s="12"/>
      <c r="BN347" s="12"/>
      <c r="BO347" s="12"/>
      <c r="BP347" s="12"/>
      <c r="BQ347" s="12"/>
      <c r="BR347" s="12"/>
      <c r="BS347" s="12"/>
      <c r="BT347" s="12"/>
      <c r="BU347" s="12"/>
      <c r="BV347" s="12"/>
      <c r="BW347" s="12"/>
      <c r="BX347" s="12"/>
      <c r="BY347" s="12"/>
      <c r="BZ347" s="12"/>
      <c r="CA347" s="12"/>
      <c r="CB347" s="12"/>
      <c r="CC347" s="12"/>
      <c r="CD347" s="12"/>
    </row>
    <row r="348" spans="1:82" s="111" customFormat="1" ht="13.15" x14ac:dyDescent="0.35">
      <c r="A348" s="96"/>
      <c r="C348" s="112" t="s">
        <v>632</v>
      </c>
      <c r="D348" s="113" t="s">
        <v>226</v>
      </c>
      <c r="E348" s="113"/>
      <c r="F348" s="113"/>
      <c r="G348" s="99" t="s">
        <v>227</v>
      </c>
      <c r="H348" s="114" t="s">
        <v>30</v>
      </c>
      <c r="I348" s="113">
        <v>0.13</v>
      </c>
      <c r="J348" s="115">
        <v>453432</v>
      </c>
      <c r="K348" s="116">
        <f t="shared" si="156"/>
        <v>589462</v>
      </c>
      <c r="L348" s="117">
        <f t="shared" si="157"/>
        <v>76630</v>
      </c>
      <c r="M348" s="118"/>
      <c r="N348" s="119"/>
      <c r="O348" s="13"/>
      <c r="P348" s="115">
        <f t="shared" si="158"/>
        <v>0</v>
      </c>
      <c r="Q348" s="115">
        <f t="shared" si="159"/>
        <v>0</v>
      </c>
      <c r="R348" s="120">
        <f t="shared" si="160"/>
        <v>0</v>
      </c>
      <c r="S348" s="106" t="str">
        <f t="shared" si="161"/>
        <v>NO CUMPLE</v>
      </c>
      <c r="T348" s="121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  <c r="BQ348" s="12"/>
      <c r="BR348" s="12"/>
      <c r="BS348" s="12"/>
      <c r="BT348" s="12"/>
      <c r="BU348" s="12"/>
      <c r="BV348" s="12"/>
      <c r="BW348" s="12"/>
      <c r="BX348" s="12"/>
      <c r="BY348" s="12"/>
      <c r="BZ348" s="12"/>
      <c r="CA348" s="12"/>
      <c r="CB348" s="12"/>
      <c r="CC348" s="12"/>
      <c r="CD348" s="12"/>
    </row>
    <row r="349" spans="1:82" s="111" customFormat="1" ht="13.15" x14ac:dyDescent="0.35">
      <c r="A349" s="96"/>
      <c r="C349" s="112" t="s">
        <v>633</v>
      </c>
      <c r="D349" s="113" t="s">
        <v>28</v>
      </c>
      <c r="E349" s="113"/>
      <c r="F349" s="113"/>
      <c r="G349" s="99" t="s">
        <v>29</v>
      </c>
      <c r="H349" s="114" t="s">
        <v>30</v>
      </c>
      <c r="I349" s="113">
        <v>0.78</v>
      </c>
      <c r="J349" s="115">
        <v>975264</v>
      </c>
      <c r="K349" s="116">
        <f t="shared" si="156"/>
        <v>1267843</v>
      </c>
      <c r="L349" s="117">
        <f t="shared" si="157"/>
        <v>988918</v>
      </c>
      <c r="M349" s="118"/>
      <c r="N349" s="119"/>
      <c r="O349" s="13"/>
      <c r="P349" s="115">
        <f t="shared" si="158"/>
        <v>0</v>
      </c>
      <c r="Q349" s="115">
        <f t="shared" si="159"/>
        <v>0</v>
      </c>
      <c r="R349" s="120">
        <f t="shared" si="160"/>
        <v>0</v>
      </c>
      <c r="S349" s="106" t="str">
        <f t="shared" si="161"/>
        <v>NO CUMPLE</v>
      </c>
      <c r="T349" s="121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12"/>
      <c r="BX349" s="12"/>
      <c r="BY349" s="12"/>
      <c r="BZ349" s="12"/>
      <c r="CA349" s="12"/>
      <c r="CB349" s="12"/>
      <c r="CC349" s="12"/>
      <c r="CD349" s="12"/>
    </row>
    <row r="350" spans="1:82" s="111" customFormat="1" ht="13.15" x14ac:dyDescent="0.35">
      <c r="A350" s="96"/>
      <c r="C350" s="112" t="s">
        <v>634</v>
      </c>
      <c r="D350" s="113" t="s">
        <v>284</v>
      </c>
      <c r="E350" s="113"/>
      <c r="F350" s="113"/>
      <c r="G350" s="99" t="s">
        <v>285</v>
      </c>
      <c r="H350" s="114" t="s">
        <v>30</v>
      </c>
      <c r="I350" s="113">
        <v>0.83</v>
      </c>
      <c r="J350" s="115">
        <v>1215097</v>
      </c>
      <c r="K350" s="116">
        <f t="shared" si="156"/>
        <v>1579626</v>
      </c>
      <c r="L350" s="117">
        <f t="shared" si="157"/>
        <v>1311090</v>
      </c>
      <c r="M350" s="118"/>
      <c r="N350" s="119"/>
      <c r="O350" s="13"/>
      <c r="P350" s="115">
        <f t="shared" si="158"/>
        <v>0</v>
      </c>
      <c r="Q350" s="115">
        <f t="shared" si="159"/>
        <v>0</v>
      </c>
      <c r="R350" s="120">
        <f t="shared" si="160"/>
        <v>0</v>
      </c>
      <c r="S350" s="106" t="str">
        <f t="shared" si="161"/>
        <v>NO CUMPLE</v>
      </c>
      <c r="T350" s="121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/>
      <c r="BV350" s="12"/>
      <c r="BW350" s="12"/>
      <c r="BX350" s="12"/>
      <c r="BY350" s="12"/>
      <c r="BZ350" s="12"/>
      <c r="CA350" s="12"/>
      <c r="CB350" s="12"/>
      <c r="CC350" s="12"/>
      <c r="CD350" s="12"/>
    </row>
    <row r="351" spans="1:82" s="111" customFormat="1" ht="13.15" x14ac:dyDescent="0.35">
      <c r="A351" s="96"/>
      <c r="C351" s="112" t="s">
        <v>635</v>
      </c>
      <c r="D351" s="113" t="s">
        <v>32</v>
      </c>
      <c r="E351" s="113"/>
      <c r="F351" s="113"/>
      <c r="G351" s="99" t="s">
        <v>33</v>
      </c>
      <c r="H351" s="114" t="s">
        <v>34</v>
      </c>
      <c r="I351" s="113">
        <v>309.8</v>
      </c>
      <c r="J351" s="115">
        <v>8378</v>
      </c>
      <c r="K351" s="116">
        <f t="shared" si="156"/>
        <v>10891</v>
      </c>
      <c r="L351" s="117">
        <f t="shared" si="157"/>
        <v>3374032</v>
      </c>
      <c r="M351" s="118"/>
      <c r="N351" s="119"/>
      <c r="O351" s="13"/>
      <c r="P351" s="115">
        <f t="shared" si="158"/>
        <v>0</v>
      </c>
      <c r="Q351" s="115">
        <f t="shared" si="159"/>
        <v>0</v>
      </c>
      <c r="R351" s="120">
        <f t="shared" si="160"/>
        <v>0</v>
      </c>
      <c r="S351" s="106" t="str">
        <f t="shared" si="161"/>
        <v>NO CUMPLE</v>
      </c>
      <c r="T351" s="121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12"/>
      <c r="BX351" s="12"/>
      <c r="BY351" s="12"/>
      <c r="BZ351" s="12"/>
      <c r="CA351" s="12"/>
      <c r="CB351" s="12"/>
      <c r="CC351" s="12"/>
      <c r="CD351" s="12"/>
    </row>
    <row r="352" spans="1:82" s="111" customFormat="1" ht="13.15" x14ac:dyDescent="0.35">
      <c r="A352" s="96"/>
      <c r="C352" s="112" t="s">
        <v>636</v>
      </c>
      <c r="D352" s="113" t="s">
        <v>295</v>
      </c>
      <c r="E352" s="113"/>
      <c r="F352" s="113"/>
      <c r="G352" s="99" t="s">
        <v>296</v>
      </c>
      <c r="H352" s="114" t="s">
        <v>34</v>
      </c>
      <c r="I352" s="113">
        <v>22.53</v>
      </c>
      <c r="J352" s="115">
        <v>10980</v>
      </c>
      <c r="K352" s="116">
        <f t="shared" si="156"/>
        <v>14274</v>
      </c>
      <c r="L352" s="117">
        <f t="shared" si="157"/>
        <v>321593</v>
      </c>
      <c r="M352" s="118"/>
      <c r="N352" s="119"/>
      <c r="O352" s="13"/>
      <c r="P352" s="115">
        <f t="shared" si="158"/>
        <v>0</v>
      </c>
      <c r="Q352" s="115">
        <f t="shared" si="159"/>
        <v>0</v>
      </c>
      <c r="R352" s="120">
        <f t="shared" si="160"/>
        <v>0</v>
      </c>
      <c r="S352" s="106" t="str">
        <f t="shared" si="161"/>
        <v>NO CUMPLE</v>
      </c>
      <c r="T352" s="121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/>
      <c r="BV352" s="12"/>
      <c r="BW352" s="12"/>
      <c r="BX352" s="12"/>
      <c r="BY352" s="12"/>
      <c r="BZ352" s="12"/>
      <c r="CA352" s="12"/>
      <c r="CB352" s="12"/>
      <c r="CC352" s="12"/>
      <c r="CD352" s="12"/>
    </row>
    <row r="353" spans="1:82" s="111" customFormat="1" ht="13.15" x14ac:dyDescent="0.35">
      <c r="A353" s="96"/>
      <c r="C353" s="112" t="s">
        <v>637</v>
      </c>
      <c r="D353" s="113" t="s">
        <v>326</v>
      </c>
      <c r="E353" s="113"/>
      <c r="F353" s="113"/>
      <c r="G353" s="99" t="s">
        <v>327</v>
      </c>
      <c r="H353" s="114" t="s">
        <v>26</v>
      </c>
      <c r="I353" s="113">
        <v>9.4500000000000011</v>
      </c>
      <c r="J353" s="115">
        <v>105248</v>
      </c>
      <c r="K353" s="116">
        <f t="shared" si="156"/>
        <v>136822</v>
      </c>
      <c r="L353" s="117">
        <f t="shared" si="157"/>
        <v>1292968</v>
      </c>
      <c r="M353" s="118"/>
      <c r="N353" s="119"/>
      <c r="O353" s="13"/>
      <c r="P353" s="115">
        <f t="shared" si="158"/>
        <v>0</v>
      </c>
      <c r="Q353" s="115">
        <f t="shared" si="159"/>
        <v>0</v>
      </c>
      <c r="R353" s="120">
        <f t="shared" si="160"/>
        <v>0</v>
      </c>
      <c r="S353" s="106" t="str">
        <f t="shared" si="161"/>
        <v>NO CUMPLE</v>
      </c>
      <c r="T353" s="121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12"/>
      <c r="BX353" s="12"/>
      <c r="BY353" s="12"/>
      <c r="BZ353" s="12"/>
      <c r="CA353" s="12"/>
      <c r="CB353" s="12"/>
      <c r="CC353" s="12"/>
      <c r="CD353" s="12"/>
    </row>
    <row r="354" spans="1:82" s="111" customFormat="1" ht="13.15" x14ac:dyDescent="0.35">
      <c r="A354" s="96"/>
      <c r="C354" s="112" t="s">
        <v>638</v>
      </c>
      <c r="D354" s="113" t="s">
        <v>395</v>
      </c>
      <c r="E354" s="113"/>
      <c r="F354" s="113"/>
      <c r="G354" s="99" t="s">
        <v>396</v>
      </c>
      <c r="H354" s="114" t="s">
        <v>30</v>
      </c>
      <c r="I354" s="113">
        <v>6.8</v>
      </c>
      <c r="J354" s="115">
        <v>143598</v>
      </c>
      <c r="K354" s="116">
        <f t="shared" si="156"/>
        <v>186677</v>
      </c>
      <c r="L354" s="117">
        <f t="shared" si="157"/>
        <v>1269404</v>
      </c>
      <c r="M354" s="118"/>
      <c r="N354" s="119"/>
      <c r="O354" s="13"/>
      <c r="P354" s="115">
        <f t="shared" si="158"/>
        <v>0</v>
      </c>
      <c r="Q354" s="115">
        <f t="shared" si="159"/>
        <v>0</v>
      </c>
      <c r="R354" s="120">
        <f t="shared" si="160"/>
        <v>0</v>
      </c>
      <c r="S354" s="106" t="str">
        <f t="shared" si="161"/>
        <v>NO CUMPLE</v>
      </c>
      <c r="T354" s="121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  <c r="BQ354" s="12"/>
      <c r="BR354" s="12"/>
      <c r="BS354" s="12"/>
      <c r="BT354" s="12"/>
      <c r="BU354" s="12"/>
      <c r="BV354" s="12"/>
      <c r="BW354" s="12"/>
      <c r="BX354" s="12"/>
      <c r="BY354" s="12"/>
      <c r="BZ354" s="12"/>
      <c r="CA354" s="12"/>
      <c r="CB354" s="12"/>
      <c r="CC354" s="12"/>
      <c r="CD354" s="12"/>
    </row>
    <row r="355" spans="1:82" s="111" customFormat="1" ht="13.15" x14ac:dyDescent="0.35">
      <c r="A355" s="96"/>
      <c r="C355" s="112" t="s">
        <v>639</v>
      </c>
      <c r="D355" s="113" t="s">
        <v>401</v>
      </c>
      <c r="E355" s="113"/>
      <c r="F355" s="113"/>
      <c r="G355" s="99" t="s">
        <v>402</v>
      </c>
      <c r="H355" s="114" t="s">
        <v>30</v>
      </c>
      <c r="I355" s="113">
        <v>0.78</v>
      </c>
      <c r="J355" s="115">
        <v>1205468</v>
      </c>
      <c r="K355" s="116">
        <f t="shared" si="156"/>
        <v>1567108</v>
      </c>
      <c r="L355" s="117">
        <f t="shared" si="157"/>
        <v>1222344</v>
      </c>
      <c r="M355" s="118"/>
      <c r="N355" s="119"/>
      <c r="O355" s="13"/>
      <c r="P355" s="115">
        <f t="shared" si="158"/>
        <v>0</v>
      </c>
      <c r="Q355" s="115">
        <f t="shared" si="159"/>
        <v>0</v>
      </c>
      <c r="R355" s="120">
        <f t="shared" si="160"/>
        <v>0</v>
      </c>
      <c r="S355" s="106" t="str">
        <f t="shared" si="161"/>
        <v>NO CUMPLE</v>
      </c>
      <c r="T355" s="121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  <c r="BQ355" s="12"/>
      <c r="BR355" s="12"/>
      <c r="BS355" s="12"/>
      <c r="BT355" s="12"/>
      <c r="BU355" s="12"/>
      <c r="BV355" s="12"/>
      <c r="BW355" s="12"/>
      <c r="BX355" s="12"/>
      <c r="BY355" s="12"/>
      <c r="BZ355" s="12"/>
      <c r="CA355" s="12"/>
      <c r="CB355" s="12"/>
      <c r="CC355" s="12"/>
      <c r="CD355" s="12"/>
    </row>
    <row r="356" spans="1:82" ht="16.5" customHeight="1" x14ac:dyDescent="0.35">
      <c r="A356" s="96"/>
      <c r="C356" s="97"/>
      <c r="D356" s="98"/>
      <c r="E356" s="98"/>
      <c r="F356" s="98"/>
      <c r="G356" s="107" t="s">
        <v>58</v>
      </c>
      <c r="H356" s="100"/>
      <c r="I356" s="98"/>
      <c r="J356" s="101"/>
      <c r="K356" s="102"/>
      <c r="L356" s="108">
        <f>SUBTOTAL(9,L346:L355)</f>
        <v>11352728</v>
      </c>
      <c r="M356" s="45"/>
      <c r="N356" s="51"/>
      <c r="O356" s="11"/>
      <c r="P356" s="101"/>
      <c r="Q356" s="101"/>
      <c r="R356" s="109">
        <f>SUBTOTAL(9,R346:R355)</f>
        <v>0</v>
      </c>
      <c r="S356" s="110"/>
      <c r="T356" s="43"/>
    </row>
    <row r="357" spans="1:82" ht="13.15" customHeight="1" x14ac:dyDescent="0.45">
      <c r="A357" s="96"/>
      <c r="C357" s="90" t="s">
        <v>640</v>
      </c>
      <c r="D357" s="91" t="s">
        <v>66</v>
      </c>
      <c r="E357" s="62"/>
      <c r="F357" s="62"/>
      <c r="G357" s="63"/>
      <c r="H357" s="92"/>
      <c r="I357" s="93"/>
      <c r="J357" s="88"/>
      <c r="K357" s="94"/>
      <c r="L357" s="95"/>
      <c r="M357" s="45"/>
      <c r="N357" s="51"/>
      <c r="O357" s="10"/>
      <c r="P357" s="88"/>
      <c r="Q357" s="88"/>
      <c r="R357" s="88"/>
      <c r="S357" s="89"/>
      <c r="T357" s="43"/>
    </row>
    <row r="358" spans="1:82" s="111" customFormat="1" ht="25.5" x14ac:dyDescent="0.35">
      <c r="A358" s="96"/>
      <c r="C358" s="112" t="s">
        <v>641</v>
      </c>
      <c r="D358" s="113" t="s">
        <v>480</v>
      </c>
      <c r="E358" s="113"/>
      <c r="F358" s="113"/>
      <c r="G358" s="99" t="s">
        <v>481</v>
      </c>
      <c r="H358" s="114" t="s">
        <v>26</v>
      </c>
      <c r="I358" s="113">
        <v>12.25</v>
      </c>
      <c r="J358" s="115">
        <v>218124</v>
      </c>
      <c r="K358" s="116">
        <f>ROUND(J358+(J358*$L$447),0)</f>
        <v>283561</v>
      </c>
      <c r="L358" s="117">
        <f t="shared" ref="L358:L362" si="162">ROUND(I358*K358,0)</f>
        <v>3473622</v>
      </c>
      <c r="M358" s="118"/>
      <c r="N358" s="119"/>
      <c r="O358" s="13"/>
      <c r="P358" s="115">
        <f t="shared" ref="P358:P362" si="163">ROUND(O358,0)</f>
        <v>0</v>
      </c>
      <c r="Q358" s="115">
        <f>ROUND(P358+(P358*$R$447),0)</f>
        <v>0</v>
      </c>
      <c r="R358" s="120">
        <f t="shared" ref="R358:R362" si="164">ROUND(Q358*I358,0)</f>
        <v>0</v>
      </c>
      <c r="S358" s="106" t="str">
        <f>IF(OR(P358&lt;=0,P358&gt;J358,Q358&lt;=0,Q358&gt;K358,R358&lt;=0,R358&gt;L358,$R$451="NO CUMPLE"),"NO CUMPLE","CUMPLE")</f>
        <v>NO CUMPLE</v>
      </c>
      <c r="T358" s="121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  <c r="BJ358" s="12"/>
      <c r="BK358" s="12"/>
      <c r="BL358" s="12"/>
      <c r="BM358" s="12"/>
      <c r="BN358" s="12"/>
      <c r="BO358" s="12"/>
      <c r="BP358" s="12"/>
      <c r="BQ358" s="12"/>
      <c r="BR358" s="12"/>
      <c r="BS358" s="12"/>
      <c r="BT358" s="12"/>
      <c r="BU358" s="12"/>
      <c r="BV358" s="12"/>
      <c r="BW358" s="12"/>
      <c r="BX358" s="12"/>
      <c r="BY358" s="12"/>
      <c r="BZ358" s="12"/>
      <c r="CA358" s="12"/>
      <c r="CB358" s="12"/>
      <c r="CC358" s="12"/>
      <c r="CD358" s="12"/>
    </row>
    <row r="359" spans="1:82" s="111" customFormat="1" ht="13.15" x14ac:dyDescent="0.35">
      <c r="A359" s="96"/>
      <c r="C359" s="112" t="s">
        <v>642</v>
      </c>
      <c r="D359" s="113" t="s">
        <v>405</v>
      </c>
      <c r="E359" s="113"/>
      <c r="F359" s="113"/>
      <c r="G359" s="99" t="s">
        <v>406</v>
      </c>
      <c r="H359" s="114" t="s">
        <v>26</v>
      </c>
      <c r="I359" s="113">
        <v>240</v>
      </c>
      <c r="J359" s="115">
        <v>95902</v>
      </c>
      <c r="K359" s="116">
        <f>ROUND(J359+(J359*$L$447),0)</f>
        <v>124673</v>
      </c>
      <c r="L359" s="117">
        <f t="shared" si="162"/>
        <v>29921520</v>
      </c>
      <c r="M359" s="118"/>
      <c r="N359" s="119"/>
      <c r="O359" s="13"/>
      <c r="P359" s="115">
        <f t="shared" si="163"/>
        <v>0</v>
      </c>
      <c r="Q359" s="115">
        <f>ROUND(P359+(P359*$R$447),0)</f>
        <v>0</v>
      </c>
      <c r="R359" s="120">
        <f t="shared" si="164"/>
        <v>0</v>
      </c>
      <c r="S359" s="106" t="str">
        <f>IF(OR(P359&lt;=0,P359&gt;J359,Q359&lt;=0,Q359&gt;K359,R359&lt;=0,R359&gt;L359,$R$451="NO CUMPLE"),"NO CUMPLE","CUMPLE")</f>
        <v>NO CUMPLE</v>
      </c>
      <c r="T359" s="121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  <c r="BQ359" s="12"/>
      <c r="BR359" s="12"/>
      <c r="BS359" s="12"/>
      <c r="BT359" s="12"/>
      <c r="BU359" s="12"/>
      <c r="BV359" s="12"/>
      <c r="BW359" s="12"/>
      <c r="BX359" s="12"/>
      <c r="BY359" s="12"/>
      <c r="BZ359" s="12"/>
      <c r="CA359" s="12"/>
      <c r="CB359" s="12"/>
      <c r="CC359" s="12"/>
      <c r="CD359" s="12"/>
    </row>
    <row r="360" spans="1:82" s="111" customFormat="1" ht="25.5" x14ac:dyDescent="0.35">
      <c r="A360" s="96"/>
      <c r="C360" s="112" t="s">
        <v>643</v>
      </c>
      <c r="D360" s="113" t="s">
        <v>644</v>
      </c>
      <c r="E360" s="113"/>
      <c r="F360" s="113"/>
      <c r="G360" s="99" t="s">
        <v>645</v>
      </c>
      <c r="H360" s="114" t="s">
        <v>26</v>
      </c>
      <c r="I360" s="113">
        <v>9</v>
      </c>
      <c r="J360" s="115">
        <v>92924</v>
      </c>
      <c r="K360" s="116">
        <f>ROUND(J360+(J360*$L$447),0)</f>
        <v>120801</v>
      </c>
      <c r="L360" s="117">
        <f t="shared" si="162"/>
        <v>1087209</v>
      </c>
      <c r="M360" s="118"/>
      <c r="N360" s="119"/>
      <c r="O360" s="13"/>
      <c r="P360" s="115">
        <f t="shared" si="163"/>
        <v>0</v>
      </c>
      <c r="Q360" s="115">
        <f>ROUND(P360+(P360*$R$447),0)</f>
        <v>0</v>
      </c>
      <c r="R360" s="120">
        <f t="shared" si="164"/>
        <v>0</v>
      </c>
      <c r="S360" s="106" t="str">
        <f>IF(OR(P360&lt;=0,P360&gt;J360,Q360&lt;=0,Q360&gt;K360,R360&lt;=0,R360&gt;L360,$R$451="NO CUMPLE"),"NO CUMPLE","CUMPLE")</f>
        <v>NO CUMPLE</v>
      </c>
      <c r="T360" s="121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  <c r="BJ360" s="12"/>
      <c r="BK360" s="12"/>
      <c r="BL360" s="12"/>
      <c r="BM360" s="12"/>
      <c r="BN360" s="12"/>
      <c r="BO360" s="12"/>
      <c r="BP360" s="12"/>
      <c r="BQ360" s="12"/>
      <c r="BR360" s="12"/>
      <c r="BS360" s="12"/>
      <c r="BT360" s="12"/>
      <c r="BU360" s="12"/>
      <c r="BV360" s="12"/>
      <c r="BW360" s="12"/>
      <c r="BX360" s="12"/>
      <c r="BY360" s="12"/>
      <c r="BZ360" s="12"/>
      <c r="CA360" s="12"/>
      <c r="CB360" s="12"/>
      <c r="CC360" s="12"/>
      <c r="CD360" s="12"/>
    </row>
    <row r="361" spans="1:82" s="111" customFormat="1" ht="13.15" x14ac:dyDescent="0.35">
      <c r="A361" s="96"/>
      <c r="C361" s="112" t="s">
        <v>646</v>
      </c>
      <c r="D361" s="113" t="s">
        <v>647</v>
      </c>
      <c r="E361" s="113"/>
      <c r="F361" s="113"/>
      <c r="G361" s="99" t="s">
        <v>648</v>
      </c>
      <c r="H361" s="114" t="s">
        <v>26</v>
      </c>
      <c r="I361" s="113">
        <v>48</v>
      </c>
      <c r="J361" s="115">
        <v>62416</v>
      </c>
      <c r="K361" s="116">
        <f>ROUND(J361+(J361*$L$447),0)</f>
        <v>81141</v>
      </c>
      <c r="L361" s="117">
        <f t="shared" si="162"/>
        <v>3894768</v>
      </c>
      <c r="M361" s="118"/>
      <c r="N361" s="119"/>
      <c r="O361" s="13"/>
      <c r="P361" s="115">
        <f t="shared" si="163"/>
        <v>0</v>
      </c>
      <c r="Q361" s="115">
        <f>ROUND(P361+(P361*$R$447),0)</f>
        <v>0</v>
      </c>
      <c r="R361" s="120">
        <f t="shared" si="164"/>
        <v>0</v>
      </c>
      <c r="S361" s="106" t="str">
        <f>IF(OR(P361&lt;=0,P361&gt;J361,Q361&lt;=0,Q361&gt;K361,R361&lt;=0,R361&gt;L361,$R$451="NO CUMPLE"),"NO CUMPLE","CUMPLE")</f>
        <v>NO CUMPLE</v>
      </c>
      <c r="T361" s="121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  <c r="BJ361" s="12"/>
      <c r="BK361" s="12"/>
      <c r="BL361" s="12"/>
      <c r="BM361" s="12"/>
      <c r="BN361" s="12"/>
      <c r="BO361" s="12"/>
      <c r="BP361" s="12"/>
      <c r="BQ361" s="12"/>
      <c r="BR361" s="12"/>
      <c r="BS361" s="12"/>
      <c r="BT361" s="12"/>
      <c r="BU361" s="12"/>
      <c r="BV361" s="12"/>
      <c r="BW361" s="12"/>
      <c r="BX361" s="12"/>
      <c r="BY361" s="12"/>
      <c r="BZ361" s="12"/>
      <c r="CA361" s="12"/>
      <c r="CB361" s="12"/>
      <c r="CC361" s="12"/>
      <c r="CD361" s="12"/>
    </row>
    <row r="362" spans="1:82" s="111" customFormat="1" ht="63.75" x14ac:dyDescent="0.35">
      <c r="A362" s="96"/>
      <c r="C362" s="112" t="s">
        <v>649</v>
      </c>
      <c r="D362" s="113" t="s">
        <v>50</v>
      </c>
      <c r="E362" s="113"/>
      <c r="F362" s="113"/>
      <c r="G362" s="99" t="s">
        <v>80</v>
      </c>
      <c r="H362" s="114" t="s">
        <v>34</v>
      </c>
      <c r="I362" s="113">
        <v>80</v>
      </c>
      <c r="J362" s="115">
        <v>23790</v>
      </c>
      <c r="K362" s="116">
        <f>ROUND(J362+(J362*$L$447),0)</f>
        <v>30927</v>
      </c>
      <c r="L362" s="117">
        <f t="shared" si="162"/>
        <v>2474160</v>
      </c>
      <c r="M362" s="118"/>
      <c r="N362" s="119"/>
      <c r="O362" s="13"/>
      <c r="P362" s="115">
        <f t="shared" si="163"/>
        <v>0</v>
      </c>
      <c r="Q362" s="115">
        <f>ROUND(P362+(P362*$R$447),0)</f>
        <v>0</v>
      </c>
      <c r="R362" s="120">
        <f t="shared" si="164"/>
        <v>0</v>
      </c>
      <c r="S362" s="106" t="str">
        <f>IF(OR(P362&lt;=0,P362&gt;J362,Q362&lt;=0,Q362&gt;K362,R362&lt;=0,R362&gt;L362,$R$451="NO CUMPLE"),"NO CUMPLE","CUMPLE")</f>
        <v>NO CUMPLE</v>
      </c>
      <c r="T362" s="121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  <c r="BQ362" s="12"/>
      <c r="BR362" s="12"/>
      <c r="BS362" s="12"/>
      <c r="BT362" s="12"/>
      <c r="BU362" s="12"/>
      <c r="BV362" s="12"/>
      <c r="BW362" s="12"/>
      <c r="BX362" s="12"/>
      <c r="BY362" s="12"/>
      <c r="BZ362" s="12"/>
      <c r="CA362" s="12"/>
      <c r="CB362" s="12"/>
      <c r="CC362" s="12"/>
      <c r="CD362" s="12"/>
    </row>
    <row r="363" spans="1:82" ht="16.5" customHeight="1" x14ac:dyDescent="0.35">
      <c r="A363" s="96"/>
      <c r="C363" s="97"/>
      <c r="D363" s="98"/>
      <c r="E363" s="98"/>
      <c r="F363" s="98"/>
      <c r="G363" s="107" t="s">
        <v>58</v>
      </c>
      <c r="H363" s="100"/>
      <c r="I363" s="98"/>
      <c r="J363" s="101"/>
      <c r="K363" s="102"/>
      <c r="L363" s="108">
        <f>SUBTOTAL(9,L358:L362)</f>
        <v>40851279</v>
      </c>
      <c r="M363" s="45"/>
      <c r="N363" s="51"/>
      <c r="O363" s="11"/>
      <c r="P363" s="101"/>
      <c r="Q363" s="101"/>
      <c r="R363" s="109">
        <f>SUBTOTAL(9,R358:R362)</f>
        <v>0</v>
      </c>
      <c r="S363" s="110"/>
      <c r="T363" s="43"/>
    </row>
    <row r="364" spans="1:82" ht="13.15" customHeight="1" x14ac:dyDescent="0.45">
      <c r="A364" s="96"/>
      <c r="C364" s="90" t="s">
        <v>650</v>
      </c>
      <c r="D364" s="91" t="s">
        <v>82</v>
      </c>
      <c r="E364" s="62"/>
      <c r="F364" s="62"/>
      <c r="G364" s="63"/>
      <c r="H364" s="92"/>
      <c r="I364" s="93"/>
      <c r="J364" s="88"/>
      <c r="K364" s="94"/>
      <c r="L364" s="95"/>
      <c r="M364" s="45"/>
      <c r="N364" s="51"/>
      <c r="O364" s="10"/>
      <c r="P364" s="88"/>
      <c r="Q364" s="88"/>
      <c r="R364" s="88"/>
      <c r="S364" s="89"/>
      <c r="T364" s="43"/>
    </row>
    <row r="365" spans="1:82" s="111" customFormat="1" ht="13.15" x14ac:dyDescent="0.35">
      <c r="A365" s="96"/>
      <c r="C365" s="112" t="s">
        <v>651</v>
      </c>
      <c r="D365" s="113" t="s">
        <v>304</v>
      </c>
      <c r="E365" s="113"/>
      <c r="F365" s="113"/>
      <c r="G365" s="99" t="s">
        <v>305</v>
      </c>
      <c r="H365" s="114" t="s">
        <v>26</v>
      </c>
      <c r="I365" s="113">
        <v>27.5</v>
      </c>
      <c r="J365" s="115">
        <v>63057</v>
      </c>
      <c r="K365" s="116">
        <f>ROUND(J365+(J365*$L$447),0)</f>
        <v>81974</v>
      </c>
      <c r="L365" s="117">
        <f t="shared" ref="L365:L369" si="165">ROUND(I365*K365,0)</f>
        <v>2254285</v>
      </c>
      <c r="M365" s="118"/>
      <c r="N365" s="119"/>
      <c r="O365" s="13"/>
      <c r="P365" s="115">
        <f t="shared" ref="P365:P369" si="166">ROUND(O365,0)</f>
        <v>0</v>
      </c>
      <c r="Q365" s="115">
        <f>ROUND(P365+(P365*$R$447),0)</f>
        <v>0</v>
      </c>
      <c r="R365" s="120">
        <f t="shared" ref="R365:R369" si="167">ROUND(Q365*I365,0)</f>
        <v>0</v>
      </c>
      <c r="S365" s="106" t="str">
        <f>IF(OR(P365&lt;=0,P365&gt;J365,Q365&lt;=0,Q365&gt;K365,R365&lt;=0,R365&gt;L365,$R$451="NO CUMPLE"),"NO CUMPLE","CUMPLE")</f>
        <v>NO CUMPLE</v>
      </c>
      <c r="T365" s="121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  <c r="BQ365" s="12"/>
      <c r="BR365" s="12"/>
      <c r="BS365" s="12"/>
      <c r="BT365" s="12"/>
      <c r="BU365" s="12"/>
      <c r="BV365" s="12"/>
      <c r="BW365" s="12"/>
      <c r="BX365" s="12"/>
      <c r="BY365" s="12"/>
      <c r="BZ365" s="12"/>
      <c r="CA365" s="12"/>
      <c r="CB365" s="12"/>
      <c r="CC365" s="12"/>
      <c r="CD365" s="12"/>
    </row>
    <row r="366" spans="1:82" s="111" customFormat="1" ht="13.15" x14ac:dyDescent="0.35">
      <c r="A366" s="96"/>
      <c r="C366" s="112" t="s">
        <v>652</v>
      </c>
      <c r="D366" s="113" t="s">
        <v>87</v>
      </c>
      <c r="E366" s="113"/>
      <c r="F366" s="113"/>
      <c r="G366" s="99" t="s">
        <v>88</v>
      </c>
      <c r="H366" s="114" t="s">
        <v>26</v>
      </c>
      <c r="I366" s="113">
        <v>21</v>
      </c>
      <c r="J366" s="115">
        <v>27945</v>
      </c>
      <c r="K366" s="116">
        <f>ROUND(J366+(J366*$L$447),0)</f>
        <v>36329</v>
      </c>
      <c r="L366" s="117">
        <f t="shared" si="165"/>
        <v>762909</v>
      </c>
      <c r="M366" s="118"/>
      <c r="N366" s="119"/>
      <c r="O366" s="13"/>
      <c r="P366" s="115">
        <f t="shared" si="166"/>
        <v>0</v>
      </c>
      <c r="Q366" s="115">
        <f>ROUND(P366+(P366*$R$447),0)</f>
        <v>0</v>
      </c>
      <c r="R366" s="120">
        <f t="shared" si="167"/>
        <v>0</v>
      </c>
      <c r="S366" s="106" t="str">
        <f>IF(OR(P366&lt;=0,P366&gt;J366,Q366&lt;=0,Q366&gt;K366,R366&lt;=0,R366&gt;L366,$R$451="NO CUMPLE"),"NO CUMPLE","CUMPLE")</f>
        <v>NO CUMPLE</v>
      </c>
      <c r="T366" s="121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  <c r="BL366" s="12"/>
      <c r="BM366" s="12"/>
      <c r="BN366" s="12"/>
      <c r="BO366" s="12"/>
      <c r="BP366" s="12"/>
      <c r="BQ366" s="12"/>
      <c r="BR366" s="12"/>
      <c r="BS366" s="12"/>
      <c r="BT366" s="12"/>
      <c r="BU366" s="12"/>
      <c r="BV366" s="12"/>
      <c r="BW366" s="12"/>
      <c r="BX366" s="12"/>
      <c r="BY366" s="12"/>
      <c r="BZ366" s="12"/>
      <c r="CA366" s="12"/>
      <c r="CB366" s="12"/>
      <c r="CC366" s="12"/>
      <c r="CD366" s="12"/>
    </row>
    <row r="367" spans="1:82" s="111" customFormat="1" ht="13.15" x14ac:dyDescent="0.35">
      <c r="A367" s="96"/>
      <c r="C367" s="112" t="s">
        <v>653</v>
      </c>
      <c r="D367" s="113" t="s">
        <v>90</v>
      </c>
      <c r="E367" s="113"/>
      <c r="F367" s="113"/>
      <c r="G367" s="99" t="s">
        <v>91</v>
      </c>
      <c r="H367" s="114" t="s">
        <v>26</v>
      </c>
      <c r="I367" s="113">
        <v>121</v>
      </c>
      <c r="J367" s="115">
        <v>17751</v>
      </c>
      <c r="K367" s="116">
        <f>ROUND(J367+(J367*$L$447),0)</f>
        <v>23076</v>
      </c>
      <c r="L367" s="117">
        <f t="shared" si="165"/>
        <v>2792196</v>
      </c>
      <c r="M367" s="118"/>
      <c r="N367" s="119"/>
      <c r="O367" s="13"/>
      <c r="P367" s="115">
        <f t="shared" si="166"/>
        <v>0</v>
      </c>
      <c r="Q367" s="115">
        <f>ROUND(P367+(P367*$R$447),0)</f>
        <v>0</v>
      </c>
      <c r="R367" s="120">
        <f t="shared" si="167"/>
        <v>0</v>
      </c>
      <c r="S367" s="106" t="str">
        <f>IF(OR(P367&lt;=0,P367&gt;J367,Q367&lt;=0,Q367&gt;K367,R367&lt;=0,R367&gt;L367,$R$451="NO CUMPLE"),"NO CUMPLE","CUMPLE")</f>
        <v>NO CUMPLE</v>
      </c>
      <c r="T367" s="121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  <c r="BQ367" s="12"/>
      <c r="BR367" s="12"/>
      <c r="BS367" s="12"/>
      <c r="BT367" s="12"/>
      <c r="BU367" s="12"/>
      <c r="BV367" s="12"/>
      <c r="BW367" s="12"/>
      <c r="BX367" s="12"/>
      <c r="BY367" s="12"/>
      <c r="BZ367" s="12"/>
      <c r="CA367" s="12"/>
      <c r="CB367" s="12"/>
      <c r="CC367" s="12"/>
      <c r="CD367" s="12"/>
    </row>
    <row r="368" spans="1:82" s="111" customFormat="1" ht="13.15" x14ac:dyDescent="0.35">
      <c r="A368" s="96"/>
      <c r="C368" s="112" t="s">
        <v>654</v>
      </c>
      <c r="D368" s="113" t="s">
        <v>500</v>
      </c>
      <c r="E368" s="113"/>
      <c r="F368" s="113"/>
      <c r="G368" s="99" t="s">
        <v>501</v>
      </c>
      <c r="H368" s="114" t="s">
        <v>26</v>
      </c>
      <c r="I368" s="113">
        <v>78</v>
      </c>
      <c r="J368" s="115">
        <v>27105</v>
      </c>
      <c r="K368" s="116">
        <f>ROUND(J368+(J368*$L$447),0)</f>
        <v>35237</v>
      </c>
      <c r="L368" s="117">
        <f t="shared" si="165"/>
        <v>2748486</v>
      </c>
      <c r="M368" s="118"/>
      <c r="N368" s="119"/>
      <c r="O368" s="13"/>
      <c r="P368" s="115">
        <f t="shared" si="166"/>
        <v>0</v>
      </c>
      <c r="Q368" s="115">
        <f>ROUND(P368+(P368*$R$447),0)</f>
        <v>0</v>
      </c>
      <c r="R368" s="120">
        <f t="shared" si="167"/>
        <v>0</v>
      </c>
      <c r="S368" s="106" t="str">
        <f>IF(OR(P368&lt;=0,P368&gt;J368,Q368&lt;=0,Q368&gt;K368,R368&lt;=0,R368&gt;L368,$R$451="NO CUMPLE"),"NO CUMPLE","CUMPLE")</f>
        <v>NO CUMPLE</v>
      </c>
      <c r="T368" s="121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  <c r="BL368" s="12"/>
      <c r="BM368" s="12"/>
      <c r="BN368" s="12"/>
      <c r="BO368" s="12"/>
      <c r="BP368" s="12"/>
      <c r="BQ368" s="12"/>
      <c r="BR368" s="12"/>
      <c r="BS368" s="12"/>
      <c r="BT368" s="12"/>
      <c r="BU368" s="12"/>
      <c r="BV368" s="12"/>
      <c r="BW368" s="12"/>
      <c r="BX368" s="12"/>
      <c r="BY368" s="12"/>
      <c r="BZ368" s="12"/>
      <c r="CA368" s="12"/>
      <c r="CB368" s="12"/>
      <c r="CC368" s="12"/>
      <c r="CD368" s="12"/>
    </row>
    <row r="369" spans="1:82" s="111" customFormat="1" ht="13.15" x14ac:dyDescent="0.35">
      <c r="A369" s="96"/>
      <c r="C369" s="112" t="s">
        <v>655</v>
      </c>
      <c r="D369" s="113" t="s">
        <v>420</v>
      </c>
      <c r="E369" s="113"/>
      <c r="F369" s="113"/>
      <c r="G369" s="99" t="s">
        <v>421</v>
      </c>
      <c r="H369" s="114" t="s">
        <v>26</v>
      </c>
      <c r="I369" s="113">
        <v>30</v>
      </c>
      <c r="J369" s="115">
        <v>24397</v>
      </c>
      <c r="K369" s="116">
        <f>ROUND(J369+(J369*$L$447),0)</f>
        <v>31716</v>
      </c>
      <c r="L369" s="117">
        <f t="shared" si="165"/>
        <v>951480</v>
      </c>
      <c r="M369" s="118"/>
      <c r="N369" s="119"/>
      <c r="O369" s="13"/>
      <c r="P369" s="115">
        <f t="shared" si="166"/>
        <v>0</v>
      </c>
      <c r="Q369" s="115">
        <f>ROUND(P369+(P369*$R$447),0)</f>
        <v>0</v>
      </c>
      <c r="R369" s="120">
        <f t="shared" si="167"/>
        <v>0</v>
      </c>
      <c r="S369" s="106" t="str">
        <f>IF(OR(P369&lt;=0,P369&gt;J369,Q369&lt;=0,Q369&gt;K369,R369&lt;=0,R369&gt;L369,$R$451="NO CUMPLE"),"NO CUMPLE","CUMPLE")</f>
        <v>NO CUMPLE</v>
      </c>
      <c r="T369" s="121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  <c r="BJ369" s="12"/>
      <c r="BK369" s="12"/>
      <c r="BL369" s="12"/>
      <c r="BM369" s="12"/>
      <c r="BN369" s="12"/>
      <c r="BO369" s="12"/>
      <c r="BP369" s="12"/>
      <c r="BQ369" s="12"/>
      <c r="BR369" s="12"/>
      <c r="BS369" s="12"/>
      <c r="BT369" s="12"/>
      <c r="BU369" s="12"/>
      <c r="BV369" s="12"/>
      <c r="BW369" s="12"/>
      <c r="BX369" s="12"/>
      <c r="BY369" s="12"/>
      <c r="BZ369" s="12"/>
      <c r="CA369" s="12"/>
      <c r="CB369" s="12"/>
      <c r="CC369" s="12"/>
      <c r="CD369" s="12"/>
    </row>
    <row r="370" spans="1:82" ht="16.5" customHeight="1" x14ac:dyDescent="0.35">
      <c r="A370" s="96"/>
      <c r="C370" s="97"/>
      <c r="D370" s="98"/>
      <c r="E370" s="98"/>
      <c r="F370" s="98"/>
      <c r="G370" s="107" t="s">
        <v>58</v>
      </c>
      <c r="H370" s="100"/>
      <c r="I370" s="98"/>
      <c r="J370" s="101"/>
      <c r="K370" s="102"/>
      <c r="L370" s="108">
        <f>SUBTOTAL(9,L365:L369)</f>
        <v>9509356</v>
      </c>
      <c r="M370" s="45"/>
      <c r="N370" s="51"/>
      <c r="O370" s="11"/>
      <c r="P370" s="101"/>
      <c r="Q370" s="101"/>
      <c r="R370" s="109">
        <f>SUBTOTAL(9,R365:R369)</f>
        <v>0</v>
      </c>
      <c r="S370" s="110"/>
      <c r="T370" s="43"/>
    </row>
    <row r="371" spans="1:82" ht="13.15" customHeight="1" x14ac:dyDescent="0.45">
      <c r="A371" s="96"/>
      <c r="C371" s="90" t="s">
        <v>656</v>
      </c>
      <c r="D371" s="91" t="s">
        <v>96</v>
      </c>
      <c r="E371" s="62"/>
      <c r="F371" s="62"/>
      <c r="G371" s="63"/>
      <c r="H371" s="92"/>
      <c r="I371" s="93"/>
      <c r="J371" s="88"/>
      <c r="K371" s="94"/>
      <c r="L371" s="95"/>
      <c r="M371" s="45"/>
      <c r="N371" s="51"/>
      <c r="O371" s="10"/>
      <c r="P371" s="88"/>
      <c r="Q371" s="88"/>
      <c r="R371" s="88"/>
      <c r="S371" s="89"/>
      <c r="T371" s="43"/>
    </row>
    <row r="372" spans="1:82" s="111" customFormat="1" ht="13.15" x14ac:dyDescent="0.35">
      <c r="A372" s="96"/>
      <c r="C372" s="112" t="s">
        <v>657</v>
      </c>
      <c r="D372" s="113" t="s">
        <v>424</v>
      </c>
      <c r="E372" s="113"/>
      <c r="F372" s="113"/>
      <c r="G372" s="99" t="s">
        <v>425</v>
      </c>
      <c r="H372" s="114" t="s">
        <v>26</v>
      </c>
      <c r="I372" s="113">
        <v>9</v>
      </c>
      <c r="J372" s="115">
        <v>44565</v>
      </c>
      <c r="K372" s="116">
        <f t="shared" ref="K372:K377" si="168">ROUND(J372+(J372*$L$447),0)</f>
        <v>57935</v>
      </c>
      <c r="L372" s="117">
        <f t="shared" ref="L372:L377" si="169">ROUND(I372*K372,0)</f>
        <v>521415</v>
      </c>
      <c r="M372" s="118"/>
      <c r="N372" s="119"/>
      <c r="O372" s="13"/>
      <c r="P372" s="115">
        <f t="shared" ref="P372:P377" si="170">ROUND(O372,0)</f>
        <v>0</v>
      </c>
      <c r="Q372" s="115">
        <f t="shared" ref="Q372:Q377" si="171">ROUND(P372+(P372*$R$447),0)</f>
        <v>0</v>
      </c>
      <c r="R372" s="120">
        <f t="shared" ref="R372:R377" si="172">ROUND(Q372*I372,0)</f>
        <v>0</v>
      </c>
      <c r="S372" s="106" t="str">
        <f t="shared" ref="S372:S377" si="173">IF(OR(P372&lt;=0,P372&gt;J372,Q372&lt;=0,Q372&gt;K372,R372&lt;=0,R372&gt;L372,$R$451="NO CUMPLE"),"NO CUMPLE","CUMPLE")</f>
        <v>NO CUMPLE</v>
      </c>
      <c r="T372" s="121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  <c r="BJ372" s="12"/>
      <c r="BK372" s="12"/>
      <c r="BL372" s="12"/>
      <c r="BM372" s="12"/>
      <c r="BN372" s="12"/>
      <c r="BO372" s="12"/>
      <c r="BP372" s="12"/>
      <c r="BQ372" s="12"/>
      <c r="BR372" s="12"/>
      <c r="BS372" s="12"/>
      <c r="BT372" s="12"/>
      <c r="BU372" s="12"/>
      <c r="BV372" s="12"/>
      <c r="BW372" s="12"/>
      <c r="BX372" s="12"/>
      <c r="BY372" s="12"/>
      <c r="BZ372" s="12"/>
      <c r="CA372" s="12"/>
      <c r="CB372" s="12"/>
      <c r="CC372" s="12"/>
      <c r="CD372" s="12"/>
    </row>
    <row r="373" spans="1:82" s="111" customFormat="1" ht="25.5" x14ac:dyDescent="0.35">
      <c r="A373" s="96"/>
      <c r="C373" s="112" t="s">
        <v>658</v>
      </c>
      <c r="D373" s="113" t="s">
        <v>101</v>
      </c>
      <c r="E373" s="113"/>
      <c r="F373" s="113"/>
      <c r="G373" s="99" t="s">
        <v>102</v>
      </c>
      <c r="H373" s="114" t="s">
        <v>26</v>
      </c>
      <c r="I373" s="113">
        <v>14.3</v>
      </c>
      <c r="J373" s="115">
        <v>116970</v>
      </c>
      <c r="K373" s="116">
        <f t="shared" si="168"/>
        <v>152061</v>
      </c>
      <c r="L373" s="117">
        <f t="shared" si="169"/>
        <v>2174472</v>
      </c>
      <c r="M373" s="118"/>
      <c r="N373" s="119"/>
      <c r="O373" s="13"/>
      <c r="P373" s="115">
        <f t="shared" si="170"/>
        <v>0</v>
      </c>
      <c r="Q373" s="115">
        <f t="shared" si="171"/>
        <v>0</v>
      </c>
      <c r="R373" s="120">
        <f t="shared" si="172"/>
        <v>0</v>
      </c>
      <c r="S373" s="106" t="str">
        <f t="shared" si="173"/>
        <v>NO CUMPLE</v>
      </c>
      <c r="T373" s="121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  <c r="BJ373" s="12"/>
      <c r="BK373" s="12"/>
      <c r="BL373" s="12"/>
      <c r="BM373" s="12"/>
      <c r="BN373" s="12"/>
      <c r="BO373" s="12"/>
      <c r="BP373" s="12"/>
      <c r="BQ373" s="12"/>
      <c r="BR373" s="12"/>
      <c r="BS373" s="12"/>
      <c r="BT373" s="12"/>
      <c r="BU373" s="12"/>
      <c r="BV373" s="12"/>
      <c r="BW373" s="12"/>
      <c r="BX373" s="12"/>
      <c r="BY373" s="12"/>
      <c r="BZ373" s="12"/>
      <c r="CA373" s="12"/>
      <c r="CB373" s="12"/>
      <c r="CC373" s="12"/>
      <c r="CD373" s="12"/>
    </row>
    <row r="374" spans="1:82" s="111" customFormat="1" ht="13.15" x14ac:dyDescent="0.35">
      <c r="A374" s="96"/>
      <c r="C374" s="112" t="s">
        <v>659</v>
      </c>
      <c r="D374" s="113" t="s">
        <v>428</v>
      </c>
      <c r="E374" s="113"/>
      <c r="F374" s="113"/>
      <c r="G374" s="99" t="s">
        <v>429</v>
      </c>
      <c r="H374" s="114" t="s">
        <v>26</v>
      </c>
      <c r="I374" s="113">
        <v>15.75</v>
      </c>
      <c r="J374" s="115">
        <v>86913</v>
      </c>
      <c r="K374" s="116">
        <f t="shared" si="168"/>
        <v>112987</v>
      </c>
      <c r="L374" s="117">
        <f t="shared" si="169"/>
        <v>1779545</v>
      </c>
      <c r="M374" s="118"/>
      <c r="N374" s="119"/>
      <c r="O374" s="13"/>
      <c r="P374" s="115">
        <f t="shared" si="170"/>
        <v>0</v>
      </c>
      <c r="Q374" s="115">
        <f t="shared" si="171"/>
        <v>0</v>
      </c>
      <c r="R374" s="120">
        <f t="shared" si="172"/>
        <v>0</v>
      </c>
      <c r="S374" s="106" t="str">
        <f t="shared" si="173"/>
        <v>NO CUMPLE</v>
      </c>
      <c r="T374" s="121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  <c r="BQ374" s="12"/>
      <c r="BR374" s="12"/>
      <c r="BS374" s="12"/>
      <c r="BT374" s="12"/>
      <c r="BU374" s="12"/>
      <c r="BV374" s="12"/>
      <c r="BW374" s="12"/>
      <c r="BX374" s="12"/>
      <c r="BY374" s="12"/>
      <c r="BZ374" s="12"/>
      <c r="CA374" s="12"/>
      <c r="CB374" s="12"/>
      <c r="CC374" s="12"/>
      <c r="CD374" s="12"/>
    </row>
    <row r="375" spans="1:82" s="111" customFormat="1" ht="13.15" x14ac:dyDescent="0.35">
      <c r="A375" s="96"/>
      <c r="C375" s="112" t="s">
        <v>660</v>
      </c>
      <c r="D375" s="113" t="s">
        <v>431</v>
      </c>
      <c r="E375" s="113"/>
      <c r="F375" s="113"/>
      <c r="G375" s="99" t="s">
        <v>432</v>
      </c>
      <c r="H375" s="114" t="s">
        <v>38</v>
      </c>
      <c r="I375" s="113">
        <v>19</v>
      </c>
      <c r="J375" s="115">
        <v>20736</v>
      </c>
      <c r="K375" s="116">
        <f t="shared" si="168"/>
        <v>26957</v>
      </c>
      <c r="L375" s="117">
        <f t="shared" si="169"/>
        <v>512183</v>
      </c>
      <c r="M375" s="118"/>
      <c r="N375" s="119"/>
      <c r="O375" s="13"/>
      <c r="P375" s="115">
        <f t="shared" si="170"/>
        <v>0</v>
      </c>
      <c r="Q375" s="115">
        <f t="shared" si="171"/>
        <v>0</v>
      </c>
      <c r="R375" s="120">
        <f t="shared" si="172"/>
        <v>0</v>
      </c>
      <c r="S375" s="106" t="str">
        <f t="shared" si="173"/>
        <v>NO CUMPLE</v>
      </c>
      <c r="T375" s="121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  <c r="BJ375" s="12"/>
      <c r="BK375" s="12"/>
      <c r="BL375" s="12"/>
      <c r="BM375" s="12"/>
      <c r="BN375" s="12"/>
      <c r="BO375" s="12"/>
      <c r="BP375" s="12"/>
      <c r="BQ375" s="12"/>
      <c r="BR375" s="12"/>
      <c r="BS375" s="12"/>
      <c r="BT375" s="12"/>
      <c r="BU375" s="12"/>
      <c r="BV375" s="12"/>
      <c r="BW375" s="12"/>
      <c r="BX375" s="12"/>
      <c r="BY375" s="12"/>
      <c r="BZ375" s="12"/>
      <c r="CA375" s="12"/>
      <c r="CB375" s="12"/>
      <c r="CC375" s="12"/>
      <c r="CD375" s="12"/>
    </row>
    <row r="376" spans="1:82" s="111" customFormat="1" ht="13.15" x14ac:dyDescent="0.35">
      <c r="A376" s="96"/>
      <c r="C376" s="112" t="s">
        <v>661</v>
      </c>
      <c r="D376" s="113" t="s">
        <v>340</v>
      </c>
      <c r="E376" s="113"/>
      <c r="F376" s="113"/>
      <c r="G376" s="99" t="s">
        <v>341</v>
      </c>
      <c r="H376" s="114" t="s">
        <v>26</v>
      </c>
      <c r="I376" s="113">
        <v>10.5</v>
      </c>
      <c r="J376" s="115">
        <v>32964</v>
      </c>
      <c r="K376" s="116">
        <f t="shared" si="168"/>
        <v>42853</v>
      </c>
      <c r="L376" s="117">
        <f t="shared" si="169"/>
        <v>449957</v>
      </c>
      <c r="M376" s="118"/>
      <c r="N376" s="119"/>
      <c r="O376" s="13"/>
      <c r="P376" s="115">
        <f t="shared" si="170"/>
        <v>0</v>
      </c>
      <c r="Q376" s="115">
        <f t="shared" si="171"/>
        <v>0</v>
      </c>
      <c r="R376" s="120">
        <f t="shared" si="172"/>
        <v>0</v>
      </c>
      <c r="S376" s="106" t="str">
        <f t="shared" si="173"/>
        <v>NO CUMPLE</v>
      </c>
      <c r="T376" s="121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12"/>
      <c r="BK376" s="12"/>
      <c r="BL376" s="12"/>
      <c r="BM376" s="12"/>
      <c r="BN376" s="12"/>
      <c r="BO376" s="12"/>
      <c r="BP376" s="12"/>
      <c r="BQ376" s="12"/>
      <c r="BR376" s="12"/>
      <c r="BS376" s="12"/>
      <c r="BT376" s="12"/>
      <c r="BU376" s="12"/>
      <c r="BV376" s="12"/>
      <c r="BW376" s="12"/>
      <c r="BX376" s="12"/>
      <c r="BY376" s="12"/>
      <c r="BZ376" s="12"/>
      <c r="CA376" s="12"/>
      <c r="CB376" s="12"/>
      <c r="CC376" s="12"/>
      <c r="CD376" s="12"/>
    </row>
    <row r="377" spans="1:82" s="111" customFormat="1" ht="25.5" x14ac:dyDescent="0.35">
      <c r="A377" s="96"/>
      <c r="C377" s="112" t="s">
        <v>662</v>
      </c>
      <c r="D377" s="113" t="s">
        <v>104</v>
      </c>
      <c r="E377" s="113"/>
      <c r="F377" s="113"/>
      <c r="G377" s="99" t="s">
        <v>105</v>
      </c>
      <c r="H377" s="114" t="s">
        <v>26</v>
      </c>
      <c r="I377" s="113">
        <v>143</v>
      </c>
      <c r="J377" s="115">
        <v>25928</v>
      </c>
      <c r="K377" s="116">
        <f t="shared" si="168"/>
        <v>33706</v>
      </c>
      <c r="L377" s="117">
        <f t="shared" si="169"/>
        <v>4819958</v>
      </c>
      <c r="M377" s="118"/>
      <c r="N377" s="119"/>
      <c r="O377" s="13"/>
      <c r="P377" s="115">
        <f t="shared" si="170"/>
        <v>0</v>
      </c>
      <c r="Q377" s="115">
        <f t="shared" si="171"/>
        <v>0</v>
      </c>
      <c r="R377" s="120">
        <f t="shared" si="172"/>
        <v>0</v>
      </c>
      <c r="S377" s="106" t="str">
        <f t="shared" si="173"/>
        <v>NO CUMPLE</v>
      </c>
      <c r="T377" s="121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  <c r="BI377" s="12"/>
      <c r="BJ377" s="12"/>
      <c r="BK377" s="12"/>
      <c r="BL377" s="12"/>
      <c r="BM377" s="12"/>
      <c r="BN377" s="12"/>
      <c r="BO377" s="12"/>
      <c r="BP377" s="12"/>
      <c r="BQ377" s="12"/>
      <c r="BR377" s="12"/>
      <c r="BS377" s="12"/>
      <c r="BT377" s="12"/>
      <c r="BU377" s="12"/>
      <c r="BV377" s="12"/>
      <c r="BW377" s="12"/>
      <c r="BX377" s="12"/>
      <c r="BY377" s="12"/>
      <c r="BZ377" s="12"/>
      <c r="CA377" s="12"/>
      <c r="CB377" s="12"/>
      <c r="CC377" s="12"/>
      <c r="CD377" s="12"/>
    </row>
    <row r="378" spans="1:82" ht="16.5" customHeight="1" x14ac:dyDescent="0.35">
      <c r="A378" s="96"/>
      <c r="C378" s="97"/>
      <c r="D378" s="98"/>
      <c r="E378" s="98"/>
      <c r="F378" s="98"/>
      <c r="G378" s="107" t="s">
        <v>58</v>
      </c>
      <c r="H378" s="100"/>
      <c r="I378" s="98"/>
      <c r="J378" s="101"/>
      <c r="K378" s="102"/>
      <c r="L378" s="108">
        <f>SUBTOTAL(9,L372:L377)</f>
        <v>10257530</v>
      </c>
      <c r="M378" s="45"/>
      <c r="N378" s="51"/>
      <c r="O378" s="11"/>
      <c r="P378" s="101"/>
      <c r="Q378" s="101"/>
      <c r="R378" s="109">
        <f>SUBTOTAL(9,R372:R377)</f>
        <v>0</v>
      </c>
      <c r="S378" s="110"/>
      <c r="T378" s="43"/>
    </row>
    <row r="379" spans="1:82" ht="13.15" customHeight="1" x14ac:dyDescent="0.45">
      <c r="A379" s="96"/>
      <c r="C379" s="90" t="s">
        <v>663</v>
      </c>
      <c r="D379" s="91" t="s">
        <v>107</v>
      </c>
      <c r="E379" s="62"/>
      <c r="F379" s="62"/>
      <c r="G379" s="63"/>
      <c r="H379" s="92"/>
      <c r="I379" s="93"/>
      <c r="J379" s="88"/>
      <c r="K379" s="94"/>
      <c r="L379" s="95"/>
      <c r="M379" s="45"/>
      <c r="N379" s="51"/>
      <c r="O379" s="10"/>
      <c r="P379" s="88"/>
      <c r="Q379" s="88"/>
      <c r="R379" s="88"/>
      <c r="S379" s="89"/>
      <c r="T379" s="43"/>
    </row>
    <row r="380" spans="1:82" s="111" customFormat="1" ht="13.15" x14ac:dyDescent="0.35">
      <c r="A380" s="96"/>
      <c r="C380" s="112" t="s">
        <v>664</v>
      </c>
      <c r="D380" s="113" t="s">
        <v>109</v>
      </c>
      <c r="E380" s="113"/>
      <c r="F380" s="113"/>
      <c r="G380" s="99" t="s">
        <v>110</v>
      </c>
      <c r="H380" s="114" t="s">
        <v>46</v>
      </c>
      <c r="I380" s="113">
        <v>5</v>
      </c>
      <c r="J380" s="115">
        <v>234062</v>
      </c>
      <c r="K380" s="116">
        <f>ROUND(J380+(J380*$L$447),0)</f>
        <v>304281</v>
      </c>
      <c r="L380" s="117">
        <f t="shared" ref="L380:L384" si="174">ROUND(I380*K380,0)</f>
        <v>1521405</v>
      </c>
      <c r="M380" s="118"/>
      <c r="N380" s="119"/>
      <c r="O380" s="13"/>
      <c r="P380" s="115">
        <f t="shared" ref="P380:P384" si="175">ROUND(O380,0)</f>
        <v>0</v>
      </c>
      <c r="Q380" s="115">
        <f>ROUND(P380+(P380*$R$447),0)</f>
        <v>0</v>
      </c>
      <c r="R380" s="120">
        <f t="shared" ref="R380:R384" si="176">ROUND(Q380*I380,0)</f>
        <v>0</v>
      </c>
      <c r="S380" s="106" t="str">
        <f>IF(OR(P380&lt;=0,P380&gt;J380,Q380&lt;=0,Q380&gt;K380,R380&lt;=0,R380&gt;L380,$R$451="NO CUMPLE"),"NO CUMPLE","CUMPLE")</f>
        <v>NO CUMPLE</v>
      </c>
      <c r="T380" s="121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  <c r="BI380" s="12"/>
      <c r="BJ380" s="12"/>
      <c r="BK380" s="12"/>
      <c r="BL380" s="12"/>
      <c r="BM380" s="12"/>
      <c r="BN380" s="12"/>
      <c r="BO380" s="12"/>
      <c r="BP380" s="12"/>
      <c r="BQ380" s="12"/>
      <c r="BR380" s="12"/>
      <c r="BS380" s="12"/>
      <c r="BT380" s="12"/>
      <c r="BU380" s="12"/>
      <c r="BV380" s="12"/>
      <c r="BW380" s="12"/>
      <c r="BX380" s="12"/>
      <c r="BY380" s="12"/>
      <c r="BZ380" s="12"/>
      <c r="CA380" s="12"/>
      <c r="CB380" s="12"/>
      <c r="CC380" s="12"/>
      <c r="CD380" s="12"/>
    </row>
    <row r="381" spans="1:82" s="111" customFormat="1" ht="13.15" x14ac:dyDescent="0.35">
      <c r="A381" s="96"/>
      <c r="C381" s="112" t="s">
        <v>665</v>
      </c>
      <c r="D381" s="113" t="s">
        <v>437</v>
      </c>
      <c r="E381" s="113"/>
      <c r="F381" s="113"/>
      <c r="G381" s="99" t="s">
        <v>438</v>
      </c>
      <c r="H381" s="114" t="s">
        <v>26</v>
      </c>
      <c r="I381" s="113">
        <v>16</v>
      </c>
      <c r="J381" s="115">
        <v>337093</v>
      </c>
      <c r="K381" s="116">
        <f>ROUND(J381+(J381*$L$447),0)</f>
        <v>438221</v>
      </c>
      <c r="L381" s="117">
        <f t="shared" si="174"/>
        <v>7011536</v>
      </c>
      <c r="M381" s="118"/>
      <c r="N381" s="119"/>
      <c r="O381" s="13"/>
      <c r="P381" s="115">
        <f t="shared" si="175"/>
        <v>0</v>
      </c>
      <c r="Q381" s="115">
        <f>ROUND(P381+(P381*$R$447),0)</f>
        <v>0</v>
      </c>
      <c r="R381" s="120">
        <f t="shared" si="176"/>
        <v>0</v>
      </c>
      <c r="S381" s="106" t="str">
        <f>IF(OR(P381&lt;=0,P381&gt;J381,Q381&lt;=0,Q381&gt;K381,R381&lt;=0,R381&gt;L381,$R$451="NO CUMPLE"),"NO CUMPLE","CUMPLE")</f>
        <v>NO CUMPLE</v>
      </c>
      <c r="T381" s="121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  <c r="BI381" s="12"/>
      <c r="BJ381" s="12"/>
      <c r="BK381" s="12"/>
      <c r="BL381" s="12"/>
      <c r="BM381" s="12"/>
      <c r="BN381" s="12"/>
      <c r="BO381" s="12"/>
      <c r="BP381" s="12"/>
      <c r="BQ381" s="12"/>
      <c r="BR381" s="12"/>
      <c r="BS381" s="12"/>
      <c r="BT381" s="12"/>
      <c r="BU381" s="12"/>
      <c r="BV381" s="12"/>
      <c r="BW381" s="12"/>
      <c r="BX381" s="12"/>
      <c r="BY381" s="12"/>
      <c r="BZ381" s="12"/>
      <c r="CA381" s="12"/>
      <c r="CB381" s="12"/>
      <c r="CC381" s="12"/>
      <c r="CD381" s="12"/>
    </row>
    <row r="382" spans="1:82" s="111" customFormat="1" ht="13.15" x14ac:dyDescent="0.35">
      <c r="A382" s="96"/>
      <c r="C382" s="112" t="s">
        <v>666</v>
      </c>
      <c r="D382" s="113" t="s">
        <v>112</v>
      </c>
      <c r="E382" s="113"/>
      <c r="F382" s="113"/>
      <c r="G382" s="99" t="s">
        <v>113</v>
      </c>
      <c r="H382" s="114" t="s">
        <v>26</v>
      </c>
      <c r="I382" s="113">
        <v>4.4000000000000004</v>
      </c>
      <c r="J382" s="115">
        <v>406295</v>
      </c>
      <c r="K382" s="116">
        <f>ROUND(J382+(J382*$L$447),0)</f>
        <v>528184</v>
      </c>
      <c r="L382" s="117">
        <f t="shared" si="174"/>
        <v>2324010</v>
      </c>
      <c r="M382" s="118"/>
      <c r="N382" s="119"/>
      <c r="O382" s="13"/>
      <c r="P382" s="115">
        <f t="shared" si="175"/>
        <v>0</v>
      </c>
      <c r="Q382" s="115">
        <f>ROUND(P382+(P382*$R$447),0)</f>
        <v>0</v>
      </c>
      <c r="R382" s="120">
        <f t="shared" si="176"/>
        <v>0</v>
      </c>
      <c r="S382" s="106" t="str">
        <f>IF(OR(P382&lt;=0,P382&gt;J382,Q382&lt;=0,Q382&gt;K382,R382&lt;=0,R382&gt;L382,$R$451="NO CUMPLE"),"NO CUMPLE","CUMPLE")</f>
        <v>NO CUMPLE</v>
      </c>
      <c r="T382" s="121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  <c r="BI382" s="12"/>
      <c r="BJ382" s="12"/>
      <c r="BK382" s="12"/>
      <c r="BL382" s="12"/>
      <c r="BM382" s="12"/>
      <c r="BN382" s="12"/>
      <c r="BO382" s="12"/>
      <c r="BP382" s="12"/>
      <c r="BQ382" s="12"/>
      <c r="BR382" s="12"/>
      <c r="BS382" s="12"/>
      <c r="BT382" s="12"/>
      <c r="BU382" s="12"/>
      <c r="BV382" s="12"/>
      <c r="BW382" s="12"/>
      <c r="BX382" s="12"/>
      <c r="BY382" s="12"/>
      <c r="BZ382" s="12"/>
      <c r="CA382" s="12"/>
      <c r="CB382" s="12"/>
      <c r="CC382" s="12"/>
      <c r="CD382" s="12"/>
    </row>
    <row r="383" spans="1:82" s="111" customFormat="1" ht="13.15" x14ac:dyDescent="0.35">
      <c r="A383" s="96"/>
      <c r="C383" s="112" t="s">
        <v>667</v>
      </c>
      <c r="D383" s="113" t="s">
        <v>441</v>
      </c>
      <c r="E383" s="113"/>
      <c r="F383" s="113"/>
      <c r="G383" s="99" t="s">
        <v>442</v>
      </c>
      <c r="H383" s="114" t="s">
        <v>26</v>
      </c>
      <c r="I383" s="113">
        <v>23</v>
      </c>
      <c r="J383" s="115">
        <v>334108</v>
      </c>
      <c r="K383" s="116">
        <f>ROUND(J383+(J383*$L$447),0)</f>
        <v>434340</v>
      </c>
      <c r="L383" s="117">
        <f t="shared" si="174"/>
        <v>9989820</v>
      </c>
      <c r="M383" s="118"/>
      <c r="N383" s="119"/>
      <c r="O383" s="13"/>
      <c r="P383" s="115">
        <f t="shared" si="175"/>
        <v>0</v>
      </c>
      <c r="Q383" s="115">
        <f>ROUND(P383+(P383*$R$447),0)</f>
        <v>0</v>
      </c>
      <c r="R383" s="120">
        <f t="shared" si="176"/>
        <v>0</v>
      </c>
      <c r="S383" s="106" t="str">
        <f>IF(OR(P383&lt;=0,P383&gt;J383,Q383&lt;=0,Q383&gt;K383,R383&lt;=0,R383&gt;L383,$R$451="NO CUMPLE"),"NO CUMPLE","CUMPLE")</f>
        <v>NO CUMPLE</v>
      </c>
      <c r="T383" s="121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  <c r="BI383" s="12"/>
      <c r="BJ383" s="12"/>
      <c r="BK383" s="12"/>
      <c r="BL383" s="12"/>
      <c r="BM383" s="12"/>
      <c r="BN383" s="12"/>
      <c r="BO383" s="12"/>
      <c r="BP383" s="12"/>
      <c r="BQ383" s="12"/>
      <c r="BR383" s="12"/>
      <c r="BS383" s="12"/>
      <c r="BT383" s="12"/>
      <c r="BU383" s="12"/>
      <c r="BV383" s="12"/>
      <c r="BW383" s="12"/>
      <c r="BX383" s="12"/>
      <c r="BY383" s="12"/>
      <c r="BZ383" s="12"/>
      <c r="CA383" s="12"/>
      <c r="CB383" s="12"/>
      <c r="CC383" s="12"/>
      <c r="CD383" s="12"/>
    </row>
    <row r="384" spans="1:82" s="111" customFormat="1" ht="13.15" x14ac:dyDescent="0.35">
      <c r="A384" s="96"/>
      <c r="C384" s="112" t="s">
        <v>668</v>
      </c>
      <c r="D384" s="113" t="s">
        <v>115</v>
      </c>
      <c r="E384" s="113"/>
      <c r="F384" s="113"/>
      <c r="G384" s="99" t="s">
        <v>116</v>
      </c>
      <c r="H384" s="114" t="s">
        <v>26</v>
      </c>
      <c r="I384" s="113">
        <v>6</v>
      </c>
      <c r="J384" s="115">
        <v>222017</v>
      </c>
      <c r="K384" s="116">
        <f>ROUND(J384+(J384*$L$447),0)</f>
        <v>288622</v>
      </c>
      <c r="L384" s="117">
        <f t="shared" si="174"/>
        <v>1731732</v>
      </c>
      <c r="M384" s="118"/>
      <c r="N384" s="119"/>
      <c r="O384" s="13"/>
      <c r="P384" s="115">
        <f t="shared" si="175"/>
        <v>0</v>
      </c>
      <c r="Q384" s="115">
        <f>ROUND(P384+(P384*$R$447),0)</f>
        <v>0</v>
      </c>
      <c r="R384" s="120">
        <f t="shared" si="176"/>
        <v>0</v>
      </c>
      <c r="S384" s="106" t="str">
        <f>IF(OR(P384&lt;=0,P384&gt;J384,Q384&lt;=0,Q384&gt;K384,R384&lt;=0,R384&gt;L384,$R$451="NO CUMPLE"),"NO CUMPLE","CUMPLE")</f>
        <v>NO CUMPLE</v>
      </c>
      <c r="T384" s="121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  <c r="BI384" s="12"/>
      <c r="BJ384" s="12"/>
      <c r="BK384" s="12"/>
      <c r="BL384" s="12"/>
      <c r="BM384" s="12"/>
      <c r="BN384" s="12"/>
      <c r="BO384" s="12"/>
      <c r="BP384" s="12"/>
      <c r="BQ384" s="12"/>
      <c r="BR384" s="12"/>
      <c r="BS384" s="12"/>
      <c r="BT384" s="12"/>
      <c r="BU384" s="12"/>
      <c r="BV384" s="12"/>
      <c r="BW384" s="12"/>
      <c r="BX384" s="12"/>
      <c r="BY384" s="12"/>
      <c r="BZ384" s="12"/>
      <c r="CA384" s="12"/>
      <c r="CB384" s="12"/>
      <c r="CC384" s="12"/>
      <c r="CD384" s="12"/>
    </row>
    <row r="385" spans="1:82" ht="16.5" customHeight="1" x14ac:dyDescent="0.35">
      <c r="A385" s="96"/>
      <c r="C385" s="97"/>
      <c r="D385" s="98"/>
      <c r="E385" s="98"/>
      <c r="F385" s="98"/>
      <c r="G385" s="107" t="s">
        <v>58</v>
      </c>
      <c r="H385" s="100"/>
      <c r="I385" s="98"/>
      <c r="J385" s="101"/>
      <c r="K385" s="102"/>
      <c r="L385" s="108">
        <f>SUBTOTAL(9,L380:L384)</f>
        <v>22578503</v>
      </c>
      <c r="M385" s="45"/>
      <c r="N385" s="51"/>
      <c r="O385" s="11"/>
      <c r="P385" s="101"/>
      <c r="Q385" s="101"/>
      <c r="R385" s="109">
        <f>SUBTOTAL(9,R380:R384)</f>
        <v>0</v>
      </c>
      <c r="S385" s="110"/>
      <c r="T385" s="43"/>
    </row>
    <row r="386" spans="1:82" ht="13.15" customHeight="1" x14ac:dyDescent="0.45">
      <c r="A386" s="96"/>
      <c r="C386" s="90" t="s">
        <v>669</v>
      </c>
      <c r="D386" s="91" t="s">
        <v>118</v>
      </c>
      <c r="E386" s="62"/>
      <c r="F386" s="62"/>
      <c r="G386" s="63"/>
      <c r="H386" s="92"/>
      <c r="I386" s="93"/>
      <c r="J386" s="88"/>
      <c r="K386" s="94"/>
      <c r="L386" s="95"/>
      <c r="M386" s="45"/>
      <c r="N386" s="51"/>
      <c r="O386" s="10"/>
      <c r="P386" s="88"/>
      <c r="Q386" s="88"/>
      <c r="R386" s="88"/>
      <c r="S386" s="89"/>
      <c r="T386" s="43"/>
    </row>
    <row r="387" spans="1:82" s="111" customFormat="1" ht="13.15" x14ac:dyDescent="0.35">
      <c r="A387" s="96"/>
      <c r="C387" s="112" t="s">
        <v>670</v>
      </c>
      <c r="D387" s="113" t="s">
        <v>120</v>
      </c>
      <c r="E387" s="113"/>
      <c r="F387" s="113"/>
      <c r="G387" s="99" t="s">
        <v>121</v>
      </c>
      <c r="H387" s="114" t="s">
        <v>26</v>
      </c>
      <c r="I387" s="113">
        <v>4</v>
      </c>
      <c r="J387" s="115">
        <v>90197</v>
      </c>
      <c r="K387" s="116">
        <f>ROUND(J387+(J387*$L$447),0)</f>
        <v>117256</v>
      </c>
      <c r="L387" s="117">
        <f t="shared" ref="L387:L388" si="177">ROUND(I387*K387,0)</f>
        <v>469024</v>
      </c>
      <c r="M387" s="118"/>
      <c r="N387" s="119"/>
      <c r="O387" s="13"/>
      <c r="P387" s="115">
        <f t="shared" ref="P387:P388" si="178">ROUND(O387,0)</f>
        <v>0</v>
      </c>
      <c r="Q387" s="115">
        <f>ROUND(P387+(P387*$R$447),0)</f>
        <v>0</v>
      </c>
      <c r="R387" s="120">
        <f t="shared" ref="R387:R388" si="179">ROUND(Q387*I387,0)</f>
        <v>0</v>
      </c>
      <c r="S387" s="106" t="str">
        <f>IF(OR(P387&lt;=0,P387&gt;J387,Q387&lt;=0,Q387&gt;K387,R387&lt;=0,R387&gt;L387,$R$451="NO CUMPLE"),"NO CUMPLE","CUMPLE")</f>
        <v>NO CUMPLE</v>
      </c>
      <c r="T387" s="121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  <c r="BJ387" s="12"/>
      <c r="BK387" s="12"/>
      <c r="BL387" s="12"/>
      <c r="BM387" s="12"/>
      <c r="BN387" s="12"/>
      <c r="BO387" s="12"/>
      <c r="BP387" s="12"/>
      <c r="BQ387" s="12"/>
      <c r="BR387" s="12"/>
      <c r="BS387" s="12"/>
      <c r="BT387" s="12"/>
      <c r="BU387" s="12"/>
      <c r="BV387" s="12"/>
      <c r="BW387" s="12"/>
      <c r="BX387" s="12"/>
      <c r="BY387" s="12"/>
      <c r="BZ387" s="12"/>
      <c r="CA387" s="12"/>
      <c r="CB387" s="12"/>
      <c r="CC387" s="12"/>
      <c r="CD387" s="12"/>
    </row>
    <row r="388" spans="1:82" s="111" customFormat="1" ht="13.15" x14ac:dyDescent="0.35">
      <c r="A388" s="96"/>
      <c r="C388" s="112" t="s">
        <v>671</v>
      </c>
      <c r="D388" s="113" t="s">
        <v>123</v>
      </c>
      <c r="E388" s="113"/>
      <c r="F388" s="113"/>
      <c r="G388" s="99" t="s">
        <v>124</v>
      </c>
      <c r="H388" s="114" t="s">
        <v>26</v>
      </c>
      <c r="I388" s="113">
        <v>5.4</v>
      </c>
      <c r="J388" s="115">
        <v>360129</v>
      </c>
      <c r="K388" s="116">
        <f>ROUND(J388+(J388*$L$447),0)</f>
        <v>468168</v>
      </c>
      <c r="L388" s="117">
        <f t="shared" si="177"/>
        <v>2528107</v>
      </c>
      <c r="M388" s="118"/>
      <c r="N388" s="119"/>
      <c r="O388" s="13"/>
      <c r="P388" s="115">
        <f t="shared" si="178"/>
        <v>0</v>
      </c>
      <c r="Q388" s="115">
        <f>ROUND(P388+(P388*$R$447),0)</f>
        <v>0</v>
      </c>
      <c r="R388" s="120">
        <f t="shared" si="179"/>
        <v>0</v>
      </c>
      <c r="S388" s="106" t="str">
        <f>IF(OR(P388&lt;=0,P388&gt;J388,Q388&lt;=0,Q388&gt;K388,R388&lt;=0,R388&gt;L388,$R$451="NO CUMPLE"),"NO CUMPLE","CUMPLE")</f>
        <v>NO CUMPLE</v>
      </c>
      <c r="T388" s="121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  <c r="BM388" s="12"/>
      <c r="BN388" s="12"/>
      <c r="BO388" s="12"/>
      <c r="BP388" s="12"/>
      <c r="BQ388" s="12"/>
      <c r="BR388" s="12"/>
      <c r="BS388" s="12"/>
      <c r="BT388" s="12"/>
      <c r="BU388" s="12"/>
      <c r="BV388" s="12"/>
      <c r="BW388" s="12"/>
      <c r="BX388" s="12"/>
      <c r="BY388" s="12"/>
      <c r="BZ388" s="12"/>
      <c r="CA388" s="12"/>
      <c r="CB388" s="12"/>
      <c r="CC388" s="12"/>
      <c r="CD388" s="12"/>
    </row>
    <row r="389" spans="1:82" ht="16.5" customHeight="1" x14ac:dyDescent="0.35">
      <c r="A389" s="96"/>
      <c r="C389" s="97"/>
      <c r="D389" s="98"/>
      <c r="E389" s="98"/>
      <c r="F389" s="98"/>
      <c r="G389" s="107" t="s">
        <v>58</v>
      </c>
      <c r="H389" s="100"/>
      <c r="I389" s="98"/>
      <c r="J389" s="101"/>
      <c r="K389" s="102"/>
      <c r="L389" s="108">
        <f>SUBTOTAL(9,L387:L388)</f>
        <v>2997131</v>
      </c>
      <c r="M389" s="45"/>
      <c r="N389" s="51"/>
      <c r="O389" s="11"/>
      <c r="P389" s="101"/>
      <c r="Q389" s="101"/>
      <c r="R389" s="109">
        <f>SUBTOTAL(9,R387:R388)</f>
        <v>0</v>
      </c>
      <c r="S389" s="110"/>
      <c r="T389" s="43"/>
    </row>
    <row r="390" spans="1:82" ht="13.15" customHeight="1" x14ac:dyDescent="0.45">
      <c r="A390" s="96"/>
      <c r="C390" s="90" t="s">
        <v>672</v>
      </c>
      <c r="D390" s="91" t="s">
        <v>126</v>
      </c>
      <c r="E390" s="62"/>
      <c r="F390" s="62"/>
      <c r="G390" s="63"/>
      <c r="H390" s="92"/>
      <c r="I390" s="93"/>
      <c r="J390" s="88"/>
      <c r="K390" s="94"/>
      <c r="L390" s="95"/>
      <c r="M390" s="45"/>
      <c r="N390" s="51"/>
      <c r="O390" s="10"/>
      <c r="P390" s="88"/>
      <c r="Q390" s="88"/>
      <c r="R390" s="88"/>
      <c r="S390" s="89"/>
      <c r="T390" s="43"/>
    </row>
    <row r="391" spans="1:82" s="111" customFormat="1" ht="13.15" x14ac:dyDescent="0.35">
      <c r="A391" s="96"/>
      <c r="C391" s="112" t="s">
        <v>673</v>
      </c>
      <c r="D391" s="113" t="s">
        <v>445</v>
      </c>
      <c r="E391" s="113"/>
      <c r="F391" s="113"/>
      <c r="G391" s="99" t="s">
        <v>446</v>
      </c>
      <c r="H391" s="114" t="s">
        <v>46</v>
      </c>
      <c r="I391" s="113">
        <v>5</v>
      </c>
      <c r="J391" s="115">
        <v>625082</v>
      </c>
      <c r="K391" s="116">
        <f>ROUND(J391+(J391*$L$447),0)</f>
        <v>812607</v>
      </c>
      <c r="L391" s="117">
        <f t="shared" ref="L391:L395" si="180">ROUND(I391*K391,0)</f>
        <v>4063035</v>
      </c>
      <c r="M391" s="118"/>
      <c r="N391" s="119"/>
      <c r="O391" s="13"/>
      <c r="P391" s="115">
        <f t="shared" ref="P391:P395" si="181">ROUND(O391,0)</f>
        <v>0</v>
      </c>
      <c r="Q391" s="115">
        <f>ROUND(P391+(P391*$R$447),0)</f>
        <v>0</v>
      </c>
      <c r="R391" s="120">
        <f t="shared" ref="R391:R395" si="182">ROUND(Q391*I391,0)</f>
        <v>0</v>
      </c>
      <c r="S391" s="106" t="str">
        <f>IF(OR(P391&lt;=0,P391&gt;J391,Q391&lt;=0,Q391&gt;K391,R391&lt;=0,R391&gt;L391,$R$451="NO CUMPLE"),"NO CUMPLE","CUMPLE")</f>
        <v>NO CUMPLE</v>
      </c>
      <c r="T391" s="121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  <c r="BM391" s="12"/>
      <c r="BN391" s="12"/>
      <c r="BO391" s="12"/>
      <c r="BP391" s="12"/>
      <c r="BQ391" s="12"/>
      <c r="BR391" s="12"/>
      <c r="BS391" s="12"/>
      <c r="BT391" s="12"/>
      <c r="BU391" s="12"/>
      <c r="BV391" s="12"/>
      <c r="BW391" s="12"/>
      <c r="BX391" s="12"/>
      <c r="BY391" s="12"/>
      <c r="BZ391" s="12"/>
      <c r="CA391" s="12"/>
      <c r="CB391" s="12"/>
      <c r="CC391" s="12"/>
      <c r="CD391" s="12"/>
    </row>
    <row r="392" spans="1:82" s="111" customFormat="1" ht="13.15" x14ac:dyDescent="0.35">
      <c r="A392" s="96"/>
      <c r="C392" s="112" t="s">
        <v>674</v>
      </c>
      <c r="D392" s="113" t="s">
        <v>448</v>
      </c>
      <c r="E392" s="113"/>
      <c r="F392" s="113"/>
      <c r="G392" s="99" t="s">
        <v>449</v>
      </c>
      <c r="H392" s="114" t="s">
        <v>46</v>
      </c>
      <c r="I392" s="113">
        <v>5</v>
      </c>
      <c r="J392" s="115">
        <v>150329</v>
      </c>
      <c r="K392" s="116">
        <f>ROUND(J392+(J392*$L$447),0)</f>
        <v>195428</v>
      </c>
      <c r="L392" s="117">
        <f t="shared" si="180"/>
        <v>977140</v>
      </c>
      <c r="M392" s="118"/>
      <c r="N392" s="119"/>
      <c r="O392" s="13"/>
      <c r="P392" s="115">
        <f t="shared" si="181"/>
        <v>0</v>
      </c>
      <c r="Q392" s="115">
        <f>ROUND(P392+(P392*$R$447),0)</f>
        <v>0</v>
      </c>
      <c r="R392" s="120">
        <f t="shared" si="182"/>
        <v>0</v>
      </c>
      <c r="S392" s="106" t="str">
        <f>IF(OR(P392&lt;=0,P392&gt;J392,Q392&lt;=0,Q392&gt;K392,R392&lt;=0,R392&gt;L392,$R$451="NO CUMPLE"),"NO CUMPLE","CUMPLE")</f>
        <v>NO CUMPLE</v>
      </c>
      <c r="T392" s="121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  <c r="BJ392" s="12"/>
      <c r="BK392" s="12"/>
      <c r="BL392" s="12"/>
      <c r="BM392" s="12"/>
      <c r="BN392" s="12"/>
      <c r="BO392" s="12"/>
      <c r="BP392" s="12"/>
      <c r="BQ392" s="12"/>
      <c r="BR392" s="12"/>
      <c r="BS392" s="12"/>
      <c r="BT392" s="12"/>
      <c r="BU392" s="12"/>
      <c r="BV392" s="12"/>
      <c r="BW392" s="12"/>
      <c r="BX392" s="12"/>
      <c r="BY392" s="12"/>
      <c r="BZ392" s="12"/>
      <c r="CA392" s="12"/>
      <c r="CB392" s="12"/>
      <c r="CC392" s="12"/>
      <c r="CD392" s="12"/>
    </row>
    <row r="393" spans="1:82" s="111" customFormat="1" ht="25.5" x14ac:dyDescent="0.35">
      <c r="A393" s="96"/>
      <c r="C393" s="112" t="s">
        <v>675</v>
      </c>
      <c r="D393" s="113" t="s">
        <v>451</v>
      </c>
      <c r="E393" s="113"/>
      <c r="F393" s="113"/>
      <c r="G393" s="99" t="s">
        <v>452</v>
      </c>
      <c r="H393" s="114" t="s">
        <v>38</v>
      </c>
      <c r="I393" s="113">
        <v>32</v>
      </c>
      <c r="J393" s="115">
        <v>38612</v>
      </c>
      <c r="K393" s="116">
        <f>ROUND(J393+(J393*$L$447),0)</f>
        <v>50196</v>
      </c>
      <c r="L393" s="117">
        <f t="shared" si="180"/>
        <v>1606272</v>
      </c>
      <c r="M393" s="118"/>
      <c r="N393" s="119"/>
      <c r="O393" s="13"/>
      <c r="P393" s="115">
        <f t="shared" si="181"/>
        <v>0</v>
      </c>
      <c r="Q393" s="115">
        <f>ROUND(P393+(P393*$R$447),0)</f>
        <v>0</v>
      </c>
      <c r="R393" s="120">
        <f t="shared" si="182"/>
        <v>0</v>
      </c>
      <c r="S393" s="106" t="str">
        <f>IF(OR(P393&lt;=0,P393&gt;J393,Q393&lt;=0,Q393&gt;K393,R393&lt;=0,R393&gt;L393,$R$451="NO CUMPLE"),"NO CUMPLE","CUMPLE")</f>
        <v>NO CUMPLE</v>
      </c>
      <c r="T393" s="121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  <c r="BJ393" s="12"/>
      <c r="BK393" s="12"/>
      <c r="BL393" s="12"/>
      <c r="BM393" s="12"/>
      <c r="BN393" s="12"/>
      <c r="BO393" s="12"/>
      <c r="BP393" s="12"/>
      <c r="BQ393" s="12"/>
      <c r="BR393" s="12"/>
      <c r="BS393" s="12"/>
      <c r="BT393" s="12"/>
      <c r="BU393" s="12"/>
      <c r="BV393" s="12"/>
      <c r="BW393" s="12"/>
      <c r="BX393" s="12"/>
      <c r="BY393" s="12"/>
      <c r="BZ393" s="12"/>
      <c r="CA393" s="12"/>
      <c r="CB393" s="12"/>
      <c r="CC393" s="12"/>
      <c r="CD393" s="12"/>
    </row>
    <row r="394" spans="1:82" s="111" customFormat="1" ht="38.25" x14ac:dyDescent="0.35">
      <c r="A394" s="96"/>
      <c r="C394" s="112" t="s">
        <v>676</v>
      </c>
      <c r="D394" s="113" t="s">
        <v>454</v>
      </c>
      <c r="E394" s="113"/>
      <c r="F394" s="113"/>
      <c r="G394" s="99" t="s">
        <v>455</v>
      </c>
      <c r="H394" s="114" t="s">
        <v>46</v>
      </c>
      <c r="I394" s="113">
        <v>1</v>
      </c>
      <c r="J394" s="115">
        <v>107766</v>
      </c>
      <c r="K394" s="116">
        <f>ROUND(J394+(J394*$L$447),0)</f>
        <v>140096</v>
      </c>
      <c r="L394" s="117">
        <f t="shared" si="180"/>
        <v>140096</v>
      </c>
      <c r="M394" s="118"/>
      <c r="N394" s="119"/>
      <c r="O394" s="13"/>
      <c r="P394" s="115">
        <f t="shared" si="181"/>
        <v>0</v>
      </c>
      <c r="Q394" s="115">
        <f>ROUND(P394+(P394*$R$447),0)</f>
        <v>0</v>
      </c>
      <c r="R394" s="120">
        <f t="shared" si="182"/>
        <v>0</v>
      </c>
      <c r="S394" s="106" t="str">
        <f>IF(OR(P394&lt;=0,P394&gt;J394,Q394&lt;=0,Q394&gt;K394,R394&lt;=0,R394&gt;L394,$R$451="NO CUMPLE"),"NO CUMPLE","CUMPLE")</f>
        <v>NO CUMPLE</v>
      </c>
      <c r="T394" s="121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  <c r="BJ394" s="12"/>
      <c r="BK394" s="12"/>
      <c r="BL394" s="12"/>
      <c r="BM394" s="12"/>
      <c r="BN394" s="12"/>
      <c r="BO394" s="12"/>
      <c r="BP394" s="12"/>
      <c r="BQ394" s="12"/>
      <c r="BR394" s="12"/>
      <c r="BS394" s="12"/>
      <c r="BT394" s="12"/>
      <c r="BU394" s="12"/>
      <c r="BV394" s="12"/>
      <c r="BW394" s="12"/>
      <c r="BX394" s="12"/>
      <c r="BY394" s="12"/>
      <c r="BZ394" s="12"/>
      <c r="CA394" s="12"/>
      <c r="CB394" s="12"/>
      <c r="CC394" s="12"/>
      <c r="CD394" s="12"/>
    </row>
    <row r="395" spans="1:82" s="111" customFormat="1" ht="25.5" x14ac:dyDescent="0.35">
      <c r="A395" s="96"/>
      <c r="C395" s="112" t="s">
        <v>677</v>
      </c>
      <c r="D395" s="113" t="s">
        <v>678</v>
      </c>
      <c r="E395" s="113"/>
      <c r="F395" s="113"/>
      <c r="G395" s="99" t="s">
        <v>679</v>
      </c>
      <c r="H395" s="114" t="s">
        <v>46</v>
      </c>
      <c r="I395" s="113">
        <v>3</v>
      </c>
      <c r="J395" s="115">
        <v>798982</v>
      </c>
      <c r="K395" s="116">
        <f>ROUND(J395+(J395*$L$447),0)</f>
        <v>1038677</v>
      </c>
      <c r="L395" s="117">
        <f t="shared" si="180"/>
        <v>3116031</v>
      </c>
      <c r="M395" s="118"/>
      <c r="N395" s="119"/>
      <c r="O395" s="13"/>
      <c r="P395" s="115">
        <f t="shared" si="181"/>
        <v>0</v>
      </c>
      <c r="Q395" s="115">
        <f>ROUND(P395+(P395*$R$447),0)</f>
        <v>0</v>
      </c>
      <c r="R395" s="120">
        <f t="shared" si="182"/>
        <v>0</v>
      </c>
      <c r="S395" s="106" t="str">
        <f>IF(OR(P395&lt;=0,P395&gt;J395,Q395&lt;=0,Q395&gt;K395,R395&lt;=0,R395&gt;L395,$R$451="NO CUMPLE"),"NO CUMPLE","CUMPLE")</f>
        <v>NO CUMPLE</v>
      </c>
      <c r="T395" s="121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  <c r="BM395" s="12"/>
      <c r="BN395" s="12"/>
      <c r="BO395" s="12"/>
      <c r="BP395" s="12"/>
      <c r="BQ395" s="12"/>
      <c r="BR395" s="12"/>
      <c r="BS395" s="12"/>
      <c r="BT395" s="12"/>
      <c r="BU395" s="12"/>
      <c r="BV395" s="12"/>
      <c r="BW395" s="12"/>
      <c r="BX395" s="12"/>
      <c r="BY395" s="12"/>
      <c r="BZ395" s="12"/>
      <c r="CA395" s="12"/>
      <c r="CB395" s="12"/>
      <c r="CC395" s="12"/>
      <c r="CD395" s="12"/>
    </row>
    <row r="396" spans="1:82" ht="16.5" customHeight="1" x14ac:dyDescent="0.35">
      <c r="A396" s="96"/>
      <c r="C396" s="97"/>
      <c r="D396" s="98"/>
      <c r="E396" s="98"/>
      <c r="F396" s="98"/>
      <c r="G396" s="107" t="s">
        <v>58</v>
      </c>
      <c r="H396" s="100"/>
      <c r="I396" s="98"/>
      <c r="J396" s="101"/>
      <c r="K396" s="102"/>
      <c r="L396" s="108">
        <f>SUBTOTAL(9,L391:L395)</f>
        <v>9902574</v>
      </c>
      <c r="M396" s="45"/>
      <c r="N396" s="51"/>
      <c r="O396" s="11"/>
      <c r="P396" s="101"/>
      <c r="Q396" s="101"/>
      <c r="R396" s="109">
        <f>SUBTOTAL(9,R391:R395)</f>
        <v>0</v>
      </c>
      <c r="S396" s="110"/>
      <c r="T396" s="43"/>
    </row>
    <row r="397" spans="1:82" ht="13.15" customHeight="1" x14ac:dyDescent="0.45">
      <c r="A397" s="96"/>
      <c r="C397" s="90" t="s">
        <v>680</v>
      </c>
      <c r="D397" s="91" t="s">
        <v>173</v>
      </c>
      <c r="E397" s="62"/>
      <c r="F397" s="62"/>
      <c r="G397" s="63"/>
      <c r="H397" s="92"/>
      <c r="I397" s="93"/>
      <c r="J397" s="88"/>
      <c r="K397" s="94"/>
      <c r="L397" s="95"/>
      <c r="M397" s="45"/>
      <c r="N397" s="51"/>
      <c r="O397" s="10"/>
      <c r="P397" s="88"/>
      <c r="Q397" s="88"/>
      <c r="R397" s="88"/>
      <c r="S397" s="89"/>
      <c r="T397" s="43"/>
    </row>
    <row r="398" spans="1:82" s="111" customFormat="1" ht="13.15" x14ac:dyDescent="0.35">
      <c r="A398" s="96"/>
      <c r="C398" s="112" t="s">
        <v>681</v>
      </c>
      <c r="D398" s="113" t="s">
        <v>71</v>
      </c>
      <c r="E398" s="113"/>
      <c r="F398" s="113"/>
      <c r="G398" s="99" t="s">
        <v>72</v>
      </c>
      <c r="H398" s="114" t="s">
        <v>38</v>
      </c>
      <c r="I398" s="113">
        <v>6</v>
      </c>
      <c r="J398" s="115">
        <v>116682</v>
      </c>
      <c r="K398" s="116">
        <f t="shared" ref="K398:K409" si="183">ROUND(J398+(J398*$L$447),0)</f>
        <v>151687</v>
      </c>
      <c r="L398" s="117">
        <f t="shared" ref="L398:L409" si="184">ROUND(I398*K398,0)</f>
        <v>910122</v>
      </c>
      <c r="M398" s="118"/>
      <c r="N398" s="119"/>
      <c r="O398" s="13"/>
      <c r="P398" s="115">
        <f t="shared" ref="P398:P409" si="185">ROUND(O398,0)</f>
        <v>0</v>
      </c>
      <c r="Q398" s="115">
        <f t="shared" ref="Q398:Q409" si="186">ROUND(P398+(P398*$R$447),0)</f>
        <v>0</v>
      </c>
      <c r="R398" s="120">
        <f t="shared" ref="R398:R409" si="187">ROUND(Q398*I398,0)</f>
        <v>0</v>
      </c>
      <c r="S398" s="106" t="str">
        <f t="shared" ref="S398:S409" si="188">IF(OR(P398&lt;=0,P398&gt;J398,Q398&lt;=0,Q398&gt;K398,R398&lt;=0,R398&gt;L398,$R$451="NO CUMPLE"),"NO CUMPLE","CUMPLE")</f>
        <v>NO CUMPLE</v>
      </c>
      <c r="T398" s="121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  <c r="BM398" s="12"/>
      <c r="BN398" s="12"/>
      <c r="BO398" s="12"/>
      <c r="BP398" s="12"/>
      <c r="BQ398" s="12"/>
      <c r="BR398" s="12"/>
      <c r="BS398" s="12"/>
      <c r="BT398" s="12"/>
      <c r="BU398" s="12"/>
      <c r="BV398" s="12"/>
      <c r="BW398" s="12"/>
      <c r="BX398" s="12"/>
      <c r="BY398" s="12"/>
      <c r="BZ398" s="12"/>
      <c r="CA398" s="12"/>
      <c r="CB398" s="12"/>
      <c r="CC398" s="12"/>
      <c r="CD398" s="12"/>
    </row>
    <row r="399" spans="1:82" s="111" customFormat="1" ht="13.15" x14ac:dyDescent="0.35">
      <c r="A399" s="96"/>
      <c r="C399" s="112" t="s">
        <v>682</v>
      </c>
      <c r="D399" s="113" t="s">
        <v>461</v>
      </c>
      <c r="E399" s="113"/>
      <c r="F399" s="113"/>
      <c r="G399" s="99" t="s">
        <v>462</v>
      </c>
      <c r="H399" s="114" t="s">
        <v>38</v>
      </c>
      <c r="I399" s="113">
        <v>6</v>
      </c>
      <c r="J399" s="115">
        <v>83690</v>
      </c>
      <c r="K399" s="116">
        <f t="shared" si="183"/>
        <v>108797</v>
      </c>
      <c r="L399" s="117">
        <f t="shared" si="184"/>
        <v>652782</v>
      </c>
      <c r="M399" s="118"/>
      <c r="N399" s="119"/>
      <c r="O399" s="13"/>
      <c r="P399" s="115">
        <f t="shared" si="185"/>
        <v>0</v>
      </c>
      <c r="Q399" s="115">
        <f t="shared" si="186"/>
        <v>0</v>
      </c>
      <c r="R399" s="120">
        <f t="shared" si="187"/>
        <v>0</v>
      </c>
      <c r="S399" s="106" t="str">
        <f t="shared" si="188"/>
        <v>NO CUMPLE</v>
      </c>
      <c r="T399" s="121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  <c r="BJ399" s="12"/>
      <c r="BK399" s="12"/>
      <c r="BL399" s="12"/>
      <c r="BM399" s="12"/>
      <c r="BN399" s="12"/>
      <c r="BO399" s="12"/>
      <c r="BP399" s="12"/>
      <c r="BQ399" s="12"/>
      <c r="BR399" s="12"/>
      <c r="BS399" s="12"/>
      <c r="BT399" s="12"/>
      <c r="BU399" s="12"/>
      <c r="BV399" s="12"/>
      <c r="BW399" s="12"/>
      <c r="BX399" s="12"/>
      <c r="BY399" s="12"/>
      <c r="BZ399" s="12"/>
      <c r="CA399" s="12"/>
      <c r="CB399" s="12"/>
      <c r="CC399" s="12"/>
      <c r="CD399" s="12"/>
    </row>
    <row r="400" spans="1:82" s="111" customFormat="1" ht="13.15" x14ac:dyDescent="0.35">
      <c r="A400" s="96"/>
      <c r="C400" s="112" t="s">
        <v>683</v>
      </c>
      <c r="D400" s="113" t="s">
        <v>604</v>
      </c>
      <c r="E400" s="113"/>
      <c r="F400" s="113"/>
      <c r="G400" s="99" t="s">
        <v>605</v>
      </c>
      <c r="H400" s="114" t="s">
        <v>46</v>
      </c>
      <c r="I400" s="113">
        <v>1</v>
      </c>
      <c r="J400" s="115">
        <v>896783</v>
      </c>
      <c r="K400" s="116">
        <f t="shared" si="183"/>
        <v>1165818</v>
      </c>
      <c r="L400" s="117">
        <f t="shared" si="184"/>
        <v>1165818</v>
      </c>
      <c r="M400" s="118"/>
      <c r="N400" s="119"/>
      <c r="O400" s="13"/>
      <c r="P400" s="115">
        <f t="shared" si="185"/>
        <v>0</v>
      </c>
      <c r="Q400" s="115">
        <f t="shared" si="186"/>
        <v>0</v>
      </c>
      <c r="R400" s="120">
        <f t="shared" si="187"/>
        <v>0</v>
      </c>
      <c r="S400" s="106" t="str">
        <f t="shared" si="188"/>
        <v>NO CUMPLE</v>
      </c>
      <c r="T400" s="121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  <c r="BI400" s="12"/>
      <c r="BJ400" s="12"/>
      <c r="BK400" s="12"/>
      <c r="BL400" s="12"/>
      <c r="BM400" s="12"/>
      <c r="BN400" s="12"/>
      <c r="BO400" s="12"/>
      <c r="BP400" s="12"/>
      <c r="BQ400" s="12"/>
      <c r="BR400" s="12"/>
      <c r="BS400" s="12"/>
      <c r="BT400" s="12"/>
      <c r="BU400" s="12"/>
      <c r="BV400" s="12"/>
      <c r="BW400" s="12"/>
      <c r="BX400" s="12"/>
      <c r="BY400" s="12"/>
      <c r="BZ400" s="12"/>
      <c r="CA400" s="12"/>
      <c r="CB400" s="12"/>
      <c r="CC400" s="12"/>
      <c r="CD400" s="12"/>
    </row>
    <row r="401" spans="1:82" s="111" customFormat="1" ht="13.15" x14ac:dyDescent="0.35">
      <c r="A401" s="96"/>
      <c r="C401" s="112" t="s">
        <v>684</v>
      </c>
      <c r="D401" s="113" t="s">
        <v>414</v>
      </c>
      <c r="E401" s="113"/>
      <c r="F401" s="113"/>
      <c r="G401" s="99" t="s">
        <v>415</v>
      </c>
      <c r="H401" s="114" t="s">
        <v>26</v>
      </c>
      <c r="I401" s="113">
        <v>200</v>
      </c>
      <c r="J401" s="115">
        <v>12715</v>
      </c>
      <c r="K401" s="116">
        <f t="shared" si="183"/>
        <v>16530</v>
      </c>
      <c r="L401" s="117">
        <f t="shared" si="184"/>
        <v>3306000</v>
      </c>
      <c r="M401" s="118"/>
      <c r="N401" s="119"/>
      <c r="O401" s="13"/>
      <c r="P401" s="115">
        <f t="shared" si="185"/>
        <v>0</v>
      </c>
      <c r="Q401" s="115">
        <f t="shared" si="186"/>
        <v>0</v>
      </c>
      <c r="R401" s="120">
        <f t="shared" si="187"/>
        <v>0</v>
      </c>
      <c r="S401" s="106" t="str">
        <f t="shared" si="188"/>
        <v>NO CUMPLE</v>
      </c>
      <c r="T401" s="121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  <c r="BI401" s="12"/>
      <c r="BJ401" s="12"/>
      <c r="BK401" s="12"/>
      <c r="BL401" s="12"/>
      <c r="BM401" s="12"/>
      <c r="BN401" s="12"/>
      <c r="BO401" s="12"/>
      <c r="BP401" s="12"/>
      <c r="BQ401" s="12"/>
      <c r="BR401" s="12"/>
      <c r="BS401" s="12"/>
      <c r="BT401" s="12"/>
      <c r="BU401" s="12"/>
      <c r="BV401" s="12"/>
      <c r="BW401" s="12"/>
      <c r="BX401" s="12"/>
      <c r="BY401" s="12"/>
      <c r="BZ401" s="12"/>
      <c r="CA401" s="12"/>
      <c r="CB401" s="12"/>
      <c r="CC401" s="12"/>
      <c r="CD401" s="12"/>
    </row>
    <row r="402" spans="1:82" s="111" customFormat="1" ht="25.5" x14ac:dyDescent="0.35">
      <c r="A402" s="96"/>
      <c r="C402" s="112" t="s">
        <v>685</v>
      </c>
      <c r="D402" s="113" t="s">
        <v>417</v>
      </c>
      <c r="E402" s="113"/>
      <c r="F402" s="113"/>
      <c r="G402" s="99" t="s">
        <v>418</v>
      </c>
      <c r="H402" s="114" t="s">
        <v>26</v>
      </c>
      <c r="I402" s="113">
        <v>200</v>
      </c>
      <c r="J402" s="115">
        <v>17028</v>
      </c>
      <c r="K402" s="116">
        <f t="shared" si="183"/>
        <v>22136</v>
      </c>
      <c r="L402" s="117">
        <f t="shared" si="184"/>
        <v>4427200</v>
      </c>
      <c r="M402" s="118"/>
      <c r="N402" s="119"/>
      <c r="O402" s="13"/>
      <c r="P402" s="115">
        <f t="shared" si="185"/>
        <v>0</v>
      </c>
      <c r="Q402" s="115">
        <f t="shared" si="186"/>
        <v>0</v>
      </c>
      <c r="R402" s="120">
        <f t="shared" si="187"/>
        <v>0</v>
      </c>
      <c r="S402" s="106" t="str">
        <f t="shared" si="188"/>
        <v>NO CUMPLE</v>
      </c>
      <c r="T402" s="121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  <c r="BI402" s="12"/>
      <c r="BJ402" s="12"/>
      <c r="BK402" s="12"/>
      <c r="BL402" s="12"/>
      <c r="BM402" s="12"/>
      <c r="BN402" s="12"/>
      <c r="BO402" s="12"/>
      <c r="BP402" s="12"/>
      <c r="BQ402" s="12"/>
      <c r="BR402" s="12"/>
      <c r="BS402" s="12"/>
      <c r="BT402" s="12"/>
      <c r="BU402" s="12"/>
      <c r="BV402" s="12"/>
      <c r="BW402" s="12"/>
      <c r="BX402" s="12"/>
      <c r="BY402" s="12"/>
      <c r="BZ402" s="12"/>
      <c r="CA402" s="12"/>
      <c r="CB402" s="12"/>
      <c r="CC402" s="12"/>
      <c r="CD402" s="12"/>
    </row>
    <row r="403" spans="1:82" s="111" customFormat="1" ht="13.15" x14ac:dyDescent="0.35">
      <c r="A403" s="96"/>
      <c r="C403" s="112" t="s">
        <v>686</v>
      </c>
      <c r="D403" s="113" t="s">
        <v>687</v>
      </c>
      <c r="E403" s="113"/>
      <c r="F403" s="113"/>
      <c r="G403" s="99" t="s">
        <v>688</v>
      </c>
      <c r="H403" s="114" t="s">
        <v>38</v>
      </c>
      <c r="I403" s="113">
        <v>3</v>
      </c>
      <c r="J403" s="115">
        <v>663073</v>
      </c>
      <c r="K403" s="116">
        <f t="shared" si="183"/>
        <v>861995</v>
      </c>
      <c r="L403" s="117">
        <f t="shared" si="184"/>
        <v>2585985</v>
      </c>
      <c r="M403" s="118"/>
      <c r="N403" s="119"/>
      <c r="O403" s="13"/>
      <c r="P403" s="115">
        <f t="shared" si="185"/>
        <v>0</v>
      </c>
      <c r="Q403" s="115">
        <f t="shared" si="186"/>
        <v>0</v>
      </c>
      <c r="R403" s="120">
        <f t="shared" si="187"/>
        <v>0</v>
      </c>
      <c r="S403" s="106" t="str">
        <f t="shared" si="188"/>
        <v>NO CUMPLE</v>
      </c>
      <c r="T403" s="121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  <c r="BI403" s="12"/>
      <c r="BJ403" s="12"/>
      <c r="BK403" s="12"/>
      <c r="BL403" s="12"/>
      <c r="BM403" s="12"/>
      <c r="BN403" s="12"/>
      <c r="BO403" s="12"/>
      <c r="BP403" s="12"/>
      <c r="BQ403" s="12"/>
      <c r="BR403" s="12"/>
      <c r="BS403" s="12"/>
      <c r="BT403" s="12"/>
      <c r="BU403" s="12"/>
      <c r="BV403" s="12"/>
      <c r="BW403" s="12"/>
      <c r="BX403" s="12"/>
      <c r="BY403" s="12"/>
      <c r="BZ403" s="12"/>
      <c r="CA403" s="12"/>
      <c r="CB403" s="12"/>
      <c r="CC403" s="12"/>
      <c r="CD403" s="12"/>
    </row>
    <row r="404" spans="1:82" s="111" customFormat="1" ht="25.5" x14ac:dyDescent="0.35">
      <c r="A404" s="96"/>
      <c r="C404" s="112" t="s">
        <v>689</v>
      </c>
      <c r="D404" s="113" t="s">
        <v>42</v>
      </c>
      <c r="E404" s="113"/>
      <c r="F404" s="113"/>
      <c r="G404" s="99" t="s">
        <v>242</v>
      </c>
      <c r="H404" s="114" t="s">
        <v>26</v>
      </c>
      <c r="I404" s="113">
        <v>28</v>
      </c>
      <c r="J404" s="115">
        <v>161347</v>
      </c>
      <c r="K404" s="116">
        <f t="shared" si="183"/>
        <v>209751</v>
      </c>
      <c r="L404" s="117">
        <f t="shared" si="184"/>
        <v>5873028</v>
      </c>
      <c r="M404" s="118"/>
      <c r="N404" s="119"/>
      <c r="O404" s="13"/>
      <c r="P404" s="115">
        <f t="shared" si="185"/>
        <v>0</v>
      </c>
      <c r="Q404" s="115">
        <f t="shared" si="186"/>
        <v>0</v>
      </c>
      <c r="R404" s="120">
        <f t="shared" si="187"/>
        <v>0</v>
      </c>
      <c r="S404" s="106" t="str">
        <f t="shared" si="188"/>
        <v>NO CUMPLE</v>
      </c>
      <c r="T404" s="121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  <c r="BI404" s="12"/>
      <c r="BJ404" s="12"/>
      <c r="BK404" s="12"/>
      <c r="BL404" s="12"/>
      <c r="BM404" s="12"/>
      <c r="BN404" s="12"/>
      <c r="BO404" s="12"/>
      <c r="BP404" s="12"/>
      <c r="BQ404" s="12"/>
      <c r="BR404" s="12"/>
      <c r="BS404" s="12"/>
      <c r="BT404" s="12"/>
      <c r="BU404" s="12"/>
      <c r="BV404" s="12"/>
      <c r="BW404" s="12"/>
      <c r="BX404" s="12"/>
      <c r="BY404" s="12"/>
      <c r="BZ404" s="12"/>
      <c r="CA404" s="12"/>
      <c r="CB404" s="12"/>
      <c r="CC404" s="12"/>
      <c r="CD404" s="12"/>
    </row>
    <row r="405" spans="1:82" s="111" customFormat="1" ht="13.15" x14ac:dyDescent="0.35">
      <c r="A405" s="96"/>
      <c r="C405" s="112" t="s">
        <v>690</v>
      </c>
      <c r="D405" s="113" t="s">
        <v>175</v>
      </c>
      <c r="E405" s="113"/>
      <c r="F405" s="113"/>
      <c r="G405" s="99" t="s">
        <v>176</v>
      </c>
      <c r="H405" s="114" t="s">
        <v>26</v>
      </c>
      <c r="I405" s="113">
        <v>400</v>
      </c>
      <c r="J405" s="115">
        <v>3115</v>
      </c>
      <c r="K405" s="116">
        <f t="shared" si="183"/>
        <v>4050</v>
      </c>
      <c r="L405" s="117">
        <f t="shared" si="184"/>
        <v>1620000</v>
      </c>
      <c r="M405" s="118"/>
      <c r="N405" s="119"/>
      <c r="O405" s="13"/>
      <c r="P405" s="115">
        <f t="shared" si="185"/>
        <v>0</v>
      </c>
      <c r="Q405" s="115">
        <f t="shared" si="186"/>
        <v>0</v>
      </c>
      <c r="R405" s="120">
        <f t="shared" si="187"/>
        <v>0</v>
      </c>
      <c r="S405" s="106" t="str">
        <f t="shared" si="188"/>
        <v>NO CUMPLE</v>
      </c>
      <c r="T405" s="121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  <c r="BJ405" s="12"/>
      <c r="BK405" s="12"/>
      <c r="BL405" s="12"/>
      <c r="BM405" s="12"/>
      <c r="BN405" s="12"/>
      <c r="BO405" s="12"/>
      <c r="BP405" s="12"/>
      <c r="BQ405" s="12"/>
      <c r="BR405" s="12"/>
      <c r="BS405" s="12"/>
      <c r="BT405" s="12"/>
      <c r="BU405" s="12"/>
      <c r="BV405" s="12"/>
      <c r="BW405" s="12"/>
      <c r="BX405" s="12"/>
      <c r="BY405" s="12"/>
      <c r="BZ405" s="12"/>
      <c r="CA405" s="12"/>
      <c r="CB405" s="12"/>
      <c r="CC405" s="12"/>
      <c r="CD405" s="12"/>
    </row>
    <row r="406" spans="1:82" s="111" customFormat="1" ht="13.15" x14ac:dyDescent="0.35">
      <c r="A406" s="96"/>
      <c r="C406" s="112" t="s">
        <v>691</v>
      </c>
      <c r="D406" s="113" t="s">
        <v>48</v>
      </c>
      <c r="E406" s="113"/>
      <c r="F406" s="113"/>
      <c r="G406" s="99" t="s">
        <v>49</v>
      </c>
      <c r="H406" s="114" t="s">
        <v>46</v>
      </c>
      <c r="I406" s="113">
        <v>3</v>
      </c>
      <c r="J406" s="115">
        <v>1171204</v>
      </c>
      <c r="K406" s="116">
        <f t="shared" si="183"/>
        <v>1522565</v>
      </c>
      <c r="L406" s="117">
        <f t="shared" si="184"/>
        <v>4567695</v>
      </c>
      <c r="M406" s="118"/>
      <c r="N406" s="119"/>
      <c r="O406" s="13"/>
      <c r="P406" s="115">
        <f t="shared" si="185"/>
        <v>0</v>
      </c>
      <c r="Q406" s="115">
        <f t="shared" si="186"/>
        <v>0</v>
      </c>
      <c r="R406" s="120">
        <f t="shared" si="187"/>
        <v>0</v>
      </c>
      <c r="S406" s="106" t="str">
        <f t="shared" si="188"/>
        <v>NO CUMPLE</v>
      </c>
      <c r="T406" s="121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  <c r="BI406" s="12"/>
      <c r="BJ406" s="12"/>
      <c r="BK406" s="12"/>
      <c r="BL406" s="12"/>
      <c r="BM406" s="12"/>
      <c r="BN406" s="12"/>
      <c r="BO406" s="12"/>
      <c r="BP406" s="12"/>
      <c r="BQ406" s="12"/>
      <c r="BR406" s="12"/>
      <c r="BS406" s="12"/>
      <c r="BT406" s="12"/>
      <c r="BU406" s="12"/>
      <c r="BV406" s="12"/>
      <c r="BW406" s="12"/>
      <c r="BX406" s="12"/>
      <c r="BY406" s="12"/>
      <c r="BZ406" s="12"/>
      <c r="CA406" s="12"/>
      <c r="CB406" s="12"/>
      <c r="CC406" s="12"/>
      <c r="CD406" s="12"/>
    </row>
    <row r="407" spans="1:82" s="111" customFormat="1" ht="13.15" x14ac:dyDescent="0.35">
      <c r="A407" s="96"/>
      <c r="C407" s="112" t="s">
        <v>692</v>
      </c>
      <c r="D407" s="113" t="s">
        <v>693</v>
      </c>
      <c r="E407" s="113"/>
      <c r="F407" s="113"/>
      <c r="G407" s="99" t="s">
        <v>694</v>
      </c>
      <c r="H407" s="114" t="s">
        <v>30</v>
      </c>
      <c r="I407" s="113">
        <v>1</v>
      </c>
      <c r="J407" s="115">
        <v>123466</v>
      </c>
      <c r="K407" s="116">
        <f t="shared" si="183"/>
        <v>160506</v>
      </c>
      <c r="L407" s="117">
        <f t="shared" si="184"/>
        <v>160506</v>
      </c>
      <c r="M407" s="118"/>
      <c r="N407" s="119"/>
      <c r="O407" s="13"/>
      <c r="P407" s="115">
        <f t="shared" si="185"/>
        <v>0</v>
      </c>
      <c r="Q407" s="115">
        <f t="shared" si="186"/>
        <v>0</v>
      </c>
      <c r="R407" s="120">
        <f t="shared" si="187"/>
        <v>0</v>
      </c>
      <c r="S407" s="106" t="str">
        <f t="shared" si="188"/>
        <v>NO CUMPLE</v>
      </c>
      <c r="T407" s="121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  <c r="BI407" s="12"/>
      <c r="BJ407" s="12"/>
      <c r="BK407" s="12"/>
      <c r="BL407" s="12"/>
      <c r="BM407" s="12"/>
      <c r="BN407" s="12"/>
      <c r="BO407" s="12"/>
      <c r="BP407" s="12"/>
      <c r="BQ407" s="12"/>
      <c r="BR407" s="12"/>
      <c r="BS407" s="12"/>
      <c r="BT407" s="12"/>
      <c r="BU407" s="12"/>
      <c r="BV407" s="12"/>
      <c r="BW407" s="12"/>
      <c r="BX407" s="12"/>
      <c r="BY407" s="12"/>
      <c r="BZ407" s="12"/>
      <c r="CA407" s="12"/>
      <c r="CB407" s="12"/>
      <c r="CC407" s="12"/>
      <c r="CD407" s="12"/>
    </row>
    <row r="408" spans="1:82" s="111" customFormat="1" ht="13.15" x14ac:dyDescent="0.35">
      <c r="A408" s="96"/>
      <c r="C408" s="112" t="s">
        <v>695</v>
      </c>
      <c r="D408" s="113" t="s">
        <v>466</v>
      </c>
      <c r="E408" s="113"/>
      <c r="F408" s="113"/>
      <c r="G408" s="99" t="s">
        <v>467</v>
      </c>
      <c r="H408" s="114" t="s">
        <v>38</v>
      </c>
      <c r="I408" s="113">
        <v>19</v>
      </c>
      <c r="J408" s="115">
        <v>50102</v>
      </c>
      <c r="K408" s="116">
        <f t="shared" si="183"/>
        <v>65133</v>
      </c>
      <c r="L408" s="117">
        <f t="shared" si="184"/>
        <v>1237527</v>
      </c>
      <c r="M408" s="118"/>
      <c r="N408" s="119"/>
      <c r="O408" s="13"/>
      <c r="P408" s="115">
        <f t="shared" si="185"/>
        <v>0</v>
      </c>
      <c r="Q408" s="115">
        <f t="shared" si="186"/>
        <v>0</v>
      </c>
      <c r="R408" s="120">
        <f t="shared" si="187"/>
        <v>0</v>
      </c>
      <c r="S408" s="106" t="str">
        <f t="shared" si="188"/>
        <v>NO CUMPLE</v>
      </c>
      <c r="T408" s="121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  <c r="BI408" s="12"/>
      <c r="BJ408" s="12"/>
      <c r="BK408" s="12"/>
      <c r="BL408" s="12"/>
      <c r="BM408" s="12"/>
      <c r="BN408" s="12"/>
      <c r="BO408" s="12"/>
      <c r="BP408" s="12"/>
      <c r="BQ408" s="12"/>
      <c r="BR408" s="12"/>
      <c r="BS408" s="12"/>
      <c r="BT408" s="12"/>
      <c r="BU408" s="12"/>
      <c r="BV408" s="12"/>
      <c r="BW408" s="12"/>
      <c r="BX408" s="12"/>
      <c r="BY408" s="12"/>
      <c r="BZ408" s="12"/>
      <c r="CA408" s="12"/>
      <c r="CB408" s="12"/>
      <c r="CC408" s="12"/>
      <c r="CD408" s="12"/>
    </row>
    <row r="409" spans="1:82" s="111" customFormat="1" ht="13.15" x14ac:dyDescent="0.35">
      <c r="A409" s="96"/>
      <c r="C409" s="112" t="s">
        <v>696</v>
      </c>
      <c r="D409" s="113" t="s">
        <v>44</v>
      </c>
      <c r="E409" s="113"/>
      <c r="F409" s="113"/>
      <c r="G409" s="99" t="s">
        <v>45</v>
      </c>
      <c r="H409" s="114" t="s">
        <v>46</v>
      </c>
      <c r="I409" s="113">
        <v>3</v>
      </c>
      <c r="J409" s="115">
        <v>943446</v>
      </c>
      <c r="K409" s="116">
        <f t="shared" si="183"/>
        <v>1226480</v>
      </c>
      <c r="L409" s="117">
        <f t="shared" si="184"/>
        <v>3679440</v>
      </c>
      <c r="M409" s="118"/>
      <c r="N409" s="119"/>
      <c r="O409" s="13"/>
      <c r="P409" s="115">
        <f t="shared" si="185"/>
        <v>0</v>
      </c>
      <c r="Q409" s="115">
        <f t="shared" si="186"/>
        <v>0</v>
      </c>
      <c r="R409" s="120">
        <f t="shared" si="187"/>
        <v>0</v>
      </c>
      <c r="S409" s="106" t="str">
        <f t="shared" si="188"/>
        <v>NO CUMPLE</v>
      </c>
      <c r="T409" s="121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  <c r="BJ409" s="12"/>
      <c r="BK409" s="12"/>
      <c r="BL409" s="12"/>
      <c r="BM409" s="12"/>
      <c r="BN409" s="12"/>
      <c r="BO409" s="12"/>
      <c r="BP409" s="12"/>
      <c r="BQ409" s="12"/>
      <c r="BR409" s="12"/>
      <c r="BS409" s="12"/>
      <c r="BT409" s="12"/>
      <c r="BU409" s="12"/>
      <c r="BV409" s="12"/>
      <c r="BW409" s="12"/>
      <c r="BX409" s="12"/>
      <c r="BY409" s="12"/>
      <c r="BZ409" s="12"/>
      <c r="CA409" s="12"/>
      <c r="CB409" s="12"/>
      <c r="CC409" s="12"/>
      <c r="CD409" s="12"/>
    </row>
    <row r="410" spans="1:82" ht="16.5" customHeight="1" x14ac:dyDescent="0.35">
      <c r="A410" s="96"/>
      <c r="C410" s="97"/>
      <c r="D410" s="98"/>
      <c r="E410" s="98"/>
      <c r="F410" s="98"/>
      <c r="G410" s="107" t="s">
        <v>58</v>
      </c>
      <c r="H410" s="100"/>
      <c r="I410" s="98"/>
      <c r="J410" s="101"/>
      <c r="K410" s="102"/>
      <c r="L410" s="108">
        <f>SUBTOTAL(9,L398:L409)</f>
        <v>30186103</v>
      </c>
      <c r="M410" s="45"/>
      <c r="N410" s="51"/>
      <c r="O410" s="11"/>
      <c r="P410" s="101"/>
      <c r="Q410" s="101"/>
      <c r="R410" s="109">
        <f>SUBTOTAL(9,R398:R409)</f>
        <v>0</v>
      </c>
      <c r="S410" s="110"/>
      <c r="T410" s="43"/>
    </row>
    <row r="411" spans="1:82" ht="13.15" customHeight="1" x14ac:dyDescent="0.45">
      <c r="A411" s="96"/>
      <c r="C411" s="90" t="s">
        <v>697</v>
      </c>
      <c r="D411" s="91" t="s">
        <v>178</v>
      </c>
      <c r="E411" s="62"/>
      <c r="F411" s="62"/>
      <c r="G411" s="63"/>
      <c r="H411" s="92"/>
      <c r="I411" s="93"/>
      <c r="J411" s="88"/>
      <c r="K411" s="94"/>
      <c r="L411" s="95"/>
      <c r="M411" s="45"/>
      <c r="N411" s="51"/>
      <c r="O411" s="10"/>
      <c r="P411" s="88"/>
      <c r="Q411" s="88"/>
      <c r="R411" s="88"/>
      <c r="S411" s="89"/>
      <c r="T411" s="43"/>
    </row>
    <row r="412" spans="1:82" s="111" customFormat="1" ht="25.5" x14ac:dyDescent="0.35">
      <c r="A412" s="96"/>
      <c r="C412" s="112" t="s">
        <v>698</v>
      </c>
      <c r="D412" s="113" t="s">
        <v>180</v>
      </c>
      <c r="E412" s="113"/>
      <c r="F412" s="113"/>
      <c r="G412" s="99" t="s">
        <v>181</v>
      </c>
      <c r="H412" s="114" t="s">
        <v>46</v>
      </c>
      <c r="I412" s="113">
        <v>1</v>
      </c>
      <c r="J412" s="115">
        <v>577265</v>
      </c>
      <c r="K412" s="116">
        <f>ROUND(J412+(J412*$L$447),0)</f>
        <v>750445</v>
      </c>
      <c r="L412" s="117">
        <f t="shared" ref="L412:L414" si="189">ROUND(I412*K412,0)</f>
        <v>750445</v>
      </c>
      <c r="M412" s="118"/>
      <c r="N412" s="119"/>
      <c r="O412" s="13"/>
      <c r="P412" s="115">
        <f t="shared" ref="P412:P414" si="190">ROUND(O412,0)</f>
        <v>0</v>
      </c>
      <c r="Q412" s="115">
        <f>ROUND(P412+(P412*$R$447),0)</f>
        <v>0</v>
      </c>
      <c r="R412" s="120">
        <f t="shared" ref="R412:R414" si="191">ROUND(Q412*I412,0)</f>
        <v>0</v>
      </c>
      <c r="S412" s="106" t="str">
        <f>IF(OR(P412&lt;=0,P412&gt;J412,Q412&lt;=0,Q412&gt;K412,R412&lt;=0,R412&gt;L412,$R$451="NO CUMPLE"),"NO CUMPLE","CUMPLE")</f>
        <v>NO CUMPLE</v>
      </c>
      <c r="T412" s="121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  <c r="BJ412" s="12"/>
      <c r="BK412" s="12"/>
      <c r="BL412" s="12"/>
      <c r="BM412" s="12"/>
      <c r="BN412" s="12"/>
      <c r="BO412" s="12"/>
      <c r="BP412" s="12"/>
      <c r="BQ412" s="12"/>
      <c r="BR412" s="12"/>
      <c r="BS412" s="12"/>
      <c r="BT412" s="12"/>
      <c r="BU412" s="12"/>
      <c r="BV412" s="12"/>
      <c r="BW412" s="12"/>
      <c r="BX412" s="12"/>
      <c r="BY412" s="12"/>
      <c r="BZ412" s="12"/>
      <c r="CA412" s="12"/>
      <c r="CB412" s="12"/>
      <c r="CC412" s="12"/>
      <c r="CD412" s="12"/>
    </row>
    <row r="413" spans="1:82" s="111" customFormat="1" ht="13.15" x14ac:dyDescent="0.35">
      <c r="A413" s="96"/>
      <c r="C413" s="112" t="s">
        <v>699</v>
      </c>
      <c r="D413" s="113" t="s">
        <v>183</v>
      </c>
      <c r="E413" s="113"/>
      <c r="F413" s="113"/>
      <c r="G413" s="99" t="s">
        <v>184</v>
      </c>
      <c r="H413" s="114" t="s">
        <v>38</v>
      </c>
      <c r="I413" s="113">
        <v>30</v>
      </c>
      <c r="J413" s="115">
        <v>71631</v>
      </c>
      <c r="K413" s="116">
        <f>ROUND(J413+(J413*$L$447),0)</f>
        <v>93120</v>
      </c>
      <c r="L413" s="117">
        <f t="shared" si="189"/>
        <v>2793600</v>
      </c>
      <c r="M413" s="118"/>
      <c r="N413" s="119"/>
      <c r="O413" s="13"/>
      <c r="P413" s="115">
        <f t="shared" si="190"/>
        <v>0</v>
      </c>
      <c r="Q413" s="115">
        <f>ROUND(P413+(P413*$R$447),0)</f>
        <v>0</v>
      </c>
      <c r="R413" s="120">
        <f t="shared" si="191"/>
        <v>0</v>
      </c>
      <c r="S413" s="106" t="str">
        <f>IF(OR(P413&lt;=0,P413&gt;J413,Q413&lt;=0,Q413&gt;K413,R413&lt;=0,R413&gt;L413,$R$451="NO CUMPLE"),"NO CUMPLE","CUMPLE")</f>
        <v>NO CUMPLE</v>
      </c>
      <c r="T413" s="121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  <c r="BJ413" s="12"/>
      <c r="BK413" s="12"/>
      <c r="BL413" s="12"/>
      <c r="BM413" s="12"/>
      <c r="BN413" s="12"/>
      <c r="BO413" s="12"/>
      <c r="BP413" s="12"/>
      <c r="BQ413" s="12"/>
      <c r="BR413" s="12"/>
      <c r="BS413" s="12"/>
      <c r="BT413" s="12"/>
      <c r="BU413" s="12"/>
      <c r="BV413" s="12"/>
      <c r="BW413" s="12"/>
      <c r="BX413" s="12"/>
      <c r="BY413" s="12"/>
      <c r="BZ413" s="12"/>
      <c r="CA413" s="12"/>
      <c r="CB413" s="12"/>
      <c r="CC413" s="12"/>
      <c r="CD413" s="12"/>
    </row>
    <row r="414" spans="1:82" s="111" customFormat="1" ht="13.15" x14ac:dyDescent="0.35">
      <c r="A414" s="96"/>
      <c r="C414" s="112" t="s">
        <v>700</v>
      </c>
      <c r="D414" s="113" t="s">
        <v>186</v>
      </c>
      <c r="E414" s="113"/>
      <c r="F414" s="113"/>
      <c r="G414" s="99" t="s">
        <v>187</v>
      </c>
      <c r="H414" s="114" t="s">
        <v>46</v>
      </c>
      <c r="I414" s="113">
        <v>4</v>
      </c>
      <c r="J414" s="115">
        <v>36688</v>
      </c>
      <c r="K414" s="116">
        <f>ROUND(J414+(J414*$L$447),0)</f>
        <v>47694</v>
      </c>
      <c r="L414" s="117">
        <f t="shared" si="189"/>
        <v>190776</v>
      </c>
      <c r="M414" s="118"/>
      <c r="N414" s="119"/>
      <c r="O414" s="13"/>
      <c r="P414" s="115">
        <f t="shared" si="190"/>
        <v>0</v>
      </c>
      <c r="Q414" s="115">
        <f>ROUND(P414+(P414*$R$447),0)</f>
        <v>0</v>
      </c>
      <c r="R414" s="120">
        <f t="shared" si="191"/>
        <v>0</v>
      </c>
      <c r="S414" s="106" t="str">
        <f>IF(OR(P414&lt;=0,P414&gt;J414,Q414&lt;=0,Q414&gt;K414,R414&lt;=0,R414&gt;L414,$R$451="NO CUMPLE"),"NO CUMPLE","CUMPLE")</f>
        <v>NO CUMPLE</v>
      </c>
      <c r="T414" s="121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  <c r="BJ414" s="12"/>
      <c r="BK414" s="12"/>
      <c r="BL414" s="12"/>
      <c r="BM414" s="12"/>
      <c r="BN414" s="12"/>
      <c r="BO414" s="12"/>
      <c r="BP414" s="12"/>
      <c r="BQ414" s="12"/>
      <c r="BR414" s="12"/>
      <c r="BS414" s="12"/>
      <c r="BT414" s="12"/>
      <c r="BU414" s="12"/>
      <c r="BV414" s="12"/>
      <c r="BW414" s="12"/>
      <c r="BX414" s="12"/>
      <c r="BY414" s="12"/>
      <c r="BZ414" s="12"/>
      <c r="CA414" s="12"/>
      <c r="CB414" s="12"/>
      <c r="CC414" s="12"/>
      <c r="CD414" s="12"/>
    </row>
    <row r="415" spans="1:82" ht="16.5" customHeight="1" x14ac:dyDescent="0.35">
      <c r="A415" s="96"/>
      <c r="C415" s="97"/>
      <c r="D415" s="98"/>
      <c r="E415" s="98"/>
      <c r="F415" s="98"/>
      <c r="G415" s="107" t="s">
        <v>58</v>
      </c>
      <c r="H415" s="100"/>
      <c r="I415" s="98"/>
      <c r="J415" s="101"/>
      <c r="K415" s="102"/>
      <c r="L415" s="108">
        <f>SUBTOTAL(9,L412:L414)</f>
        <v>3734821</v>
      </c>
      <c r="M415" s="45"/>
      <c r="N415" s="51"/>
      <c r="O415" s="11"/>
      <c r="P415" s="101"/>
      <c r="Q415" s="101"/>
      <c r="R415" s="109">
        <f>SUBTOTAL(9,R412:R414)</f>
        <v>0</v>
      </c>
      <c r="S415" s="110"/>
      <c r="T415" s="43"/>
    </row>
    <row r="416" spans="1:82" ht="13.15" customHeight="1" x14ac:dyDescent="0.45">
      <c r="A416" s="96"/>
      <c r="C416" s="90" t="s">
        <v>701</v>
      </c>
      <c r="D416" s="91" t="s">
        <v>189</v>
      </c>
      <c r="E416" s="62"/>
      <c r="F416" s="62"/>
      <c r="G416" s="63"/>
      <c r="H416" s="92"/>
      <c r="I416" s="93"/>
      <c r="J416" s="88"/>
      <c r="K416" s="94"/>
      <c r="L416" s="95"/>
      <c r="M416" s="45"/>
      <c r="N416" s="51"/>
      <c r="O416" s="10"/>
      <c r="P416" s="88"/>
      <c r="Q416" s="88"/>
      <c r="R416" s="88"/>
      <c r="S416" s="89"/>
      <c r="T416" s="43"/>
    </row>
    <row r="417" spans="1:82" s="111" customFormat="1" ht="13.15" x14ac:dyDescent="0.35">
      <c r="A417" s="96"/>
      <c r="C417" s="112" t="s">
        <v>702</v>
      </c>
      <c r="D417" s="113" t="s">
        <v>615</v>
      </c>
      <c r="E417" s="113"/>
      <c r="F417" s="113"/>
      <c r="G417" s="99" t="s">
        <v>616</v>
      </c>
      <c r="H417" s="114" t="s">
        <v>46</v>
      </c>
      <c r="I417" s="113">
        <v>1</v>
      </c>
      <c r="J417" s="115">
        <v>441269</v>
      </c>
      <c r="K417" s="116">
        <f>ROUND(J417+(J417*$L$447),0)</f>
        <v>573650</v>
      </c>
      <c r="L417" s="117">
        <f t="shared" ref="L417:L420" si="192">ROUND(I417*K417,0)</f>
        <v>573650</v>
      </c>
      <c r="M417" s="118"/>
      <c r="N417" s="119"/>
      <c r="O417" s="13"/>
      <c r="P417" s="115">
        <f t="shared" ref="P417:P420" si="193">ROUND(O417,0)</f>
        <v>0</v>
      </c>
      <c r="Q417" s="115">
        <f>ROUND(P417+(P417*$R$447),0)</f>
        <v>0</v>
      </c>
      <c r="R417" s="120">
        <f t="shared" ref="R417:R420" si="194">ROUND(Q417*I417,0)</f>
        <v>0</v>
      </c>
      <c r="S417" s="106" t="str">
        <f>IF(OR(P417&lt;=0,P417&gt;J417,Q417&lt;=0,Q417&gt;K417,R417&lt;=0,R417&gt;L417,$R$451="NO CUMPLE"),"NO CUMPLE","CUMPLE")</f>
        <v>NO CUMPLE</v>
      </c>
      <c r="T417" s="121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  <c r="BM417" s="12"/>
      <c r="BN417" s="12"/>
      <c r="BO417" s="12"/>
      <c r="BP417" s="12"/>
      <c r="BQ417" s="12"/>
      <c r="BR417" s="12"/>
      <c r="BS417" s="12"/>
      <c r="BT417" s="12"/>
      <c r="BU417" s="12"/>
      <c r="BV417" s="12"/>
      <c r="BW417" s="12"/>
      <c r="BX417" s="12"/>
      <c r="BY417" s="12"/>
      <c r="BZ417" s="12"/>
      <c r="CA417" s="12"/>
      <c r="CB417" s="12"/>
      <c r="CC417" s="12"/>
      <c r="CD417" s="12"/>
    </row>
    <row r="418" spans="1:82" s="111" customFormat="1" ht="13.15" x14ac:dyDescent="0.35">
      <c r="A418" s="96"/>
      <c r="C418" s="112" t="s">
        <v>703</v>
      </c>
      <c r="D418" s="113" t="s">
        <v>618</v>
      </c>
      <c r="E418" s="113"/>
      <c r="F418" s="113"/>
      <c r="G418" s="99" t="s">
        <v>619</v>
      </c>
      <c r="H418" s="114" t="s">
        <v>46</v>
      </c>
      <c r="I418" s="113">
        <v>1</v>
      </c>
      <c r="J418" s="115">
        <v>60440</v>
      </c>
      <c r="K418" s="116">
        <f>ROUND(J418+(J418*$L$447),0)</f>
        <v>78572</v>
      </c>
      <c r="L418" s="117">
        <f t="shared" si="192"/>
        <v>78572</v>
      </c>
      <c r="M418" s="118"/>
      <c r="N418" s="119"/>
      <c r="O418" s="13"/>
      <c r="P418" s="115">
        <f t="shared" si="193"/>
        <v>0</v>
      </c>
      <c r="Q418" s="115">
        <f>ROUND(P418+(P418*$R$447),0)</f>
        <v>0</v>
      </c>
      <c r="R418" s="120">
        <f t="shared" si="194"/>
        <v>0</v>
      </c>
      <c r="S418" s="106" t="str">
        <f>IF(OR(P418&lt;=0,P418&gt;J418,Q418&lt;=0,Q418&gt;K418,R418&lt;=0,R418&gt;L418,$R$451="NO CUMPLE"),"NO CUMPLE","CUMPLE")</f>
        <v>NO CUMPLE</v>
      </c>
      <c r="T418" s="121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  <c r="BI418" s="12"/>
      <c r="BJ418" s="12"/>
      <c r="BK418" s="12"/>
      <c r="BL418" s="12"/>
      <c r="BM418" s="12"/>
      <c r="BN418" s="12"/>
      <c r="BO418" s="12"/>
      <c r="BP418" s="12"/>
      <c r="BQ418" s="12"/>
      <c r="BR418" s="12"/>
      <c r="BS418" s="12"/>
      <c r="BT418" s="12"/>
      <c r="BU418" s="12"/>
      <c r="BV418" s="12"/>
      <c r="BW418" s="12"/>
      <c r="BX418" s="12"/>
      <c r="BY418" s="12"/>
      <c r="BZ418" s="12"/>
      <c r="CA418" s="12"/>
      <c r="CB418" s="12"/>
      <c r="CC418" s="12"/>
      <c r="CD418" s="12"/>
    </row>
    <row r="419" spans="1:82" s="111" customFormat="1" ht="13.15" x14ac:dyDescent="0.35">
      <c r="A419" s="96"/>
      <c r="C419" s="112" t="s">
        <v>704</v>
      </c>
      <c r="D419" s="113" t="s">
        <v>621</v>
      </c>
      <c r="E419" s="113"/>
      <c r="F419" s="113"/>
      <c r="G419" s="99" t="s">
        <v>622</v>
      </c>
      <c r="H419" s="114" t="s">
        <v>38</v>
      </c>
      <c r="I419" s="113">
        <v>25</v>
      </c>
      <c r="J419" s="115">
        <v>17465</v>
      </c>
      <c r="K419" s="116">
        <f>ROUND(J419+(J419*$L$447),0)</f>
        <v>22705</v>
      </c>
      <c r="L419" s="117">
        <f t="shared" si="192"/>
        <v>567625</v>
      </c>
      <c r="M419" s="118"/>
      <c r="N419" s="119"/>
      <c r="O419" s="13"/>
      <c r="P419" s="115">
        <f t="shared" si="193"/>
        <v>0</v>
      </c>
      <c r="Q419" s="115">
        <f>ROUND(P419+(P419*$R$447),0)</f>
        <v>0</v>
      </c>
      <c r="R419" s="120">
        <f t="shared" si="194"/>
        <v>0</v>
      </c>
      <c r="S419" s="106" t="str">
        <f>IF(OR(P419&lt;=0,P419&gt;J419,Q419&lt;=0,Q419&gt;K419,R419&lt;=0,R419&gt;L419,$R$451="NO CUMPLE"),"NO CUMPLE","CUMPLE")</f>
        <v>NO CUMPLE</v>
      </c>
      <c r="T419" s="121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  <c r="BI419" s="12"/>
      <c r="BJ419" s="12"/>
      <c r="BK419" s="12"/>
      <c r="BL419" s="12"/>
      <c r="BM419" s="12"/>
      <c r="BN419" s="12"/>
      <c r="BO419" s="12"/>
      <c r="BP419" s="12"/>
      <c r="BQ419" s="12"/>
      <c r="BR419" s="12"/>
      <c r="BS419" s="12"/>
      <c r="BT419" s="12"/>
      <c r="BU419" s="12"/>
      <c r="BV419" s="12"/>
      <c r="BW419" s="12"/>
      <c r="BX419" s="12"/>
      <c r="BY419" s="12"/>
      <c r="BZ419" s="12"/>
      <c r="CA419" s="12"/>
      <c r="CB419" s="12"/>
      <c r="CC419" s="12"/>
      <c r="CD419" s="12"/>
    </row>
    <row r="420" spans="1:82" s="111" customFormat="1" ht="13.15" x14ac:dyDescent="0.35">
      <c r="A420" s="96"/>
      <c r="C420" s="112" t="s">
        <v>705</v>
      </c>
      <c r="D420" s="113" t="s">
        <v>624</v>
      </c>
      <c r="E420" s="113"/>
      <c r="F420" s="113"/>
      <c r="G420" s="99" t="s">
        <v>625</v>
      </c>
      <c r="H420" s="114" t="s">
        <v>46</v>
      </c>
      <c r="I420" s="113">
        <v>2</v>
      </c>
      <c r="J420" s="115">
        <v>114676</v>
      </c>
      <c r="K420" s="116">
        <f>ROUND(J420+(J420*$L$447),0)</f>
        <v>149079</v>
      </c>
      <c r="L420" s="117">
        <f t="shared" si="192"/>
        <v>298158</v>
      </c>
      <c r="M420" s="118"/>
      <c r="N420" s="119"/>
      <c r="O420" s="13"/>
      <c r="P420" s="115">
        <f t="shared" si="193"/>
        <v>0</v>
      </c>
      <c r="Q420" s="115">
        <f>ROUND(P420+(P420*$R$447),0)</f>
        <v>0</v>
      </c>
      <c r="R420" s="120">
        <f t="shared" si="194"/>
        <v>0</v>
      </c>
      <c r="S420" s="106" t="str">
        <f>IF(OR(P420&lt;=0,P420&gt;J420,Q420&lt;=0,Q420&gt;K420,R420&lt;=0,R420&gt;L420,$R$451="NO CUMPLE"),"NO CUMPLE","CUMPLE")</f>
        <v>NO CUMPLE</v>
      </c>
      <c r="T420" s="121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  <c r="BI420" s="12"/>
      <c r="BJ420" s="12"/>
      <c r="BK420" s="12"/>
      <c r="BL420" s="12"/>
      <c r="BM420" s="12"/>
      <c r="BN420" s="12"/>
      <c r="BO420" s="12"/>
      <c r="BP420" s="12"/>
      <c r="BQ420" s="12"/>
      <c r="BR420" s="12"/>
      <c r="BS420" s="12"/>
      <c r="BT420" s="12"/>
      <c r="BU420" s="12"/>
      <c r="BV420" s="12"/>
      <c r="BW420" s="12"/>
      <c r="BX420" s="12"/>
      <c r="BY420" s="12"/>
      <c r="BZ420" s="12"/>
      <c r="CA420" s="12"/>
      <c r="CB420" s="12"/>
      <c r="CC420" s="12"/>
      <c r="CD420" s="12"/>
    </row>
    <row r="421" spans="1:82" ht="16.5" customHeight="1" x14ac:dyDescent="0.35">
      <c r="A421" s="96"/>
      <c r="C421" s="97"/>
      <c r="D421" s="98"/>
      <c r="E421" s="98"/>
      <c r="F421" s="98"/>
      <c r="G421" s="107" t="s">
        <v>58</v>
      </c>
      <c r="H421" s="100"/>
      <c r="I421" s="98"/>
      <c r="J421" s="101"/>
      <c r="K421" s="102"/>
      <c r="L421" s="108">
        <f>SUBTOTAL(9,L417:L420)</f>
        <v>1518005</v>
      </c>
      <c r="M421" s="45"/>
      <c r="N421" s="51"/>
      <c r="O421" s="11"/>
      <c r="P421" s="101"/>
      <c r="Q421" s="101"/>
      <c r="R421" s="109">
        <f>SUBTOTAL(9,R417:R420)</f>
        <v>0</v>
      </c>
      <c r="S421" s="110"/>
      <c r="T421" s="43"/>
    </row>
    <row r="422" spans="1:82" ht="13.15" customHeight="1" x14ac:dyDescent="0.45">
      <c r="A422" s="96"/>
      <c r="C422" s="80">
        <v>11</v>
      </c>
      <c r="D422" s="81" t="s">
        <v>706</v>
      </c>
      <c r="E422" s="62"/>
      <c r="F422" s="62"/>
      <c r="G422" s="63"/>
      <c r="H422" s="82"/>
      <c r="I422" s="83"/>
      <c r="J422" s="84"/>
      <c r="K422" s="85"/>
      <c r="L422" s="86"/>
      <c r="M422" s="45"/>
      <c r="N422" s="51"/>
      <c r="O422" s="10"/>
      <c r="P422" s="88"/>
      <c r="Q422" s="88"/>
      <c r="R422" s="88"/>
      <c r="S422" s="89"/>
      <c r="T422" s="43"/>
    </row>
    <row r="423" spans="1:82" ht="13.15" customHeight="1" x14ac:dyDescent="0.45">
      <c r="A423" s="96"/>
      <c r="C423" s="90" t="s">
        <v>707</v>
      </c>
      <c r="D423" s="91" t="s">
        <v>213</v>
      </c>
      <c r="E423" s="62"/>
      <c r="F423" s="62"/>
      <c r="G423" s="63"/>
      <c r="H423" s="92"/>
      <c r="I423" s="93"/>
      <c r="J423" s="88"/>
      <c r="K423" s="94"/>
      <c r="L423" s="95"/>
      <c r="M423" s="45"/>
      <c r="N423" s="51"/>
      <c r="O423" s="10"/>
      <c r="P423" s="88"/>
      <c r="Q423" s="88"/>
      <c r="R423" s="88"/>
      <c r="S423" s="89"/>
      <c r="T423" s="43"/>
    </row>
    <row r="424" spans="1:82" s="111" customFormat="1" ht="13.15" x14ac:dyDescent="0.35">
      <c r="A424" s="96"/>
      <c r="C424" s="112" t="s">
        <v>708</v>
      </c>
      <c r="D424" s="113" t="s">
        <v>709</v>
      </c>
      <c r="E424" s="113"/>
      <c r="F424" s="113"/>
      <c r="G424" s="99" t="s">
        <v>710</v>
      </c>
      <c r="H424" s="114" t="s">
        <v>26</v>
      </c>
      <c r="I424" s="113">
        <v>38.18</v>
      </c>
      <c r="J424" s="115">
        <v>11851</v>
      </c>
      <c r="K424" s="116">
        <f>ROUND(J424+(J424*$L$447),0)</f>
        <v>15406</v>
      </c>
      <c r="L424" s="117">
        <f t="shared" ref="L424:L425" si="195">ROUND(I424*K424,0)</f>
        <v>588201</v>
      </c>
      <c r="M424" s="118"/>
      <c r="N424" s="119"/>
      <c r="O424" s="13"/>
      <c r="P424" s="115">
        <f t="shared" ref="P424:P425" si="196">ROUND(O424,0)</f>
        <v>0</v>
      </c>
      <c r="Q424" s="115">
        <f>ROUND(P424+(P424*$R$447),0)</f>
        <v>0</v>
      </c>
      <c r="R424" s="120">
        <f t="shared" ref="R424:R425" si="197">ROUND(Q424*I424,0)</f>
        <v>0</v>
      </c>
      <c r="S424" s="106" t="str">
        <f>IF(OR(P424&lt;=0,P424&gt;J424,Q424&lt;=0,Q424&gt;K424,R424&lt;=0,R424&gt;L424,$R$451="NO CUMPLE"),"NO CUMPLE","CUMPLE")</f>
        <v>NO CUMPLE</v>
      </c>
      <c r="T424" s="121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  <c r="BI424" s="12"/>
      <c r="BJ424" s="12"/>
      <c r="BK424" s="12"/>
      <c r="BL424" s="12"/>
      <c r="BM424" s="12"/>
      <c r="BN424" s="12"/>
      <c r="BO424" s="12"/>
      <c r="BP424" s="12"/>
      <c r="BQ424" s="12"/>
      <c r="BR424" s="12"/>
      <c r="BS424" s="12"/>
      <c r="BT424" s="12"/>
      <c r="BU424" s="12"/>
      <c r="BV424" s="12"/>
      <c r="BW424" s="12"/>
      <c r="BX424" s="12"/>
      <c r="BY424" s="12"/>
      <c r="BZ424" s="12"/>
      <c r="CA424" s="12"/>
      <c r="CB424" s="12"/>
      <c r="CC424" s="12"/>
      <c r="CD424" s="12"/>
    </row>
    <row r="425" spans="1:82" s="111" customFormat="1" ht="25.5" x14ac:dyDescent="0.35">
      <c r="A425" s="96"/>
      <c r="C425" s="112" t="s">
        <v>711</v>
      </c>
      <c r="D425" s="113" t="s">
        <v>218</v>
      </c>
      <c r="E425" s="113"/>
      <c r="F425" s="113"/>
      <c r="G425" s="99" t="s">
        <v>219</v>
      </c>
      <c r="H425" s="114" t="s">
        <v>30</v>
      </c>
      <c r="I425" s="113">
        <v>3</v>
      </c>
      <c r="J425" s="115">
        <v>12762</v>
      </c>
      <c r="K425" s="116">
        <f>ROUND(J425+(J425*$L$447),0)</f>
        <v>16591</v>
      </c>
      <c r="L425" s="117">
        <f t="shared" si="195"/>
        <v>49773</v>
      </c>
      <c r="M425" s="118"/>
      <c r="N425" s="119"/>
      <c r="O425" s="13"/>
      <c r="P425" s="115">
        <f t="shared" si="196"/>
        <v>0</v>
      </c>
      <c r="Q425" s="115">
        <f>ROUND(P425+(P425*$R$447),0)</f>
        <v>0</v>
      </c>
      <c r="R425" s="120">
        <f t="shared" si="197"/>
        <v>0</v>
      </c>
      <c r="S425" s="106" t="str">
        <f>IF(OR(P425&lt;=0,P425&gt;J425,Q425&lt;=0,Q425&gt;K425,R425&lt;=0,R425&gt;L425,$R$451="NO CUMPLE"),"NO CUMPLE","CUMPLE")</f>
        <v>NO CUMPLE</v>
      </c>
      <c r="T425" s="121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  <c r="BI425" s="12"/>
      <c r="BJ425" s="12"/>
      <c r="BK425" s="12"/>
      <c r="BL425" s="12"/>
      <c r="BM425" s="12"/>
      <c r="BN425" s="12"/>
      <c r="BO425" s="12"/>
      <c r="BP425" s="12"/>
      <c r="BQ425" s="12"/>
      <c r="BR425" s="12"/>
      <c r="BS425" s="12"/>
      <c r="BT425" s="12"/>
      <c r="BU425" s="12"/>
      <c r="BV425" s="12"/>
      <c r="BW425" s="12"/>
      <c r="BX425" s="12"/>
      <c r="BY425" s="12"/>
      <c r="BZ425" s="12"/>
      <c r="CA425" s="12"/>
      <c r="CB425" s="12"/>
      <c r="CC425" s="12"/>
      <c r="CD425" s="12"/>
    </row>
    <row r="426" spans="1:82" ht="16.5" customHeight="1" x14ac:dyDescent="0.35">
      <c r="A426" s="96"/>
      <c r="C426" s="97"/>
      <c r="D426" s="98"/>
      <c r="E426" s="98"/>
      <c r="F426" s="98"/>
      <c r="G426" s="107" t="s">
        <v>58</v>
      </c>
      <c r="H426" s="100"/>
      <c r="I426" s="98"/>
      <c r="J426" s="101"/>
      <c r="K426" s="102"/>
      <c r="L426" s="108">
        <f>SUBTOTAL(9,L424:L425)</f>
        <v>637974</v>
      </c>
      <c r="M426" s="45"/>
      <c r="N426" s="51"/>
      <c r="O426" s="11"/>
      <c r="P426" s="101"/>
      <c r="Q426" s="101"/>
      <c r="R426" s="109">
        <f>SUBTOTAL(9,R424:R425)</f>
        <v>0</v>
      </c>
      <c r="S426" s="110"/>
      <c r="T426" s="43"/>
    </row>
    <row r="427" spans="1:82" ht="13.15" customHeight="1" x14ac:dyDescent="0.45">
      <c r="A427" s="96"/>
      <c r="C427" s="90" t="s">
        <v>712</v>
      </c>
      <c r="D427" s="91" t="s">
        <v>713</v>
      </c>
      <c r="E427" s="62"/>
      <c r="F427" s="62"/>
      <c r="G427" s="63"/>
      <c r="H427" s="92"/>
      <c r="I427" s="93"/>
      <c r="J427" s="88"/>
      <c r="K427" s="94"/>
      <c r="L427" s="95"/>
      <c r="M427" s="45"/>
      <c r="N427" s="51"/>
      <c r="O427" s="10"/>
      <c r="P427" s="88"/>
      <c r="Q427" s="88"/>
      <c r="R427" s="88"/>
      <c r="S427" s="89"/>
      <c r="T427" s="43"/>
    </row>
    <row r="428" spans="1:82" s="111" customFormat="1" ht="25.5" x14ac:dyDescent="0.35">
      <c r="A428" s="96"/>
      <c r="C428" s="112" t="s">
        <v>714</v>
      </c>
      <c r="D428" s="113" t="s">
        <v>42</v>
      </c>
      <c r="E428" s="113"/>
      <c r="F428" s="113"/>
      <c r="G428" s="99" t="s">
        <v>242</v>
      </c>
      <c r="H428" s="114" t="s">
        <v>26</v>
      </c>
      <c r="I428" s="113">
        <v>300</v>
      </c>
      <c r="J428" s="115">
        <v>161347</v>
      </c>
      <c r="K428" s="116">
        <f>ROUND(J428+(J428*$L$447),0)</f>
        <v>209751</v>
      </c>
      <c r="L428" s="117">
        <f t="shared" ref="L428" si="198">ROUND(I428*K428,0)</f>
        <v>62925300</v>
      </c>
      <c r="M428" s="118"/>
      <c r="N428" s="119"/>
      <c r="O428" s="13"/>
      <c r="P428" s="115">
        <f t="shared" ref="P428" si="199">ROUND(O428,0)</f>
        <v>0</v>
      </c>
      <c r="Q428" s="115">
        <f>ROUND(P428+(P428*$R$447),0)</f>
        <v>0</v>
      </c>
      <c r="R428" s="120">
        <f t="shared" ref="R428" si="200">ROUND(Q428*I428,0)</f>
        <v>0</v>
      </c>
      <c r="S428" s="106" t="str">
        <f>IF(OR(P428&lt;=0,P428&gt;J428,Q428&lt;=0,Q428&gt;K428,R428&lt;=0,R428&gt;L428,$R$451="NO CUMPLE"),"NO CUMPLE","CUMPLE")</f>
        <v>NO CUMPLE</v>
      </c>
      <c r="T428" s="121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  <c r="BJ428" s="12"/>
      <c r="BK428" s="12"/>
      <c r="BL428" s="12"/>
      <c r="BM428" s="12"/>
      <c r="BN428" s="12"/>
      <c r="BO428" s="12"/>
      <c r="BP428" s="12"/>
      <c r="BQ428" s="12"/>
      <c r="BR428" s="12"/>
      <c r="BS428" s="12"/>
      <c r="BT428" s="12"/>
      <c r="BU428" s="12"/>
      <c r="BV428" s="12"/>
      <c r="BW428" s="12"/>
      <c r="BX428" s="12"/>
      <c r="BY428" s="12"/>
      <c r="BZ428" s="12"/>
      <c r="CA428" s="12"/>
      <c r="CB428" s="12"/>
      <c r="CC428" s="12"/>
      <c r="CD428" s="12"/>
    </row>
    <row r="429" spans="1:82" ht="16.5" customHeight="1" x14ac:dyDescent="0.35">
      <c r="A429" s="96"/>
      <c r="C429" s="97"/>
      <c r="D429" s="98"/>
      <c r="E429" s="98"/>
      <c r="F429" s="98"/>
      <c r="G429" s="107" t="s">
        <v>58</v>
      </c>
      <c r="H429" s="100"/>
      <c r="I429" s="98"/>
      <c r="J429" s="101"/>
      <c r="K429" s="102"/>
      <c r="L429" s="108">
        <f>SUBTOTAL(9,L428:L428)</f>
        <v>62925300</v>
      </c>
      <c r="M429" s="45"/>
      <c r="N429" s="51"/>
      <c r="O429" s="11"/>
      <c r="P429" s="101"/>
      <c r="Q429" s="101"/>
      <c r="R429" s="109">
        <f>SUBTOTAL(9,R428:R428)</f>
        <v>0</v>
      </c>
      <c r="S429" s="110"/>
      <c r="T429" s="43"/>
    </row>
    <row r="430" spans="1:82" ht="13.15" customHeight="1" x14ac:dyDescent="0.45">
      <c r="A430" s="96"/>
      <c r="C430" s="90" t="s">
        <v>715</v>
      </c>
      <c r="D430" s="91" t="s">
        <v>716</v>
      </c>
      <c r="E430" s="62"/>
      <c r="F430" s="62"/>
      <c r="G430" s="63"/>
      <c r="H430" s="92"/>
      <c r="I430" s="93"/>
      <c r="J430" s="88"/>
      <c r="K430" s="94"/>
      <c r="L430" s="95"/>
      <c r="M430" s="45"/>
      <c r="N430" s="51"/>
      <c r="O430" s="10"/>
      <c r="P430" s="88"/>
      <c r="Q430" s="88"/>
      <c r="R430" s="88"/>
      <c r="S430" s="89"/>
      <c r="T430" s="43"/>
    </row>
    <row r="431" spans="1:82" s="111" customFormat="1" ht="13.15" x14ac:dyDescent="0.35">
      <c r="A431" s="96"/>
      <c r="C431" s="112" t="s">
        <v>717</v>
      </c>
      <c r="D431" s="113" t="s">
        <v>229</v>
      </c>
      <c r="E431" s="113"/>
      <c r="F431" s="113"/>
      <c r="G431" s="99" t="s">
        <v>230</v>
      </c>
      <c r="H431" s="114" t="s">
        <v>26</v>
      </c>
      <c r="I431" s="113">
        <v>100</v>
      </c>
      <c r="J431" s="115">
        <v>74160</v>
      </c>
      <c r="K431" s="116">
        <f>ROUND(J431+(J431*$L$447),0)</f>
        <v>96408</v>
      </c>
      <c r="L431" s="117">
        <f t="shared" ref="L431:L433" si="201">ROUND(I431*K431,0)</f>
        <v>9640800</v>
      </c>
      <c r="M431" s="118"/>
      <c r="N431" s="119"/>
      <c r="O431" s="13"/>
      <c r="P431" s="115">
        <f t="shared" ref="P431:P433" si="202">ROUND(O431,0)</f>
        <v>0</v>
      </c>
      <c r="Q431" s="115">
        <f>ROUND(P431+(P431*$R$447),0)</f>
        <v>0</v>
      </c>
      <c r="R431" s="120">
        <f t="shared" ref="R431:R433" si="203">ROUND(Q431*I431,0)</f>
        <v>0</v>
      </c>
      <c r="S431" s="106" t="str">
        <f>IF(OR(P431&lt;=0,P431&gt;J431,Q431&lt;=0,Q431&gt;K431,R431&lt;=0,R431&gt;L431,$R$451="NO CUMPLE"),"NO CUMPLE","CUMPLE")</f>
        <v>NO CUMPLE</v>
      </c>
      <c r="T431" s="121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  <c r="BC431" s="12"/>
      <c r="BD431" s="12"/>
      <c r="BE431" s="12"/>
      <c r="BF431" s="12"/>
      <c r="BG431" s="12"/>
      <c r="BH431" s="12"/>
      <c r="BI431" s="12"/>
      <c r="BJ431" s="12"/>
      <c r="BK431" s="12"/>
      <c r="BL431" s="12"/>
      <c r="BM431" s="12"/>
      <c r="BN431" s="12"/>
      <c r="BO431" s="12"/>
      <c r="BP431" s="12"/>
      <c r="BQ431" s="12"/>
      <c r="BR431" s="12"/>
      <c r="BS431" s="12"/>
      <c r="BT431" s="12"/>
      <c r="BU431" s="12"/>
      <c r="BV431" s="12"/>
      <c r="BW431" s="12"/>
      <c r="BX431" s="12"/>
      <c r="BY431" s="12"/>
      <c r="BZ431" s="12"/>
      <c r="CA431" s="12"/>
      <c r="CB431" s="12"/>
      <c r="CC431" s="12"/>
      <c r="CD431" s="12"/>
    </row>
    <row r="432" spans="1:82" s="111" customFormat="1" ht="13.15" x14ac:dyDescent="0.35">
      <c r="A432" s="96"/>
      <c r="C432" s="112" t="s">
        <v>718</v>
      </c>
      <c r="D432" s="113" t="s">
        <v>54</v>
      </c>
      <c r="E432" s="113"/>
      <c r="F432" s="113"/>
      <c r="G432" s="99" t="s">
        <v>338</v>
      </c>
      <c r="H432" s="114" t="s">
        <v>26</v>
      </c>
      <c r="I432" s="113">
        <v>35</v>
      </c>
      <c r="J432" s="115">
        <v>336418</v>
      </c>
      <c r="K432" s="116">
        <f>ROUND(J432+(J432*$L$447),0)</f>
        <v>437343</v>
      </c>
      <c r="L432" s="117">
        <f t="shared" si="201"/>
        <v>15307005</v>
      </c>
      <c r="M432" s="118"/>
      <c r="N432" s="119"/>
      <c r="O432" s="13"/>
      <c r="P432" s="115">
        <f t="shared" si="202"/>
        <v>0</v>
      </c>
      <c r="Q432" s="115">
        <f>ROUND(P432+(P432*$R$447),0)</f>
        <v>0</v>
      </c>
      <c r="R432" s="120">
        <f t="shared" si="203"/>
        <v>0</v>
      </c>
      <c r="S432" s="106" t="str">
        <f>IF(OR(P432&lt;=0,P432&gt;J432,Q432&lt;=0,Q432&gt;K432,R432&lt;=0,R432&gt;L432,$R$451="NO CUMPLE"),"NO CUMPLE","CUMPLE")</f>
        <v>NO CUMPLE</v>
      </c>
      <c r="T432" s="121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  <c r="BI432" s="12"/>
      <c r="BJ432" s="12"/>
      <c r="BK432" s="12"/>
      <c r="BL432" s="12"/>
      <c r="BM432" s="12"/>
      <c r="BN432" s="12"/>
      <c r="BO432" s="12"/>
      <c r="BP432" s="12"/>
      <c r="BQ432" s="12"/>
      <c r="BR432" s="12"/>
      <c r="BS432" s="12"/>
      <c r="BT432" s="12"/>
      <c r="BU432" s="12"/>
      <c r="BV432" s="12"/>
      <c r="BW432" s="12"/>
      <c r="BX432" s="12"/>
      <c r="BY432" s="12"/>
      <c r="BZ432" s="12"/>
      <c r="CA432" s="12"/>
      <c r="CB432" s="12"/>
      <c r="CC432" s="12"/>
      <c r="CD432" s="12"/>
    </row>
    <row r="433" spans="1:82" s="111" customFormat="1" ht="13.15" x14ac:dyDescent="0.35">
      <c r="A433" s="96"/>
      <c r="C433" s="112" t="s">
        <v>719</v>
      </c>
      <c r="D433" s="113" t="s">
        <v>234</v>
      </c>
      <c r="E433" s="113"/>
      <c r="F433" s="113"/>
      <c r="G433" s="99" t="s">
        <v>235</v>
      </c>
      <c r="H433" s="114" t="s">
        <v>26</v>
      </c>
      <c r="I433" s="113">
        <v>200</v>
      </c>
      <c r="J433" s="115">
        <v>22504</v>
      </c>
      <c r="K433" s="116">
        <f>ROUND(J433+(J433*$L$447),0)</f>
        <v>29255</v>
      </c>
      <c r="L433" s="117">
        <f t="shared" si="201"/>
        <v>5851000</v>
      </c>
      <c r="M433" s="118"/>
      <c r="N433" s="119"/>
      <c r="O433" s="13"/>
      <c r="P433" s="115">
        <f t="shared" si="202"/>
        <v>0</v>
      </c>
      <c r="Q433" s="115">
        <f>ROUND(P433+(P433*$R$447),0)</f>
        <v>0</v>
      </c>
      <c r="R433" s="120">
        <f t="shared" si="203"/>
        <v>0</v>
      </c>
      <c r="S433" s="106" t="str">
        <f>IF(OR(P433&lt;=0,P433&gt;J433,Q433&lt;=0,Q433&gt;K433,R433&lt;=0,R433&gt;L433,$R$451="NO CUMPLE"),"NO CUMPLE","CUMPLE")</f>
        <v>NO CUMPLE</v>
      </c>
      <c r="T433" s="121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  <c r="BC433" s="12"/>
      <c r="BD433" s="12"/>
      <c r="BE433" s="12"/>
      <c r="BF433" s="12"/>
      <c r="BG433" s="12"/>
      <c r="BH433" s="12"/>
      <c r="BI433" s="12"/>
      <c r="BJ433" s="12"/>
      <c r="BK433" s="12"/>
      <c r="BL433" s="12"/>
      <c r="BM433" s="12"/>
      <c r="BN433" s="12"/>
      <c r="BO433" s="12"/>
      <c r="BP433" s="12"/>
      <c r="BQ433" s="12"/>
      <c r="BR433" s="12"/>
      <c r="BS433" s="12"/>
      <c r="BT433" s="12"/>
      <c r="BU433" s="12"/>
      <c r="BV433" s="12"/>
      <c r="BW433" s="12"/>
      <c r="BX433" s="12"/>
      <c r="BY433" s="12"/>
      <c r="BZ433" s="12"/>
      <c r="CA433" s="12"/>
      <c r="CB433" s="12"/>
      <c r="CC433" s="12"/>
      <c r="CD433" s="12"/>
    </row>
    <row r="434" spans="1:82" ht="16.5" customHeight="1" x14ac:dyDescent="0.35">
      <c r="A434" s="96"/>
      <c r="C434" s="97"/>
      <c r="D434" s="98"/>
      <c r="E434" s="98"/>
      <c r="F434" s="98"/>
      <c r="G434" s="107" t="s">
        <v>58</v>
      </c>
      <c r="H434" s="100"/>
      <c r="I434" s="98"/>
      <c r="J434" s="101"/>
      <c r="K434" s="102"/>
      <c r="L434" s="108">
        <f>SUBTOTAL(9,L431:L433)</f>
        <v>30798805</v>
      </c>
      <c r="M434" s="45"/>
      <c r="N434" s="51"/>
      <c r="O434" s="11"/>
      <c r="P434" s="101"/>
      <c r="Q434" s="101"/>
      <c r="R434" s="109">
        <f>SUBTOTAL(9,R431:R433)</f>
        <v>0</v>
      </c>
      <c r="S434" s="110"/>
      <c r="T434" s="43"/>
    </row>
    <row r="435" spans="1:82" ht="13.15" customHeight="1" x14ac:dyDescent="0.45">
      <c r="A435" s="96"/>
      <c r="C435" s="90" t="s">
        <v>720</v>
      </c>
      <c r="D435" s="91" t="s">
        <v>372</v>
      </c>
      <c r="E435" s="62"/>
      <c r="F435" s="62"/>
      <c r="G435" s="63"/>
      <c r="H435" s="92"/>
      <c r="I435" s="93"/>
      <c r="J435" s="88"/>
      <c r="K435" s="94"/>
      <c r="L435" s="95"/>
      <c r="M435" s="45"/>
      <c r="N435" s="51"/>
      <c r="O435" s="10"/>
      <c r="P435" s="88"/>
      <c r="Q435" s="88"/>
      <c r="R435" s="88"/>
      <c r="S435" s="89"/>
      <c r="T435" s="43"/>
    </row>
    <row r="436" spans="1:82" s="111" customFormat="1" ht="51" x14ac:dyDescent="0.35">
      <c r="A436" s="96"/>
      <c r="C436" s="112" t="s">
        <v>721</v>
      </c>
      <c r="D436" s="113" t="s">
        <v>215</v>
      </c>
      <c r="E436" s="113"/>
      <c r="F436" s="113"/>
      <c r="G436" s="99" t="s">
        <v>375</v>
      </c>
      <c r="H436" s="114" t="s">
        <v>376</v>
      </c>
      <c r="I436" s="113">
        <v>1</v>
      </c>
      <c r="J436" s="115">
        <v>29605301</v>
      </c>
      <c r="K436" s="116">
        <f>ROUNDUP(J436+(J436*$L$447),0)</f>
        <v>38486892</v>
      </c>
      <c r="L436" s="117">
        <f t="shared" ref="L436" si="204">ROUND(I436*K436,0)</f>
        <v>38486892</v>
      </c>
      <c r="M436" s="118"/>
      <c r="N436" s="119"/>
      <c r="O436" s="13"/>
      <c r="P436" s="115">
        <f t="shared" ref="P436" si="205">ROUND(O436,0)</f>
        <v>0</v>
      </c>
      <c r="Q436" s="115">
        <f>ROUNDUP(P436+(P436*$R$447),0)</f>
        <v>0</v>
      </c>
      <c r="R436" s="120">
        <f t="shared" ref="R436" si="206">ROUND(Q436*I436,0)</f>
        <v>0</v>
      </c>
      <c r="S436" s="106" t="str">
        <f>IF(OR(P436&lt;=0,P436&gt;J436,Q436&lt;=0,Q436&gt;K436,R436&lt;=0,R436&gt;L436,$R$451="NO CUMPLE"),"NO CUMPLE","CUMPLE")</f>
        <v>NO CUMPLE</v>
      </c>
      <c r="T436" s="121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  <c r="BC436" s="12"/>
      <c r="BD436" s="12"/>
      <c r="BE436" s="12"/>
      <c r="BF436" s="12"/>
      <c r="BG436" s="12"/>
      <c r="BH436" s="12"/>
      <c r="BI436" s="12"/>
      <c r="BJ436" s="12"/>
      <c r="BK436" s="12"/>
      <c r="BL436" s="12"/>
      <c r="BM436" s="12"/>
      <c r="BN436" s="12"/>
      <c r="BO436" s="12"/>
      <c r="BP436" s="12"/>
      <c r="BQ436" s="12"/>
      <c r="BR436" s="12"/>
      <c r="BS436" s="12"/>
      <c r="BT436" s="12"/>
      <c r="BU436" s="12"/>
      <c r="BV436" s="12"/>
      <c r="BW436" s="12"/>
      <c r="BX436" s="12"/>
      <c r="BY436" s="12"/>
      <c r="BZ436" s="12"/>
      <c r="CA436" s="12"/>
      <c r="CB436" s="12"/>
      <c r="CC436" s="12"/>
      <c r="CD436" s="12"/>
    </row>
    <row r="437" spans="1:82" ht="16.5" customHeight="1" x14ac:dyDescent="0.35">
      <c r="A437" s="55"/>
      <c r="C437" s="97"/>
      <c r="D437" s="98"/>
      <c r="E437" s="98"/>
      <c r="F437" s="98"/>
      <c r="G437" s="107" t="s">
        <v>58</v>
      </c>
      <c r="H437" s="100"/>
      <c r="I437" s="98"/>
      <c r="J437" s="101"/>
      <c r="K437" s="102"/>
      <c r="L437" s="108">
        <f>SUBTOTAL(9,L436:L436)</f>
        <v>38486892</v>
      </c>
      <c r="M437" s="45"/>
      <c r="N437" s="51"/>
      <c r="O437" s="104"/>
      <c r="P437" s="101"/>
      <c r="Q437" s="101"/>
      <c r="R437" s="109">
        <f>SUBTOTAL(9,R436:R436)</f>
        <v>0</v>
      </c>
      <c r="S437" s="110"/>
      <c r="T437" s="43"/>
    </row>
    <row r="438" spans="1:82" ht="13.5" customHeight="1" thickBot="1" x14ac:dyDescent="0.4">
      <c r="A438" s="55"/>
      <c r="C438" s="122"/>
      <c r="G438" s="123"/>
      <c r="H438" s="40"/>
      <c r="I438" s="124"/>
      <c r="L438" s="125"/>
      <c r="M438" s="45"/>
      <c r="N438" s="51"/>
      <c r="O438" s="126"/>
      <c r="P438" s="45"/>
      <c r="Q438" s="45"/>
      <c r="R438" s="45"/>
      <c r="S438" s="127"/>
      <c r="T438" s="45"/>
    </row>
    <row r="439" spans="1:82" s="128" customFormat="1" ht="14.25" customHeight="1" x14ac:dyDescent="0.45">
      <c r="B439" s="129"/>
      <c r="C439" s="130"/>
      <c r="D439" s="131"/>
      <c r="G439" s="132" t="s">
        <v>722</v>
      </c>
      <c r="H439" s="53"/>
      <c r="I439" s="53"/>
      <c r="J439" s="53"/>
      <c r="K439" s="54"/>
      <c r="L439" s="133">
        <f>SUBTOTAL(9,L14:L437)</f>
        <v>1968619977</v>
      </c>
      <c r="N439" s="51"/>
      <c r="O439" s="134" t="s">
        <v>722</v>
      </c>
      <c r="P439" s="53"/>
      <c r="Q439" s="54"/>
      <c r="R439" s="133">
        <f>SUBTOTAL(9,R14:R437)</f>
        <v>0</v>
      </c>
      <c r="S439" s="127"/>
      <c r="T439" s="45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  <c r="AH439" s="14"/>
      <c r="AI439" s="14"/>
      <c r="AJ439" s="14"/>
      <c r="AK439" s="14"/>
      <c r="AL439" s="14"/>
      <c r="AM439" s="14"/>
      <c r="AN439" s="14"/>
      <c r="AO439" s="14"/>
      <c r="AP439" s="14"/>
      <c r="AQ439" s="14"/>
      <c r="AR439" s="14"/>
      <c r="AS439" s="14"/>
      <c r="AT439" s="14"/>
      <c r="AU439" s="14"/>
      <c r="AV439" s="14"/>
      <c r="AW439" s="14"/>
      <c r="AX439" s="14"/>
      <c r="AY439" s="14"/>
      <c r="AZ439" s="14"/>
      <c r="BA439" s="14"/>
      <c r="BB439" s="14"/>
      <c r="BC439" s="14"/>
      <c r="BD439" s="14"/>
      <c r="BE439" s="14"/>
      <c r="BF439" s="14"/>
      <c r="BG439" s="14"/>
      <c r="BH439" s="14"/>
      <c r="BI439" s="14"/>
      <c r="BJ439" s="14"/>
      <c r="BK439" s="14"/>
      <c r="BL439" s="14"/>
      <c r="BM439" s="14"/>
      <c r="BN439" s="14"/>
      <c r="BO439" s="14"/>
      <c r="BP439" s="14"/>
      <c r="BQ439" s="14"/>
      <c r="BR439" s="14"/>
      <c r="BS439" s="14"/>
      <c r="BT439" s="14"/>
      <c r="BU439" s="14"/>
      <c r="BV439" s="14"/>
      <c r="BW439" s="14"/>
      <c r="BX439" s="14"/>
      <c r="BY439" s="14"/>
      <c r="BZ439" s="14"/>
      <c r="CA439" s="14"/>
      <c r="CB439" s="14"/>
      <c r="CC439" s="14"/>
      <c r="CD439" s="14"/>
    </row>
    <row r="440" spans="1:82" s="128" customFormat="1" ht="14.65" customHeight="1" thickBot="1" x14ac:dyDescent="0.5">
      <c r="B440" s="129"/>
      <c r="C440" s="130"/>
      <c r="D440" s="131"/>
      <c r="G440" s="135" t="s">
        <v>723</v>
      </c>
      <c r="H440" s="136"/>
      <c r="I440" s="136"/>
      <c r="J440" s="136"/>
      <c r="K440" s="137"/>
      <c r="L440" s="138">
        <f>SUM(L439:L439)</f>
        <v>1968619977</v>
      </c>
      <c r="N440" s="51"/>
      <c r="O440" s="139" t="s">
        <v>723</v>
      </c>
      <c r="P440" s="136"/>
      <c r="Q440" s="137"/>
      <c r="R440" s="138">
        <f>SUM(R439:R439)</f>
        <v>0</v>
      </c>
      <c r="S440" s="140"/>
      <c r="T440" s="45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14"/>
      <c r="AJ440" s="14"/>
      <c r="AK440" s="14"/>
      <c r="AL440" s="14"/>
      <c r="AM440" s="14"/>
      <c r="AN440" s="14"/>
      <c r="AO440" s="14"/>
      <c r="AP440" s="14"/>
      <c r="AQ440" s="14"/>
      <c r="AR440" s="14"/>
      <c r="AS440" s="14"/>
      <c r="AT440" s="14"/>
      <c r="AU440" s="14"/>
      <c r="AV440" s="14"/>
      <c r="AW440" s="14"/>
      <c r="AX440" s="14"/>
      <c r="AY440" s="14"/>
      <c r="AZ440" s="14"/>
      <c r="BA440" s="14"/>
      <c r="BB440" s="14"/>
      <c r="BC440" s="14"/>
      <c r="BD440" s="14"/>
      <c r="BE440" s="14"/>
      <c r="BF440" s="14"/>
      <c r="BG440" s="14"/>
      <c r="BH440" s="14"/>
      <c r="BI440" s="14"/>
      <c r="BJ440" s="14"/>
      <c r="BK440" s="14"/>
      <c r="BL440" s="14"/>
      <c r="BM440" s="14"/>
      <c r="BN440" s="14"/>
      <c r="BO440" s="14"/>
      <c r="BP440" s="14"/>
      <c r="BQ440" s="14"/>
      <c r="BR440" s="14"/>
      <c r="BS440" s="14"/>
      <c r="BT440" s="14"/>
      <c r="BU440" s="14"/>
      <c r="BV440" s="14"/>
      <c r="BW440" s="14"/>
      <c r="BX440" s="14"/>
      <c r="BY440" s="14"/>
      <c r="BZ440" s="14"/>
      <c r="CA440" s="14"/>
      <c r="CB440" s="14"/>
      <c r="CC440" s="14"/>
      <c r="CD440" s="14"/>
    </row>
    <row r="441" spans="1:82" s="128" customFormat="1" ht="13.5" customHeight="1" thickBot="1" x14ac:dyDescent="0.4">
      <c r="B441" s="129"/>
      <c r="C441" s="141"/>
      <c r="D441" s="142"/>
      <c r="E441" s="142"/>
      <c r="F441" s="142"/>
      <c r="G441" s="143"/>
      <c r="H441" s="143"/>
      <c r="I441" s="144"/>
      <c r="J441" s="145"/>
      <c r="K441" s="145"/>
      <c r="L441" s="146"/>
      <c r="N441" s="51"/>
      <c r="O441" s="126"/>
      <c r="P441" s="45"/>
      <c r="Q441" s="45"/>
      <c r="R441" s="45"/>
      <c r="S441" s="127"/>
      <c r="T441" s="45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4"/>
      <c r="AI441" s="14"/>
      <c r="AJ441" s="14"/>
      <c r="AK441" s="14"/>
      <c r="AL441" s="14"/>
      <c r="AM441" s="14"/>
      <c r="AN441" s="14"/>
      <c r="AO441" s="14"/>
      <c r="AP441" s="14"/>
      <c r="AQ441" s="14"/>
      <c r="AR441" s="14"/>
      <c r="AS441" s="14"/>
      <c r="AT441" s="14"/>
      <c r="AU441" s="14"/>
      <c r="AV441" s="14"/>
      <c r="AW441" s="14"/>
      <c r="AX441" s="14"/>
      <c r="AY441" s="14"/>
      <c r="AZ441" s="14"/>
      <c r="BA441" s="14"/>
      <c r="BB441" s="14"/>
      <c r="BC441" s="14"/>
      <c r="BD441" s="14"/>
      <c r="BE441" s="14"/>
      <c r="BF441" s="14"/>
      <c r="BG441" s="14"/>
      <c r="BH441" s="14"/>
      <c r="BI441" s="14"/>
      <c r="BJ441" s="14"/>
      <c r="BK441" s="14"/>
      <c r="BL441" s="14"/>
      <c r="BM441" s="14"/>
      <c r="BN441" s="14"/>
      <c r="BO441" s="14"/>
      <c r="BP441" s="14"/>
      <c r="BQ441" s="14"/>
      <c r="BR441" s="14"/>
      <c r="BS441" s="14"/>
      <c r="BT441" s="14"/>
      <c r="BU441" s="14"/>
      <c r="BV441" s="14"/>
      <c r="BW441" s="14"/>
      <c r="BX441" s="14"/>
      <c r="BY441" s="14"/>
      <c r="BZ441" s="14"/>
      <c r="CA441" s="14"/>
      <c r="CB441" s="14"/>
      <c r="CC441" s="14"/>
      <c r="CD441" s="14"/>
    </row>
    <row r="442" spans="1:82" s="128" customFormat="1" ht="13.5" customHeight="1" thickBot="1" x14ac:dyDescent="0.5">
      <c r="B442" s="129"/>
      <c r="C442" s="147"/>
      <c r="D442" s="148"/>
      <c r="E442" s="149"/>
      <c r="F442" s="149"/>
      <c r="G442" s="149"/>
      <c r="H442" s="149"/>
      <c r="I442" s="149"/>
      <c r="J442" s="149"/>
      <c r="K442" s="149"/>
      <c r="L442" s="150"/>
      <c r="N442" s="51"/>
      <c r="O442" s="151"/>
      <c r="S442" s="127"/>
      <c r="T442" s="45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14"/>
      <c r="AJ442" s="14"/>
      <c r="AK442" s="14"/>
      <c r="AL442" s="14"/>
      <c r="AM442" s="14"/>
      <c r="AN442" s="14"/>
      <c r="AO442" s="14"/>
      <c r="AP442" s="14"/>
      <c r="AQ442" s="14"/>
      <c r="AR442" s="14"/>
      <c r="AS442" s="14"/>
      <c r="AT442" s="14"/>
      <c r="AU442" s="14"/>
      <c r="AV442" s="14"/>
      <c r="AW442" s="14"/>
      <c r="AX442" s="14"/>
      <c r="AY442" s="14"/>
      <c r="AZ442" s="14"/>
      <c r="BA442" s="14"/>
      <c r="BB442" s="14"/>
      <c r="BC442" s="14"/>
      <c r="BD442" s="14"/>
      <c r="BE442" s="14"/>
      <c r="BF442" s="14"/>
      <c r="BG442" s="14"/>
      <c r="BH442" s="14"/>
      <c r="BI442" s="14"/>
      <c r="BJ442" s="14"/>
      <c r="BK442" s="14"/>
      <c r="BL442" s="14"/>
      <c r="BM442" s="14"/>
      <c r="BN442" s="14"/>
      <c r="BO442" s="14"/>
      <c r="BP442" s="14"/>
      <c r="BQ442" s="14"/>
      <c r="BR442" s="14"/>
      <c r="BS442" s="14"/>
      <c r="BT442" s="14"/>
      <c r="BU442" s="14"/>
      <c r="BV442" s="14"/>
      <c r="BW442" s="14"/>
      <c r="BX442" s="14"/>
      <c r="BY442" s="14"/>
      <c r="BZ442" s="14"/>
      <c r="CA442" s="14"/>
      <c r="CB442" s="14"/>
      <c r="CC442" s="14"/>
      <c r="CD442" s="14"/>
    </row>
    <row r="443" spans="1:82" s="128" customFormat="1" ht="13.15" customHeight="1" x14ac:dyDescent="0.45">
      <c r="B443" s="129"/>
      <c r="C443" s="152" t="s">
        <v>740</v>
      </c>
      <c r="D443" s="153"/>
      <c r="E443" s="153"/>
      <c r="F443" s="153"/>
      <c r="G443" s="153"/>
      <c r="H443" s="154"/>
      <c r="I443" s="155" t="s">
        <v>724</v>
      </c>
      <c r="J443" s="54"/>
      <c r="K443" s="156"/>
      <c r="L443" s="157" t="s">
        <v>725</v>
      </c>
      <c r="N443" s="51"/>
      <c r="O443" s="155" t="s">
        <v>724</v>
      </c>
      <c r="P443" s="54"/>
      <c r="Q443" s="156"/>
      <c r="R443" s="157" t="s">
        <v>725</v>
      </c>
      <c r="S443" s="127"/>
      <c r="T443" s="45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  <c r="AJ443" s="14"/>
      <c r="AK443" s="14"/>
      <c r="AL443" s="14"/>
      <c r="AM443" s="14"/>
      <c r="AN443" s="14"/>
      <c r="AO443" s="14"/>
      <c r="AP443" s="14"/>
      <c r="AQ443" s="14"/>
      <c r="AR443" s="14"/>
      <c r="AS443" s="14"/>
      <c r="AT443" s="14"/>
      <c r="AU443" s="14"/>
      <c r="AV443" s="14"/>
      <c r="AW443" s="14"/>
      <c r="AX443" s="14"/>
      <c r="AY443" s="14"/>
      <c r="AZ443" s="14"/>
      <c r="BA443" s="14"/>
      <c r="BB443" s="14"/>
      <c r="BC443" s="14"/>
      <c r="BD443" s="14"/>
      <c r="BE443" s="14"/>
      <c r="BF443" s="14"/>
      <c r="BG443" s="14"/>
      <c r="BH443" s="14"/>
      <c r="BI443" s="14"/>
      <c r="BJ443" s="14"/>
      <c r="BK443" s="14"/>
      <c r="BL443" s="14"/>
      <c r="BM443" s="14"/>
      <c r="BN443" s="14"/>
      <c r="BO443" s="14"/>
      <c r="BP443" s="14"/>
      <c r="BQ443" s="14"/>
      <c r="BR443" s="14"/>
      <c r="BS443" s="14"/>
      <c r="BT443" s="14"/>
      <c r="BU443" s="14"/>
      <c r="BV443" s="14"/>
      <c r="BW443" s="14"/>
      <c r="BX443" s="14"/>
      <c r="BY443" s="14"/>
      <c r="BZ443" s="14"/>
      <c r="CA443" s="14"/>
      <c r="CB443" s="14"/>
      <c r="CC443" s="14"/>
      <c r="CD443" s="14"/>
    </row>
    <row r="444" spans="1:82" s="128" customFormat="1" ht="25.9" customHeight="1" x14ac:dyDescent="0.45">
      <c r="B444" s="129"/>
      <c r="C444" s="158" t="s">
        <v>726</v>
      </c>
      <c r="D444" s="159"/>
      <c r="E444" s="159"/>
      <c r="F444" s="159"/>
      <c r="G444" s="159"/>
      <c r="H444" s="160"/>
      <c r="I444" s="161" t="s">
        <v>727</v>
      </c>
      <c r="J444" s="63"/>
      <c r="K444" s="162" t="s">
        <v>728</v>
      </c>
      <c r="L444" s="163">
        <v>0.26</v>
      </c>
      <c r="N444" s="51"/>
      <c r="O444" s="161" t="s">
        <v>727</v>
      </c>
      <c r="P444" s="63"/>
      <c r="Q444" s="162" t="s">
        <v>728</v>
      </c>
      <c r="R444" s="15"/>
      <c r="S444" s="127"/>
      <c r="T444" s="45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14"/>
      <c r="AJ444" s="14"/>
      <c r="AK444" s="14"/>
      <c r="AL444" s="14"/>
      <c r="AM444" s="14"/>
      <c r="AN444" s="14"/>
      <c r="AO444" s="14"/>
      <c r="AP444" s="14"/>
      <c r="AQ444" s="14"/>
      <c r="AR444" s="14"/>
      <c r="AS444" s="14"/>
      <c r="AT444" s="14"/>
      <c r="AU444" s="14"/>
      <c r="AV444" s="14"/>
      <c r="AW444" s="14"/>
      <c r="AX444" s="14"/>
      <c r="AY444" s="14"/>
      <c r="AZ444" s="14"/>
      <c r="BA444" s="14"/>
      <c r="BB444" s="14"/>
      <c r="BC444" s="14"/>
      <c r="BD444" s="14"/>
      <c r="BE444" s="14"/>
      <c r="BF444" s="14"/>
      <c r="BG444" s="14"/>
      <c r="BH444" s="14"/>
      <c r="BI444" s="14"/>
      <c r="BJ444" s="14"/>
      <c r="BK444" s="14"/>
      <c r="BL444" s="14"/>
      <c r="BM444" s="14"/>
      <c r="BN444" s="14"/>
      <c r="BO444" s="14"/>
      <c r="BP444" s="14"/>
      <c r="BQ444" s="14"/>
      <c r="BR444" s="14"/>
      <c r="BS444" s="14"/>
      <c r="BT444" s="14"/>
      <c r="BU444" s="14"/>
      <c r="BV444" s="14"/>
      <c r="BW444" s="14"/>
      <c r="BX444" s="14"/>
      <c r="BY444" s="14"/>
      <c r="BZ444" s="14"/>
      <c r="CA444" s="14"/>
      <c r="CB444" s="14"/>
      <c r="CC444" s="14"/>
      <c r="CD444" s="14"/>
    </row>
    <row r="445" spans="1:82" s="128" customFormat="1" ht="13.5" customHeight="1" thickBot="1" x14ac:dyDescent="0.5">
      <c r="B445" s="129"/>
      <c r="C445" s="164" t="s">
        <v>729</v>
      </c>
      <c r="D445" s="165"/>
      <c r="E445" s="165"/>
      <c r="F445" s="165"/>
      <c r="G445" s="165"/>
      <c r="H445" s="166"/>
      <c r="I445" s="161" t="s">
        <v>730</v>
      </c>
      <c r="J445" s="63"/>
      <c r="K445" s="162" t="s">
        <v>731</v>
      </c>
      <c r="L445" s="163">
        <v>0.01</v>
      </c>
      <c r="N445" s="51"/>
      <c r="O445" s="161" t="s">
        <v>730</v>
      </c>
      <c r="P445" s="63"/>
      <c r="Q445" s="162" t="s">
        <v>731</v>
      </c>
      <c r="R445" s="15"/>
      <c r="S445" s="127"/>
      <c r="T445" s="45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  <c r="AH445" s="14"/>
      <c r="AI445" s="14"/>
      <c r="AJ445" s="14"/>
      <c r="AK445" s="14"/>
      <c r="AL445" s="14"/>
      <c r="AM445" s="14"/>
      <c r="AN445" s="14"/>
      <c r="AO445" s="14"/>
      <c r="AP445" s="14"/>
      <c r="AQ445" s="14"/>
      <c r="AR445" s="14"/>
      <c r="AS445" s="14"/>
      <c r="AT445" s="14"/>
      <c r="AU445" s="14"/>
      <c r="AV445" s="14"/>
      <c r="AW445" s="14"/>
      <c r="AX445" s="14"/>
      <c r="AY445" s="14"/>
      <c r="AZ445" s="14"/>
      <c r="BA445" s="14"/>
      <c r="BB445" s="14"/>
      <c r="BC445" s="14"/>
      <c r="BD445" s="14"/>
      <c r="BE445" s="14"/>
      <c r="BF445" s="14"/>
      <c r="BG445" s="14"/>
      <c r="BH445" s="14"/>
      <c r="BI445" s="14"/>
      <c r="BJ445" s="14"/>
      <c r="BK445" s="14"/>
      <c r="BL445" s="14"/>
      <c r="BM445" s="14"/>
      <c r="BN445" s="14"/>
      <c r="BO445" s="14"/>
      <c r="BP445" s="14"/>
      <c r="BQ445" s="14"/>
      <c r="BR445" s="14"/>
      <c r="BS445" s="14"/>
      <c r="BT445" s="14"/>
      <c r="BU445" s="14"/>
      <c r="BV445" s="14"/>
      <c r="BW445" s="14"/>
      <c r="BX445" s="14"/>
      <c r="BY445" s="14"/>
      <c r="BZ445" s="14"/>
      <c r="CA445" s="14"/>
      <c r="CB445" s="14"/>
      <c r="CC445" s="14"/>
      <c r="CD445" s="14"/>
    </row>
    <row r="446" spans="1:82" s="128" customFormat="1" ht="31.15" customHeight="1" thickBot="1" x14ac:dyDescent="0.5">
      <c r="B446" s="129"/>
      <c r="C446" s="164" t="s">
        <v>741</v>
      </c>
      <c r="D446" s="165"/>
      <c r="E446" s="165"/>
      <c r="F446" s="165"/>
      <c r="G446" s="165"/>
      <c r="H446" s="166"/>
      <c r="I446" s="161" t="s">
        <v>732</v>
      </c>
      <c r="J446" s="63"/>
      <c r="K446" s="162" t="s">
        <v>733</v>
      </c>
      <c r="L446" s="163">
        <v>0.03</v>
      </c>
      <c r="N446" s="51"/>
      <c r="O446" s="161" t="s">
        <v>732</v>
      </c>
      <c r="P446" s="63"/>
      <c r="Q446" s="162" t="s">
        <v>733</v>
      </c>
      <c r="R446" s="15"/>
      <c r="S446" s="127"/>
      <c r="T446" s="45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  <c r="AJ446" s="14"/>
      <c r="AK446" s="14"/>
      <c r="AL446" s="14"/>
      <c r="AM446" s="14"/>
      <c r="AN446" s="14"/>
      <c r="AO446" s="14"/>
      <c r="AP446" s="14"/>
      <c r="AQ446" s="14"/>
      <c r="AR446" s="14"/>
      <c r="AS446" s="14"/>
      <c r="AT446" s="14"/>
      <c r="AU446" s="14"/>
      <c r="AV446" s="14"/>
      <c r="AW446" s="14"/>
      <c r="AX446" s="14"/>
      <c r="AY446" s="14"/>
      <c r="AZ446" s="14"/>
      <c r="BA446" s="14"/>
      <c r="BB446" s="14"/>
      <c r="BC446" s="14"/>
      <c r="BD446" s="14"/>
      <c r="BE446" s="14"/>
      <c r="BF446" s="14"/>
      <c r="BG446" s="14"/>
      <c r="BH446" s="14"/>
      <c r="BI446" s="14"/>
      <c r="BJ446" s="14"/>
      <c r="BK446" s="14"/>
      <c r="BL446" s="14"/>
      <c r="BM446" s="14"/>
      <c r="BN446" s="14"/>
      <c r="BO446" s="14"/>
      <c r="BP446" s="14"/>
      <c r="BQ446" s="14"/>
      <c r="BR446" s="14"/>
      <c r="BS446" s="14"/>
      <c r="BT446" s="14"/>
      <c r="BU446" s="14"/>
      <c r="BV446" s="14"/>
      <c r="BW446" s="14"/>
      <c r="BX446" s="14"/>
      <c r="BY446" s="14"/>
      <c r="BZ446" s="14"/>
      <c r="CA446" s="14"/>
      <c r="CB446" s="14"/>
      <c r="CC446" s="14"/>
      <c r="CD446" s="14"/>
    </row>
    <row r="447" spans="1:82" s="45" customFormat="1" ht="33" customHeight="1" thickBot="1" x14ac:dyDescent="0.5">
      <c r="B447" s="51"/>
      <c r="C447" s="164" t="s">
        <v>742</v>
      </c>
      <c r="D447" s="165"/>
      <c r="E447" s="165"/>
      <c r="F447" s="165"/>
      <c r="G447" s="165"/>
      <c r="H447" s="166"/>
      <c r="I447" s="167" t="s">
        <v>734</v>
      </c>
      <c r="J447" s="137"/>
      <c r="K447" s="168" t="s">
        <v>735</v>
      </c>
      <c r="L447" s="169">
        <f>SUM(L444:L446)</f>
        <v>0.30000000000000004</v>
      </c>
      <c r="N447" s="51"/>
      <c r="O447" s="167" t="s">
        <v>734</v>
      </c>
      <c r="P447" s="137"/>
      <c r="Q447" s="168" t="s">
        <v>735</v>
      </c>
      <c r="R447" s="169">
        <f>SUM(R444:R446)</f>
        <v>0</v>
      </c>
      <c r="S447" s="127"/>
      <c r="U447" s="7"/>
      <c r="V447" s="7"/>
      <c r="W447" s="7"/>
      <c r="X447" s="7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  <c r="AJ447" s="7"/>
      <c r="AK447" s="7"/>
      <c r="AL447" s="7"/>
      <c r="AM447" s="7"/>
      <c r="AN447" s="7"/>
      <c r="AO447" s="7"/>
      <c r="AP447" s="7"/>
      <c r="AQ447" s="7"/>
      <c r="AR447" s="7"/>
      <c r="AS447" s="7"/>
      <c r="AT447" s="7"/>
      <c r="AU447" s="7"/>
      <c r="AV447" s="7"/>
      <c r="AW447" s="7"/>
      <c r="AX447" s="7"/>
      <c r="AY447" s="7"/>
      <c r="AZ447" s="7"/>
      <c r="BA447" s="7"/>
      <c r="BB447" s="7"/>
      <c r="BC447" s="7"/>
      <c r="BD447" s="7"/>
      <c r="BE447" s="7"/>
      <c r="BF447" s="7"/>
      <c r="BG447" s="7"/>
      <c r="BH447" s="7"/>
      <c r="BI447" s="7"/>
      <c r="BJ447" s="7"/>
      <c r="BK447" s="7"/>
      <c r="BL447" s="7"/>
      <c r="BM447" s="7"/>
      <c r="BN447" s="7"/>
      <c r="BO447" s="7"/>
      <c r="BP447" s="7"/>
      <c r="BQ447" s="7"/>
      <c r="BR447" s="7"/>
      <c r="BS447" s="7"/>
      <c r="BT447" s="7"/>
      <c r="BU447" s="7"/>
      <c r="BV447" s="7"/>
      <c r="BW447" s="7"/>
      <c r="BX447" s="7"/>
      <c r="BY447" s="7"/>
      <c r="BZ447" s="7"/>
      <c r="CA447" s="7"/>
      <c r="CB447" s="7"/>
      <c r="CC447" s="7"/>
      <c r="CD447" s="7"/>
    </row>
    <row r="448" spans="1:82" s="45" customFormat="1" ht="13.15" customHeight="1" thickBot="1" x14ac:dyDescent="0.4">
      <c r="B448" s="51"/>
      <c r="C448" s="170"/>
      <c r="D448" s="171"/>
      <c r="E448" s="172"/>
      <c r="F448" s="171"/>
      <c r="G448" s="171"/>
      <c r="H448" s="171"/>
      <c r="I448" s="173"/>
      <c r="J448" s="145"/>
      <c r="K448" s="145"/>
      <c r="L448" s="174"/>
      <c r="N448" s="51"/>
      <c r="O448" s="126"/>
      <c r="S448" s="12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  <c r="AM448" s="7"/>
      <c r="AN448" s="7"/>
      <c r="AO448" s="7"/>
      <c r="AP448" s="7"/>
      <c r="AQ448" s="7"/>
      <c r="AR448" s="7"/>
      <c r="AS448" s="7"/>
      <c r="AT448" s="7"/>
      <c r="AU448" s="7"/>
      <c r="AV448" s="7"/>
      <c r="AW448" s="7"/>
      <c r="AX448" s="7"/>
      <c r="AY448" s="7"/>
      <c r="AZ448" s="7"/>
      <c r="BA448" s="7"/>
      <c r="BB448" s="7"/>
      <c r="BC448" s="7"/>
      <c r="BD448" s="7"/>
      <c r="BE448" s="7"/>
      <c r="BF448" s="7"/>
      <c r="BG448" s="7"/>
      <c r="BH448" s="7"/>
      <c r="BI448" s="7"/>
      <c r="BJ448" s="7"/>
      <c r="BK448" s="7"/>
      <c r="BL448" s="7"/>
      <c r="BM448" s="7"/>
      <c r="BN448" s="7"/>
      <c r="BO448" s="7"/>
      <c r="BP448" s="7"/>
      <c r="BQ448" s="7"/>
      <c r="BR448" s="7"/>
      <c r="BS448" s="7"/>
      <c r="BT448" s="7"/>
      <c r="BU448" s="7"/>
      <c r="BV448" s="7"/>
      <c r="BW448" s="7"/>
      <c r="BX448" s="7"/>
      <c r="BY448" s="7"/>
      <c r="BZ448" s="7"/>
      <c r="CA448" s="7"/>
      <c r="CB448" s="7"/>
      <c r="CC448" s="7"/>
      <c r="CD448" s="7"/>
    </row>
    <row r="449" spans="2:82" s="45" customFormat="1" ht="14.25" customHeight="1" x14ac:dyDescent="0.45">
      <c r="B449" s="51"/>
      <c r="C449" s="175"/>
      <c r="E449" s="176"/>
      <c r="I449" s="177"/>
      <c r="J449" s="178"/>
      <c r="K449" s="178"/>
      <c r="L449" s="179"/>
      <c r="M449" s="55"/>
      <c r="N449" s="51"/>
      <c r="O449" s="180" t="s">
        <v>736</v>
      </c>
      <c r="P449" s="54"/>
      <c r="Q449" s="181">
        <f>R440</f>
        <v>0</v>
      </c>
      <c r="R449" s="182" t="str">
        <f>IF(OR(Q449&lt;=0,Q449&gt;$L$440),"NO CUMPLE","CUMPLE")</f>
        <v>NO CUMPLE</v>
      </c>
      <c r="S449" s="127"/>
      <c r="U449" s="7"/>
      <c r="V449" s="7"/>
      <c r="W449" s="7"/>
      <c r="X449" s="7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  <c r="AM449" s="7"/>
      <c r="AN449" s="7"/>
      <c r="AO449" s="7"/>
      <c r="AP449" s="7"/>
      <c r="AQ449" s="7"/>
      <c r="AR449" s="7"/>
      <c r="AS449" s="7"/>
      <c r="AT449" s="7"/>
      <c r="AU449" s="7"/>
      <c r="AV449" s="7"/>
      <c r="AW449" s="7"/>
      <c r="AX449" s="7"/>
      <c r="AY449" s="7"/>
      <c r="AZ449" s="7"/>
      <c r="BA449" s="7"/>
      <c r="BB449" s="7"/>
      <c r="BC449" s="7"/>
      <c r="BD449" s="7"/>
      <c r="BE449" s="7"/>
      <c r="BF449" s="7"/>
      <c r="BG449" s="7"/>
      <c r="BH449" s="7"/>
      <c r="BI449" s="7"/>
      <c r="BJ449" s="7"/>
      <c r="BK449" s="7"/>
      <c r="BL449" s="7"/>
      <c r="BM449" s="7"/>
      <c r="BN449" s="7"/>
      <c r="BO449" s="7"/>
      <c r="BP449" s="7"/>
      <c r="BQ449" s="7"/>
      <c r="BR449" s="7"/>
      <c r="BS449" s="7"/>
      <c r="BT449" s="7"/>
      <c r="BU449" s="7"/>
      <c r="BV449" s="7"/>
      <c r="BW449" s="7"/>
      <c r="BX449" s="7"/>
      <c r="BY449" s="7"/>
      <c r="BZ449" s="7"/>
      <c r="CA449" s="7"/>
      <c r="CB449" s="7"/>
      <c r="CC449" s="7"/>
      <c r="CD449" s="7"/>
    </row>
    <row r="450" spans="2:82" s="45" customFormat="1" ht="13.15" customHeight="1" x14ac:dyDescent="0.45">
      <c r="B450" s="51"/>
      <c r="C450" s="175"/>
      <c r="E450" s="176"/>
      <c r="I450" s="177"/>
      <c r="J450" s="178"/>
      <c r="K450" s="178"/>
      <c r="L450" s="179"/>
      <c r="M450" s="55"/>
      <c r="N450" s="51"/>
      <c r="O450" s="183" t="s">
        <v>737</v>
      </c>
      <c r="P450" s="62"/>
      <c r="Q450" s="63"/>
      <c r="R450" s="106" t="str">
        <f>IF(COUNTIF(S14:S23,"NO CUMPLE")&gt;0,"NO CUMPLE","CUMPLE")</f>
        <v>NO CUMPLE</v>
      </c>
      <c r="S450" s="12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  <c r="AM450" s="7"/>
      <c r="AN450" s="7"/>
      <c r="AO450" s="7"/>
      <c r="AP450" s="7"/>
      <c r="AQ450" s="7"/>
      <c r="AR450" s="7"/>
      <c r="AS450" s="7"/>
      <c r="AT450" s="7"/>
      <c r="AU450" s="7"/>
      <c r="AV450" s="7"/>
      <c r="AW450" s="7"/>
      <c r="AX450" s="7"/>
      <c r="AY450" s="7"/>
      <c r="AZ450" s="7"/>
      <c r="BA450" s="7"/>
      <c r="BB450" s="7"/>
      <c r="BC450" s="7"/>
      <c r="BD450" s="7"/>
      <c r="BE450" s="7"/>
      <c r="BF450" s="7"/>
      <c r="BG450" s="7"/>
      <c r="BH450" s="7"/>
      <c r="BI450" s="7"/>
      <c r="BJ450" s="7"/>
      <c r="BK450" s="7"/>
      <c r="BL450" s="7"/>
      <c r="BM450" s="7"/>
      <c r="BN450" s="7"/>
      <c r="BO450" s="7"/>
      <c r="BP450" s="7"/>
      <c r="BQ450" s="7"/>
      <c r="BR450" s="7"/>
      <c r="BS450" s="7"/>
      <c r="BT450" s="7"/>
      <c r="BU450" s="7"/>
      <c r="BV450" s="7"/>
      <c r="BW450" s="7"/>
      <c r="BX450" s="7"/>
      <c r="BY450" s="7"/>
      <c r="BZ450" s="7"/>
      <c r="CA450" s="7"/>
      <c r="CB450" s="7"/>
      <c r="CC450" s="7"/>
      <c r="CD450" s="7"/>
    </row>
    <row r="451" spans="2:82" s="45" customFormat="1" ht="14.65" customHeight="1" thickBot="1" x14ac:dyDescent="0.5">
      <c r="B451" s="51"/>
      <c r="C451" s="175"/>
      <c r="D451" s="184"/>
      <c r="H451" s="184"/>
      <c r="I451" s="177"/>
      <c r="J451" s="178"/>
      <c r="K451" s="178"/>
      <c r="L451" s="179"/>
      <c r="M451" s="55"/>
      <c r="N451" s="51"/>
      <c r="O451" s="185" t="s">
        <v>738</v>
      </c>
      <c r="P451" s="136"/>
      <c r="Q451" s="137"/>
      <c r="R451" s="186" t="str">
        <f>IF(OR(R444&lt;=0,R444&gt;$L$447,R445&lt;=0,R445&gt;L447,R446&lt;=0,R446&gt;L447,R447&lt;=0,R447&gt;L447),"NO CUMPLE","CUMPLE")</f>
        <v>NO CUMPLE</v>
      </c>
      <c r="S451" s="127"/>
      <c r="U451" s="7"/>
      <c r="V451" s="7"/>
      <c r="W451" s="7"/>
      <c r="X451" s="7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  <c r="AM451" s="7"/>
      <c r="AN451" s="7"/>
      <c r="AO451" s="7"/>
      <c r="AP451" s="7"/>
      <c r="AQ451" s="7"/>
      <c r="AR451" s="7"/>
      <c r="AS451" s="7"/>
      <c r="AT451" s="7"/>
      <c r="AU451" s="7"/>
      <c r="AV451" s="7"/>
      <c r="AW451" s="7"/>
      <c r="AX451" s="7"/>
      <c r="AY451" s="7"/>
      <c r="AZ451" s="7"/>
      <c r="BA451" s="7"/>
      <c r="BB451" s="7"/>
      <c r="BC451" s="7"/>
      <c r="BD451" s="7"/>
      <c r="BE451" s="7"/>
      <c r="BF451" s="7"/>
      <c r="BG451" s="7"/>
      <c r="BH451" s="7"/>
      <c r="BI451" s="7"/>
      <c r="BJ451" s="7"/>
      <c r="BK451" s="7"/>
      <c r="BL451" s="7"/>
      <c r="BM451" s="7"/>
      <c r="BN451" s="7"/>
      <c r="BO451" s="7"/>
      <c r="BP451" s="7"/>
      <c r="BQ451" s="7"/>
      <c r="BR451" s="7"/>
      <c r="BS451" s="7"/>
      <c r="BT451" s="7"/>
      <c r="BU451" s="7"/>
      <c r="BV451" s="7"/>
      <c r="BW451" s="7"/>
      <c r="BX451" s="7"/>
      <c r="BY451" s="7"/>
      <c r="BZ451" s="7"/>
      <c r="CA451" s="7"/>
      <c r="CB451" s="7"/>
      <c r="CC451" s="7"/>
      <c r="CD451" s="7"/>
    </row>
    <row r="452" spans="2:82" s="45" customFormat="1" ht="13.5" customHeight="1" thickBot="1" x14ac:dyDescent="0.45">
      <c r="B452" s="51"/>
      <c r="C452" s="175"/>
      <c r="D452" s="184"/>
      <c r="H452" s="184"/>
      <c r="I452" s="177"/>
      <c r="J452" s="178"/>
      <c r="K452" s="178"/>
      <c r="L452" s="179"/>
      <c r="M452" s="55"/>
      <c r="N452" s="51"/>
      <c r="O452" s="187"/>
      <c r="P452" s="188"/>
      <c r="Q452" s="188"/>
      <c r="R452" s="188"/>
      <c r="S452" s="127"/>
      <c r="U452" s="7"/>
      <c r="V452" s="7"/>
      <c r="W452" s="7"/>
      <c r="X452" s="7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  <c r="AJ452" s="7"/>
      <c r="AK452" s="7"/>
      <c r="AL452" s="7"/>
      <c r="AM452" s="7"/>
      <c r="AN452" s="7"/>
      <c r="AO452" s="7"/>
      <c r="AP452" s="7"/>
      <c r="AQ452" s="7"/>
      <c r="AR452" s="7"/>
      <c r="AS452" s="7"/>
      <c r="AT452" s="7"/>
      <c r="AU452" s="7"/>
      <c r="AV452" s="7"/>
      <c r="AW452" s="7"/>
      <c r="AX452" s="7"/>
      <c r="AY452" s="7"/>
      <c r="AZ452" s="7"/>
      <c r="BA452" s="7"/>
      <c r="BB452" s="7"/>
      <c r="BC452" s="7"/>
      <c r="BD452" s="7"/>
      <c r="BE452" s="7"/>
      <c r="BF452" s="7"/>
      <c r="BG452" s="7"/>
      <c r="BH452" s="7"/>
      <c r="BI452" s="7"/>
      <c r="BJ452" s="7"/>
      <c r="BK452" s="7"/>
      <c r="BL452" s="7"/>
      <c r="BM452" s="7"/>
      <c r="BN452" s="7"/>
      <c r="BO452" s="7"/>
      <c r="BP452" s="7"/>
      <c r="BQ452" s="7"/>
      <c r="BR452" s="7"/>
      <c r="BS452" s="7"/>
      <c r="BT452" s="7"/>
      <c r="BU452" s="7"/>
      <c r="BV452" s="7"/>
      <c r="BW452" s="7"/>
      <c r="BX452" s="7"/>
      <c r="BY452" s="7"/>
      <c r="BZ452" s="7"/>
      <c r="CA452" s="7"/>
      <c r="CB452" s="7"/>
      <c r="CC452" s="7"/>
      <c r="CD452" s="7"/>
    </row>
    <row r="453" spans="2:82" s="45" customFormat="1" ht="14.65" customHeight="1" thickBot="1" x14ac:dyDescent="0.5">
      <c r="B453" s="51"/>
      <c r="C453" s="175"/>
      <c r="D453" s="184"/>
      <c r="H453" s="184"/>
      <c r="I453" s="177"/>
      <c r="J453" s="178"/>
      <c r="K453" s="178"/>
      <c r="L453" s="179"/>
      <c r="M453" s="55"/>
      <c r="N453" s="51"/>
      <c r="O453" s="189" t="s">
        <v>739</v>
      </c>
      <c r="P453" s="190"/>
      <c r="Q453" s="191"/>
      <c r="R453" s="192" t="str">
        <f>IF(AND(R449="CUMPLE",R450="CUMPLE",R451="CUMPLE"),"HABILITADO","NO HABILITADO")</f>
        <v>NO HABILITADO</v>
      </c>
      <c r="S453" s="193"/>
      <c r="U453" s="7"/>
      <c r="V453" s="7"/>
      <c r="W453" s="7"/>
      <c r="X453" s="7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  <c r="AM453" s="7"/>
      <c r="AN453" s="7"/>
      <c r="AO453" s="7"/>
      <c r="AP453" s="7"/>
      <c r="AQ453" s="7"/>
      <c r="AR453" s="7"/>
      <c r="AS453" s="7"/>
      <c r="AT453" s="7"/>
      <c r="AU453" s="7"/>
      <c r="AV453" s="7"/>
      <c r="AW453" s="7"/>
      <c r="AX453" s="7"/>
      <c r="AY453" s="7"/>
      <c r="AZ453" s="7"/>
      <c r="BA453" s="7"/>
      <c r="BB453" s="7"/>
      <c r="BC453" s="7"/>
      <c r="BD453" s="7"/>
      <c r="BE453" s="7"/>
      <c r="BF453" s="7"/>
      <c r="BG453" s="7"/>
      <c r="BH453" s="7"/>
      <c r="BI453" s="7"/>
      <c r="BJ453" s="7"/>
      <c r="BK453" s="7"/>
      <c r="BL453" s="7"/>
      <c r="BM453" s="7"/>
      <c r="BN453" s="7"/>
      <c r="BO453" s="7"/>
      <c r="BP453" s="7"/>
      <c r="BQ453" s="7"/>
      <c r="BR453" s="7"/>
      <c r="BS453" s="7"/>
      <c r="BT453" s="7"/>
      <c r="BU453" s="7"/>
      <c r="BV453" s="7"/>
      <c r="BW453" s="7"/>
      <c r="BX453" s="7"/>
      <c r="BY453" s="7"/>
      <c r="BZ453" s="7"/>
      <c r="CA453" s="7"/>
      <c r="CB453" s="7"/>
      <c r="CC453" s="7"/>
      <c r="CD453" s="7"/>
    </row>
    <row r="454" spans="2:82" s="45" customFormat="1" ht="13.15" customHeight="1" x14ac:dyDescent="0.4">
      <c r="B454" s="51"/>
      <c r="C454" s="175"/>
      <c r="D454" s="184"/>
      <c r="H454" s="184"/>
      <c r="I454" s="177"/>
      <c r="J454" s="178"/>
      <c r="K454" s="178"/>
      <c r="L454" s="179"/>
      <c r="M454" s="55"/>
      <c r="N454" s="51"/>
      <c r="U454" s="7"/>
      <c r="V454" s="7"/>
      <c r="W454" s="7"/>
      <c r="X454" s="7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  <c r="AM454" s="7"/>
      <c r="AN454" s="7"/>
      <c r="AO454" s="7"/>
      <c r="AP454" s="7"/>
      <c r="AQ454" s="7"/>
      <c r="AR454" s="7"/>
      <c r="AS454" s="7"/>
      <c r="AT454" s="7"/>
      <c r="AU454" s="7"/>
      <c r="AV454" s="7"/>
      <c r="AW454" s="7"/>
      <c r="AX454" s="7"/>
      <c r="AY454" s="7"/>
      <c r="AZ454" s="7"/>
      <c r="BA454" s="7"/>
      <c r="BB454" s="7"/>
      <c r="BC454" s="7"/>
      <c r="BD454" s="7"/>
      <c r="BE454" s="7"/>
      <c r="BF454" s="7"/>
      <c r="BG454" s="7"/>
      <c r="BH454" s="7"/>
      <c r="BI454" s="7"/>
      <c r="BJ454" s="7"/>
      <c r="BK454" s="7"/>
      <c r="BL454" s="7"/>
      <c r="BM454" s="7"/>
      <c r="BN454" s="7"/>
      <c r="BO454" s="7"/>
      <c r="BP454" s="7"/>
      <c r="BQ454" s="7"/>
      <c r="BR454" s="7"/>
      <c r="BS454" s="7"/>
      <c r="BT454" s="7"/>
      <c r="BU454" s="7"/>
      <c r="BV454" s="7"/>
      <c r="BW454" s="7"/>
      <c r="BX454" s="7"/>
      <c r="BY454" s="7"/>
      <c r="BZ454" s="7"/>
      <c r="CA454" s="7"/>
      <c r="CB454" s="7"/>
      <c r="CC454" s="7"/>
      <c r="CD454" s="7"/>
    </row>
    <row r="455" spans="2:82" s="7" customFormat="1" ht="14.25" x14ac:dyDescent="0.35">
      <c r="B455" s="8"/>
      <c r="C455" s="16"/>
      <c r="E455" s="17"/>
      <c r="I455" s="18"/>
      <c r="J455" s="19"/>
      <c r="K455" s="19"/>
      <c r="L455" s="21"/>
      <c r="M455" s="9"/>
      <c r="N455" s="8"/>
    </row>
    <row r="456" spans="2:82" s="7" customFormat="1" ht="13.15" customHeight="1" x14ac:dyDescent="0.4">
      <c r="B456" s="8"/>
      <c r="C456" s="16"/>
      <c r="D456" s="22"/>
      <c r="E456" s="23"/>
      <c r="H456" s="22"/>
      <c r="I456" s="23"/>
      <c r="J456" s="23"/>
      <c r="K456" s="24"/>
      <c r="L456" s="21"/>
      <c r="M456" s="9"/>
      <c r="N456" s="8"/>
    </row>
    <row r="457" spans="2:82" s="7" customFormat="1" x14ac:dyDescent="0.35">
      <c r="B457" s="8"/>
      <c r="C457" s="16"/>
      <c r="D457" s="25"/>
      <c r="E457" s="23"/>
      <c r="H457" s="26"/>
      <c r="I457" s="23"/>
      <c r="J457" s="23"/>
      <c r="K457" s="17"/>
      <c r="L457" s="20"/>
      <c r="M457" s="9"/>
      <c r="N457" s="8"/>
    </row>
    <row r="458" spans="2:82" s="7" customFormat="1" ht="13.15" x14ac:dyDescent="0.4">
      <c r="B458" s="8"/>
      <c r="C458" s="16"/>
      <c r="D458" s="25"/>
      <c r="E458" s="23"/>
      <c r="H458" s="25"/>
      <c r="I458" s="27"/>
      <c r="J458" s="27"/>
      <c r="K458" s="16"/>
      <c r="L458" s="20"/>
      <c r="M458" s="9"/>
      <c r="N458" s="8"/>
      <c r="O458" s="22" t="s">
        <v>743</v>
      </c>
      <c r="P458" s="22"/>
    </row>
    <row r="459" spans="2:82" s="7" customFormat="1" x14ac:dyDescent="0.35">
      <c r="B459" s="8"/>
      <c r="C459" s="16"/>
      <c r="D459" s="28"/>
      <c r="E459" s="23"/>
      <c r="H459" s="26"/>
      <c r="I459" s="23"/>
      <c r="J459" s="23"/>
      <c r="K459" s="17"/>
      <c r="L459" s="20"/>
      <c r="M459" s="9"/>
      <c r="N459" s="8"/>
      <c r="O459" s="26" t="s">
        <v>744</v>
      </c>
      <c r="P459" s="26"/>
    </row>
    <row r="460" spans="2:82" s="7" customFormat="1" x14ac:dyDescent="0.35">
      <c r="B460" s="8"/>
      <c r="C460" s="16"/>
      <c r="D460" s="26"/>
      <c r="E460" s="23"/>
      <c r="H460" s="26"/>
      <c r="I460" s="23"/>
      <c r="J460" s="23"/>
      <c r="K460" s="17"/>
      <c r="L460" s="20"/>
      <c r="M460" s="9"/>
      <c r="N460" s="8"/>
      <c r="O460" s="26" t="s">
        <v>745</v>
      </c>
      <c r="P460" s="26"/>
    </row>
    <row r="461" spans="2:82" s="7" customFormat="1" x14ac:dyDescent="0.35">
      <c r="B461" s="8"/>
      <c r="C461" s="16"/>
      <c r="D461" s="17"/>
      <c r="E461" s="17"/>
      <c r="H461" s="17"/>
      <c r="I461" s="17"/>
      <c r="J461" s="17"/>
      <c r="K461" s="17"/>
      <c r="L461" s="20"/>
      <c r="M461" s="9"/>
      <c r="N461" s="8"/>
    </row>
    <row r="462" spans="2:82" s="7" customFormat="1" x14ac:dyDescent="0.35">
      <c r="B462" s="8"/>
      <c r="C462" s="16"/>
      <c r="D462" s="17"/>
      <c r="E462" s="17"/>
      <c r="H462" s="17"/>
      <c r="I462" s="17"/>
      <c r="J462" s="17"/>
      <c r="K462" s="17"/>
      <c r="L462" s="20"/>
      <c r="M462" s="9"/>
      <c r="N462" s="8"/>
    </row>
    <row r="463" spans="2:82" s="7" customFormat="1" ht="13.15" customHeight="1" thickBot="1" x14ac:dyDescent="0.4">
      <c r="B463" s="29"/>
      <c r="C463" s="30"/>
      <c r="D463" s="31"/>
      <c r="E463" s="32"/>
      <c r="F463" s="31"/>
      <c r="G463" s="33"/>
      <c r="H463" s="31"/>
      <c r="I463" s="34"/>
      <c r="J463" s="35"/>
      <c r="K463" s="35"/>
      <c r="L463" s="36"/>
      <c r="M463" s="37"/>
      <c r="N463" s="8"/>
    </row>
    <row r="464" spans="2:82" s="7" customFormat="1" ht="13.15" customHeight="1" thickTop="1" x14ac:dyDescent="0.35">
      <c r="C464" s="16"/>
      <c r="E464" s="17"/>
      <c r="I464" s="18"/>
      <c r="J464" s="19"/>
      <c r="K464" s="19"/>
      <c r="L464" s="20"/>
      <c r="M464" s="38"/>
    </row>
    <row r="465" spans="3:12" s="1" customFormat="1" x14ac:dyDescent="0.45">
      <c r="C465" s="2"/>
      <c r="D465" s="3"/>
      <c r="E465" s="3"/>
      <c r="F465" s="3"/>
      <c r="I465" s="4"/>
      <c r="J465" s="5"/>
      <c r="K465" s="5"/>
      <c r="L465" s="6"/>
    </row>
    <row r="466" spans="3:12" s="1" customFormat="1" x14ac:dyDescent="0.45">
      <c r="C466" s="2"/>
      <c r="D466" s="3"/>
      <c r="E466" s="3"/>
      <c r="F466" s="3"/>
      <c r="I466" s="4"/>
      <c r="J466" s="5"/>
      <c r="K466" s="5"/>
      <c r="L466" s="6"/>
    </row>
    <row r="467" spans="3:12" s="1" customFormat="1" x14ac:dyDescent="0.45">
      <c r="C467" s="2"/>
      <c r="D467" s="3"/>
      <c r="E467" s="3"/>
      <c r="F467" s="3"/>
      <c r="I467" s="4"/>
      <c r="J467" s="5"/>
      <c r="K467" s="5"/>
      <c r="L467" s="6"/>
    </row>
    <row r="468" spans="3:12" s="1" customFormat="1" x14ac:dyDescent="0.45">
      <c r="C468" s="2"/>
      <c r="D468" s="3"/>
      <c r="E468" s="3"/>
      <c r="F468" s="3"/>
      <c r="I468" s="4"/>
      <c r="J468" s="5"/>
      <c r="K468" s="5"/>
      <c r="L468" s="6"/>
    </row>
    <row r="469" spans="3:12" s="1" customFormat="1" x14ac:dyDescent="0.45">
      <c r="C469" s="2"/>
      <c r="D469" s="3"/>
      <c r="E469" s="3"/>
      <c r="F469" s="3"/>
      <c r="I469" s="4"/>
      <c r="J469" s="5"/>
      <c r="K469" s="5"/>
      <c r="L469" s="6"/>
    </row>
    <row r="470" spans="3:12" s="1" customFormat="1" x14ac:dyDescent="0.45">
      <c r="C470" s="2"/>
      <c r="D470" s="3"/>
      <c r="E470" s="3"/>
      <c r="F470" s="3"/>
      <c r="I470" s="4"/>
      <c r="J470" s="5"/>
      <c r="K470" s="5"/>
      <c r="L470" s="6"/>
    </row>
    <row r="471" spans="3:12" s="1" customFormat="1" x14ac:dyDescent="0.45">
      <c r="C471" s="2"/>
      <c r="D471" s="3"/>
      <c r="E471" s="3"/>
      <c r="F471" s="3"/>
      <c r="I471" s="4"/>
      <c r="J471" s="5"/>
      <c r="K471" s="5"/>
      <c r="L471" s="6"/>
    </row>
    <row r="472" spans="3:12" s="1" customFormat="1" x14ac:dyDescent="0.45">
      <c r="C472" s="2"/>
      <c r="D472" s="3"/>
      <c r="E472" s="3"/>
      <c r="F472" s="3"/>
      <c r="I472" s="4"/>
      <c r="J472" s="5"/>
      <c r="K472" s="5"/>
      <c r="L472" s="6"/>
    </row>
    <row r="473" spans="3:12" s="1" customFormat="1" x14ac:dyDescent="0.45">
      <c r="C473" s="2"/>
      <c r="D473" s="3"/>
      <c r="E473" s="3"/>
      <c r="F473" s="3"/>
      <c r="I473" s="4"/>
      <c r="J473" s="5"/>
      <c r="K473" s="5"/>
      <c r="L473" s="6"/>
    </row>
    <row r="474" spans="3:12" s="1" customFormat="1" x14ac:dyDescent="0.45">
      <c r="C474" s="2"/>
      <c r="D474" s="3"/>
      <c r="E474" s="3"/>
      <c r="F474" s="3"/>
      <c r="I474" s="4"/>
      <c r="J474" s="5"/>
      <c r="K474" s="5"/>
      <c r="L474" s="6"/>
    </row>
    <row r="475" spans="3:12" s="1" customFormat="1" x14ac:dyDescent="0.45">
      <c r="C475" s="2"/>
      <c r="D475" s="3"/>
      <c r="E475" s="3"/>
      <c r="F475" s="3"/>
      <c r="I475" s="4"/>
      <c r="J475" s="5"/>
      <c r="K475" s="5"/>
      <c r="L475" s="6"/>
    </row>
    <row r="476" spans="3:12" s="1" customFormat="1" x14ac:dyDescent="0.45">
      <c r="C476" s="2"/>
      <c r="D476" s="3"/>
      <c r="E476" s="3"/>
      <c r="F476" s="3"/>
      <c r="I476" s="4"/>
      <c r="J476" s="5"/>
      <c r="K476" s="5"/>
      <c r="L476" s="6"/>
    </row>
    <row r="477" spans="3:12" s="1" customFormat="1" x14ac:dyDescent="0.45">
      <c r="C477" s="2"/>
      <c r="D477" s="3"/>
      <c r="E477" s="3"/>
      <c r="F477" s="3"/>
      <c r="I477" s="4"/>
      <c r="J477" s="5"/>
      <c r="K477" s="5"/>
      <c r="L477" s="6"/>
    </row>
    <row r="478" spans="3:12" s="1" customFormat="1" x14ac:dyDescent="0.45">
      <c r="C478" s="2"/>
      <c r="D478" s="3"/>
      <c r="E478" s="3"/>
      <c r="F478" s="3"/>
      <c r="I478" s="4"/>
      <c r="J478" s="5"/>
      <c r="K478" s="5"/>
      <c r="L478" s="6"/>
    </row>
    <row r="479" spans="3:12" s="1" customFormat="1" x14ac:dyDescent="0.45">
      <c r="C479" s="2"/>
      <c r="D479" s="3"/>
      <c r="E479" s="3"/>
      <c r="F479" s="3"/>
      <c r="I479" s="4"/>
      <c r="J479" s="5"/>
      <c r="K479" s="5"/>
      <c r="L479" s="6"/>
    </row>
    <row r="480" spans="3:12" s="1" customFormat="1" x14ac:dyDescent="0.45">
      <c r="C480" s="2"/>
      <c r="D480" s="3"/>
      <c r="E480" s="3"/>
      <c r="F480" s="3"/>
      <c r="I480" s="4"/>
      <c r="J480" s="5"/>
      <c r="K480" s="5"/>
      <c r="L480" s="6"/>
    </row>
    <row r="481" spans="3:12" s="1" customFormat="1" x14ac:dyDescent="0.45">
      <c r="C481" s="2"/>
      <c r="D481" s="3"/>
      <c r="E481" s="3"/>
      <c r="F481" s="3"/>
      <c r="I481" s="4"/>
      <c r="J481" s="5"/>
      <c r="K481" s="5"/>
      <c r="L481" s="6"/>
    </row>
    <row r="482" spans="3:12" s="1" customFormat="1" x14ac:dyDescent="0.45">
      <c r="C482" s="2"/>
      <c r="D482" s="3"/>
      <c r="E482" s="3"/>
      <c r="F482" s="3"/>
      <c r="I482" s="4"/>
      <c r="J482" s="5"/>
      <c r="K482" s="5"/>
      <c r="L482" s="6"/>
    </row>
    <row r="483" spans="3:12" s="1" customFormat="1" x14ac:dyDescent="0.45">
      <c r="C483" s="2"/>
      <c r="D483" s="3"/>
      <c r="E483" s="3"/>
      <c r="F483" s="3"/>
      <c r="I483" s="4"/>
      <c r="J483" s="5"/>
      <c r="K483" s="5"/>
      <c r="L483" s="6"/>
    </row>
    <row r="484" spans="3:12" s="1" customFormat="1" x14ac:dyDescent="0.45">
      <c r="C484" s="2"/>
      <c r="D484" s="3"/>
      <c r="E484" s="3"/>
      <c r="F484" s="3"/>
      <c r="I484" s="4"/>
      <c r="J484" s="5"/>
      <c r="K484" s="5"/>
      <c r="L484" s="6"/>
    </row>
    <row r="485" spans="3:12" s="1" customFormat="1" x14ac:dyDescent="0.45">
      <c r="C485" s="2"/>
      <c r="D485" s="3"/>
      <c r="E485" s="3"/>
      <c r="F485" s="3"/>
      <c r="I485" s="4"/>
      <c r="J485" s="5"/>
      <c r="K485" s="5"/>
      <c r="L485" s="6"/>
    </row>
    <row r="486" spans="3:12" s="1" customFormat="1" x14ac:dyDescent="0.45">
      <c r="C486" s="2"/>
      <c r="D486" s="3"/>
      <c r="E486" s="3"/>
      <c r="F486" s="3"/>
      <c r="I486" s="4"/>
      <c r="J486" s="5"/>
      <c r="K486" s="5"/>
      <c r="L486" s="6"/>
    </row>
    <row r="487" spans="3:12" s="1" customFormat="1" x14ac:dyDescent="0.45">
      <c r="C487" s="2"/>
      <c r="D487" s="3"/>
      <c r="E487" s="3"/>
      <c r="F487" s="3"/>
      <c r="I487" s="4"/>
      <c r="J487" s="5"/>
      <c r="K487" s="5"/>
      <c r="L487" s="6"/>
    </row>
    <row r="488" spans="3:12" s="1" customFormat="1" x14ac:dyDescent="0.45">
      <c r="C488" s="2"/>
      <c r="D488" s="3"/>
      <c r="E488" s="3"/>
      <c r="F488" s="3"/>
      <c r="I488" s="4"/>
      <c r="J488" s="5"/>
      <c r="K488" s="5"/>
      <c r="L488" s="6"/>
    </row>
    <row r="489" spans="3:12" s="1" customFormat="1" x14ac:dyDescent="0.45">
      <c r="C489" s="2"/>
      <c r="D489" s="3"/>
      <c r="E489" s="3"/>
      <c r="F489" s="3"/>
      <c r="I489" s="4"/>
      <c r="J489" s="5"/>
      <c r="K489" s="5"/>
      <c r="L489" s="6"/>
    </row>
    <row r="490" spans="3:12" s="1" customFormat="1" x14ac:dyDescent="0.45">
      <c r="C490" s="2"/>
      <c r="D490" s="3"/>
      <c r="E490" s="3"/>
      <c r="F490" s="3"/>
      <c r="I490" s="4"/>
      <c r="J490" s="5"/>
      <c r="K490" s="5"/>
      <c r="L490" s="6"/>
    </row>
    <row r="491" spans="3:12" s="1" customFormat="1" x14ac:dyDescent="0.45">
      <c r="C491" s="2"/>
      <c r="D491" s="3"/>
      <c r="E491" s="3"/>
      <c r="F491" s="3"/>
      <c r="I491" s="4"/>
      <c r="J491" s="5"/>
      <c r="K491" s="5"/>
      <c r="L491" s="6"/>
    </row>
    <row r="492" spans="3:12" s="1" customFormat="1" x14ac:dyDescent="0.45">
      <c r="C492" s="2"/>
      <c r="D492" s="3"/>
      <c r="E492" s="3"/>
      <c r="F492" s="3"/>
      <c r="I492" s="4"/>
      <c r="J492" s="5"/>
      <c r="K492" s="5"/>
      <c r="L492" s="6"/>
    </row>
    <row r="493" spans="3:12" s="1" customFormat="1" x14ac:dyDescent="0.45">
      <c r="C493" s="2"/>
      <c r="D493" s="3"/>
      <c r="E493" s="3"/>
      <c r="F493" s="3"/>
      <c r="I493" s="4"/>
      <c r="J493" s="5"/>
      <c r="K493" s="5"/>
      <c r="L493" s="6"/>
    </row>
    <row r="494" spans="3:12" s="1" customFormat="1" x14ac:dyDescent="0.45">
      <c r="C494" s="2"/>
      <c r="D494" s="3"/>
      <c r="E494" s="3"/>
      <c r="F494" s="3"/>
      <c r="I494" s="4"/>
      <c r="J494" s="5"/>
      <c r="K494" s="5"/>
      <c r="L494" s="6"/>
    </row>
    <row r="495" spans="3:12" s="1" customFormat="1" x14ac:dyDescent="0.45">
      <c r="C495" s="2"/>
      <c r="D495" s="3"/>
      <c r="E495" s="3"/>
      <c r="F495" s="3"/>
      <c r="I495" s="4"/>
      <c r="J495" s="5"/>
      <c r="K495" s="5"/>
      <c r="L495" s="6"/>
    </row>
    <row r="496" spans="3:12" s="1" customFormat="1" x14ac:dyDescent="0.45">
      <c r="C496" s="2"/>
      <c r="D496" s="3"/>
      <c r="E496" s="3"/>
      <c r="F496" s="3"/>
      <c r="I496" s="4"/>
      <c r="J496" s="5"/>
      <c r="K496" s="5"/>
      <c r="L496" s="6"/>
    </row>
    <row r="497" spans="3:12" s="1" customFormat="1" x14ac:dyDescent="0.45">
      <c r="C497" s="2"/>
      <c r="D497" s="3"/>
      <c r="E497" s="3"/>
      <c r="F497" s="3"/>
      <c r="I497" s="4"/>
      <c r="J497" s="5"/>
      <c r="K497" s="5"/>
      <c r="L497" s="6"/>
    </row>
    <row r="498" spans="3:12" s="1" customFormat="1" x14ac:dyDescent="0.45">
      <c r="C498" s="2"/>
      <c r="D498" s="3"/>
      <c r="E498" s="3"/>
      <c r="F498" s="3"/>
      <c r="I498" s="4"/>
      <c r="J498" s="5"/>
      <c r="K498" s="5"/>
      <c r="L498" s="6"/>
    </row>
    <row r="499" spans="3:12" s="1" customFormat="1" x14ac:dyDescent="0.45">
      <c r="C499" s="2"/>
      <c r="D499" s="3"/>
      <c r="E499" s="3"/>
      <c r="F499" s="3"/>
      <c r="I499" s="4"/>
      <c r="J499" s="5"/>
      <c r="K499" s="5"/>
      <c r="L499" s="6"/>
    </row>
    <row r="500" spans="3:12" s="1" customFormat="1" x14ac:dyDescent="0.45">
      <c r="C500" s="2"/>
      <c r="D500" s="3"/>
      <c r="E500" s="3"/>
      <c r="F500" s="3"/>
      <c r="I500" s="4"/>
      <c r="J500" s="5"/>
      <c r="K500" s="5"/>
      <c r="L500" s="6"/>
    </row>
    <row r="501" spans="3:12" s="1" customFormat="1" x14ac:dyDescent="0.45">
      <c r="C501" s="2"/>
      <c r="D501" s="3"/>
      <c r="E501" s="3"/>
      <c r="F501" s="3"/>
      <c r="I501" s="4"/>
      <c r="J501" s="5"/>
      <c r="K501" s="5"/>
      <c r="L501" s="6"/>
    </row>
    <row r="502" spans="3:12" s="1" customFormat="1" x14ac:dyDescent="0.45">
      <c r="C502" s="2"/>
      <c r="D502" s="3"/>
      <c r="E502" s="3"/>
      <c r="F502" s="3"/>
      <c r="I502" s="4"/>
      <c r="J502" s="5"/>
      <c r="K502" s="5"/>
      <c r="L502" s="6"/>
    </row>
    <row r="503" spans="3:12" s="1" customFormat="1" x14ac:dyDescent="0.45">
      <c r="C503" s="2"/>
      <c r="D503" s="3"/>
      <c r="E503" s="3"/>
      <c r="F503" s="3"/>
      <c r="I503" s="4"/>
      <c r="J503" s="5"/>
      <c r="K503" s="5"/>
      <c r="L503" s="6"/>
    </row>
    <row r="504" spans="3:12" s="1" customFormat="1" x14ac:dyDescent="0.45">
      <c r="C504" s="2"/>
      <c r="D504" s="3"/>
      <c r="E504" s="3"/>
      <c r="F504" s="3"/>
      <c r="I504" s="4"/>
      <c r="J504" s="5"/>
      <c r="K504" s="5"/>
      <c r="L504" s="6"/>
    </row>
    <row r="505" spans="3:12" s="1" customFormat="1" x14ac:dyDescent="0.45">
      <c r="C505" s="2"/>
      <c r="D505" s="3"/>
      <c r="E505" s="3"/>
      <c r="F505" s="3"/>
      <c r="I505" s="4"/>
      <c r="J505" s="5"/>
      <c r="K505" s="5"/>
      <c r="L505" s="6"/>
    </row>
    <row r="506" spans="3:12" s="1" customFormat="1" x14ac:dyDescent="0.45">
      <c r="C506" s="2"/>
      <c r="D506" s="3"/>
      <c r="E506" s="3"/>
      <c r="F506" s="3"/>
      <c r="I506" s="4"/>
      <c r="J506" s="5"/>
      <c r="K506" s="5"/>
      <c r="L506" s="6"/>
    </row>
    <row r="507" spans="3:12" s="1" customFormat="1" x14ac:dyDescent="0.45">
      <c r="C507" s="2"/>
      <c r="D507" s="3"/>
      <c r="E507" s="3"/>
      <c r="F507" s="3"/>
      <c r="I507" s="4"/>
      <c r="J507" s="5"/>
      <c r="K507" s="5"/>
      <c r="L507" s="6"/>
    </row>
    <row r="508" spans="3:12" s="1" customFormat="1" x14ac:dyDescent="0.45">
      <c r="C508" s="2"/>
      <c r="D508" s="3"/>
      <c r="E508" s="3"/>
      <c r="F508" s="3"/>
      <c r="I508" s="4"/>
      <c r="J508" s="5"/>
      <c r="K508" s="5"/>
      <c r="L508" s="6"/>
    </row>
    <row r="509" spans="3:12" s="1" customFormat="1" x14ac:dyDescent="0.45">
      <c r="C509" s="2"/>
      <c r="D509" s="3"/>
      <c r="E509" s="3"/>
      <c r="F509" s="3"/>
      <c r="I509" s="4"/>
      <c r="J509" s="5"/>
      <c r="K509" s="5"/>
      <c r="L509" s="6"/>
    </row>
    <row r="510" spans="3:12" s="1" customFormat="1" x14ac:dyDescent="0.45">
      <c r="C510" s="2"/>
      <c r="D510" s="3"/>
      <c r="E510" s="3"/>
      <c r="F510" s="3"/>
      <c r="I510" s="4"/>
      <c r="J510" s="5"/>
      <c r="K510" s="5"/>
      <c r="L510" s="6"/>
    </row>
    <row r="511" spans="3:12" s="1" customFormat="1" x14ac:dyDescent="0.45">
      <c r="C511" s="2"/>
      <c r="D511" s="3"/>
      <c r="E511" s="3"/>
      <c r="F511" s="3"/>
      <c r="I511" s="4"/>
      <c r="J511" s="5"/>
      <c r="K511" s="5"/>
      <c r="L511" s="6"/>
    </row>
    <row r="512" spans="3:12" s="1" customFormat="1" x14ac:dyDescent="0.45">
      <c r="C512" s="2"/>
      <c r="D512" s="3"/>
      <c r="E512" s="3"/>
      <c r="F512" s="3"/>
      <c r="I512" s="4"/>
      <c r="J512" s="5"/>
      <c r="K512" s="5"/>
      <c r="L512" s="6"/>
    </row>
    <row r="513" spans="3:12" s="1" customFormat="1" x14ac:dyDescent="0.45">
      <c r="C513" s="2"/>
      <c r="D513" s="3"/>
      <c r="E513" s="3"/>
      <c r="F513" s="3"/>
      <c r="I513" s="4"/>
      <c r="J513" s="5"/>
      <c r="K513" s="5"/>
      <c r="L513" s="6"/>
    </row>
    <row r="514" spans="3:12" s="1" customFormat="1" x14ac:dyDescent="0.45">
      <c r="C514" s="2"/>
      <c r="D514" s="3"/>
      <c r="E514" s="3"/>
      <c r="F514" s="3"/>
      <c r="I514" s="4"/>
      <c r="J514" s="5"/>
      <c r="K514" s="5"/>
      <c r="L514" s="6"/>
    </row>
    <row r="515" spans="3:12" s="1" customFormat="1" x14ac:dyDescent="0.45">
      <c r="C515" s="2"/>
      <c r="D515" s="3"/>
      <c r="E515" s="3"/>
      <c r="F515" s="3"/>
      <c r="I515" s="4"/>
      <c r="J515" s="5"/>
      <c r="K515" s="5"/>
      <c r="L515" s="6"/>
    </row>
    <row r="516" spans="3:12" s="1" customFormat="1" x14ac:dyDescent="0.45">
      <c r="C516" s="2"/>
      <c r="D516" s="3"/>
      <c r="E516" s="3"/>
      <c r="F516" s="3"/>
      <c r="I516" s="4"/>
      <c r="J516" s="5"/>
      <c r="K516" s="5"/>
      <c r="L516" s="6"/>
    </row>
    <row r="517" spans="3:12" s="1" customFormat="1" x14ac:dyDescent="0.45">
      <c r="C517" s="2"/>
      <c r="D517" s="3"/>
      <c r="E517" s="3"/>
      <c r="F517" s="3"/>
      <c r="I517" s="4"/>
      <c r="J517" s="5"/>
      <c r="K517" s="5"/>
      <c r="L517" s="6"/>
    </row>
    <row r="518" spans="3:12" s="1" customFormat="1" x14ac:dyDescent="0.45">
      <c r="C518" s="2"/>
      <c r="D518" s="3"/>
      <c r="E518" s="3"/>
      <c r="F518" s="3"/>
      <c r="I518" s="4"/>
      <c r="J518" s="5"/>
      <c r="K518" s="5"/>
      <c r="L518" s="6"/>
    </row>
    <row r="519" spans="3:12" s="1" customFormat="1" x14ac:dyDescent="0.45">
      <c r="C519" s="2"/>
      <c r="D519" s="3"/>
      <c r="E519" s="3"/>
      <c r="F519" s="3"/>
      <c r="I519" s="4"/>
      <c r="J519" s="5"/>
      <c r="K519" s="5"/>
      <c r="L519" s="6"/>
    </row>
    <row r="520" spans="3:12" s="1" customFormat="1" x14ac:dyDescent="0.45">
      <c r="C520" s="2"/>
      <c r="D520" s="3"/>
      <c r="E520" s="3"/>
      <c r="F520" s="3"/>
      <c r="I520" s="4"/>
      <c r="J520" s="5"/>
      <c r="K520" s="5"/>
      <c r="L520" s="6"/>
    </row>
    <row r="521" spans="3:12" s="1" customFormat="1" x14ac:dyDescent="0.45">
      <c r="C521" s="2"/>
      <c r="D521" s="3"/>
      <c r="E521" s="3"/>
      <c r="F521" s="3"/>
      <c r="I521" s="4"/>
      <c r="J521" s="5"/>
      <c r="K521" s="5"/>
      <c r="L521" s="6"/>
    </row>
    <row r="522" spans="3:12" s="1" customFormat="1" x14ac:dyDescent="0.45">
      <c r="C522" s="2"/>
      <c r="D522" s="3"/>
      <c r="E522" s="3"/>
      <c r="F522" s="3"/>
      <c r="I522" s="4"/>
      <c r="J522" s="5"/>
      <c r="K522" s="5"/>
      <c r="L522" s="6"/>
    </row>
    <row r="523" spans="3:12" s="1" customFormat="1" x14ac:dyDescent="0.45">
      <c r="C523" s="2"/>
      <c r="D523" s="3"/>
      <c r="E523" s="3"/>
      <c r="F523" s="3"/>
      <c r="I523" s="4"/>
      <c r="J523" s="5"/>
      <c r="K523" s="5"/>
      <c r="L523" s="6"/>
    </row>
    <row r="524" spans="3:12" s="1" customFormat="1" x14ac:dyDescent="0.45">
      <c r="C524" s="2"/>
      <c r="D524" s="3"/>
      <c r="E524" s="3"/>
      <c r="F524" s="3"/>
      <c r="I524" s="4"/>
      <c r="J524" s="5"/>
      <c r="K524" s="5"/>
      <c r="L524" s="6"/>
    </row>
    <row r="525" spans="3:12" s="1" customFormat="1" x14ac:dyDescent="0.45">
      <c r="C525" s="2"/>
      <c r="D525" s="3"/>
      <c r="E525" s="3"/>
      <c r="F525" s="3"/>
      <c r="I525" s="4"/>
      <c r="J525" s="5"/>
      <c r="K525" s="5"/>
      <c r="L525" s="6"/>
    </row>
    <row r="526" spans="3:12" s="1" customFormat="1" x14ac:dyDescent="0.45">
      <c r="C526" s="2"/>
      <c r="D526" s="3"/>
      <c r="E526" s="3"/>
      <c r="F526" s="3"/>
      <c r="I526" s="4"/>
      <c r="J526" s="5"/>
      <c r="K526" s="5"/>
      <c r="L526" s="6"/>
    </row>
    <row r="527" spans="3:12" s="1" customFormat="1" x14ac:dyDescent="0.45">
      <c r="C527" s="2"/>
      <c r="D527" s="3"/>
      <c r="E527" s="3"/>
      <c r="F527" s="3"/>
      <c r="I527" s="4"/>
      <c r="J527" s="5"/>
      <c r="K527" s="5"/>
      <c r="L527" s="6"/>
    </row>
    <row r="528" spans="3:12" s="1" customFormat="1" x14ac:dyDescent="0.45">
      <c r="C528" s="2"/>
      <c r="D528" s="3"/>
      <c r="E528" s="3"/>
      <c r="F528" s="3"/>
      <c r="I528" s="4"/>
      <c r="J528" s="5"/>
      <c r="K528" s="5"/>
      <c r="L528" s="6"/>
    </row>
    <row r="529" spans="3:12" s="1" customFormat="1" x14ac:dyDescent="0.45">
      <c r="C529" s="2"/>
      <c r="D529" s="3"/>
      <c r="E529" s="3"/>
      <c r="F529" s="3"/>
      <c r="I529" s="4"/>
      <c r="J529" s="5"/>
      <c r="K529" s="5"/>
      <c r="L529" s="6"/>
    </row>
    <row r="530" spans="3:12" s="1" customFormat="1" x14ac:dyDescent="0.45">
      <c r="C530" s="2"/>
      <c r="D530" s="3"/>
      <c r="E530" s="3"/>
      <c r="F530" s="3"/>
      <c r="I530" s="4"/>
      <c r="J530" s="5"/>
      <c r="K530" s="5"/>
      <c r="L530" s="6"/>
    </row>
    <row r="531" spans="3:12" s="1" customFormat="1" x14ac:dyDescent="0.45">
      <c r="C531" s="2"/>
      <c r="D531" s="3"/>
      <c r="E531" s="3"/>
      <c r="F531" s="3"/>
      <c r="I531" s="4"/>
      <c r="J531" s="5"/>
      <c r="K531" s="5"/>
      <c r="L531" s="6"/>
    </row>
    <row r="532" spans="3:12" s="1" customFormat="1" x14ac:dyDescent="0.45">
      <c r="C532" s="2"/>
      <c r="D532" s="3"/>
      <c r="E532" s="3"/>
      <c r="F532" s="3"/>
      <c r="I532" s="4"/>
      <c r="J532" s="5"/>
      <c r="K532" s="5"/>
      <c r="L532" s="6"/>
    </row>
    <row r="533" spans="3:12" s="1" customFormat="1" x14ac:dyDescent="0.45">
      <c r="C533" s="2"/>
      <c r="D533" s="3"/>
      <c r="E533" s="3"/>
      <c r="F533" s="3"/>
      <c r="I533" s="4"/>
      <c r="J533" s="5"/>
      <c r="K533" s="5"/>
      <c r="L533" s="6"/>
    </row>
    <row r="534" spans="3:12" s="1" customFormat="1" x14ac:dyDescent="0.45">
      <c r="C534" s="2"/>
      <c r="D534" s="3"/>
      <c r="E534" s="3"/>
      <c r="F534" s="3"/>
      <c r="I534" s="4"/>
      <c r="J534" s="5"/>
      <c r="K534" s="5"/>
      <c r="L534" s="6"/>
    </row>
    <row r="535" spans="3:12" s="1" customFormat="1" x14ac:dyDescent="0.45">
      <c r="C535" s="2"/>
      <c r="D535" s="3"/>
      <c r="E535" s="3"/>
      <c r="F535" s="3"/>
      <c r="I535" s="4"/>
      <c r="J535" s="5"/>
      <c r="K535" s="5"/>
      <c r="L535" s="6"/>
    </row>
    <row r="536" spans="3:12" s="1" customFormat="1" x14ac:dyDescent="0.45">
      <c r="C536" s="2"/>
      <c r="D536" s="3"/>
      <c r="E536" s="3"/>
      <c r="F536" s="3"/>
      <c r="I536" s="4"/>
      <c r="J536" s="5"/>
      <c r="K536" s="5"/>
      <c r="L536" s="6"/>
    </row>
    <row r="537" spans="3:12" s="1" customFormat="1" x14ac:dyDescent="0.45">
      <c r="C537" s="2"/>
      <c r="D537" s="3"/>
      <c r="E537" s="3"/>
      <c r="F537" s="3"/>
      <c r="I537" s="4"/>
      <c r="J537" s="5"/>
      <c r="K537" s="5"/>
      <c r="L537" s="6"/>
    </row>
    <row r="538" spans="3:12" s="1" customFormat="1" x14ac:dyDescent="0.45">
      <c r="C538" s="2"/>
      <c r="D538" s="3"/>
      <c r="E538" s="3"/>
      <c r="F538" s="3"/>
      <c r="I538" s="4"/>
      <c r="J538" s="5"/>
      <c r="K538" s="5"/>
      <c r="L538" s="6"/>
    </row>
    <row r="539" spans="3:12" s="1" customFormat="1" x14ac:dyDescent="0.45">
      <c r="C539" s="2"/>
      <c r="D539" s="3"/>
      <c r="E539" s="3"/>
      <c r="F539" s="3"/>
      <c r="I539" s="4"/>
      <c r="J539" s="5"/>
      <c r="K539" s="5"/>
      <c r="L539" s="6"/>
    </row>
    <row r="540" spans="3:12" s="1" customFormat="1" x14ac:dyDescent="0.45">
      <c r="C540" s="2"/>
      <c r="D540" s="3"/>
      <c r="E540" s="3"/>
      <c r="F540" s="3"/>
      <c r="I540" s="4"/>
      <c r="J540" s="5"/>
      <c r="K540" s="5"/>
      <c r="L540" s="6"/>
    </row>
    <row r="541" spans="3:12" s="1" customFormat="1" x14ac:dyDescent="0.45">
      <c r="C541" s="2"/>
      <c r="D541" s="3"/>
      <c r="E541" s="3"/>
      <c r="F541" s="3"/>
      <c r="I541" s="4"/>
      <c r="J541" s="5"/>
      <c r="K541" s="5"/>
      <c r="L541" s="6"/>
    </row>
    <row r="542" spans="3:12" s="1" customFormat="1" x14ac:dyDescent="0.45">
      <c r="C542" s="2"/>
      <c r="D542" s="3"/>
      <c r="E542" s="3"/>
      <c r="F542" s="3"/>
      <c r="I542" s="4"/>
      <c r="J542" s="5"/>
      <c r="K542" s="5"/>
      <c r="L542" s="6"/>
    </row>
    <row r="543" spans="3:12" s="1" customFormat="1" x14ac:dyDescent="0.45">
      <c r="C543" s="2"/>
      <c r="D543" s="3"/>
      <c r="E543" s="3"/>
      <c r="F543" s="3"/>
      <c r="I543" s="4"/>
      <c r="J543" s="5"/>
      <c r="K543" s="5"/>
      <c r="L543" s="6"/>
    </row>
    <row r="544" spans="3:12" s="1" customFormat="1" x14ac:dyDescent="0.45">
      <c r="C544" s="2"/>
      <c r="D544" s="3"/>
      <c r="E544" s="3"/>
      <c r="F544" s="3"/>
      <c r="I544" s="4"/>
      <c r="J544" s="5"/>
      <c r="K544" s="5"/>
      <c r="L544" s="6"/>
    </row>
    <row r="545" spans="3:12" s="1" customFormat="1" x14ac:dyDescent="0.45">
      <c r="C545" s="2"/>
      <c r="D545" s="3"/>
      <c r="E545" s="3"/>
      <c r="F545" s="3"/>
      <c r="I545" s="4"/>
      <c r="J545" s="5"/>
      <c r="K545" s="5"/>
      <c r="L545" s="6"/>
    </row>
    <row r="546" spans="3:12" s="1" customFormat="1" x14ac:dyDescent="0.45">
      <c r="C546" s="2"/>
      <c r="D546" s="3"/>
      <c r="E546" s="3"/>
      <c r="F546" s="3"/>
      <c r="I546" s="4"/>
      <c r="J546" s="5"/>
      <c r="K546" s="5"/>
      <c r="L546" s="6"/>
    </row>
    <row r="547" spans="3:12" s="1" customFormat="1" x14ac:dyDescent="0.45">
      <c r="C547" s="2"/>
      <c r="D547" s="3"/>
      <c r="E547" s="3"/>
      <c r="F547" s="3"/>
      <c r="I547" s="4"/>
      <c r="J547" s="5"/>
      <c r="K547" s="5"/>
      <c r="L547" s="6"/>
    </row>
    <row r="548" spans="3:12" s="1" customFormat="1" x14ac:dyDescent="0.45">
      <c r="C548" s="2"/>
      <c r="D548" s="3"/>
      <c r="E548" s="3"/>
      <c r="F548" s="3"/>
      <c r="I548" s="4"/>
      <c r="J548" s="5"/>
      <c r="K548" s="5"/>
      <c r="L548" s="6"/>
    </row>
    <row r="549" spans="3:12" s="1" customFormat="1" x14ac:dyDescent="0.45">
      <c r="C549" s="2"/>
      <c r="D549" s="3"/>
      <c r="E549" s="3"/>
      <c r="F549" s="3"/>
      <c r="I549" s="4"/>
      <c r="J549" s="5"/>
      <c r="K549" s="5"/>
      <c r="L549" s="6"/>
    </row>
    <row r="550" spans="3:12" s="1" customFormat="1" x14ac:dyDescent="0.45">
      <c r="C550" s="2"/>
      <c r="D550" s="3"/>
      <c r="E550" s="3"/>
      <c r="F550" s="3"/>
      <c r="I550" s="4"/>
      <c r="J550" s="5"/>
      <c r="K550" s="5"/>
      <c r="L550" s="6"/>
    </row>
    <row r="551" spans="3:12" s="1" customFormat="1" x14ac:dyDescent="0.45">
      <c r="C551" s="2"/>
      <c r="D551" s="3"/>
      <c r="E551" s="3"/>
      <c r="F551" s="3"/>
      <c r="I551" s="4"/>
      <c r="J551" s="5"/>
      <c r="K551" s="5"/>
      <c r="L551" s="6"/>
    </row>
    <row r="552" spans="3:12" s="1" customFormat="1" x14ac:dyDescent="0.45">
      <c r="C552" s="2"/>
      <c r="D552" s="3"/>
      <c r="E552" s="3"/>
      <c r="F552" s="3"/>
      <c r="I552" s="4"/>
      <c r="J552" s="5"/>
      <c r="K552" s="5"/>
      <c r="L552" s="6"/>
    </row>
    <row r="553" spans="3:12" s="1" customFormat="1" x14ac:dyDescent="0.45">
      <c r="C553" s="2"/>
      <c r="D553" s="3"/>
      <c r="E553" s="3"/>
      <c r="F553" s="3"/>
      <c r="I553" s="4"/>
      <c r="J553" s="5"/>
      <c r="K553" s="5"/>
      <c r="L553" s="6"/>
    </row>
    <row r="554" spans="3:12" s="1" customFormat="1" x14ac:dyDescent="0.45">
      <c r="C554" s="2"/>
      <c r="D554" s="3"/>
      <c r="E554" s="3"/>
      <c r="F554" s="3"/>
      <c r="I554" s="4"/>
      <c r="J554" s="5"/>
      <c r="K554" s="5"/>
      <c r="L554" s="6"/>
    </row>
    <row r="555" spans="3:12" s="1" customFormat="1" x14ac:dyDescent="0.45">
      <c r="C555" s="2"/>
      <c r="D555" s="3"/>
      <c r="E555" s="3"/>
      <c r="F555" s="3"/>
      <c r="I555" s="4"/>
      <c r="J555" s="5"/>
      <c r="K555" s="5"/>
      <c r="L555" s="6"/>
    </row>
    <row r="556" spans="3:12" s="1" customFormat="1" x14ac:dyDescent="0.45">
      <c r="C556" s="2"/>
      <c r="D556" s="3"/>
      <c r="E556" s="3"/>
      <c r="F556" s="3"/>
      <c r="I556" s="4"/>
      <c r="J556" s="5"/>
      <c r="K556" s="5"/>
      <c r="L556" s="6"/>
    </row>
    <row r="557" spans="3:12" s="1" customFormat="1" x14ac:dyDescent="0.45">
      <c r="C557" s="2"/>
      <c r="D557" s="3"/>
      <c r="E557" s="3"/>
      <c r="F557" s="3"/>
      <c r="I557" s="4"/>
      <c r="J557" s="5"/>
      <c r="K557" s="5"/>
      <c r="L557" s="6"/>
    </row>
    <row r="558" spans="3:12" s="1" customFormat="1" x14ac:dyDescent="0.45">
      <c r="C558" s="2"/>
      <c r="D558" s="3"/>
      <c r="E558" s="3"/>
      <c r="F558" s="3"/>
      <c r="I558" s="4"/>
      <c r="J558" s="5"/>
      <c r="K558" s="5"/>
      <c r="L558" s="6"/>
    </row>
    <row r="559" spans="3:12" s="1" customFormat="1" x14ac:dyDescent="0.45">
      <c r="C559" s="2"/>
      <c r="D559" s="3"/>
      <c r="E559" s="3"/>
      <c r="F559" s="3"/>
      <c r="I559" s="4"/>
      <c r="J559" s="5"/>
      <c r="K559" s="5"/>
      <c r="L559" s="6"/>
    </row>
    <row r="560" spans="3:12" s="1" customFormat="1" x14ac:dyDescent="0.45">
      <c r="C560" s="2"/>
      <c r="D560" s="3"/>
      <c r="E560" s="3"/>
      <c r="F560" s="3"/>
      <c r="I560" s="4"/>
      <c r="J560" s="5"/>
      <c r="K560" s="5"/>
      <c r="L560" s="6"/>
    </row>
    <row r="561" spans="3:12" s="1" customFormat="1" x14ac:dyDescent="0.45">
      <c r="C561" s="2"/>
      <c r="D561" s="3"/>
      <c r="E561" s="3"/>
      <c r="F561" s="3"/>
      <c r="I561" s="4"/>
      <c r="J561" s="5"/>
      <c r="K561" s="5"/>
      <c r="L561" s="6"/>
    </row>
    <row r="562" spans="3:12" s="1" customFormat="1" x14ac:dyDescent="0.45">
      <c r="C562" s="2"/>
      <c r="D562" s="3"/>
      <c r="E562" s="3"/>
      <c r="F562" s="3"/>
      <c r="I562" s="4"/>
      <c r="J562" s="5"/>
      <c r="K562" s="5"/>
      <c r="L562" s="6"/>
    </row>
    <row r="563" spans="3:12" s="1" customFormat="1" x14ac:dyDescent="0.45">
      <c r="C563" s="2"/>
      <c r="D563" s="3"/>
      <c r="E563" s="3"/>
      <c r="F563" s="3"/>
      <c r="I563" s="4"/>
      <c r="J563" s="5"/>
      <c r="K563" s="5"/>
      <c r="L563" s="6"/>
    </row>
    <row r="564" spans="3:12" s="1" customFormat="1" x14ac:dyDescent="0.45">
      <c r="C564" s="2"/>
      <c r="D564" s="3"/>
      <c r="E564" s="3"/>
      <c r="F564" s="3"/>
      <c r="I564" s="4"/>
      <c r="J564" s="5"/>
      <c r="K564" s="5"/>
      <c r="L564" s="6"/>
    </row>
    <row r="565" spans="3:12" s="1" customFormat="1" x14ac:dyDescent="0.45">
      <c r="C565" s="2"/>
      <c r="D565" s="3"/>
      <c r="E565" s="3"/>
      <c r="F565" s="3"/>
      <c r="I565" s="4"/>
      <c r="J565" s="5"/>
      <c r="K565" s="5"/>
      <c r="L565" s="6"/>
    </row>
    <row r="566" spans="3:12" s="1" customFormat="1" x14ac:dyDescent="0.45">
      <c r="C566" s="2"/>
      <c r="D566" s="3"/>
      <c r="E566" s="3"/>
      <c r="F566" s="3"/>
      <c r="I566" s="4"/>
      <c r="J566" s="5"/>
      <c r="K566" s="5"/>
      <c r="L566" s="6"/>
    </row>
    <row r="567" spans="3:12" s="1" customFormat="1" x14ac:dyDescent="0.45">
      <c r="C567" s="2"/>
      <c r="D567" s="3"/>
      <c r="E567" s="3"/>
      <c r="F567" s="3"/>
      <c r="I567" s="4"/>
      <c r="J567" s="5"/>
      <c r="K567" s="5"/>
      <c r="L567" s="6"/>
    </row>
    <row r="568" spans="3:12" s="1" customFormat="1" x14ac:dyDescent="0.45">
      <c r="C568" s="2"/>
      <c r="D568" s="3"/>
      <c r="E568" s="3"/>
      <c r="F568" s="3"/>
      <c r="I568" s="4"/>
      <c r="J568" s="5"/>
      <c r="K568" s="5"/>
      <c r="L568" s="6"/>
    </row>
    <row r="569" spans="3:12" s="1" customFormat="1" x14ac:dyDescent="0.45">
      <c r="C569" s="2"/>
      <c r="D569" s="3"/>
      <c r="E569" s="3"/>
      <c r="F569" s="3"/>
      <c r="I569" s="4"/>
      <c r="J569" s="5"/>
      <c r="K569" s="5"/>
      <c r="L569" s="6"/>
    </row>
    <row r="570" spans="3:12" s="1" customFormat="1" x14ac:dyDescent="0.45">
      <c r="C570" s="2"/>
      <c r="D570" s="3"/>
      <c r="E570" s="3"/>
      <c r="F570" s="3"/>
      <c r="I570" s="4"/>
      <c r="J570" s="5"/>
      <c r="K570" s="5"/>
      <c r="L570" s="6"/>
    </row>
    <row r="571" spans="3:12" s="1" customFormat="1" x14ac:dyDescent="0.45">
      <c r="C571" s="2"/>
      <c r="D571" s="3"/>
      <c r="E571" s="3"/>
      <c r="F571" s="3"/>
      <c r="I571" s="4"/>
      <c r="J571" s="5"/>
      <c r="K571" s="5"/>
      <c r="L571" s="6"/>
    </row>
    <row r="572" spans="3:12" s="1" customFormat="1" x14ac:dyDescent="0.45">
      <c r="C572" s="2"/>
      <c r="D572" s="3"/>
      <c r="E572" s="3"/>
      <c r="F572" s="3"/>
      <c r="I572" s="4"/>
      <c r="J572" s="5"/>
      <c r="K572" s="5"/>
      <c r="L572" s="6"/>
    </row>
    <row r="573" spans="3:12" s="1" customFormat="1" x14ac:dyDescent="0.45">
      <c r="C573" s="2"/>
      <c r="D573" s="3"/>
      <c r="E573" s="3"/>
      <c r="F573" s="3"/>
      <c r="I573" s="4"/>
      <c r="J573" s="5"/>
      <c r="K573" s="5"/>
      <c r="L573" s="6"/>
    </row>
    <row r="574" spans="3:12" s="1" customFormat="1" x14ac:dyDescent="0.45">
      <c r="C574" s="2"/>
      <c r="D574" s="3"/>
      <c r="E574" s="3"/>
      <c r="F574" s="3"/>
      <c r="I574" s="4"/>
      <c r="J574" s="5"/>
      <c r="K574" s="5"/>
      <c r="L574" s="6"/>
    </row>
    <row r="575" spans="3:12" s="1" customFormat="1" x14ac:dyDescent="0.45">
      <c r="C575" s="2"/>
      <c r="D575" s="3"/>
      <c r="E575" s="3"/>
      <c r="F575" s="3"/>
      <c r="I575" s="4"/>
      <c r="J575" s="5"/>
      <c r="K575" s="5"/>
      <c r="L575" s="6"/>
    </row>
    <row r="576" spans="3:12" s="1" customFormat="1" x14ac:dyDescent="0.45">
      <c r="C576" s="2"/>
      <c r="D576" s="3"/>
      <c r="E576" s="3"/>
      <c r="F576" s="3"/>
      <c r="I576" s="4"/>
      <c r="J576" s="5"/>
      <c r="K576" s="5"/>
      <c r="L576" s="6"/>
    </row>
    <row r="577" spans="3:12" s="1" customFormat="1" x14ac:dyDescent="0.45">
      <c r="C577" s="2"/>
      <c r="D577" s="3"/>
      <c r="E577" s="3"/>
      <c r="F577" s="3"/>
      <c r="I577" s="4"/>
      <c r="J577" s="5"/>
      <c r="K577" s="5"/>
      <c r="L577" s="6"/>
    </row>
    <row r="578" spans="3:12" s="1" customFormat="1" x14ac:dyDescent="0.45">
      <c r="C578" s="2"/>
      <c r="D578" s="3"/>
      <c r="E578" s="3"/>
      <c r="F578" s="3"/>
      <c r="I578" s="4"/>
      <c r="J578" s="5"/>
      <c r="K578" s="5"/>
      <c r="L578" s="6"/>
    </row>
    <row r="579" spans="3:12" s="1" customFormat="1" x14ac:dyDescent="0.45">
      <c r="C579" s="2"/>
      <c r="D579" s="3"/>
      <c r="E579" s="3"/>
      <c r="F579" s="3"/>
      <c r="I579" s="4"/>
      <c r="J579" s="5"/>
      <c r="K579" s="5"/>
      <c r="L579" s="6"/>
    </row>
    <row r="580" spans="3:12" s="1" customFormat="1" x14ac:dyDescent="0.45">
      <c r="C580" s="2"/>
      <c r="D580" s="3"/>
      <c r="E580" s="3"/>
      <c r="F580" s="3"/>
      <c r="I580" s="4"/>
      <c r="J580" s="5"/>
      <c r="K580" s="5"/>
      <c r="L580" s="6"/>
    </row>
    <row r="581" spans="3:12" s="1" customFormat="1" x14ac:dyDescent="0.45">
      <c r="C581" s="2"/>
      <c r="D581" s="3"/>
      <c r="E581" s="3"/>
      <c r="F581" s="3"/>
      <c r="I581" s="4"/>
      <c r="J581" s="5"/>
      <c r="K581" s="5"/>
      <c r="L581" s="6"/>
    </row>
    <row r="582" spans="3:12" s="1" customFormat="1" x14ac:dyDescent="0.45">
      <c r="C582" s="2"/>
      <c r="D582" s="3"/>
      <c r="E582" s="3"/>
      <c r="F582" s="3"/>
      <c r="I582" s="4"/>
      <c r="J582" s="5"/>
      <c r="K582" s="5"/>
      <c r="L582" s="6"/>
    </row>
    <row r="583" spans="3:12" s="1" customFormat="1" x14ac:dyDescent="0.45">
      <c r="C583" s="2"/>
      <c r="D583" s="3"/>
      <c r="E583" s="3"/>
      <c r="F583" s="3"/>
      <c r="I583" s="4"/>
      <c r="J583" s="5"/>
      <c r="K583" s="5"/>
      <c r="L583" s="6"/>
    </row>
    <row r="584" spans="3:12" s="1" customFormat="1" x14ac:dyDescent="0.45">
      <c r="C584" s="2"/>
      <c r="D584" s="3"/>
      <c r="E584" s="3"/>
      <c r="F584" s="3"/>
      <c r="I584" s="4"/>
      <c r="J584" s="5"/>
      <c r="K584" s="5"/>
      <c r="L584" s="6"/>
    </row>
    <row r="585" spans="3:12" s="1" customFormat="1" x14ac:dyDescent="0.45">
      <c r="C585" s="2"/>
      <c r="D585" s="3"/>
      <c r="E585" s="3"/>
      <c r="F585" s="3"/>
      <c r="I585" s="4"/>
      <c r="J585" s="5"/>
      <c r="K585" s="5"/>
      <c r="L585" s="6"/>
    </row>
    <row r="586" spans="3:12" s="1" customFormat="1" x14ac:dyDescent="0.45">
      <c r="C586" s="2"/>
      <c r="D586" s="3"/>
      <c r="E586" s="3"/>
      <c r="F586" s="3"/>
      <c r="I586" s="4"/>
      <c r="J586" s="5"/>
      <c r="K586" s="5"/>
      <c r="L586" s="6"/>
    </row>
    <row r="587" spans="3:12" s="1" customFormat="1" x14ac:dyDescent="0.45">
      <c r="C587" s="2"/>
      <c r="D587" s="3"/>
      <c r="E587" s="3"/>
      <c r="F587" s="3"/>
      <c r="I587" s="4"/>
      <c r="J587" s="5"/>
      <c r="K587" s="5"/>
      <c r="L587" s="6"/>
    </row>
    <row r="588" spans="3:12" s="1" customFormat="1" x14ac:dyDescent="0.45">
      <c r="C588" s="2"/>
      <c r="D588" s="3"/>
      <c r="E588" s="3"/>
      <c r="F588" s="3"/>
      <c r="I588" s="4"/>
      <c r="J588" s="5"/>
      <c r="K588" s="5"/>
      <c r="L588" s="6"/>
    </row>
    <row r="589" spans="3:12" s="1" customFormat="1" x14ac:dyDescent="0.45">
      <c r="C589" s="2"/>
      <c r="D589" s="3"/>
      <c r="E589" s="3"/>
      <c r="F589" s="3"/>
      <c r="I589" s="4"/>
      <c r="J589" s="5"/>
      <c r="K589" s="5"/>
      <c r="L589" s="6"/>
    </row>
    <row r="590" spans="3:12" s="1" customFormat="1" x14ac:dyDescent="0.45">
      <c r="C590" s="2"/>
      <c r="D590" s="3"/>
      <c r="E590" s="3"/>
      <c r="F590" s="3"/>
      <c r="I590" s="4"/>
      <c r="J590" s="5"/>
      <c r="K590" s="5"/>
      <c r="L590" s="6"/>
    </row>
    <row r="591" spans="3:12" s="1" customFormat="1" x14ac:dyDescent="0.45">
      <c r="C591" s="2"/>
      <c r="D591" s="3"/>
      <c r="E591" s="3"/>
      <c r="F591" s="3"/>
      <c r="I591" s="4"/>
      <c r="J591" s="5"/>
      <c r="K591" s="5"/>
      <c r="L591" s="6"/>
    </row>
    <row r="592" spans="3:12" s="1" customFormat="1" x14ac:dyDescent="0.45">
      <c r="C592" s="2"/>
      <c r="D592" s="3"/>
      <c r="E592" s="3"/>
      <c r="F592" s="3"/>
      <c r="I592" s="4"/>
      <c r="J592" s="5"/>
      <c r="K592" s="5"/>
      <c r="L592" s="6"/>
    </row>
    <row r="593" spans="3:12" s="1" customFormat="1" x14ac:dyDescent="0.45">
      <c r="C593" s="2"/>
      <c r="D593" s="3"/>
      <c r="E593" s="3"/>
      <c r="F593" s="3"/>
      <c r="I593" s="4"/>
      <c r="J593" s="5"/>
      <c r="K593" s="5"/>
      <c r="L593" s="6"/>
    </row>
    <row r="594" spans="3:12" s="1" customFormat="1" x14ac:dyDescent="0.45">
      <c r="C594" s="2"/>
      <c r="D594" s="3"/>
      <c r="E594" s="3"/>
      <c r="F594" s="3"/>
      <c r="I594" s="4"/>
      <c r="J594" s="5"/>
      <c r="K594" s="5"/>
      <c r="L594" s="6"/>
    </row>
    <row r="595" spans="3:12" s="1" customFormat="1" x14ac:dyDescent="0.45">
      <c r="C595" s="2"/>
      <c r="D595" s="3"/>
      <c r="E595" s="3"/>
      <c r="F595" s="3"/>
      <c r="I595" s="4"/>
      <c r="J595" s="5"/>
      <c r="K595" s="5"/>
      <c r="L595" s="6"/>
    </row>
    <row r="596" spans="3:12" s="1" customFormat="1" x14ac:dyDescent="0.45">
      <c r="C596" s="2"/>
      <c r="D596" s="3"/>
      <c r="E596" s="3"/>
      <c r="F596" s="3"/>
      <c r="I596" s="4"/>
      <c r="J596" s="5"/>
      <c r="K596" s="5"/>
      <c r="L596" s="6"/>
    </row>
    <row r="597" spans="3:12" s="1" customFormat="1" x14ac:dyDescent="0.45">
      <c r="C597" s="2"/>
      <c r="D597" s="3"/>
      <c r="E597" s="3"/>
      <c r="F597" s="3"/>
      <c r="I597" s="4"/>
      <c r="J597" s="5"/>
      <c r="K597" s="5"/>
      <c r="L597" s="6"/>
    </row>
    <row r="598" spans="3:12" s="1" customFormat="1" x14ac:dyDescent="0.45">
      <c r="C598" s="2"/>
      <c r="D598" s="3"/>
      <c r="E598" s="3"/>
      <c r="F598" s="3"/>
      <c r="I598" s="4"/>
      <c r="J598" s="5"/>
      <c r="K598" s="5"/>
      <c r="L598" s="6"/>
    </row>
    <row r="599" spans="3:12" s="1" customFormat="1" x14ac:dyDescent="0.45">
      <c r="C599" s="2"/>
      <c r="D599" s="3"/>
      <c r="E599" s="3"/>
      <c r="F599" s="3"/>
      <c r="I599" s="4"/>
      <c r="J599" s="5"/>
      <c r="K599" s="5"/>
      <c r="L599" s="6"/>
    </row>
    <row r="600" spans="3:12" s="1" customFormat="1" x14ac:dyDescent="0.45">
      <c r="C600" s="2"/>
      <c r="D600" s="3"/>
      <c r="E600" s="3"/>
      <c r="F600" s="3"/>
      <c r="I600" s="4"/>
      <c r="J600" s="5"/>
      <c r="K600" s="5"/>
      <c r="L600" s="6"/>
    </row>
    <row r="601" spans="3:12" s="1" customFormat="1" x14ac:dyDescent="0.45">
      <c r="C601" s="2"/>
      <c r="D601" s="3"/>
      <c r="E601" s="3"/>
      <c r="F601" s="3"/>
      <c r="I601" s="4"/>
      <c r="J601" s="5"/>
      <c r="K601" s="5"/>
      <c r="L601" s="6"/>
    </row>
    <row r="602" spans="3:12" s="1" customFormat="1" x14ac:dyDescent="0.45">
      <c r="C602" s="2"/>
      <c r="D602" s="3"/>
      <c r="E602" s="3"/>
      <c r="F602" s="3"/>
      <c r="I602" s="4"/>
      <c r="J602" s="5"/>
      <c r="K602" s="5"/>
      <c r="L602" s="6"/>
    </row>
    <row r="603" spans="3:12" s="1" customFormat="1" x14ac:dyDescent="0.45">
      <c r="C603" s="2"/>
      <c r="D603" s="3"/>
      <c r="E603" s="3"/>
      <c r="F603" s="3"/>
      <c r="I603" s="4"/>
      <c r="J603" s="5"/>
      <c r="K603" s="5"/>
      <c r="L603" s="6"/>
    </row>
    <row r="604" spans="3:12" s="1" customFormat="1" x14ac:dyDescent="0.45">
      <c r="C604" s="2"/>
      <c r="D604" s="3"/>
      <c r="E604" s="3"/>
      <c r="F604" s="3"/>
      <c r="I604" s="4"/>
      <c r="J604" s="5"/>
      <c r="K604" s="5"/>
      <c r="L604" s="6"/>
    </row>
    <row r="605" spans="3:12" s="1" customFormat="1" x14ac:dyDescent="0.45">
      <c r="C605" s="2"/>
      <c r="D605" s="3"/>
      <c r="E605" s="3"/>
      <c r="F605" s="3"/>
      <c r="I605" s="4"/>
      <c r="J605" s="5"/>
      <c r="K605" s="5"/>
      <c r="L605" s="6"/>
    </row>
    <row r="606" spans="3:12" s="1" customFormat="1" x14ac:dyDescent="0.45">
      <c r="C606" s="2"/>
      <c r="D606" s="3"/>
      <c r="E606" s="3"/>
      <c r="F606" s="3"/>
      <c r="I606" s="4"/>
      <c r="J606" s="5"/>
      <c r="K606" s="5"/>
      <c r="L606" s="6"/>
    </row>
    <row r="607" spans="3:12" s="1" customFormat="1" x14ac:dyDescent="0.45">
      <c r="C607" s="2"/>
      <c r="D607" s="3"/>
      <c r="E607" s="3"/>
      <c r="F607" s="3"/>
      <c r="I607" s="4"/>
      <c r="J607" s="5"/>
      <c r="K607" s="5"/>
      <c r="L607" s="6"/>
    </row>
    <row r="608" spans="3:12" s="1" customFormat="1" x14ac:dyDescent="0.45">
      <c r="C608" s="2"/>
      <c r="D608" s="3"/>
      <c r="E608" s="3"/>
      <c r="F608" s="3"/>
      <c r="I608" s="4"/>
      <c r="J608" s="5"/>
      <c r="K608" s="5"/>
      <c r="L608" s="6"/>
    </row>
    <row r="609" spans="3:12" s="1" customFormat="1" x14ac:dyDescent="0.45">
      <c r="C609" s="2"/>
      <c r="D609" s="3"/>
      <c r="E609" s="3"/>
      <c r="F609" s="3"/>
      <c r="I609" s="4"/>
      <c r="J609" s="5"/>
      <c r="K609" s="5"/>
      <c r="L609" s="6"/>
    </row>
    <row r="610" spans="3:12" s="1" customFormat="1" x14ac:dyDescent="0.45">
      <c r="C610" s="2"/>
      <c r="D610" s="3"/>
      <c r="E610" s="3"/>
      <c r="F610" s="3"/>
      <c r="I610" s="4"/>
      <c r="J610" s="5"/>
      <c r="K610" s="5"/>
      <c r="L610" s="6"/>
    </row>
    <row r="611" spans="3:12" s="1" customFormat="1" x14ac:dyDescent="0.45">
      <c r="C611" s="2"/>
      <c r="D611" s="3"/>
      <c r="E611" s="3"/>
      <c r="F611" s="3"/>
      <c r="I611" s="4"/>
      <c r="J611" s="5"/>
      <c r="K611" s="5"/>
      <c r="L611" s="6"/>
    </row>
    <row r="612" spans="3:12" s="1" customFormat="1" x14ac:dyDescent="0.45">
      <c r="C612" s="2"/>
      <c r="D612" s="3"/>
      <c r="E612" s="3"/>
      <c r="F612" s="3"/>
      <c r="I612" s="4"/>
      <c r="J612" s="5"/>
      <c r="K612" s="5"/>
      <c r="L612" s="6"/>
    </row>
    <row r="613" spans="3:12" s="1" customFormat="1" x14ac:dyDescent="0.45">
      <c r="C613" s="2"/>
      <c r="D613" s="3"/>
      <c r="E613" s="3"/>
      <c r="F613" s="3"/>
      <c r="I613" s="4"/>
      <c r="J613" s="5"/>
      <c r="K613" s="5"/>
      <c r="L613" s="6"/>
    </row>
    <row r="614" spans="3:12" s="1" customFormat="1" x14ac:dyDescent="0.45">
      <c r="C614" s="2"/>
      <c r="D614" s="3"/>
      <c r="E614" s="3"/>
      <c r="F614" s="3"/>
      <c r="I614" s="4"/>
      <c r="J614" s="5"/>
      <c r="K614" s="5"/>
      <c r="L614" s="6"/>
    </row>
    <row r="615" spans="3:12" s="1" customFormat="1" x14ac:dyDescent="0.45">
      <c r="C615" s="2"/>
      <c r="D615" s="3"/>
      <c r="E615" s="3"/>
      <c r="F615" s="3"/>
      <c r="I615" s="4"/>
      <c r="J615" s="5"/>
      <c r="K615" s="5"/>
      <c r="L615" s="6"/>
    </row>
    <row r="616" spans="3:12" s="1" customFormat="1" x14ac:dyDescent="0.45">
      <c r="C616" s="2"/>
      <c r="D616" s="3"/>
      <c r="E616" s="3"/>
      <c r="F616" s="3"/>
      <c r="I616" s="4"/>
      <c r="J616" s="5"/>
      <c r="K616" s="5"/>
      <c r="L616" s="6"/>
    </row>
    <row r="617" spans="3:12" s="1" customFormat="1" x14ac:dyDescent="0.45">
      <c r="C617" s="2"/>
      <c r="D617" s="3"/>
      <c r="E617" s="3"/>
      <c r="F617" s="3"/>
      <c r="I617" s="4"/>
      <c r="J617" s="5"/>
      <c r="K617" s="5"/>
      <c r="L617" s="6"/>
    </row>
    <row r="618" spans="3:12" s="1" customFormat="1" x14ac:dyDescent="0.45">
      <c r="C618" s="2"/>
      <c r="D618" s="3"/>
      <c r="E618" s="3"/>
      <c r="F618" s="3"/>
      <c r="I618" s="4"/>
      <c r="J618" s="5"/>
      <c r="K618" s="5"/>
      <c r="L618" s="6"/>
    </row>
    <row r="619" spans="3:12" s="1" customFormat="1" x14ac:dyDescent="0.45">
      <c r="C619" s="2"/>
      <c r="D619" s="3"/>
      <c r="E619" s="3"/>
      <c r="F619" s="3"/>
      <c r="I619" s="4"/>
      <c r="J619" s="5"/>
      <c r="K619" s="5"/>
      <c r="L619" s="6"/>
    </row>
    <row r="620" spans="3:12" s="1" customFormat="1" x14ac:dyDescent="0.45">
      <c r="C620" s="2"/>
      <c r="D620" s="3"/>
      <c r="E620" s="3"/>
      <c r="F620" s="3"/>
      <c r="I620" s="4"/>
      <c r="J620" s="5"/>
      <c r="K620" s="5"/>
      <c r="L620" s="6"/>
    </row>
    <row r="621" spans="3:12" s="1" customFormat="1" x14ac:dyDescent="0.45">
      <c r="C621" s="2"/>
      <c r="D621" s="3"/>
      <c r="E621" s="3"/>
      <c r="F621" s="3"/>
      <c r="I621" s="4"/>
      <c r="J621" s="5"/>
      <c r="K621" s="5"/>
      <c r="L621" s="6"/>
    </row>
    <row r="622" spans="3:12" s="1" customFormat="1" x14ac:dyDescent="0.45">
      <c r="C622" s="2"/>
      <c r="D622" s="3"/>
      <c r="E622" s="3"/>
      <c r="F622" s="3"/>
      <c r="I622" s="4"/>
      <c r="J622" s="5"/>
      <c r="K622" s="5"/>
      <c r="L622" s="6"/>
    </row>
    <row r="623" spans="3:12" s="1" customFormat="1" x14ac:dyDescent="0.45">
      <c r="C623" s="2"/>
      <c r="D623" s="3"/>
      <c r="E623" s="3"/>
      <c r="F623" s="3"/>
      <c r="I623" s="4"/>
      <c r="J623" s="5"/>
      <c r="K623" s="5"/>
      <c r="L623" s="6"/>
    </row>
    <row r="624" spans="3:12" s="1" customFormat="1" x14ac:dyDescent="0.45">
      <c r="C624" s="2"/>
      <c r="D624" s="3"/>
      <c r="E624" s="3"/>
      <c r="F624" s="3"/>
      <c r="I624" s="4"/>
      <c r="J624" s="5"/>
      <c r="K624" s="5"/>
      <c r="L624" s="6"/>
    </row>
    <row r="625" spans="3:12" s="1" customFormat="1" x14ac:dyDescent="0.45">
      <c r="C625" s="2"/>
      <c r="D625" s="3"/>
      <c r="E625" s="3"/>
      <c r="F625" s="3"/>
      <c r="I625" s="4"/>
      <c r="J625" s="5"/>
      <c r="K625" s="5"/>
      <c r="L625" s="6"/>
    </row>
    <row r="626" spans="3:12" s="1" customFormat="1" x14ac:dyDescent="0.45">
      <c r="C626" s="2"/>
      <c r="D626" s="3"/>
      <c r="E626" s="3"/>
      <c r="F626" s="3"/>
      <c r="I626" s="4"/>
      <c r="J626" s="5"/>
      <c r="K626" s="5"/>
      <c r="L626" s="6"/>
    </row>
    <row r="627" spans="3:12" s="1" customFormat="1" x14ac:dyDescent="0.45">
      <c r="C627" s="2"/>
      <c r="D627" s="3"/>
      <c r="E627" s="3"/>
      <c r="F627" s="3"/>
      <c r="I627" s="4"/>
      <c r="J627" s="5"/>
      <c r="K627" s="5"/>
      <c r="L627" s="6"/>
    </row>
    <row r="628" spans="3:12" s="1" customFormat="1" x14ac:dyDescent="0.45">
      <c r="C628" s="2"/>
      <c r="D628" s="3"/>
      <c r="E628" s="3"/>
      <c r="F628" s="3"/>
      <c r="I628" s="4"/>
      <c r="J628" s="5"/>
      <c r="K628" s="5"/>
      <c r="L628" s="6"/>
    </row>
    <row r="629" spans="3:12" s="1" customFormat="1" x14ac:dyDescent="0.45">
      <c r="C629" s="2"/>
      <c r="D629" s="3"/>
      <c r="E629" s="3"/>
      <c r="F629" s="3"/>
      <c r="I629" s="4"/>
      <c r="J629" s="5"/>
      <c r="K629" s="5"/>
      <c r="L629" s="6"/>
    </row>
    <row r="630" spans="3:12" s="1" customFormat="1" x14ac:dyDescent="0.45">
      <c r="C630" s="2"/>
      <c r="D630" s="3"/>
      <c r="E630" s="3"/>
      <c r="F630" s="3"/>
      <c r="I630" s="4"/>
      <c r="J630" s="5"/>
      <c r="K630" s="5"/>
      <c r="L630" s="6"/>
    </row>
    <row r="631" spans="3:12" s="1" customFormat="1" x14ac:dyDescent="0.45">
      <c r="C631" s="2"/>
      <c r="D631" s="3"/>
      <c r="E631" s="3"/>
      <c r="F631" s="3"/>
      <c r="I631" s="4"/>
      <c r="J631" s="5"/>
      <c r="K631" s="5"/>
      <c r="L631" s="6"/>
    </row>
    <row r="632" spans="3:12" s="1" customFormat="1" x14ac:dyDescent="0.45">
      <c r="C632" s="2"/>
      <c r="D632" s="3"/>
      <c r="E632" s="3"/>
      <c r="F632" s="3"/>
      <c r="I632" s="4"/>
      <c r="J632" s="5"/>
      <c r="K632" s="5"/>
      <c r="L632" s="6"/>
    </row>
    <row r="633" spans="3:12" s="1" customFormat="1" x14ac:dyDescent="0.45">
      <c r="C633" s="2"/>
      <c r="D633" s="3"/>
      <c r="E633" s="3"/>
      <c r="F633" s="3"/>
      <c r="I633" s="4"/>
      <c r="J633" s="5"/>
      <c r="K633" s="5"/>
      <c r="L633" s="6"/>
    </row>
    <row r="634" spans="3:12" s="1" customFormat="1" x14ac:dyDescent="0.45">
      <c r="C634" s="2"/>
      <c r="D634" s="3"/>
      <c r="E634" s="3"/>
      <c r="F634" s="3"/>
      <c r="I634" s="4"/>
      <c r="J634" s="5"/>
      <c r="K634" s="5"/>
      <c r="L634" s="6"/>
    </row>
    <row r="635" spans="3:12" s="1" customFormat="1" x14ac:dyDescent="0.45">
      <c r="C635" s="2"/>
      <c r="D635" s="3"/>
      <c r="E635" s="3"/>
      <c r="F635" s="3"/>
      <c r="I635" s="4"/>
      <c r="J635" s="5"/>
      <c r="K635" s="5"/>
      <c r="L635" s="6"/>
    </row>
    <row r="636" spans="3:12" s="1" customFormat="1" x14ac:dyDescent="0.45">
      <c r="C636" s="2"/>
      <c r="D636" s="3"/>
      <c r="E636" s="3"/>
      <c r="F636" s="3"/>
      <c r="I636" s="4"/>
      <c r="J636" s="5"/>
      <c r="K636" s="5"/>
      <c r="L636" s="6"/>
    </row>
    <row r="637" spans="3:12" s="1" customFormat="1" x14ac:dyDescent="0.45">
      <c r="C637" s="2"/>
      <c r="D637" s="3"/>
      <c r="E637" s="3"/>
      <c r="F637" s="3"/>
      <c r="I637" s="4"/>
      <c r="J637" s="5"/>
      <c r="K637" s="5"/>
      <c r="L637" s="6"/>
    </row>
    <row r="638" spans="3:12" s="1" customFormat="1" x14ac:dyDescent="0.45">
      <c r="C638" s="2"/>
      <c r="D638" s="3"/>
      <c r="E638" s="3"/>
      <c r="F638" s="3"/>
      <c r="I638" s="4"/>
      <c r="J638" s="5"/>
      <c r="K638" s="5"/>
      <c r="L638" s="6"/>
    </row>
    <row r="639" spans="3:12" s="1" customFormat="1" x14ac:dyDescent="0.45">
      <c r="C639" s="2"/>
      <c r="D639" s="3"/>
      <c r="E639" s="3"/>
      <c r="F639" s="3"/>
      <c r="I639" s="4"/>
      <c r="J639" s="5"/>
      <c r="K639" s="5"/>
      <c r="L639" s="6"/>
    </row>
    <row r="640" spans="3:12" s="1" customFormat="1" x14ac:dyDescent="0.45">
      <c r="C640" s="2"/>
      <c r="D640" s="3"/>
      <c r="E640" s="3"/>
      <c r="F640" s="3"/>
      <c r="I640" s="4"/>
      <c r="J640" s="5"/>
      <c r="K640" s="5"/>
      <c r="L640" s="6"/>
    </row>
    <row r="641" spans="3:12" s="1" customFormat="1" x14ac:dyDescent="0.45">
      <c r="C641" s="2"/>
      <c r="D641" s="3"/>
      <c r="E641" s="3"/>
      <c r="F641" s="3"/>
      <c r="I641" s="4"/>
      <c r="J641" s="5"/>
      <c r="K641" s="5"/>
      <c r="L641" s="6"/>
    </row>
    <row r="642" spans="3:12" s="1" customFormat="1" x14ac:dyDescent="0.45">
      <c r="C642" s="2"/>
      <c r="D642" s="3"/>
      <c r="E642" s="3"/>
      <c r="F642" s="3"/>
      <c r="I642" s="4"/>
      <c r="J642" s="5"/>
      <c r="K642" s="5"/>
      <c r="L642" s="6"/>
    </row>
    <row r="643" spans="3:12" s="1" customFormat="1" x14ac:dyDescent="0.45">
      <c r="C643" s="2"/>
      <c r="D643" s="3"/>
      <c r="E643" s="3"/>
      <c r="F643" s="3"/>
      <c r="I643" s="4"/>
      <c r="J643" s="5"/>
      <c r="K643" s="5"/>
      <c r="L643" s="6"/>
    </row>
    <row r="644" spans="3:12" s="1" customFormat="1" x14ac:dyDescent="0.45">
      <c r="C644" s="2"/>
      <c r="D644" s="3"/>
      <c r="E644" s="3"/>
      <c r="F644" s="3"/>
      <c r="I644" s="4"/>
      <c r="J644" s="5"/>
      <c r="K644" s="5"/>
      <c r="L644" s="6"/>
    </row>
    <row r="645" spans="3:12" s="1" customFormat="1" x14ac:dyDescent="0.45">
      <c r="C645" s="2"/>
      <c r="D645" s="3"/>
      <c r="E645" s="3"/>
      <c r="F645" s="3"/>
      <c r="I645" s="4"/>
      <c r="J645" s="5"/>
      <c r="K645" s="5"/>
      <c r="L645" s="6"/>
    </row>
    <row r="646" spans="3:12" s="1" customFormat="1" x14ac:dyDescent="0.45">
      <c r="C646" s="2"/>
      <c r="D646" s="3"/>
      <c r="E646" s="3"/>
      <c r="F646" s="3"/>
      <c r="I646" s="4"/>
      <c r="J646" s="5"/>
      <c r="K646" s="5"/>
      <c r="L646" s="6"/>
    </row>
    <row r="647" spans="3:12" s="1" customFormat="1" x14ac:dyDescent="0.45">
      <c r="C647" s="2"/>
      <c r="D647" s="3"/>
      <c r="E647" s="3"/>
      <c r="F647" s="3"/>
      <c r="I647" s="4"/>
      <c r="J647" s="5"/>
      <c r="K647" s="5"/>
      <c r="L647" s="6"/>
    </row>
    <row r="648" spans="3:12" s="1" customFormat="1" x14ac:dyDescent="0.45">
      <c r="C648" s="2"/>
      <c r="D648" s="3"/>
      <c r="E648" s="3"/>
      <c r="F648" s="3"/>
      <c r="I648" s="4"/>
      <c r="J648" s="5"/>
      <c r="K648" s="5"/>
      <c r="L648" s="6"/>
    </row>
    <row r="649" spans="3:12" s="1" customFormat="1" x14ac:dyDescent="0.45">
      <c r="C649" s="2"/>
      <c r="D649" s="3"/>
      <c r="E649" s="3"/>
      <c r="F649" s="3"/>
      <c r="I649" s="4"/>
      <c r="J649" s="5"/>
      <c r="K649" s="5"/>
      <c r="L649" s="6"/>
    </row>
    <row r="650" spans="3:12" s="1" customFormat="1" x14ac:dyDescent="0.45">
      <c r="C650" s="2"/>
      <c r="D650" s="3"/>
      <c r="E650" s="3"/>
      <c r="F650" s="3"/>
      <c r="I650" s="4"/>
      <c r="J650" s="5"/>
      <c r="K650" s="5"/>
      <c r="L650" s="6"/>
    </row>
    <row r="651" spans="3:12" s="1" customFormat="1" x14ac:dyDescent="0.45">
      <c r="C651" s="2"/>
      <c r="D651" s="3"/>
      <c r="E651" s="3"/>
      <c r="F651" s="3"/>
      <c r="I651" s="4"/>
      <c r="J651" s="5"/>
      <c r="K651" s="5"/>
      <c r="L651" s="6"/>
    </row>
    <row r="652" spans="3:12" s="1" customFormat="1" x14ac:dyDescent="0.45">
      <c r="C652" s="2"/>
      <c r="D652" s="3"/>
      <c r="E652" s="3"/>
      <c r="F652" s="3"/>
      <c r="I652" s="4"/>
      <c r="J652" s="5"/>
      <c r="K652" s="5"/>
      <c r="L652" s="6"/>
    </row>
    <row r="653" spans="3:12" s="1" customFormat="1" x14ac:dyDescent="0.45">
      <c r="C653" s="2"/>
      <c r="D653" s="3"/>
      <c r="E653" s="3"/>
      <c r="F653" s="3"/>
      <c r="I653" s="4"/>
      <c r="J653" s="5"/>
      <c r="K653" s="5"/>
      <c r="L653" s="6"/>
    </row>
    <row r="654" spans="3:12" s="1" customFormat="1" x14ac:dyDescent="0.45">
      <c r="C654" s="2"/>
      <c r="D654" s="3"/>
      <c r="E654" s="3"/>
      <c r="F654" s="3"/>
      <c r="I654" s="4"/>
      <c r="J654" s="5"/>
      <c r="K654" s="5"/>
      <c r="L654" s="6"/>
    </row>
    <row r="655" spans="3:12" s="1" customFormat="1" x14ac:dyDescent="0.45">
      <c r="C655" s="2"/>
      <c r="D655" s="3"/>
      <c r="E655" s="3"/>
      <c r="F655" s="3"/>
      <c r="I655" s="4"/>
      <c r="J655" s="5"/>
      <c r="K655" s="5"/>
      <c r="L655" s="6"/>
    </row>
    <row r="656" spans="3:12" s="1" customFormat="1" x14ac:dyDescent="0.45">
      <c r="C656" s="2"/>
      <c r="D656" s="3"/>
      <c r="E656" s="3"/>
      <c r="F656" s="3"/>
      <c r="I656" s="4"/>
      <c r="J656" s="5"/>
      <c r="K656" s="5"/>
      <c r="L656" s="6"/>
    </row>
    <row r="657" spans="3:12" s="1" customFormat="1" x14ac:dyDescent="0.45">
      <c r="C657" s="2"/>
      <c r="D657" s="3"/>
      <c r="E657" s="3"/>
      <c r="F657" s="3"/>
      <c r="I657" s="4"/>
      <c r="J657" s="5"/>
      <c r="K657" s="5"/>
      <c r="L657" s="6"/>
    </row>
    <row r="658" spans="3:12" s="1" customFormat="1" x14ac:dyDescent="0.45">
      <c r="C658" s="2"/>
      <c r="D658" s="3"/>
      <c r="E658" s="3"/>
      <c r="F658" s="3"/>
      <c r="I658" s="4"/>
      <c r="J658" s="5"/>
      <c r="K658" s="5"/>
      <c r="L658" s="6"/>
    </row>
    <row r="659" spans="3:12" s="1" customFormat="1" x14ac:dyDescent="0.45">
      <c r="C659" s="2"/>
      <c r="D659" s="3"/>
      <c r="E659" s="3"/>
      <c r="F659" s="3"/>
      <c r="I659" s="4"/>
      <c r="J659" s="5"/>
      <c r="K659" s="5"/>
      <c r="L659" s="6"/>
    </row>
    <row r="660" spans="3:12" s="1" customFormat="1" x14ac:dyDescent="0.45">
      <c r="C660" s="2"/>
      <c r="D660" s="3"/>
      <c r="E660" s="3"/>
      <c r="F660" s="3"/>
      <c r="I660" s="4"/>
      <c r="J660" s="5"/>
      <c r="K660" s="5"/>
      <c r="L660" s="6"/>
    </row>
    <row r="661" spans="3:12" s="1" customFormat="1" x14ac:dyDescent="0.45">
      <c r="C661" s="2"/>
      <c r="D661" s="3"/>
      <c r="E661" s="3"/>
      <c r="F661" s="3"/>
      <c r="I661" s="4"/>
      <c r="J661" s="5"/>
      <c r="K661" s="5"/>
      <c r="L661" s="6"/>
    </row>
    <row r="662" spans="3:12" s="1" customFormat="1" x14ac:dyDescent="0.45">
      <c r="C662" s="2"/>
      <c r="D662" s="3"/>
      <c r="E662" s="3"/>
      <c r="F662" s="3"/>
      <c r="I662" s="4"/>
      <c r="J662" s="5"/>
      <c r="K662" s="5"/>
      <c r="L662" s="6"/>
    </row>
    <row r="663" spans="3:12" s="1" customFormat="1" x14ac:dyDescent="0.45">
      <c r="C663" s="2"/>
      <c r="D663" s="3"/>
      <c r="E663" s="3"/>
      <c r="F663" s="3"/>
      <c r="I663" s="4"/>
      <c r="J663" s="5"/>
      <c r="K663" s="5"/>
      <c r="L663" s="6"/>
    </row>
    <row r="664" spans="3:12" s="1" customFormat="1" x14ac:dyDescent="0.45">
      <c r="C664" s="2"/>
      <c r="D664" s="3"/>
      <c r="E664" s="3"/>
      <c r="F664" s="3"/>
      <c r="I664" s="4"/>
      <c r="J664" s="5"/>
      <c r="K664" s="5"/>
      <c r="L664" s="6"/>
    </row>
    <row r="665" spans="3:12" s="1" customFormat="1" x14ac:dyDescent="0.45">
      <c r="C665" s="2"/>
      <c r="D665" s="3"/>
      <c r="E665" s="3"/>
      <c r="F665" s="3"/>
      <c r="I665" s="4"/>
      <c r="J665" s="5"/>
      <c r="K665" s="5"/>
      <c r="L665" s="6"/>
    </row>
    <row r="666" spans="3:12" s="1" customFormat="1" x14ac:dyDescent="0.45">
      <c r="C666" s="2"/>
      <c r="D666" s="3"/>
      <c r="E666" s="3"/>
      <c r="F666" s="3"/>
      <c r="I666" s="4"/>
      <c r="J666" s="5"/>
      <c r="K666" s="5"/>
      <c r="L666" s="6"/>
    </row>
    <row r="667" spans="3:12" s="1" customFormat="1" x14ac:dyDescent="0.45">
      <c r="C667" s="2"/>
      <c r="D667" s="3"/>
      <c r="E667" s="3"/>
      <c r="F667" s="3"/>
      <c r="I667" s="4"/>
      <c r="J667" s="5"/>
      <c r="K667" s="5"/>
      <c r="L667" s="6"/>
    </row>
    <row r="668" spans="3:12" s="1" customFormat="1" x14ac:dyDescent="0.45">
      <c r="C668" s="2"/>
      <c r="D668" s="3"/>
      <c r="E668" s="3"/>
      <c r="F668" s="3"/>
      <c r="I668" s="4"/>
      <c r="J668" s="5"/>
      <c r="K668" s="5"/>
      <c r="L668" s="6"/>
    </row>
    <row r="669" spans="3:12" s="1" customFormat="1" x14ac:dyDescent="0.45">
      <c r="C669" s="2"/>
      <c r="D669" s="3"/>
      <c r="E669" s="3"/>
      <c r="F669" s="3"/>
      <c r="I669" s="4"/>
      <c r="J669" s="5"/>
      <c r="K669" s="5"/>
      <c r="L669" s="6"/>
    </row>
    <row r="670" spans="3:12" s="1" customFormat="1" x14ac:dyDescent="0.45">
      <c r="C670" s="2"/>
      <c r="D670" s="3"/>
      <c r="E670" s="3"/>
      <c r="F670" s="3"/>
      <c r="I670" s="4"/>
      <c r="J670" s="5"/>
      <c r="K670" s="5"/>
      <c r="L670" s="6"/>
    </row>
    <row r="671" spans="3:12" s="1" customFormat="1" x14ac:dyDescent="0.45">
      <c r="C671" s="2"/>
      <c r="D671" s="3"/>
      <c r="E671" s="3"/>
      <c r="F671" s="3"/>
      <c r="I671" s="4"/>
      <c r="J671" s="5"/>
      <c r="K671" s="5"/>
      <c r="L671" s="6"/>
    </row>
    <row r="672" spans="3:12" s="1" customFormat="1" x14ac:dyDescent="0.45">
      <c r="C672" s="2"/>
      <c r="D672" s="3"/>
      <c r="E672" s="3"/>
      <c r="F672" s="3"/>
      <c r="I672" s="4"/>
      <c r="J672" s="5"/>
      <c r="K672" s="5"/>
      <c r="L672" s="6"/>
    </row>
    <row r="673" spans="3:12" s="1" customFormat="1" x14ac:dyDescent="0.45">
      <c r="C673" s="2"/>
      <c r="D673" s="3"/>
      <c r="E673" s="3"/>
      <c r="F673" s="3"/>
      <c r="I673" s="4"/>
      <c r="J673" s="5"/>
      <c r="K673" s="5"/>
      <c r="L673" s="6"/>
    </row>
    <row r="674" spans="3:12" s="1" customFormat="1" x14ac:dyDescent="0.45">
      <c r="C674" s="2"/>
      <c r="D674" s="3"/>
      <c r="E674" s="3"/>
      <c r="F674" s="3"/>
      <c r="I674" s="4"/>
      <c r="J674" s="5"/>
      <c r="K674" s="5"/>
      <c r="L674" s="6"/>
    </row>
    <row r="675" spans="3:12" s="1" customFormat="1" x14ac:dyDescent="0.45">
      <c r="C675" s="2"/>
      <c r="D675" s="3"/>
      <c r="E675" s="3"/>
      <c r="F675" s="3"/>
      <c r="I675" s="4"/>
      <c r="J675" s="5"/>
      <c r="K675" s="5"/>
      <c r="L675" s="6"/>
    </row>
    <row r="676" spans="3:12" s="1" customFormat="1" x14ac:dyDescent="0.45">
      <c r="C676" s="2"/>
      <c r="D676" s="3"/>
      <c r="E676" s="3"/>
      <c r="F676" s="3"/>
      <c r="I676" s="4"/>
      <c r="J676" s="5"/>
      <c r="K676" s="5"/>
      <c r="L676" s="6"/>
    </row>
    <row r="677" spans="3:12" s="1" customFormat="1" x14ac:dyDescent="0.45">
      <c r="C677" s="2"/>
      <c r="D677" s="3"/>
      <c r="E677" s="3"/>
      <c r="F677" s="3"/>
      <c r="I677" s="4"/>
      <c r="J677" s="5"/>
      <c r="K677" s="5"/>
      <c r="L677" s="6"/>
    </row>
    <row r="678" spans="3:12" s="1" customFormat="1" x14ac:dyDescent="0.45">
      <c r="C678" s="2"/>
      <c r="D678" s="3"/>
      <c r="E678" s="3"/>
      <c r="F678" s="3"/>
      <c r="I678" s="4"/>
      <c r="J678" s="5"/>
      <c r="K678" s="5"/>
      <c r="L678" s="6"/>
    </row>
    <row r="679" spans="3:12" s="1" customFormat="1" x14ac:dyDescent="0.45">
      <c r="C679" s="2"/>
      <c r="D679" s="3"/>
      <c r="E679" s="3"/>
      <c r="F679" s="3"/>
      <c r="I679" s="4"/>
      <c r="J679" s="5"/>
      <c r="K679" s="5"/>
      <c r="L679" s="6"/>
    </row>
    <row r="680" spans="3:12" s="1" customFormat="1" x14ac:dyDescent="0.45">
      <c r="C680" s="2"/>
      <c r="D680" s="3"/>
      <c r="E680" s="3"/>
      <c r="F680" s="3"/>
      <c r="I680" s="4"/>
      <c r="J680" s="5"/>
      <c r="K680" s="5"/>
      <c r="L680" s="6"/>
    </row>
    <row r="681" spans="3:12" s="1" customFormat="1" x14ac:dyDescent="0.45">
      <c r="C681" s="2"/>
      <c r="D681" s="3"/>
      <c r="E681" s="3"/>
      <c r="F681" s="3"/>
      <c r="I681" s="4"/>
      <c r="J681" s="5"/>
      <c r="K681" s="5"/>
      <c r="L681" s="6"/>
    </row>
    <row r="682" spans="3:12" s="1" customFormat="1" x14ac:dyDescent="0.45">
      <c r="C682" s="2"/>
      <c r="D682" s="3"/>
      <c r="E682" s="3"/>
      <c r="F682" s="3"/>
      <c r="I682" s="4"/>
      <c r="J682" s="5"/>
      <c r="K682" s="5"/>
      <c r="L682" s="6"/>
    </row>
    <row r="683" spans="3:12" s="1" customFormat="1" x14ac:dyDescent="0.45">
      <c r="C683" s="2"/>
      <c r="D683" s="3"/>
      <c r="E683" s="3"/>
      <c r="F683" s="3"/>
      <c r="I683" s="4"/>
      <c r="J683" s="5"/>
      <c r="K683" s="5"/>
      <c r="L683" s="6"/>
    </row>
    <row r="684" spans="3:12" s="1" customFormat="1" x14ac:dyDescent="0.45">
      <c r="C684" s="2"/>
      <c r="D684" s="3"/>
      <c r="E684" s="3"/>
      <c r="F684" s="3"/>
      <c r="I684" s="4"/>
      <c r="J684" s="5"/>
      <c r="K684" s="5"/>
      <c r="L684" s="6"/>
    </row>
    <row r="685" spans="3:12" s="1" customFormat="1" x14ac:dyDescent="0.45">
      <c r="C685" s="2"/>
      <c r="D685" s="3"/>
      <c r="E685" s="3"/>
      <c r="F685" s="3"/>
      <c r="I685" s="4"/>
      <c r="J685" s="5"/>
      <c r="K685" s="5"/>
      <c r="L685" s="6"/>
    </row>
    <row r="686" spans="3:12" s="1" customFormat="1" x14ac:dyDescent="0.45">
      <c r="C686" s="2"/>
      <c r="D686" s="3"/>
      <c r="E686" s="3"/>
      <c r="F686" s="3"/>
      <c r="I686" s="4"/>
      <c r="J686" s="5"/>
      <c r="K686" s="5"/>
      <c r="L686" s="6"/>
    </row>
    <row r="687" spans="3:12" s="1" customFormat="1" x14ac:dyDescent="0.45">
      <c r="C687" s="2"/>
      <c r="D687" s="3"/>
      <c r="E687" s="3"/>
      <c r="F687" s="3"/>
      <c r="I687" s="4"/>
      <c r="J687" s="5"/>
      <c r="K687" s="5"/>
      <c r="L687" s="6"/>
    </row>
    <row r="688" spans="3:12" s="1" customFormat="1" x14ac:dyDescent="0.45">
      <c r="C688" s="2"/>
      <c r="D688" s="3"/>
      <c r="E688" s="3"/>
      <c r="F688" s="3"/>
      <c r="I688" s="4"/>
      <c r="J688" s="5"/>
      <c r="K688" s="5"/>
      <c r="L688" s="6"/>
    </row>
    <row r="689" spans="3:12" s="1" customFormat="1" x14ac:dyDescent="0.45">
      <c r="C689" s="2"/>
      <c r="D689" s="3"/>
      <c r="E689" s="3"/>
      <c r="F689" s="3"/>
      <c r="I689" s="4"/>
      <c r="J689" s="5"/>
      <c r="K689" s="5"/>
      <c r="L689" s="6"/>
    </row>
    <row r="690" spans="3:12" s="1" customFormat="1" x14ac:dyDescent="0.45">
      <c r="C690" s="2"/>
      <c r="D690" s="3"/>
      <c r="E690" s="3"/>
      <c r="F690" s="3"/>
      <c r="I690" s="4"/>
      <c r="J690" s="5"/>
      <c r="K690" s="5"/>
      <c r="L690" s="6"/>
    </row>
    <row r="691" spans="3:12" s="1" customFormat="1" x14ac:dyDescent="0.45">
      <c r="C691" s="2"/>
      <c r="D691" s="3"/>
      <c r="E691" s="3"/>
      <c r="F691" s="3"/>
      <c r="I691" s="4"/>
      <c r="J691" s="5"/>
      <c r="K691" s="5"/>
      <c r="L691" s="6"/>
    </row>
    <row r="692" spans="3:12" s="1" customFormat="1" x14ac:dyDescent="0.45">
      <c r="C692" s="2"/>
      <c r="D692" s="3"/>
      <c r="E692" s="3"/>
      <c r="F692" s="3"/>
      <c r="I692" s="4"/>
      <c r="J692" s="5"/>
      <c r="K692" s="5"/>
      <c r="L692" s="6"/>
    </row>
    <row r="693" spans="3:12" s="1" customFormat="1" x14ac:dyDescent="0.45">
      <c r="C693" s="2"/>
      <c r="D693" s="3"/>
      <c r="E693" s="3"/>
      <c r="F693" s="3"/>
      <c r="I693" s="4"/>
      <c r="J693" s="5"/>
      <c r="K693" s="5"/>
      <c r="L693" s="6"/>
    </row>
    <row r="694" spans="3:12" s="1" customFormat="1" x14ac:dyDescent="0.45">
      <c r="C694" s="2"/>
      <c r="D694" s="3"/>
      <c r="E694" s="3"/>
      <c r="F694" s="3"/>
      <c r="I694" s="4"/>
      <c r="J694" s="5"/>
      <c r="K694" s="5"/>
      <c r="L694" s="6"/>
    </row>
    <row r="695" spans="3:12" s="1" customFormat="1" x14ac:dyDescent="0.45">
      <c r="C695" s="2"/>
      <c r="D695" s="3"/>
      <c r="E695" s="3"/>
      <c r="F695" s="3"/>
      <c r="I695" s="4"/>
      <c r="J695" s="5"/>
      <c r="K695" s="5"/>
      <c r="L695" s="6"/>
    </row>
    <row r="696" spans="3:12" s="1" customFormat="1" x14ac:dyDescent="0.45">
      <c r="C696" s="2"/>
      <c r="D696" s="3"/>
      <c r="E696" s="3"/>
      <c r="F696" s="3"/>
      <c r="I696" s="4"/>
      <c r="J696" s="5"/>
      <c r="K696" s="5"/>
      <c r="L696" s="6"/>
    </row>
    <row r="697" spans="3:12" s="1" customFormat="1" x14ac:dyDescent="0.45">
      <c r="C697" s="2"/>
      <c r="D697" s="3"/>
      <c r="E697" s="3"/>
      <c r="F697" s="3"/>
      <c r="I697" s="4"/>
      <c r="J697" s="5"/>
      <c r="K697" s="5"/>
      <c r="L697" s="6"/>
    </row>
    <row r="698" spans="3:12" s="1" customFormat="1" x14ac:dyDescent="0.45">
      <c r="C698" s="2"/>
      <c r="D698" s="3"/>
      <c r="E698" s="3"/>
      <c r="F698" s="3"/>
      <c r="I698" s="4"/>
      <c r="J698" s="5"/>
      <c r="K698" s="5"/>
      <c r="L698" s="6"/>
    </row>
    <row r="699" spans="3:12" s="1" customFormat="1" x14ac:dyDescent="0.45">
      <c r="C699" s="2"/>
      <c r="D699" s="3"/>
      <c r="E699" s="3"/>
      <c r="F699" s="3"/>
      <c r="I699" s="4"/>
      <c r="J699" s="5"/>
      <c r="K699" s="5"/>
      <c r="L699" s="6"/>
    </row>
    <row r="700" spans="3:12" s="1" customFormat="1" x14ac:dyDescent="0.45">
      <c r="C700" s="2"/>
      <c r="D700" s="3"/>
      <c r="E700" s="3"/>
      <c r="F700" s="3"/>
      <c r="I700" s="4"/>
      <c r="J700" s="5"/>
      <c r="K700" s="5"/>
      <c r="L700" s="6"/>
    </row>
    <row r="701" spans="3:12" s="1" customFormat="1" x14ac:dyDescent="0.45">
      <c r="C701" s="2"/>
      <c r="D701" s="3"/>
      <c r="E701" s="3"/>
      <c r="F701" s="3"/>
      <c r="I701" s="4"/>
      <c r="J701" s="5"/>
      <c r="K701" s="5"/>
      <c r="L701" s="6"/>
    </row>
    <row r="702" spans="3:12" s="1" customFormat="1" x14ac:dyDescent="0.45">
      <c r="C702" s="2"/>
      <c r="D702" s="3"/>
      <c r="E702" s="3"/>
      <c r="F702" s="3"/>
      <c r="I702" s="4"/>
      <c r="J702" s="5"/>
      <c r="K702" s="5"/>
      <c r="L702" s="6"/>
    </row>
    <row r="703" spans="3:12" s="1" customFormat="1" x14ac:dyDescent="0.45">
      <c r="C703" s="2"/>
      <c r="D703" s="3"/>
      <c r="E703" s="3"/>
      <c r="F703" s="3"/>
      <c r="I703" s="4"/>
      <c r="J703" s="5"/>
      <c r="K703" s="5"/>
      <c r="L703" s="6"/>
    </row>
    <row r="704" spans="3:12" s="1" customFormat="1" x14ac:dyDescent="0.45">
      <c r="C704" s="2"/>
      <c r="D704" s="3"/>
      <c r="E704" s="3"/>
      <c r="F704" s="3"/>
      <c r="I704" s="4"/>
      <c r="J704" s="5"/>
      <c r="K704" s="5"/>
      <c r="L704" s="6"/>
    </row>
    <row r="705" spans="3:12" s="1" customFormat="1" x14ac:dyDescent="0.45">
      <c r="C705" s="2"/>
      <c r="D705" s="3"/>
      <c r="E705" s="3"/>
      <c r="F705" s="3"/>
      <c r="I705" s="4"/>
      <c r="J705" s="5"/>
      <c r="K705" s="5"/>
      <c r="L705" s="6"/>
    </row>
    <row r="706" spans="3:12" s="1" customFormat="1" x14ac:dyDescent="0.45">
      <c r="C706" s="2"/>
      <c r="D706" s="3"/>
      <c r="E706" s="3"/>
      <c r="F706" s="3"/>
      <c r="I706" s="4"/>
      <c r="J706" s="5"/>
      <c r="K706" s="5"/>
      <c r="L706" s="6"/>
    </row>
    <row r="707" spans="3:12" s="1" customFormat="1" x14ac:dyDescent="0.45">
      <c r="C707" s="2"/>
      <c r="D707" s="3"/>
      <c r="E707" s="3"/>
      <c r="F707" s="3"/>
      <c r="I707" s="4"/>
      <c r="J707" s="5"/>
      <c r="K707" s="5"/>
      <c r="L707" s="6"/>
    </row>
    <row r="708" spans="3:12" s="1" customFormat="1" x14ac:dyDescent="0.45">
      <c r="C708" s="2"/>
      <c r="D708" s="3"/>
      <c r="E708" s="3"/>
      <c r="F708" s="3"/>
      <c r="I708" s="4"/>
      <c r="J708" s="5"/>
      <c r="K708" s="5"/>
      <c r="L708" s="6"/>
    </row>
    <row r="709" spans="3:12" s="1" customFormat="1" x14ac:dyDescent="0.45">
      <c r="C709" s="2"/>
      <c r="D709" s="3"/>
      <c r="E709" s="3"/>
      <c r="F709" s="3"/>
      <c r="I709" s="4"/>
      <c r="J709" s="5"/>
      <c r="K709" s="5"/>
      <c r="L709" s="6"/>
    </row>
    <row r="710" spans="3:12" s="1" customFormat="1" x14ac:dyDescent="0.45">
      <c r="C710" s="2"/>
      <c r="D710" s="3"/>
      <c r="E710" s="3"/>
      <c r="F710" s="3"/>
      <c r="I710" s="4"/>
      <c r="J710" s="5"/>
      <c r="K710" s="5"/>
      <c r="L710" s="6"/>
    </row>
    <row r="711" spans="3:12" s="1" customFormat="1" x14ac:dyDescent="0.45">
      <c r="C711" s="2"/>
      <c r="D711" s="3"/>
      <c r="E711" s="3"/>
      <c r="F711" s="3"/>
      <c r="I711" s="4"/>
      <c r="J711" s="5"/>
      <c r="K711" s="5"/>
      <c r="L711" s="6"/>
    </row>
    <row r="712" spans="3:12" s="1" customFormat="1" x14ac:dyDescent="0.45">
      <c r="C712" s="2"/>
      <c r="D712" s="3"/>
      <c r="E712" s="3"/>
      <c r="F712" s="3"/>
      <c r="I712" s="4"/>
      <c r="J712" s="5"/>
      <c r="K712" s="5"/>
      <c r="L712" s="6"/>
    </row>
    <row r="713" spans="3:12" s="1" customFormat="1" x14ac:dyDescent="0.45">
      <c r="C713" s="2"/>
      <c r="D713" s="3"/>
      <c r="E713" s="3"/>
      <c r="F713" s="3"/>
      <c r="I713" s="4"/>
      <c r="J713" s="5"/>
      <c r="K713" s="5"/>
      <c r="L713" s="6"/>
    </row>
    <row r="714" spans="3:12" s="1" customFormat="1" x14ac:dyDescent="0.45">
      <c r="C714" s="2"/>
      <c r="D714" s="3"/>
      <c r="E714" s="3"/>
      <c r="F714" s="3"/>
      <c r="I714" s="4"/>
      <c r="J714" s="5"/>
      <c r="K714" s="5"/>
      <c r="L714" s="6"/>
    </row>
    <row r="715" spans="3:12" s="1" customFormat="1" x14ac:dyDescent="0.45">
      <c r="C715" s="2"/>
      <c r="D715" s="3"/>
      <c r="E715" s="3"/>
      <c r="F715" s="3"/>
      <c r="I715" s="4"/>
      <c r="J715" s="5"/>
      <c r="K715" s="5"/>
      <c r="L715" s="6"/>
    </row>
    <row r="716" spans="3:12" s="1" customFormat="1" x14ac:dyDescent="0.45">
      <c r="C716" s="2"/>
      <c r="D716" s="3"/>
      <c r="E716" s="3"/>
      <c r="F716" s="3"/>
      <c r="I716" s="4"/>
      <c r="J716" s="5"/>
      <c r="K716" s="5"/>
      <c r="L716" s="6"/>
    </row>
    <row r="717" spans="3:12" s="1" customFormat="1" x14ac:dyDescent="0.45">
      <c r="C717" s="2"/>
      <c r="D717" s="3"/>
      <c r="E717" s="3"/>
      <c r="F717" s="3"/>
      <c r="I717" s="4"/>
      <c r="J717" s="5"/>
      <c r="K717" s="5"/>
      <c r="L717" s="6"/>
    </row>
    <row r="718" spans="3:12" s="1" customFormat="1" x14ac:dyDescent="0.45">
      <c r="C718" s="2"/>
      <c r="D718" s="3"/>
      <c r="E718" s="3"/>
      <c r="F718" s="3"/>
      <c r="I718" s="4"/>
      <c r="J718" s="5"/>
      <c r="K718" s="5"/>
      <c r="L718" s="6"/>
    </row>
    <row r="719" spans="3:12" s="1" customFormat="1" x14ac:dyDescent="0.45">
      <c r="C719" s="2"/>
      <c r="D719" s="3"/>
      <c r="E719" s="3"/>
      <c r="F719" s="3"/>
      <c r="I719" s="4"/>
      <c r="J719" s="5"/>
      <c r="K719" s="5"/>
      <c r="L719" s="6"/>
    </row>
    <row r="720" spans="3:12" s="1" customFormat="1" x14ac:dyDescent="0.45">
      <c r="C720" s="2"/>
      <c r="D720" s="3"/>
      <c r="E720" s="3"/>
      <c r="F720" s="3"/>
      <c r="I720" s="4"/>
      <c r="J720" s="5"/>
      <c r="K720" s="5"/>
      <c r="L720" s="6"/>
    </row>
    <row r="721" spans="3:12" s="1" customFormat="1" x14ac:dyDescent="0.45">
      <c r="C721" s="2"/>
      <c r="D721" s="3"/>
      <c r="E721" s="3"/>
      <c r="F721" s="3"/>
      <c r="I721" s="4"/>
      <c r="J721" s="5"/>
      <c r="K721" s="5"/>
      <c r="L721" s="6"/>
    </row>
    <row r="722" spans="3:12" s="1" customFormat="1" x14ac:dyDescent="0.45">
      <c r="C722" s="2"/>
      <c r="D722" s="3"/>
      <c r="E722" s="3"/>
      <c r="F722" s="3"/>
      <c r="I722" s="4"/>
      <c r="J722" s="5"/>
      <c r="K722" s="5"/>
      <c r="L722" s="6"/>
    </row>
    <row r="723" spans="3:12" s="1" customFormat="1" x14ac:dyDescent="0.45">
      <c r="C723" s="2"/>
      <c r="D723" s="3"/>
      <c r="E723" s="3"/>
      <c r="F723" s="3"/>
      <c r="I723" s="4"/>
      <c r="J723" s="5"/>
      <c r="K723" s="5"/>
      <c r="L723" s="6"/>
    </row>
    <row r="724" spans="3:12" s="1" customFormat="1" x14ac:dyDescent="0.45">
      <c r="C724" s="2"/>
      <c r="D724" s="3"/>
      <c r="E724" s="3"/>
      <c r="F724" s="3"/>
      <c r="I724" s="4"/>
      <c r="J724" s="5"/>
      <c r="K724" s="5"/>
      <c r="L724" s="6"/>
    </row>
    <row r="725" spans="3:12" s="1" customFormat="1" x14ac:dyDescent="0.45">
      <c r="C725" s="2"/>
      <c r="D725" s="3"/>
      <c r="E725" s="3"/>
      <c r="F725" s="3"/>
      <c r="I725" s="4"/>
      <c r="J725" s="5"/>
      <c r="K725" s="5"/>
      <c r="L725" s="6"/>
    </row>
    <row r="726" spans="3:12" s="1" customFormat="1" x14ac:dyDescent="0.45">
      <c r="C726" s="2"/>
      <c r="D726" s="3"/>
      <c r="E726" s="3"/>
      <c r="F726" s="3"/>
      <c r="I726" s="4"/>
      <c r="J726" s="5"/>
      <c r="K726" s="5"/>
      <c r="L726" s="6"/>
    </row>
    <row r="727" spans="3:12" s="1" customFormat="1" x14ac:dyDescent="0.45">
      <c r="C727" s="2"/>
      <c r="D727" s="3"/>
      <c r="E727" s="3"/>
      <c r="F727" s="3"/>
      <c r="I727" s="4"/>
      <c r="J727" s="5"/>
      <c r="K727" s="5"/>
      <c r="L727" s="6"/>
    </row>
    <row r="728" spans="3:12" s="1" customFormat="1" x14ac:dyDescent="0.45">
      <c r="C728" s="2"/>
      <c r="D728" s="3"/>
      <c r="E728" s="3"/>
      <c r="F728" s="3"/>
      <c r="I728" s="4"/>
      <c r="J728" s="5"/>
      <c r="K728" s="5"/>
      <c r="L728" s="6"/>
    </row>
    <row r="729" spans="3:12" s="1" customFormat="1" x14ac:dyDescent="0.45">
      <c r="C729" s="2"/>
      <c r="D729" s="3"/>
      <c r="E729" s="3"/>
      <c r="F729" s="3"/>
      <c r="I729" s="4"/>
      <c r="J729" s="5"/>
      <c r="K729" s="5"/>
      <c r="L729" s="6"/>
    </row>
    <row r="730" spans="3:12" s="1" customFormat="1" x14ac:dyDescent="0.45">
      <c r="C730" s="2"/>
      <c r="D730" s="3"/>
      <c r="E730" s="3"/>
      <c r="F730" s="3"/>
      <c r="I730" s="4"/>
      <c r="J730" s="5"/>
      <c r="K730" s="5"/>
      <c r="L730" s="6"/>
    </row>
    <row r="731" spans="3:12" s="1" customFormat="1" x14ac:dyDescent="0.45">
      <c r="C731" s="2"/>
      <c r="D731" s="3"/>
      <c r="E731" s="3"/>
      <c r="F731" s="3"/>
      <c r="I731" s="4"/>
      <c r="J731" s="5"/>
      <c r="K731" s="5"/>
      <c r="L731" s="6"/>
    </row>
    <row r="732" spans="3:12" s="1" customFormat="1" x14ac:dyDescent="0.45">
      <c r="C732" s="2"/>
      <c r="D732" s="3"/>
      <c r="E732" s="3"/>
      <c r="F732" s="3"/>
      <c r="I732" s="4"/>
      <c r="J732" s="5"/>
      <c r="K732" s="5"/>
      <c r="L732" s="6"/>
    </row>
    <row r="733" spans="3:12" s="1" customFormat="1" x14ac:dyDescent="0.45">
      <c r="C733" s="2"/>
      <c r="D733" s="3"/>
      <c r="E733" s="3"/>
      <c r="F733" s="3"/>
      <c r="I733" s="4"/>
      <c r="J733" s="5"/>
      <c r="K733" s="5"/>
      <c r="L733" s="6"/>
    </row>
    <row r="734" spans="3:12" s="1" customFormat="1" x14ac:dyDescent="0.45">
      <c r="C734" s="2"/>
      <c r="D734" s="3"/>
      <c r="E734" s="3"/>
      <c r="F734" s="3"/>
      <c r="I734" s="4"/>
      <c r="J734" s="5"/>
      <c r="K734" s="5"/>
      <c r="L734" s="6"/>
    </row>
    <row r="735" spans="3:12" s="1" customFormat="1" x14ac:dyDescent="0.45">
      <c r="C735" s="2"/>
      <c r="D735" s="3"/>
      <c r="E735" s="3"/>
      <c r="F735" s="3"/>
      <c r="I735" s="4"/>
      <c r="J735" s="5"/>
      <c r="K735" s="5"/>
      <c r="L735" s="6"/>
    </row>
    <row r="736" spans="3:12" s="1" customFormat="1" x14ac:dyDescent="0.45">
      <c r="C736" s="2"/>
      <c r="D736" s="3"/>
      <c r="E736" s="3"/>
      <c r="F736" s="3"/>
      <c r="I736" s="4"/>
      <c r="J736" s="5"/>
      <c r="K736" s="5"/>
      <c r="L736" s="6"/>
    </row>
    <row r="737" spans="3:12" s="1" customFormat="1" x14ac:dyDescent="0.45">
      <c r="C737" s="2"/>
      <c r="D737" s="3"/>
      <c r="E737" s="3"/>
      <c r="F737" s="3"/>
      <c r="I737" s="4"/>
      <c r="J737" s="5"/>
      <c r="K737" s="5"/>
      <c r="L737" s="6"/>
    </row>
    <row r="738" spans="3:12" s="1" customFormat="1" x14ac:dyDescent="0.45">
      <c r="C738" s="2"/>
      <c r="D738" s="3"/>
      <c r="E738" s="3"/>
      <c r="F738" s="3"/>
      <c r="I738" s="4"/>
      <c r="J738" s="5"/>
      <c r="K738" s="5"/>
      <c r="L738" s="6"/>
    </row>
    <row r="739" spans="3:12" s="1" customFormat="1" x14ac:dyDescent="0.45">
      <c r="C739" s="2"/>
      <c r="D739" s="3"/>
      <c r="E739" s="3"/>
      <c r="F739" s="3"/>
      <c r="I739" s="4"/>
      <c r="J739" s="5"/>
      <c r="K739" s="5"/>
      <c r="L739" s="6"/>
    </row>
    <row r="740" spans="3:12" s="1" customFormat="1" x14ac:dyDescent="0.45">
      <c r="C740" s="2"/>
      <c r="D740" s="3"/>
      <c r="E740" s="3"/>
      <c r="F740" s="3"/>
      <c r="I740" s="4"/>
      <c r="J740" s="5"/>
      <c r="K740" s="5"/>
      <c r="L740" s="6"/>
    </row>
    <row r="741" spans="3:12" s="1" customFormat="1" x14ac:dyDescent="0.45">
      <c r="C741" s="2"/>
      <c r="D741" s="3"/>
      <c r="E741" s="3"/>
      <c r="F741" s="3"/>
      <c r="I741" s="4"/>
      <c r="J741" s="5"/>
      <c r="K741" s="5"/>
      <c r="L741" s="6"/>
    </row>
    <row r="742" spans="3:12" s="1" customFormat="1" x14ac:dyDescent="0.45">
      <c r="C742" s="2"/>
      <c r="D742" s="3"/>
      <c r="E742" s="3"/>
      <c r="F742" s="3"/>
      <c r="I742" s="4"/>
      <c r="J742" s="5"/>
      <c r="K742" s="5"/>
      <c r="L742" s="6"/>
    </row>
    <row r="743" spans="3:12" s="1" customFormat="1" x14ac:dyDescent="0.45">
      <c r="C743" s="2"/>
      <c r="D743" s="3"/>
      <c r="E743" s="3"/>
      <c r="F743" s="3"/>
      <c r="I743" s="4"/>
      <c r="J743" s="5"/>
      <c r="K743" s="5"/>
      <c r="L743" s="6"/>
    </row>
    <row r="744" spans="3:12" s="1" customFormat="1" x14ac:dyDescent="0.45">
      <c r="C744" s="2"/>
      <c r="D744" s="3"/>
      <c r="E744" s="3"/>
      <c r="F744" s="3"/>
      <c r="I744" s="4"/>
      <c r="J744" s="5"/>
      <c r="K744" s="5"/>
      <c r="L744" s="6"/>
    </row>
    <row r="745" spans="3:12" s="1" customFormat="1" x14ac:dyDescent="0.45">
      <c r="C745" s="2"/>
      <c r="D745" s="3"/>
      <c r="E745" s="3"/>
      <c r="F745" s="3"/>
      <c r="I745" s="4"/>
      <c r="J745" s="5"/>
      <c r="K745" s="5"/>
      <c r="L745" s="6"/>
    </row>
    <row r="746" spans="3:12" s="1" customFormat="1" x14ac:dyDescent="0.45">
      <c r="C746" s="2"/>
      <c r="D746" s="3"/>
      <c r="E746" s="3"/>
      <c r="F746" s="3"/>
      <c r="I746" s="4"/>
      <c r="J746" s="5"/>
      <c r="K746" s="5"/>
      <c r="L746" s="6"/>
    </row>
    <row r="747" spans="3:12" s="1" customFormat="1" x14ac:dyDescent="0.45">
      <c r="C747" s="2"/>
      <c r="D747" s="3"/>
      <c r="E747" s="3"/>
      <c r="F747" s="3"/>
      <c r="I747" s="4"/>
      <c r="J747" s="5"/>
      <c r="K747" s="5"/>
      <c r="L747" s="6"/>
    </row>
    <row r="748" spans="3:12" s="1" customFormat="1" x14ac:dyDescent="0.45">
      <c r="C748" s="2"/>
      <c r="D748" s="3"/>
      <c r="E748" s="3"/>
      <c r="F748" s="3"/>
      <c r="I748" s="4"/>
      <c r="J748" s="5"/>
      <c r="K748" s="5"/>
      <c r="L748" s="6"/>
    </row>
    <row r="749" spans="3:12" s="1" customFormat="1" x14ac:dyDescent="0.45">
      <c r="C749" s="2"/>
      <c r="D749" s="3"/>
      <c r="E749" s="3"/>
      <c r="F749" s="3"/>
      <c r="I749" s="4"/>
      <c r="J749" s="5"/>
      <c r="K749" s="5"/>
      <c r="L749" s="6"/>
    </row>
    <row r="750" spans="3:12" s="1" customFormat="1" x14ac:dyDescent="0.45">
      <c r="C750" s="2"/>
      <c r="D750" s="3"/>
      <c r="E750" s="3"/>
      <c r="F750" s="3"/>
      <c r="I750" s="4"/>
      <c r="J750" s="5"/>
      <c r="K750" s="5"/>
      <c r="L750" s="6"/>
    </row>
    <row r="751" spans="3:12" s="1" customFormat="1" x14ac:dyDescent="0.45">
      <c r="C751" s="2"/>
      <c r="D751" s="3"/>
      <c r="E751" s="3"/>
      <c r="F751" s="3"/>
      <c r="I751" s="4"/>
      <c r="J751" s="5"/>
      <c r="K751" s="5"/>
      <c r="L751" s="6"/>
    </row>
    <row r="752" spans="3:12" s="1" customFormat="1" x14ac:dyDescent="0.45">
      <c r="C752" s="2"/>
      <c r="D752" s="3"/>
      <c r="E752" s="3"/>
      <c r="F752" s="3"/>
      <c r="I752" s="4"/>
      <c r="J752" s="5"/>
      <c r="K752" s="5"/>
      <c r="L752" s="6"/>
    </row>
    <row r="753" spans="3:12" s="1" customFormat="1" x14ac:dyDescent="0.45">
      <c r="C753" s="2"/>
      <c r="D753" s="3"/>
      <c r="E753" s="3"/>
      <c r="F753" s="3"/>
      <c r="I753" s="4"/>
      <c r="J753" s="5"/>
      <c r="K753" s="5"/>
      <c r="L753" s="6"/>
    </row>
    <row r="754" spans="3:12" s="1" customFormat="1" x14ac:dyDescent="0.45">
      <c r="C754" s="2"/>
      <c r="D754" s="3"/>
      <c r="E754" s="3"/>
      <c r="F754" s="3"/>
      <c r="I754" s="4"/>
      <c r="J754" s="5"/>
      <c r="K754" s="5"/>
      <c r="L754" s="6"/>
    </row>
    <row r="755" spans="3:12" s="1" customFormat="1" x14ac:dyDescent="0.45">
      <c r="C755" s="2"/>
      <c r="D755" s="3"/>
      <c r="E755" s="3"/>
      <c r="F755" s="3"/>
      <c r="I755" s="4"/>
      <c r="J755" s="5"/>
      <c r="K755" s="5"/>
      <c r="L755" s="6"/>
    </row>
    <row r="756" spans="3:12" s="1" customFormat="1" x14ac:dyDescent="0.45">
      <c r="C756" s="2"/>
      <c r="D756" s="3"/>
      <c r="E756" s="3"/>
      <c r="F756" s="3"/>
      <c r="I756" s="4"/>
      <c r="J756" s="5"/>
      <c r="K756" s="5"/>
      <c r="L756" s="6"/>
    </row>
    <row r="757" spans="3:12" s="1" customFormat="1" x14ac:dyDescent="0.45">
      <c r="C757" s="2"/>
      <c r="D757" s="3"/>
      <c r="E757" s="3"/>
      <c r="F757" s="3"/>
      <c r="I757" s="4"/>
      <c r="J757" s="5"/>
      <c r="K757" s="5"/>
      <c r="L757" s="6"/>
    </row>
    <row r="758" spans="3:12" s="1" customFormat="1" x14ac:dyDescent="0.45">
      <c r="C758" s="2"/>
      <c r="D758" s="3"/>
      <c r="E758" s="3"/>
      <c r="F758" s="3"/>
      <c r="I758" s="4"/>
      <c r="J758" s="5"/>
      <c r="K758" s="5"/>
      <c r="L758" s="6"/>
    </row>
    <row r="759" spans="3:12" s="1" customFormat="1" x14ac:dyDescent="0.45">
      <c r="C759" s="2"/>
      <c r="D759" s="3"/>
      <c r="E759" s="3"/>
      <c r="F759" s="3"/>
      <c r="I759" s="4"/>
      <c r="J759" s="5"/>
      <c r="K759" s="5"/>
      <c r="L759" s="6"/>
    </row>
    <row r="760" spans="3:12" s="1" customFormat="1" x14ac:dyDescent="0.45">
      <c r="C760" s="2"/>
      <c r="D760" s="3"/>
      <c r="E760" s="3"/>
      <c r="F760" s="3"/>
      <c r="I760" s="4"/>
      <c r="J760" s="5"/>
      <c r="K760" s="5"/>
      <c r="L760" s="6"/>
    </row>
    <row r="761" spans="3:12" s="1" customFormat="1" x14ac:dyDescent="0.45">
      <c r="C761" s="2"/>
      <c r="D761" s="3"/>
      <c r="E761" s="3"/>
      <c r="F761" s="3"/>
      <c r="I761" s="4"/>
      <c r="J761" s="5"/>
      <c r="K761" s="5"/>
      <c r="L761" s="6"/>
    </row>
    <row r="762" spans="3:12" s="1" customFormat="1" x14ac:dyDescent="0.45">
      <c r="C762" s="2"/>
      <c r="D762" s="3"/>
      <c r="E762" s="3"/>
      <c r="F762" s="3"/>
      <c r="I762" s="4"/>
      <c r="J762" s="5"/>
      <c r="K762" s="5"/>
      <c r="L762" s="6"/>
    </row>
    <row r="763" spans="3:12" s="1" customFormat="1" x14ac:dyDescent="0.45">
      <c r="C763" s="2"/>
      <c r="D763" s="3"/>
      <c r="E763" s="3"/>
      <c r="F763" s="3"/>
      <c r="I763" s="4"/>
      <c r="J763" s="5"/>
      <c r="K763" s="5"/>
      <c r="L763" s="6"/>
    </row>
    <row r="764" spans="3:12" s="1" customFormat="1" x14ac:dyDescent="0.45">
      <c r="C764" s="2"/>
      <c r="D764" s="3"/>
      <c r="E764" s="3"/>
      <c r="F764" s="3"/>
      <c r="I764" s="4"/>
      <c r="J764" s="5"/>
      <c r="K764" s="5"/>
      <c r="L764" s="6"/>
    </row>
    <row r="765" spans="3:12" s="1" customFormat="1" x14ac:dyDescent="0.45">
      <c r="C765" s="2"/>
      <c r="D765" s="3"/>
      <c r="E765" s="3"/>
      <c r="F765" s="3"/>
      <c r="I765" s="4"/>
      <c r="J765" s="5"/>
      <c r="K765" s="5"/>
      <c r="L765" s="6"/>
    </row>
    <row r="766" spans="3:12" s="1" customFormat="1" x14ac:dyDescent="0.45">
      <c r="C766" s="2"/>
      <c r="D766" s="3"/>
      <c r="E766" s="3"/>
      <c r="F766" s="3"/>
      <c r="I766" s="4"/>
      <c r="J766" s="5"/>
      <c r="K766" s="5"/>
      <c r="L766" s="6"/>
    </row>
    <row r="767" spans="3:12" s="1" customFormat="1" x14ac:dyDescent="0.45">
      <c r="C767" s="2"/>
      <c r="D767" s="3"/>
      <c r="E767" s="3"/>
      <c r="F767" s="3"/>
      <c r="I767" s="4"/>
      <c r="J767" s="5"/>
      <c r="K767" s="5"/>
      <c r="L767" s="6"/>
    </row>
    <row r="768" spans="3:12" s="1" customFormat="1" x14ac:dyDescent="0.45">
      <c r="C768" s="2"/>
      <c r="D768" s="3"/>
      <c r="E768" s="3"/>
      <c r="F768" s="3"/>
      <c r="I768" s="4"/>
      <c r="J768" s="5"/>
      <c r="K768" s="5"/>
      <c r="L768" s="6"/>
    </row>
    <row r="769" spans="3:12" s="1" customFormat="1" x14ac:dyDescent="0.45">
      <c r="C769" s="2"/>
      <c r="D769" s="3"/>
      <c r="E769" s="3"/>
      <c r="F769" s="3"/>
      <c r="I769" s="4"/>
      <c r="J769" s="5"/>
      <c r="K769" s="5"/>
      <c r="L769" s="6"/>
    </row>
    <row r="770" spans="3:12" s="1" customFormat="1" x14ac:dyDescent="0.45">
      <c r="C770" s="2"/>
      <c r="D770" s="3"/>
      <c r="E770" s="3"/>
      <c r="F770" s="3"/>
      <c r="I770" s="4"/>
      <c r="J770" s="5"/>
      <c r="K770" s="5"/>
      <c r="L770" s="6"/>
    </row>
    <row r="771" spans="3:12" s="1" customFormat="1" x14ac:dyDescent="0.45">
      <c r="C771" s="2"/>
      <c r="D771" s="3"/>
      <c r="E771" s="3"/>
      <c r="F771" s="3"/>
      <c r="I771" s="4"/>
      <c r="J771" s="5"/>
      <c r="K771" s="5"/>
      <c r="L771" s="6"/>
    </row>
    <row r="772" spans="3:12" s="1" customFormat="1" x14ac:dyDescent="0.45">
      <c r="C772" s="2"/>
      <c r="D772" s="3"/>
      <c r="E772" s="3"/>
      <c r="F772" s="3"/>
      <c r="I772" s="4"/>
      <c r="J772" s="5"/>
      <c r="K772" s="5"/>
      <c r="L772" s="6"/>
    </row>
    <row r="773" spans="3:12" s="1" customFormat="1" x14ac:dyDescent="0.45">
      <c r="C773" s="2"/>
      <c r="D773" s="3"/>
      <c r="E773" s="3"/>
      <c r="F773" s="3"/>
      <c r="I773" s="4"/>
      <c r="J773" s="5"/>
      <c r="K773" s="5"/>
      <c r="L773" s="6"/>
    </row>
    <row r="774" spans="3:12" s="1" customFormat="1" x14ac:dyDescent="0.45">
      <c r="C774" s="2"/>
      <c r="D774" s="3"/>
      <c r="E774" s="3"/>
      <c r="F774" s="3"/>
      <c r="I774" s="4"/>
      <c r="J774" s="5"/>
      <c r="K774" s="5"/>
      <c r="L774" s="6"/>
    </row>
    <row r="775" spans="3:12" s="1" customFormat="1" x14ac:dyDescent="0.45">
      <c r="C775" s="2"/>
      <c r="D775" s="3"/>
      <c r="E775" s="3"/>
      <c r="F775" s="3"/>
      <c r="I775" s="4"/>
      <c r="J775" s="5"/>
      <c r="K775" s="5"/>
      <c r="L775" s="6"/>
    </row>
    <row r="776" spans="3:12" s="1" customFormat="1" x14ac:dyDescent="0.45">
      <c r="C776" s="2"/>
      <c r="D776" s="3"/>
      <c r="E776" s="3"/>
      <c r="F776" s="3"/>
      <c r="I776" s="4"/>
      <c r="J776" s="5"/>
      <c r="K776" s="5"/>
      <c r="L776" s="6"/>
    </row>
    <row r="777" spans="3:12" s="1" customFormat="1" x14ac:dyDescent="0.45">
      <c r="C777" s="2"/>
      <c r="D777" s="3"/>
      <c r="E777" s="3"/>
      <c r="F777" s="3"/>
      <c r="I777" s="4"/>
      <c r="J777" s="5"/>
      <c r="K777" s="5"/>
      <c r="L777" s="6"/>
    </row>
    <row r="778" spans="3:12" s="1" customFormat="1" x14ac:dyDescent="0.45">
      <c r="C778" s="2"/>
      <c r="D778" s="3"/>
      <c r="E778" s="3"/>
      <c r="F778" s="3"/>
      <c r="I778" s="4"/>
      <c r="J778" s="5"/>
      <c r="K778" s="5"/>
      <c r="L778" s="6"/>
    </row>
    <row r="779" spans="3:12" s="1" customFormat="1" x14ac:dyDescent="0.45">
      <c r="C779" s="2"/>
      <c r="D779" s="3"/>
      <c r="E779" s="3"/>
      <c r="F779" s="3"/>
      <c r="I779" s="4"/>
      <c r="J779" s="5"/>
      <c r="K779" s="5"/>
      <c r="L779" s="6"/>
    </row>
    <row r="780" spans="3:12" s="1" customFormat="1" x14ac:dyDescent="0.45">
      <c r="C780" s="2"/>
      <c r="D780" s="3"/>
      <c r="E780" s="3"/>
      <c r="F780" s="3"/>
      <c r="I780" s="4"/>
      <c r="J780" s="5"/>
      <c r="K780" s="5"/>
      <c r="L780" s="6"/>
    </row>
    <row r="781" spans="3:12" s="1" customFormat="1" x14ac:dyDescent="0.45">
      <c r="C781" s="2"/>
      <c r="D781" s="3"/>
      <c r="E781" s="3"/>
      <c r="F781" s="3"/>
      <c r="I781" s="4"/>
      <c r="J781" s="5"/>
      <c r="K781" s="5"/>
      <c r="L781" s="6"/>
    </row>
    <row r="782" spans="3:12" s="1" customFormat="1" x14ac:dyDescent="0.45">
      <c r="C782" s="2"/>
      <c r="D782" s="3"/>
      <c r="E782" s="3"/>
      <c r="F782" s="3"/>
      <c r="I782" s="4"/>
      <c r="J782" s="5"/>
      <c r="K782" s="5"/>
      <c r="L782" s="6"/>
    </row>
    <row r="783" spans="3:12" s="1" customFormat="1" x14ac:dyDescent="0.45">
      <c r="C783" s="2"/>
      <c r="D783" s="3"/>
      <c r="E783" s="3"/>
      <c r="F783" s="3"/>
      <c r="I783" s="4"/>
      <c r="J783" s="5"/>
      <c r="K783" s="5"/>
      <c r="L783" s="6"/>
    </row>
    <row r="784" spans="3:12" s="1" customFormat="1" x14ac:dyDescent="0.45">
      <c r="C784" s="2"/>
      <c r="D784" s="3"/>
      <c r="E784" s="3"/>
      <c r="F784" s="3"/>
      <c r="I784" s="4"/>
      <c r="J784" s="5"/>
      <c r="K784" s="5"/>
      <c r="L784" s="6"/>
    </row>
    <row r="785" spans="3:12" s="1" customFormat="1" x14ac:dyDescent="0.45">
      <c r="C785" s="2"/>
      <c r="D785" s="3"/>
      <c r="E785" s="3"/>
      <c r="F785" s="3"/>
      <c r="I785" s="4"/>
      <c r="J785" s="5"/>
      <c r="K785" s="5"/>
      <c r="L785" s="6"/>
    </row>
    <row r="786" spans="3:12" s="1" customFormat="1" x14ac:dyDescent="0.45">
      <c r="C786" s="2"/>
      <c r="D786" s="3"/>
      <c r="E786" s="3"/>
      <c r="F786" s="3"/>
      <c r="I786" s="4"/>
      <c r="J786" s="5"/>
      <c r="K786" s="5"/>
      <c r="L786" s="6"/>
    </row>
    <row r="787" spans="3:12" s="1" customFormat="1" x14ac:dyDescent="0.45">
      <c r="C787" s="2"/>
      <c r="D787" s="3"/>
      <c r="E787" s="3"/>
      <c r="F787" s="3"/>
      <c r="I787" s="4"/>
      <c r="J787" s="5"/>
      <c r="K787" s="5"/>
      <c r="L787" s="6"/>
    </row>
    <row r="788" spans="3:12" s="1" customFormat="1" x14ac:dyDescent="0.45">
      <c r="C788" s="2"/>
      <c r="D788" s="3"/>
      <c r="E788" s="3"/>
      <c r="F788" s="3"/>
      <c r="I788" s="4"/>
      <c r="J788" s="5"/>
      <c r="K788" s="5"/>
      <c r="L788" s="6"/>
    </row>
    <row r="789" spans="3:12" s="1" customFormat="1" x14ac:dyDescent="0.45">
      <c r="C789" s="2"/>
      <c r="D789" s="3"/>
      <c r="E789" s="3"/>
      <c r="F789" s="3"/>
      <c r="I789" s="4"/>
      <c r="J789" s="5"/>
      <c r="K789" s="5"/>
      <c r="L789" s="6"/>
    </row>
    <row r="790" spans="3:12" s="1" customFormat="1" x14ac:dyDescent="0.45">
      <c r="C790" s="2"/>
      <c r="D790" s="3"/>
      <c r="E790" s="3"/>
      <c r="F790" s="3"/>
      <c r="I790" s="4"/>
      <c r="J790" s="5"/>
      <c r="K790" s="5"/>
      <c r="L790" s="6"/>
    </row>
    <row r="791" spans="3:12" s="1" customFormat="1" x14ac:dyDescent="0.45">
      <c r="C791" s="2"/>
      <c r="D791" s="3"/>
      <c r="E791" s="3"/>
      <c r="F791" s="3"/>
      <c r="I791" s="4"/>
      <c r="J791" s="5"/>
      <c r="K791" s="5"/>
      <c r="L791" s="6"/>
    </row>
    <row r="792" spans="3:12" s="1" customFormat="1" x14ac:dyDescent="0.45">
      <c r="C792" s="2"/>
      <c r="D792" s="3"/>
      <c r="E792" s="3"/>
      <c r="F792" s="3"/>
      <c r="I792" s="4"/>
      <c r="J792" s="5"/>
      <c r="K792" s="5"/>
      <c r="L792" s="6"/>
    </row>
    <row r="793" spans="3:12" s="1" customFormat="1" x14ac:dyDescent="0.45">
      <c r="C793" s="2"/>
      <c r="D793" s="3"/>
      <c r="E793" s="3"/>
      <c r="F793" s="3"/>
      <c r="I793" s="4"/>
      <c r="J793" s="5"/>
      <c r="K793" s="5"/>
      <c r="L793" s="6"/>
    </row>
    <row r="794" spans="3:12" s="1" customFormat="1" x14ac:dyDescent="0.45">
      <c r="C794" s="2"/>
      <c r="D794" s="3"/>
      <c r="E794" s="3"/>
      <c r="F794" s="3"/>
      <c r="I794" s="4"/>
      <c r="J794" s="5"/>
      <c r="K794" s="5"/>
      <c r="L794" s="6"/>
    </row>
    <row r="795" spans="3:12" s="1" customFormat="1" x14ac:dyDescent="0.45">
      <c r="C795" s="2"/>
      <c r="D795" s="3"/>
      <c r="E795" s="3"/>
      <c r="F795" s="3"/>
      <c r="I795" s="4"/>
      <c r="J795" s="5"/>
      <c r="K795" s="5"/>
      <c r="L795" s="6"/>
    </row>
    <row r="796" spans="3:12" s="1" customFormat="1" x14ac:dyDescent="0.45">
      <c r="C796" s="2"/>
      <c r="D796" s="3"/>
      <c r="E796" s="3"/>
      <c r="F796" s="3"/>
      <c r="I796" s="4"/>
      <c r="J796" s="5"/>
      <c r="K796" s="5"/>
      <c r="L796" s="6"/>
    </row>
    <row r="797" spans="3:12" s="1" customFormat="1" x14ac:dyDescent="0.45">
      <c r="C797" s="2"/>
      <c r="D797" s="3"/>
      <c r="E797" s="3"/>
      <c r="F797" s="3"/>
      <c r="I797" s="4"/>
      <c r="J797" s="5"/>
      <c r="K797" s="5"/>
      <c r="L797" s="6"/>
    </row>
    <row r="798" spans="3:12" s="1" customFormat="1" x14ac:dyDescent="0.45">
      <c r="C798" s="2"/>
      <c r="D798" s="3"/>
      <c r="E798" s="3"/>
      <c r="F798" s="3"/>
      <c r="I798" s="4"/>
      <c r="J798" s="5"/>
      <c r="K798" s="5"/>
      <c r="L798" s="6"/>
    </row>
    <row r="799" spans="3:12" s="1" customFormat="1" x14ac:dyDescent="0.45">
      <c r="C799" s="2"/>
      <c r="D799" s="3"/>
      <c r="E799" s="3"/>
      <c r="F799" s="3"/>
      <c r="I799" s="4"/>
      <c r="J799" s="5"/>
      <c r="K799" s="5"/>
      <c r="L799" s="6"/>
    </row>
    <row r="800" spans="3:12" s="1" customFormat="1" x14ac:dyDescent="0.45">
      <c r="C800" s="2"/>
      <c r="D800" s="3"/>
      <c r="E800" s="3"/>
      <c r="F800" s="3"/>
      <c r="I800" s="4"/>
      <c r="J800" s="5"/>
      <c r="K800" s="5"/>
      <c r="L800" s="6"/>
    </row>
    <row r="801" spans="3:12" s="1" customFormat="1" x14ac:dyDescent="0.45">
      <c r="C801" s="2"/>
      <c r="D801" s="3"/>
      <c r="E801" s="3"/>
      <c r="F801" s="3"/>
      <c r="I801" s="4"/>
      <c r="J801" s="5"/>
      <c r="K801" s="5"/>
      <c r="L801" s="6"/>
    </row>
    <row r="802" spans="3:12" s="1" customFormat="1" x14ac:dyDescent="0.45">
      <c r="C802" s="2"/>
      <c r="D802" s="3"/>
      <c r="E802" s="3"/>
      <c r="F802" s="3"/>
      <c r="I802" s="4"/>
      <c r="J802" s="5"/>
      <c r="K802" s="5"/>
      <c r="L802" s="6"/>
    </row>
    <row r="803" spans="3:12" s="1" customFormat="1" x14ac:dyDescent="0.45">
      <c r="C803" s="2"/>
      <c r="D803" s="3"/>
      <c r="E803" s="3"/>
      <c r="F803" s="3"/>
      <c r="I803" s="4"/>
      <c r="J803" s="5"/>
      <c r="K803" s="5"/>
      <c r="L803" s="6"/>
    </row>
    <row r="804" spans="3:12" s="1" customFormat="1" x14ac:dyDescent="0.45">
      <c r="C804" s="2"/>
      <c r="D804" s="3"/>
      <c r="E804" s="3"/>
      <c r="F804" s="3"/>
      <c r="I804" s="4"/>
      <c r="J804" s="5"/>
      <c r="K804" s="5"/>
      <c r="L804" s="6"/>
    </row>
    <row r="805" spans="3:12" s="1" customFormat="1" x14ac:dyDescent="0.45">
      <c r="C805" s="2"/>
      <c r="D805" s="3"/>
      <c r="E805" s="3"/>
      <c r="F805" s="3"/>
      <c r="I805" s="4"/>
      <c r="J805" s="5"/>
      <c r="K805" s="5"/>
      <c r="L805" s="6"/>
    </row>
    <row r="806" spans="3:12" s="1" customFormat="1" x14ac:dyDescent="0.45">
      <c r="C806" s="2"/>
      <c r="D806" s="3"/>
      <c r="E806" s="3"/>
      <c r="F806" s="3"/>
      <c r="I806" s="4"/>
      <c r="J806" s="5"/>
      <c r="K806" s="5"/>
      <c r="L806" s="6"/>
    </row>
    <row r="807" spans="3:12" s="1" customFormat="1" x14ac:dyDescent="0.45">
      <c r="C807" s="2"/>
      <c r="D807" s="3"/>
      <c r="E807" s="3"/>
      <c r="F807" s="3"/>
      <c r="I807" s="4"/>
      <c r="J807" s="5"/>
      <c r="K807" s="5"/>
      <c r="L807" s="6"/>
    </row>
    <row r="808" spans="3:12" s="1" customFormat="1" x14ac:dyDescent="0.45">
      <c r="C808" s="2"/>
      <c r="D808" s="3"/>
      <c r="E808" s="3"/>
      <c r="F808" s="3"/>
      <c r="I808" s="4"/>
      <c r="J808" s="5"/>
      <c r="K808" s="5"/>
      <c r="L808" s="6"/>
    </row>
    <row r="809" spans="3:12" s="1" customFormat="1" x14ac:dyDescent="0.45">
      <c r="C809" s="2"/>
      <c r="D809" s="3"/>
      <c r="E809" s="3"/>
      <c r="F809" s="3"/>
      <c r="I809" s="4"/>
      <c r="J809" s="5"/>
      <c r="K809" s="5"/>
      <c r="L809" s="6"/>
    </row>
    <row r="810" spans="3:12" s="1" customFormat="1" x14ac:dyDescent="0.45">
      <c r="C810" s="2"/>
      <c r="D810" s="3"/>
      <c r="E810" s="3"/>
      <c r="F810" s="3"/>
      <c r="I810" s="4"/>
      <c r="J810" s="5"/>
      <c r="K810" s="5"/>
      <c r="L810" s="6"/>
    </row>
    <row r="811" spans="3:12" s="1" customFormat="1" x14ac:dyDescent="0.45">
      <c r="C811" s="2"/>
      <c r="D811" s="3"/>
      <c r="E811" s="3"/>
      <c r="F811" s="3"/>
      <c r="I811" s="4"/>
      <c r="J811" s="5"/>
      <c r="K811" s="5"/>
      <c r="L811" s="6"/>
    </row>
    <row r="812" spans="3:12" s="1" customFormat="1" x14ac:dyDescent="0.45">
      <c r="C812" s="2"/>
      <c r="D812" s="3"/>
      <c r="E812" s="3"/>
      <c r="F812" s="3"/>
      <c r="I812" s="4"/>
      <c r="J812" s="5"/>
      <c r="K812" s="5"/>
      <c r="L812" s="6"/>
    </row>
    <row r="813" spans="3:12" s="1" customFormat="1" x14ac:dyDescent="0.45">
      <c r="C813" s="2"/>
      <c r="D813" s="3"/>
      <c r="E813" s="3"/>
      <c r="F813" s="3"/>
      <c r="I813" s="4"/>
      <c r="J813" s="5"/>
      <c r="K813" s="5"/>
      <c r="L813" s="6"/>
    </row>
    <row r="814" spans="3:12" s="1" customFormat="1" x14ac:dyDescent="0.45">
      <c r="C814" s="2"/>
      <c r="D814" s="3"/>
      <c r="E814" s="3"/>
      <c r="F814" s="3"/>
      <c r="I814" s="4"/>
      <c r="J814" s="5"/>
      <c r="K814" s="5"/>
      <c r="L814" s="6"/>
    </row>
    <row r="815" spans="3:12" s="1" customFormat="1" x14ac:dyDescent="0.45">
      <c r="C815" s="2"/>
      <c r="D815" s="3"/>
      <c r="E815" s="3"/>
      <c r="F815" s="3"/>
      <c r="I815" s="4"/>
      <c r="J815" s="5"/>
      <c r="K815" s="5"/>
      <c r="L815" s="6"/>
    </row>
    <row r="816" spans="3:12" s="1" customFormat="1" x14ac:dyDescent="0.45">
      <c r="C816" s="2"/>
      <c r="D816" s="3"/>
      <c r="E816" s="3"/>
      <c r="F816" s="3"/>
      <c r="I816" s="4"/>
      <c r="J816" s="5"/>
      <c r="K816" s="5"/>
      <c r="L816" s="6"/>
    </row>
    <row r="817" spans="3:12" s="1" customFormat="1" x14ac:dyDescent="0.45">
      <c r="C817" s="2"/>
      <c r="D817" s="3"/>
      <c r="E817" s="3"/>
      <c r="F817" s="3"/>
      <c r="I817" s="4"/>
      <c r="J817" s="5"/>
      <c r="K817" s="5"/>
      <c r="L817" s="6"/>
    </row>
    <row r="818" spans="3:12" s="1" customFormat="1" x14ac:dyDescent="0.45">
      <c r="C818" s="2"/>
      <c r="D818" s="3"/>
      <c r="E818" s="3"/>
      <c r="F818" s="3"/>
      <c r="I818" s="4"/>
      <c r="J818" s="5"/>
      <c r="K818" s="5"/>
      <c r="L818" s="6"/>
    </row>
    <row r="819" spans="3:12" s="1" customFormat="1" x14ac:dyDescent="0.45">
      <c r="C819" s="2"/>
      <c r="D819" s="3"/>
      <c r="E819" s="3"/>
      <c r="F819" s="3"/>
      <c r="I819" s="4"/>
      <c r="J819" s="5"/>
      <c r="K819" s="5"/>
      <c r="L819" s="6"/>
    </row>
    <row r="820" spans="3:12" s="1" customFormat="1" x14ac:dyDescent="0.45">
      <c r="C820" s="2"/>
      <c r="D820" s="3"/>
      <c r="E820" s="3"/>
      <c r="F820" s="3"/>
      <c r="I820" s="4"/>
      <c r="J820" s="5"/>
      <c r="K820" s="5"/>
      <c r="L820" s="6"/>
    </row>
    <row r="821" spans="3:12" s="1" customFormat="1" x14ac:dyDescent="0.45">
      <c r="C821" s="2"/>
      <c r="D821" s="3"/>
      <c r="E821" s="3"/>
      <c r="F821" s="3"/>
      <c r="I821" s="4"/>
      <c r="J821" s="5"/>
      <c r="K821" s="5"/>
      <c r="L821" s="6"/>
    </row>
    <row r="822" spans="3:12" s="1" customFormat="1" x14ac:dyDescent="0.45">
      <c r="C822" s="2"/>
      <c r="D822" s="3"/>
      <c r="E822" s="3"/>
      <c r="F822" s="3"/>
      <c r="I822" s="4"/>
      <c r="J822" s="5"/>
      <c r="K822" s="5"/>
      <c r="L822" s="6"/>
    </row>
    <row r="823" spans="3:12" s="1" customFormat="1" x14ac:dyDescent="0.45">
      <c r="C823" s="2"/>
      <c r="D823" s="3"/>
      <c r="E823" s="3"/>
      <c r="F823" s="3"/>
      <c r="I823" s="4"/>
      <c r="J823" s="5"/>
      <c r="K823" s="5"/>
      <c r="L823" s="6"/>
    </row>
    <row r="824" spans="3:12" s="1" customFormat="1" x14ac:dyDescent="0.45">
      <c r="C824" s="2"/>
      <c r="D824" s="3"/>
      <c r="E824" s="3"/>
      <c r="F824" s="3"/>
      <c r="I824" s="4"/>
      <c r="J824" s="5"/>
      <c r="K824" s="5"/>
      <c r="L824" s="6"/>
    </row>
    <row r="825" spans="3:12" s="1" customFormat="1" x14ac:dyDescent="0.45">
      <c r="C825" s="2"/>
      <c r="D825" s="3"/>
      <c r="E825" s="3"/>
      <c r="F825" s="3"/>
      <c r="I825" s="4"/>
      <c r="J825" s="5"/>
      <c r="K825" s="5"/>
      <c r="L825" s="6"/>
    </row>
    <row r="826" spans="3:12" s="1" customFormat="1" x14ac:dyDescent="0.45">
      <c r="C826" s="2"/>
      <c r="D826" s="3"/>
      <c r="E826" s="3"/>
      <c r="F826" s="3"/>
      <c r="I826" s="4"/>
      <c r="J826" s="5"/>
      <c r="K826" s="5"/>
      <c r="L826" s="6"/>
    </row>
    <row r="827" spans="3:12" s="1" customFormat="1" x14ac:dyDescent="0.45">
      <c r="C827" s="2"/>
      <c r="D827" s="3"/>
      <c r="E827" s="3"/>
      <c r="F827" s="3"/>
      <c r="I827" s="4"/>
      <c r="J827" s="5"/>
      <c r="K827" s="5"/>
      <c r="L827" s="6"/>
    </row>
    <row r="828" spans="3:12" s="1" customFormat="1" x14ac:dyDescent="0.45">
      <c r="C828" s="2"/>
      <c r="D828" s="3"/>
      <c r="E828" s="3"/>
      <c r="F828" s="3"/>
      <c r="I828" s="4"/>
      <c r="J828" s="5"/>
      <c r="K828" s="5"/>
      <c r="L828" s="6"/>
    </row>
    <row r="829" spans="3:12" s="1" customFormat="1" x14ac:dyDescent="0.45">
      <c r="C829" s="2"/>
      <c r="D829" s="3"/>
      <c r="E829" s="3"/>
      <c r="F829" s="3"/>
      <c r="I829" s="4"/>
      <c r="J829" s="5"/>
      <c r="K829" s="5"/>
      <c r="L829" s="6"/>
    </row>
    <row r="830" spans="3:12" s="1" customFormat="1" x14ac:dyDescent="0.45">
      <c r="C830" s="2"/>
      <c r="D830" s="3"/>
      <c r="E830" s="3"/>
      <c r="F830" s="3"/>
      <c r="I830" s="4"/>
      <c r="J830" s="5"/>
      <c r="K830" s="5"/>
      <c r="L830" s="6"/>
    </row>
    <row r="831" spans="3:12" s="1" customFormat="1" x14ac:dyDescent="0.45">
      <c r="C831" s="2"/>
      <c r="D831" s="3"/>
      <c r="E831" s="3"/>
      <c r="F831" s="3"/>
      <c r="I831" s="4"/>
      <c r="J831" s="5"/>
      <c r="K831" s="5"/>
      <c r="L831" s="6"/>
    </row>
    <row r="832" spans="3:12" s="1" customFormat="1" x14ac:dyDescent="0.45">
      <c r="C832" s="2"/>
      <c r="D832" s="3"/>
      <c r="E832" s="3"/>
      <c r="F832" s="3"/>
      <c r="I832" s="4"/>
      <c r="J832" s="5"/>
      <c r="K832" s="5"/>
      <c r="L832" s="6"/>
    </row>
    <row r="833" spans="3:12" s="1" customFormat="1" x14ac:dyDescent="0.45">
      <c r="C833" s="2"/>
      <c r="D833" s="3"/>
      <c r="E833" s="3"/>
      <c r="F833" s="3"/>
      <c r="I833" s="4"/>
      <c r="J833" s="5"/>
      <c r="K833" s="5"/>
      <c r="L833" s="6"/>
    </row>
    <row r="834" spans="3:12" s="1" customFormat="1" x14ac:dyDescent="0.45">
      <c r="C834" s="2"/>
      <c r="D834" s="3"/>
      <c r="E834" s="3"/>
      <c r="F834" s="3"/>
      <c r="I834" s="4"/>
      <c r="J834" s="5"/>
      <c r="K834" s="5"/>
      <c r="L834" s="6"/>
    </row>
    <row r="835" spans="3:12" s="1" customFormat="1" x14ac:dyDescent="0.45">
      <c r="C835" s="2"/>
      <c r="D835" s="3"/>
      <c r="E835" s="3"/>
      <c r="F835" s="3"/>
      <c r="I835" s="4"/>
      <c r="J835" s="5"/>
      <c r="K835" s="5"/>
      <c r="L835" s="6"/>
    </row>
    <row r="836" spans="3:12" s="1" customFormat="1" x14ac:dyDescent="0.45">
      <c r="C836" s="2"/>
      <c r="D836" s="3"/>
      <c r="E836" s="3"/>
      <c r="F836" s="3"/>
      <c r="I836" s="4"/>
      <c r="J836" s="5"/>
      <c r="K836" s="5"/>
      <c r="L836" s="6"/>
    </row>
    <row r="837" spans="3:12" s="1" customFormat="1" x14ac:dyDescent="0.45">
      <c r="C837" s="2"/>
      <c r="D837" s="3"/>
      <c r="E837" s="3"/>
      <c r="F837" s="3"/>
      <c r="I837" s="4"/>
      <c r="J837" s="5"/>
      <c r="K837" s="5"/>
      <c r="L837" s="6"/>
    </row>
    <row r="838" spans="3:12" s="1" customFormat="1" x14ac:dyDescent="0.45">
      <c r="C838" s="2"/>
      <c r="D838" s="3"/>
      <c r="E838" s="3"/>
      <c r="F838" s="3"/>
      <c r="I838" s="4"/>
      <c r="J838" s="5"/>
      <c r="K838" s="5"/>
      <c r="L838" s="6"/>
    </row>
    <row r="839" spans="3:12" s="1" customFormat="1" x14ac:dyDescent="0.45">
      <c r="C839" s="2"/>
      <c r="D839" s="3"/>
      <c r="E839" s="3"/>
      <c r="F839" s="3"/>
      <c r="I839" s="4"/>
      <c r="J839" s="5"/>
      <c r="K839" s="5"/>
      <c r="L839" s="6"/>
    </row>
    <row r="840" spans="3:12" s="1" customFormat="1" x14ac:dyDescent="0.45">
      <c r="C840" s="2"/>
      <c r="D840" s="3"/>
      <c r="E840" s="3"/>
      <c r="F840" s="3"/>
      <c r="I840" s="4"/>
      <c r="J840" s="5"/>
      <c r="K840" s="5"/>
      <c r="L840" s="6"/>
    </row>
    <row r="841" spans="3:12" s="1" customFormat="1" x14ac:dyDescent="0.45">
      <c r="C841" s="2"/>
      <c r="D841" s="3"/>
      <c r="E841" s="3"/>
      <c r="F841" s="3"/>
      <c r="I841" s="4"/>
      <c r="J841" s="5"/>
      <c r="K841" s="5"/>
      <c r="L841" s="6"/>
    </row>
    <row r="842" spans="3:12" s="1" customFormat="1" x14ac:dyDescent="0.45">
      <c r="C842" s="2"/>
      <c r="D842" s="3"/>
      <c r="E842" s="3"/>
      <c r="F842" s="3"/>
      <c r="I842" s="4"/>
      <c r="J842" s="5"/>
      <c r="K842" s="5"/>
      <c r="L842" s="6"/>
    </row>
    <row r="843" spans="3:12" s="1" customFormat="1" x14ac:dyDescent="0.45">
      <c r="C843" s="2"/>
      <c r="D843" s="3"/>
      <c r="E843" s="3"/>
      <c r="F843" s="3"/>
      <c r="I843" s="4"/>
      <c r="J843" s="5"/>
      <c r="K843" s="5"/>
      <c r="L843" s="6"/>
    </row>
    <row r="844" spans="3:12" s="1" customFormat="1" x14ac:dyDescent="0.45">
      <c r="C844" s="2"/>
      <c r="D844" s="3"/>
      <c r="E844" s="3"/>
      <c r="F844" s="3"/>
      <c r="I844" s="4"/>
      <c r="J844" s="5"/>
      <c r="K844" s="5"/>
      <c r="L844" s="6"/>
    </row>
    <row r="845" spans="3:12" s="1" customFormat="1" x14ac:dyDescent="0.45">
      <c r="C845" s="2"/>
      <c r="D845" s="3"/>
      <c r="E845" s="3"/>
      <c r="F845" s="3"/>
      <c r="I845" s="4"/>
      <c r="J845" s="5"/>
      <c r="K845" s="5"/>
      <c r="L845" s="6"/>
    </row>
    <row r="846" spans="3:12" s="1" customFormat="1" x14ac:dyDescent="0.45">
      <c r="C846" s="2"/>
      <c r="D846" s="3"/>
      <c r="E846" s="3"/>
      <c r="F846" s="3"/>
      <c r="I846" s="4"/>
      <c r="J846" s="5"/>
      <c r="K846" s="5"/>
      <c r="L846" s="6"/>
    </row>
    <row r="847" spans="3:12" s="1" customFormat="1" x14ac:dyDescent="0.45">
      <c r="C847" s="2"/>
      <c r="D847" s="3"/>
      <c r="E847" s="3"/>
      <c r="F847" s="3"/>
      <c r="I847" s="4"/>
      <c r="J847" s="5"/>
      <c r="K847" s="5"/>
      <c r="L847" s="6"/>
    </row>
    <row r="848" spans="3:12" s="1" customFormat="1" x14ac:dyDescent="0.45">
      <c r="C848" s="2"/>
      <c r="D848" s="3"/>
      <c r="E848" s="3"/>
      <c r="F848" s="3"/>
      <c r="I848" s="4"/>
      <c r="J848" s="5"/>
      <c r="K848" s="5"/>
      <c r="L848" s="6"/>
    </row>
    <row r="849" spans="3:12" s="1" customFormat="1" x14ac:dyDescent="0.45">
      <c r="C849" s="2"/>
      <c r="D849" s="3"/>
      <c r="E849" s="3"/>
      <c r="F849" s="3"/>
      <c r="I849" s="4"/>
      <c r="J849" s="5"/>
      <c r="K849" s="5"/>
      <c r="L849" s="6"/>
    </row>
    <row r="850" spans="3:12" s="1" customFormat="1" x14ac:dyDescent="0.45">
      <c r="C850" s="2"/>
      <c r="D850" s="3"/>
      <c r="E850" s="3"/>
      <c r="F850" s="3"/>
      <c r="I850" s="4"/>
      <c r="J850" s="5"/>
      <c r="K850" s="5"/>
      <c r="L850" s="6"/>
    </row>
    <row r="851" spans="3:12" s="1" customFormat="1" x14ac:dyDescent="0.45">
      <c r="C851" s="2"/>
      <c r="D851" s="3"/>
      <c r="E851" s="3"/>
      <c r="F851" s="3"/>
      <c r="I851" s="4"/>
      <c r="J851" s="5"/>
      <c r="K851" s="5"/>
      <c r="L851" s="6"/>
    </row>
    <row r="852" spans="3:12" s="1" customFormat="1" x14ac:dyDescent="0.45">
      <c r="C852" s="2"/>
      <c r="D852" s="3"/>
      <c r="E852" s="3"/>
      <c r="F852" s="3"/>
      <c r="I852" s="4"/>
      <c r="J852" s="5"/>
      <c r="K852" s="5"/>
      <c r="L852" s="6"/>
    </row>
    <row r="853" spans="3:12" s="1" customFormat="1" x14ac:dyDescent="0.45">
      <c r="C853" s="2"/>
      <c r="D853" s="3"/>
      <c r="E853" s="3"/>
      <c r="F853" s="3"/>
      <c r="I853" s="4"/>
      <c r="J853" s="5"/>
      <c r="K853" s="5"/>
      <c r="L853" s="6"/>
    </row>
    <row r="854" spans="3:12" s="1" customFormat="1" x14ac:dyDescent="0.45">
      <c r="C854" s="2"/>
      <c r="D854" s="3"/>
      <c r="E854" s="3"/>
      <c r="F854" s="3"/>
      <c r="I854" s="4"/>
      <c r="J854" s="5"/>
      <c r="K854" s="5"/>
      <c r="L854" s="6"/>
    </row>
    <row r="855" spans="3:12" s="1" customFormat="1" x14ac:dyDescent="0.45">
      <c r="C855" s="2"/>
      <c r="D855" s="3"/>
      <c r="E855" s="3"/>
      <c r="F855" s="3"/>
      <c r="I855" s="4"/>
      <c r="J855" s="5"/>
      <c r="K855" s="5"/>
      <c r="L855" s="6"/>
    </row>
    <row r="856" spans="3:12" s="1" customFormat="1" x14ac:dyDescent="0.45">
      <c r="C856" s="2"/>
      <c r="D856" s="3"/>
      <c r="E856" s="3"/>
      <c r="F856" s="3"/>
      <c r="I856" s="4"/>
      <c r="J856" s="5"/>
      <c r="K856" s="5"/>
      <c r="L856" s="6"/>
    </row>
    <row r="857" spans="3:12" s="1" customFormat="1" x14ac:dyDescent="0.45">
      <c r="C857" s="2"/>
      <c r="D857" s="3"/>
      <c r="E857" s="3"/>
      <c r="F857" s="3"/>
      <c r="I857" s="4"/>
      <c r="J857" s="5"/>
      <c r="K857" s="5"/>
      <c r="L857" s="6"/>
    </row>
    <row r="858" spans="3:12" s="1" customFormat="1" x14ac:dyDescent="0.45">
      <c r="C858" s="2"/>
      <c r="D858" s="3"/>
      <c r="E858" s="3"/>
      <c r="F858" s="3"/>
      <c r="I858" s="4"/>
      <c r="J858" s="5"/>
      <c r="K858" s="5"/>
      <c r="L858" s="6"/>
    </row>
    <row r="859" spans="3:12" s="1" customFormat="1" x14ac:dyDescent="0.45">
      <c r="C859" s="2"/>
      <c r="D859" s="3"/>
      <c r="E859" s="3"/>
      <c r="F859" s="3"/>
      <c r="I859" s="4"/>
      <c r="J859" s="5"/>
      <c r="K859" s="5"/>
      <c r="L859" s="6"/>
    </row>
    <row r="860" spans="3:12" s="1" customFormat="1" x14ac:dyDescent="0.45">
      <c r="C860" s="2"/>
      <c r="D860" s="3"/>
      <c r="E860" s="3"/>
      <c r="F860" s="3"/>
      <c r="I860" s="4"/>
      <c r="J860" s="5"/>
      <c r="K860" s="5"/>
      <c r="L860" s="6"/>
    </row>
    <row r="861" spans="3:12" s="1" customFormat="1" x14ac:dyDescent="0.45">
      <c r="C861" s="2"/>
      <c r="D861" s="3"/>
      <c r="E861" s="3"/>
      <c r="F861" s="3"/>
      <c r="I861" s="4"/>
      <c r="J861" s="5"/>
      <c r="K861" s="5"/>
      <c r="L861" s="6"/>
    </row>
    <row r="862" spans="3:12" s="1" customFormat="1" x14ac:dyDescent="0.45">
      <c r="C862" s="2"/>
      <c r="D862" s="3"/>
      <c r="E862" s="3"/>
      <c r="F862" s="3"/>
      <c r="I862" s="4"/>
      <c r="J862" s="5"/>
      <c r="K862" s="5"/>
      <c r="L862" s="6"/>
    </row>
    <row r="863" spans="3:12" s="1" customFormat="1" x14ac:dyDescent="0.45">
      <c r="C863" s="2"/>
      <c r="D863" s="3"/>
      <c r="E863" s="3"/>
      <c r="F863" s="3"/>
      <c r="I863" s="4"/>
      <c r="J863" s="5"/>
      <c r="K863" s="5"/>
      <c r="L863" s="6"/>
    </row>
    <row r="864" spans="3:12" s="1" customFormat="1" x14ac:dyDescent="0.45">
      <c r="C864" s="2"/>
      <c r="D864" s="3"/>
      <c r="E864" s="3"/>
      <c r="F864" s="3"/>
      <c r="I864" s="4"/>
      <c r="J864" s="5"/>
      <c r="K864" s="5"/>
      <c r="L864" s="6"/>
    </row>
    <row r="865" spans="3:12" s="1" customFormat="1" x14ac:dyDescent="0.45">
      <c r="C865" s="2"/>
      <c r="D865" s="3"/>
      <c r="E865" s="3"/>
      <c r="F865" s="3"/>
      <c r="I865" s="4"/>
      <c r="J865" s="5"/>
      <c r="K865" s="5"/>
      <c r="L865" s="6"/>
    </row>
    <row r="866" spans="3:12" s="1" customFormat="1" x14ac:dyDescent="0.45">
      <c r="C866" s="2"/>
      <c r="D866" s="3"/>
      <c r="E866" s="3"/>
      <c r="F866" s="3"/>
      <c r="I866" s="4"/>
      <c r="J866" s="5"/>
      <c r="K866" s="5"/>
      <c r="L866" s="6"/>
    </row>
    <row r="867" spans="3:12" s="1" customFormat="1" x14ac:dyDescent="0.45">
      <c r="C867" s="2"/>
      <c r="D867" s="3"/>
      <c r="E867" s="3"/>
      <c r="F867" s="3"/>
      <c r="I867" s="4"/>
      <c r="J867" s="5"/>
      <c r="K867" s="5"/>
      <c r="L867" s="6"/>
    </row>
    <row r="868" spans="3:12" s="1" customFormat="1" x14ac:dyDescent="0.45">
      <c r="C868" s="2"/>
      <c r="D868" s="3"/>
      <c r="E868" s="3"/>
      <c r="F868" s="3"/>
      <c r="I868" s="4"/>
      <c r="J868" s="5"/>
      <c r="K868" s="5"/>
      <c r="L868" s="6"/>
    </row>
    <row r="869" spans="3:12" s="1" customFormat="1" x14ac:dyDescent="0.45">
      <c r="C869" s="2"/>
      <c r="D869" s="3"/>
      <c r="E869" s="3"/>
      <c r="F869" s="3"/>
      <c r="I869" s="4"/>
      <c r="J869" s="5"/>
      <c r="K869" s="5"/>
      <c r="L869" s="6"/>
    </row>
    <row r="870" spans="3:12" s="1" customFormat="1" x14ac:dyDescent="0.45">
      <c r="C870" s="2"/>
      <c r="D870" s="3"/>
      <c r="E870" s="3"/>
      <c r="F870" s="3"/>
      <c r="I870" s="4"/>
      <c r="J870" s="5"/>
      <c r="K870" s="5"/>
      <c r="L870" s="6"/>
    </row>
    <row r="871" spans="3:12" s="1" customFormat="1" x14ac:dyDescent="0.45">
      <c r="C871" s="2"/>
      <c r="D871" s="3"/>
      <c r="E871" s="3"/>
      <c r="F871" s="3"/>
      <c r="I871" s="4"/>
      <c r="J871" s="5"/>
      <c r="K871" s="5"/>
      <c r="L871" s="6"/>
    </row>
    <row r="872" spans="3:12" s="1" customFormat="1" x14ac:dyDescent="0.45">
      <c r="C872" s="2"/>
      <c r="D872" s="3"/>
      <c r="E872" s="3"/>
      <c r="F872" s="3"/>
      <c r="I872" s="4"/>
      <c r="J872" s="5"/>
      <c r="K872" s="5"/>
      <c r="L872" s="6"/>
    </row>
    <row r="873" spans="3:12" s="1" customFormat="1" x14ac:dyDescent="0.45">
      <c r="C873" s="2"/>
      <c r="D873" s="3"/>
      <c r="E873" s="3"/>
      <c r="F873" s="3"/>
      <c r="I873" s="4"/>
      <c r="J873" s="5"/>
      <c r="K873" s="5"/>
      <c r="L873" s="6"/>
    </row>
    <row r="874" spans="3:12" s="1" customFormat="1" x14ac:dyDescent="0.45">
      <c r="C874" s="2"/>
      <c r="D874" s="3"/>
      <c r="E874" s="3"/>
      <c r="F874" s="3"/>
      <c r="I874" s="4"/>
      <c r="J874" s="5"/>
      <c r="K874" s="5"/>
      <c r="L874" s="6"/>
    </row>
    <row r="875" spans="3:12" s="1" customFormat="1" x14ac:dyDescent="0.45">
      <c r="C875" s="2"/>
      <c r="D875" s="3"/>
      <c r="E875" s="3"/>
      <c r="F875" s="3"/>
      <c r="I875" s="4"/>
      <c r="J875" s="5"/>
      <c r="K875" s="5"/>
      <c r="L875" s="6"/>
    </row>
    <row r="876" spans="3:12" s="1" customFormat="1" x14ac:dyDescent="0.45">
      <c r="C876" s="2"/>
      <c r="D876" s="3"/>
      <c r="E876" s="3"/>
      <c r="F876" s="3"/>
      <c r="I876" s="4"/>
      <c r="J876" s="5"/>
      <c r="K876" s="5"/>
      <c r="L876" s="6"/>
    </row>
    <row r="877" spans="3:12" s="1" customFormat="1" x14ac:dyDescent="0.45">
      <c r="C877" s="2"/>
      <c r="D877" s="3"/>
      <c r="E877" s="3"/>
      <c r="F877" s="3"/>
      <c r="I877" s="4"/>
      <c r="J877" s="5"/>
      <c r="K877" s="5"/>
      <c r="L877" s="6"/>
    </row>
    <row r="878" spans="3:12" s="1" customFormat="1" x14ac:dyDescent="0.45">
      <c r="C878" s="2"/>
      <c r="D878" s="3"/>
      <c r="E878" s="3"/>
      <c r="F878" s="3"/>
      <c r="I878" s="4"/>
      <c r="J878" s="5"/>
      <c r="K878" s="5"/>
      <c r="L878" s="6"/>
    </row>
    <row r="879" spans="3:12" s="1" customFormat="1" x14ac:dyDescent="0.45">
      <c r="C879" s="2"/>
      <c r="D879" s="3"/>
      <c r="E879" s="3"/>
      <c r="F879" s="3"/>
      <c r="I879" s="4"/>
      <c r="J879" s="5"/>
      <c r="K879" s="5"/>
      <c r="L879" s="6"/>
    </row>
    <row r="880" spans="3:12" s="1" customFormat="1" x14ac:dyDescent="0.45">
      <c r="C880" s="2"/>
      <c r="D880" s="3"/>
      <c r="E880" s="3"/>
      <c r="F880" s="3"/>
      <c r="I880" s="4"/>
      <c r="J880" s="5"/>
      <c r="K880" s="5"/>
      <c r="L880" s="6"/>
    </row>
    <row r="881" spans="3:12" s="1" customFormat="1" x14ac:dyDescent="0.45">
      <c r="C881" s="2"/>
      <c r="D881" s="3"/>
      <c r="E881" s="3"/>
      <c r="F881" s="3"/>
      <c r="I881" s="4"/>
      <c r="J881" s="5"/>
      <c r="K881" s="5"/>
      <c r="L881" s="6"/>
    </row>
    <row r="882" spans="3:12" s="1" customFormat="1" x14ac:dyDescent="0.45">
      <c r="C882" s="2"/>
      <c r="D882" s="3"/>
      <c r="E882" s="3"/>
      <c r="F882" s="3"/>
      <c r="I882" s="4"/>
      <c r="J882" s="5"/>
      <c r="K882" s="5"/>
      <c r="L882" s="6"/>
    </row>
    <row r="883" spans="3:12" s="1" customFormat="1" x14ac:dyDescent="0.45">
      <c r="C883" s="2"/>
      <c r="D883" s="3"/>
      <c r="E883" s="3"/>
      <c r="F883" s="3"/>
      <c r="I883" s="4"/>
      <c r="J883" s="5"/>
      <c r="K883" s="5"/>
      <c r="L883" s="6"/>
    </row>
    <row r="884" spans="3:12" s="1" customFormat="1" x14ac:dyDescent="0.45">
      <c r="C884" s="2"/>
      <c r="D884" s="3"/>
      <c r="E884" s="3"/>
      <c r="F884" s="3"/>
      <c r="I884" s="4"/>
      <c r="J884" s="5"/>
      <c r="K884" s="5"/>
      <c r="L884" s="6"/>
    </row>
    <row r="885" spans="3:12" s="1" customFormat="1" x14ac:dyDescent="0.45">
      <c r="C885" s="2"/>
      <c r="D885" s="3"/>
      <c r="E885" s="3"/>
      <c r="F885" s="3"/>
      <c r="I885" s="4"/>
      <c r="J885" s="5"/>
      <c r="K885" s="5"/>
      <c r="L885" s="6"/>
    </row>
    <row r="886" spans="3:12" s="1" customFormat="1" x14ac:dyDescent="0.45">
      <c r="C886" s="2"/>
      <c r="D886" s="3"/>
      <c r="E886" s="3"/>
      <c r="F886" s="3"/>
      <c r="I886" s="4"/>
      <c r="J886" s="5"/>
      <c r="K886" s="5"/>
      <c r="L886" s="6"/>
    </row>
    <row r="887" spans="3:12" s="1" customFormat="1" x14ac:dyDescent="0.45">
      <c r="C887" s="2"/>
      <c r="D887" s="3"/>
      <c r="E887" s="3"/>
      <c r="F887" s="3"/>
      <c r="I887" s="4"/>
      <c r="J887" s="5"/>
      <c r="K887" s="5"/>
      <c r="L887" s="6"/>
    </row>
    <row r="888" spans="3:12" s="1" customFormat="1" x14ac:dyDescent="0.45">
      <c r="C888" s="2"/>
      <c r="D888" s="3"/>
      <c r="E888" s="3"/>
      <c r="F888" s="3"/>
      <c r="I888" s="4"/>
      <c r="J888" s="5"/>
      <c r="K888" s="5"/>
      <c r="L888" s="6"/>
    </row>
    <row r="889" spans="3:12" s="1" customFormat="1" x14ac:dyDescent="0.45">
      <c r="C889" s="2"/>
      <c r="D889" s="3"/>
      <c r="E889" s="3"/>
      <c r="F889" s="3"/>
      <c r="I889" s="4"/>
      <c r="J889" s="5"/>
      <c r="K889" s="5"/>
      <c r="L889" s="6"/>
    </row>
    <row r="890" spans="3:12" s="1" customFormat="1" x14ac:dyDescent="0.45">
      <c r="C890" s="2"/>
      <c r="D890" s="3"/>
      <c r="E890" s="3"/>
      <c r="F890" s="3"/>
      <c r="I890" s="4"/>
      <c r="J890" s="5"/>
      <c r="K890" s="5"/>
      <c r="L890" s="6"/>
    </row>
    <row r="891" spans="3:12" s="1" customFormat="1" x14ac:dyDescent="0.45">
      <c r="C891" s="2"/>
      <c r="D891" s="3"/>
      <c r="E891" s="3"/>
      <c r="F891" s="3"/>
      <c r="I891" s="4"/>
      <c r="J891" s="5"/>
      <c r="K891" s="5"/>
      <c r="L891" s="6"/>
    </row>
    <row r="892" spans="3:12" s="1" customFormat="1" x14ac:dyDescent="0.45">
      <c r="C892" s="2"/>
      <c r="D892" s="3"/>
      <c r="E892" s="3"/>
      <c r="F892" s="3"/>
      <c r="I892" s="4"/>
      <c r="J892" s="5"/>
      <c r="K892" s="5"/>
      <c r="L892" s="6"/>
    </row>
    <row r="893" spans="3:12" s="1" customFormat="1" x14ac:dyDescent="0.45">
      <c r="C893" s="2"/>
      <c r="D893" s="3"/>
      <c r="E893" s="3"/>
      <c r="F893" s="3"/>
      <c r="I893" s="4"/>
      <c r="J893" s="5"/>
      <c r="K893" s="5"/>
      <c r="L893" s="6"/>
    </row>
    <row r="894" spans="3:12" s="1" customFormat="1" x14ac:dyDescent="0.45">
      <c r="C894" s="2"/>
      <c r="D894" s="3"/>
      <c r="E894" s="3"/>
      <c r="F894" s="3"/>
      <c r="I894" s="4"/>
      <c r="J894" s="5"/>
      <c r="K894" s="5"/>
      <c r="L894" s="6"/>
    </row>
    <row r="895" spans="3:12" s="1" customFormat="1" x14ac:dyDescent="0.45">
      <c r="C895" s="2"/>
      <c r="D895" s="3"/>
      <c r="E895" s="3"/>
      <c r="F895" s="3"/>
      <c r="I895" s="4"/>
      <c r="J895" s="5"/>
      <c r="K895" s="5"/>
      <c r="L895" s="6"/>
    </row>
    <row r="896" spans="3:12" s="1" customFormat="1" x14ac:dyDescent="0.45">
      <c r="C896" s="2"/>
      <c r="D896" s="3"/>
      <c r="E896" s="3"/>
      <c r="F896" s="3"/>
      <c r="I896" s="4"/>
      <c r="J896" s="5"/>
      <c r="K896" s="5"/>
      <c r="L896" s="6"/>
    </row>
    <row r="897" spans="3:12" s="1" customFormat="1" x14ac:dyDescent="0.45">
      <c r="C897" s="2"/>
      <c r="D897" s="3"/>
      <c r="E897" s="3"/>
      <c r="F897" s="3"/>
      <c r="I897" s="4"/>
      <c r="J897" s="5"/>
      <c r="K897" s="5"/>
      <c r="L897" s="6"/>
    </row>
    <row r="898" spans="3:12" s="1" customFormat="1" x14ac:dyDescent="0.45">
      <c r="C898" s="2"/>
      <c r="D898" s="3"/>
      <c r="E898" s="3"/>
      <c r="F898" s="3"/>
      <c r="I898" s="4"/>
      <c r="J898" s="5"/>
      <c r="K898" s="5"/>
      <c r="L898" s="6"/>
    </row>
    <row r="899" spans="3:12" s="1" customFormat="1" x14ac:dyDescent="0.45">
      <c r="C899" s="2"/>
      <c r="D899" s="3"/>
      <c r="E899" s="3"/>
      <c r="F899" s="3"/>
      <c r="I899" s="4"/>
      <c r="J899" s="5"/>
      <c r="K899" s="5"/>
      <c r="L899" s="6"/>
    </row>
    <row r="900" spans="3:12" s="1" customFormat="1" x14ac:dyDescent="0.45">
      <c r="C900" s="2"/>
      <c r="D900" s="3"/>
      <c r="E900" s="3"/>
      <c r="F900" s="3"/>
      <c r="I900" s="4"/>
      <c r="J900" s="5"/>
      <c r="K900" s="5"/>
      <c r="L900" s="6"/>
    </row>
    <row r="901" spans="3:12" s="1" customFormat="1" x14ac:dyDescent="0.45">
      <c r="C901" s="2"/>
      <c r="D901" s="3"/>
      <c r="E901" s="3"/>
      <c r="F901" s="3"/>
      <c r="I901" s="4"/>
      <c r="J901" s="5"/>
      <c r="K901" s="5"/>
      <c r="L901" s="6"/>
    </row>
    <row r="902" spans="3:12" s="1" customFormat="1" x14ac:dyDescent="0.45">
      <c r="C902" s="2"/>
      <c r="D902" s="3"/>
      <c r="E902" s="3"/>
      <c r="F902" s="3"/>
      <c r="I902" s="4"/>
      <c r="J902" s="5"/>
      <c r="K902" s="5"/>
      <c r="L902" s="6"/>
    </row>
    <row r="903" spans="3:12" s="1" customFormat="1" x14ac:dyDescent="0.45">
      <c r="C903" s="2"/>
      <c r="D903" s="3"/>
      <c r="E903" s="3"/>
      <c r="F903" s="3"/>
      <c r="I903" s="4"/>
      <c r="J903" s="5"/>
      <c r="K903" s="5"/>
      <c r="L903" s="6"/>
    </row>
    <row r="904" spans="3:12" s="1" customFormat="1" x14ac:dyDescent="0.45">
      <c r="C904" s="2"/>
      <c r="D904" s="3"/>
      <c r="E904" s="3"/>
      <c r="F904" s="3"/>
      <c r="I904" s="4"/>
      <c r="J904" s="5"/>
      <c r="K904" s="5"/>
      <c r="L904" s="6"/>
    </row>
    <row r="905" spans="3:12" s="1" customFormat="1" x14ac:dyDescent="0.45">
      <c r="C905" s="2"/>
      <c r="D905" s="3"/>
      <c r="E905" s="3"/>
      <c r="F905" s="3"/>
      <c r="I905" s="4"/>
      <c r="J905" s="5"/>
      <c r="K905" s="5"/>
      <c r="L905" s="6"/>
    </row>
    <row r="906" spans="3:12" s="1" customFormat="1" x14ac:dyDescent="0.45">
      <c r="C906" s="2"/>
      <c r="D906" s="3"/>
      <c r="E906" s="3"/>
      <c r="F906" s="3"/>
      <c r="I906" s="4"/>
      <c r="J906" s="5"/>
      <c r="K906" s="5"/>
      <c r="L906" s="6"/>
    </row>
    <row r="907" spans="3:12" s="1" customFormat="1" x14ac:dyDescent="0.45">
      <c r="C907" s="2"/>
      <c r="D907" s="3"/>
      <c r="E907" s="3"/>
      <c r="F907" s="3"/>
      <c r="I907" s="4"/>
      <c r="J907" s="5"/>
      <c r="K907" s="5"/>
      <c r="L907" s="6"/>
    </row>
    <row r="908" spans="3:12" s="1" customFormat="1" x14ac:dyDescent="0.45">
      <c r="C908" s="2"/>
      <c r="D908" s="3"/>
      <c r="E908" s="3"/>
      <c r="F908" s="3"/>
      <c r="I908" s="4"/>
      <c r="J908" s="5"/>
      <c r="K908" s="5"/>
      <c r="L908" s="6"/>
    </row>
    <row r="909" spans="3:12" s="1" customFormat="1" x14ac:dyDescent="0.45">
      <c r="C909" s="2"/>
      <c r="D909" s="3"/>
      <c r="E909" s="3"/>
      <c r="F909" s="3"/>
      <c r="I909" s="4"/>
      <c r="J909" s="5"/>
      <c r="K909" s="5"/>
      <c r="L909" s="6"/>
    </row>
    <row r="910" spans="3:12" s="1" customFormat="1" x14ac:dyDescent="0.45">
      <c r="C910" s="2"/>
      <c r="D910" s="3"/>
      <c r="E910" s="3"/>
      <c r="F910" s="3"/>
      <c r="I910" s="4"/>
      <c r="J910" s="5"/>
      <c r="K910" s="5"/>
      <c r="L910" s="6"/>
    </row>
    <row r="911" spans="3:12" s="1" customFormat="1" x14ac:dyDescent="0.45">
      <c r="C911" s="2"/>
      <c r="D911" s="3"/>
      <c r="E911" s="3"/>
      <c r="F911" s="3"/>
      <c r="I911" s="4"/>
      <c r="J911" s="5"/>
      <c r="K911" s="5"/>
      <c r="L911" s="6"/>
    </row>
    <row r="912" spans="3:12" s="1" customFormat="1" x14ac:dyDescent="0.45">
      <c r="C912" s="2"/>
      <c r="D912" s="3"/>
      <c r="E912" s="3"/>
      <c r="F912" s="3"/>
      <c r="I912" s="4"/>
      <c r="J912" s="5"/>
      <c r="K912" s="5"/>
      <c r="L912" s="6"/>
    </row>
    <row r="913" spans="3:12" s="1" customFormat="1" x14ac:dyDescent="0.45">
      <c r="C913" s="2"/>
      <c r="D913" s="3"/>
      <c r="E913" s="3"/>
      <c r="F913" s="3"/>
      <c r="I913" s="4"/>
      <c r="J913" s="5"/>
      <c r="K913" s="5"/>
      <c r="L913" s="6"/>
    </row>
    <row r="914" spans="3:12" s="1" customFormat="1" x14ac:dyDescent="0.45">
      <c r="C914" s="2"/>
      <c r="D914" s="3"/>
      <c r="E914" s="3"/>
      <c r="F914" s="3"/>
      <c r="I914" s="4"/>
      <c r="J914" s="5"/>
      <c r="K914" s="5"/>
      <c r="L914" s="6"/>
    </row>
    <row r="915" spans="3:12" s="1" customFormat="1" x14ac:dyDescent="0.45">
      <c r="C915" s="2"/>
      <c r="D915" s="3"/>
      <c r="E915" s="3"/>
      <c r="F915" s="3"/>
      <c r="I915" s="4"/>
      <c r="J915" s="5"/>
      <c r="K915" s="5"/>
      <c r="L915" s="6"/>
    </row>
    <row r="916" spans="3:12" s="1" customFormat="1" x14ac:dyDescent="0.45">
      <c r="C916" s="2"/>
      <c r="D916" s="3"/>
      <c r="E916" s="3"/>
      <c r="F916" s="3"/>
      <c r="I916" s="4"/>
      <c r="J916" s="5"/>
      <c r="K916" s="5"/>
      <c r="L916" s="6"/>
    </row>
    <row r="917" spans="3:12" s="1" customFormat="1" x14ac:dyDescent="0.45">
      <c r="C917" s="2"/>
      <c r="D917" s="3"/>
      <c r="E917" s="3"/>
      <c r="F917" s="3"/>
      <c r="I917" s="4"/>
      <c r="J917" s="5"/>
      <c r="K917" s="5"/>
      <c r="L917" s="6"/>
    </row>
    <row r="918" spans="3:12" s="1" customFormat="1" x14ac:dyDescent="0.45">
      <c r="C918" s="2"/>
      <c r="D918" s="3"/>
      <c r="E918" s="3"/>
      <c r="F918" s="3"/>
      <c r="I918" s="4"/>
      <c r="J918" s="5"/>
      <c r="K918" s="5"/>
      <c r="L918" s="6"/>
    </row>
    <row r="919" spans="3:12" s="1" customFormat="1" x14ac:dyDescent="0.45">
      <c r="C919" s="2"/>
      <c r="D919" s="3"/>
      <c r="E919" s="3"/>
      <c r="F919" s="3"/>
      <c r="I919" s="4"/>
      <c r="J919" s="5"/>
      <c r="K919" s="5"/>
      <c r="L919" s="6"/>
    </row>
    <row r="920" spans="3:12" s="1" customFormat="1" x14ac:dyDescent="0.45">
      <c r="C920" s="2"/>
      <c r="D920" s="3"/>
      <c r="E920" s="3"/>
      <c r="F920" s="3"/>
      <c r="I920" s="4"/>
      <c r="J920" s="5"/>
      <c r="K920" s="5"/>
      <c r="L920" s="6"/>
    </row>
    <row r="921" spans="3:12" s="1" customFormat="1" x14ac:dyDescent="0.45">
      <c r="C921" s="2"/>
      <c r="D921" s="3"/>
      <c r="E921" s="3"/>
      <c r="F921" s="3"/>
      <c r="I921" s="4"/>
      <c r="J921" s="5"/>
      <c r="K921" s="5"/>
      <c r="L921" s="6"/>
    </row>
    <row r="922" spans="3:12" s="1" customFormat="1" x14ac:dyDescent="0.45">
      <c r="C922" s="2"/>
      <c r="D922" s="3"/>
      <c r="E922" s="3"/>
      <c r="F922" s="3"/>
      <c r="I922" s="4"/>
      <c r="J922" s="5"/>
      <c r="K922" s="5"/>
      <c r="L922" s="6"/>
    </row>
    <row r="923" spans="3:12" s="1" customFormat="1" x14ac:dyDescent="0.45">
      <c r="C923" s="2"/>
      <c r="D923" s="3"/>
      <c r="E923" s="3"/>
      <c r="F923" s="3"/>
      <c r="I923" s="4"/>
      <c r="J923" s="5"/>
      <c r="K923" s="5"/>
      <c r="L923" s="6"/>
    </row>
    <row r="924" spans="3:12" s="1" customFormat="1" x14ac:dyDescent="0.45">
      <c r="C924" s="2"/>
      <c r="D924" s="3"/>
      <c r="E924" s="3"/>
      <c r="F924" s="3"/>
      <c r="I924" s="4"/>
      <c r="J924" s="5"/>
      <c r="K924" s="5"/>
      <c r="L924" s="6"/>
    </row>
    <row r="925" spans="3:12" s="1" customFormat="1" x14ac:dyDescent="0.45">
      <c r="C925" s="2"/>
      <c r="D925" s="3"/>
      <c r="E925" s="3"/>
      <c r="F925" s="3"/>
      <c r="I925" s="4"/>
      <c r="J925" s="5"/>
      <c r="K925" s="5"/>
      <c r="L925" s="6"/>
    </row>
    <row r="926" spans="3:12" s="1" customFormat="1" x14ac:dyDescent="0.45">
      <c r="C926" s="2"/>
      <c r="D926" s="3"/>
      <c r="E926" s="3"/>
      <c r="F926" s="3"/>
      <c r="I926" s="4"/>
      <c r="J926" s="5"/>
      <c r="K926" s="5"/>
      <c r="L926" s="6"/>
    </row>
    <row r="927" spans="3:12" s="1" customFormat="1" x14ac:dyDescent="0.45">
      <c r="C927" s="2"/>
      <c r="D927" s="3"/>
      <c r="E927" s="3"/>
      <c r="F927" s="3"/>
      <c r="I927" s="4"/>
      <c r="J927" s="5"/>
      <c r="K927" s="5"/>
      <c r="L927" s="6"/>
    </row>
    <row r="928" spans="3:12" s="1" customFormat="1" x14ac:dyDescent="0.45">
      <c r="C928" s="2"/>
      <c r="D928" s="3"/>
      <c r="E928" s="3"/>
      <c r="F928" s="3"/>
      <c r="I928" s="4"/>
      <c r="J928" s="5"/>
      <c r="K928" s="5"/>
      <c r="L928" s="6"/>
    </row>
    <row r="929" spans="3:12" s="1" customFormat="1" x14ac:dyDescent="0.45">
      <c r="C929" s="2"/>
      <c r="D929" s="3"/>
      <c r="E929" s="3"/>
      <c r="F929" s="3"/>
      <c r="I929" s="4"/>
      <c r="J929" s="5"/>
      <c r="K929" s="5"/>
      <c r="L929" s="6"/>
    </row>
    <row r="930" spans="3:12" s="1" customFormat="1" x14ac:dyDescent="0.45">
      <c r="C930" s="2"/>
      <c r="D930" s="3"/>
      <c r="E930" s="3"/>
      <c r="F930" s="3"/>
      <c r="I930" s="4"/>
      <c r="J930" s="5"/>
      <c r="K930" s="5"/>
      <c r="L930" s="6"/>
    </row>
    <row r="931" spans="3:12" s="1" customFormat="1" x14ac:dyDescent="0.45">
      <c r="C931" s="2"/>
      <c r="D931" s="3"/>
      <c r="E931" s="3"/>
      <c r="F931" s="3"/>
      <c r="I931" s="4"/>
      <c r="J931" s="5"/>
      <c r="K931" s="5"/>
      <c r="L931" s="6"/>
    </row>
    <row r="932" spans="3:12" s="1" customFormat="1" x14ac:dyDescent="0.45">
      <c r="C932" s="2"/>
      <c r="D932" s="3"/>
      <c r="E932" s="3"/>
      <c r="F932" s="3"/>
      <c r="I932" s="4"/>
      <c r="J932" s="5"/>
      <c r="K932" s="5"/>
      <c r="L932" s="6"/>
    </row>
    <row r="933" spans="3:12" s="1" customFormat="1" x14ac:dyDescent="0.45">
      <c r="C933" s="2"/>
      <c r="D933" s="3"/>
      <c r="E933" s="3"/>
      <c r="F933" s="3"/>
      <c r="I933" s="4"/>
      <c r="J933" s="5"/>
      <c r="K933" s="5"/>
      <c r="L933" s="6"/>
    </row>
    <row r="934" spans="3:12" s="1" customFormat="1" x14ac:dyDescent="0.45">
      <c r="C934" s="2"/>
      <c r="D934" s="3"/>
      <c r="E934" s="3"/>
      <c r="F934" s="3"/>
      <c r="I934" s="4"/>
      <c r="J934" s="5"/>
      <c r="K934" s="5"/>
      <c r="L934" s="6"/>
    </row>
    <row r="935" spans="3:12" s="1" customFormat="1" x14ac:dyDescent="0.45">
      <c r="C935" s="2"/>
      <c r="D935" s="3"/>
      <c r="E935" s="3"/>
      <c r="F935" s="3"/>
      <c r="I935" s="4"/>
      <c r="J935" s="5"/>
      <c r="K935" s="5"/>
      <c r="L935" s="6"/>
    </row>
    <row r="936" spans="3:12" s="1" customFormat="1" x14ac:dyDescent="0.45">
      <c r="C936" s="2"/>
      <c r="D936" s="3"/>
      <c r="E936" s="3"/>
      <c r="F936" s="3"/>
      <c r="I936" s="4"/>
      <c r="J936" s="5"/>
      <c r="K936" s="5"/>
      <c r="L936" s="6"/>
    </row>
    <row r="937" spans="3:12" s="1" customFormat="1" x14ac:dyDescent="0.45">
      <c r="C937" s="2"/>
      <c r="D937" s="3"/>
      <c r="E937" s="3"/>
      <c r="F937" s="3"/>
      <c r="I937" s="4"/>
      <c r="J937" s="5"/>
      <c r="K937" s="5"/>
      <c r="L937" s="6"/>
    </row>
    <row r="938" spans="3:12" s="1" customFormat="1" x14ac:dyDescent="0.45">
      <c r="C938" s="2"/>
      <c r="D938" s="3"/>
      <c r="E938" s="3"/>
      <c r="F938" s="3"/>
      <c r="I938" s="4"/>
      <c r="J938" s="5"/>
      <c r="K938" s="5"/>
      <c r="L938" s="6"/>
    </row>
    <row r="939" spans="3:12" s="1" customFormat="1" x14ac:dyDescent="0.45">
      <c r="C939" s="2"/>
      <c r="D939" s="3"/>
      <c r="E939" s="3"/>
      <c r="F939" s="3"/>
      <c r="I939" s="4"/>
      <c r="J939" s="5"/>
      <c r="K939" s="5"/>
      <c r="L939" s="6"/>
    </row>
    <row r="940" spans="3:12" s="1" customFormat="1" x14ac:dyDescent="0.45">
      <c r="C940" s="2"/>
      <c r="D940" s="3"/>
      <c r="E940" s="3"/>
      <c r="F940" s="3"/>
      <c r="I940" s="4"/>
      <c r="J940" s="5"/>
      <c r="K940" s="5"/>
      <c r="L940" s="6"/>
    </row>
    <row r="941" spans="3:12" s="1" customFormat="1" x14ac:dyDescent="0.45">
      <c r="C941" s="2"/>
      <c r="D941" s="3"/>
      <c r="E941" s="3"/>
      <c r="F941" s="3"/>
      <c r="I941" s="4"/>
      <c r="J941" s="5"/>
      <c r="K941" s="5"/>
      <c r="L941" s="6"/>
    </row>
    <row r="942" spans="3:12" s="1" customFormat="1" x14ac:dyDescent="0.45">
      <c r="C942" s="2"/>
      <c r="D942" s="3"/>
      <c r="E942" s="3"/>
      <c r="F942" s="3"/>
      <c r="I942" s="4"/>
      <c r="J942" s="5"/>
      <c r="K942" s="5"/>
      <c r="L942" s="6"/>
    </row>
    <row r="943" spans="3:12" s="1" customFormat="1" x14ac:dyDescent="0.45">
      <c r="C943" s="2"/>
      <c r="D943" s="3"/>
      <c r="E943" s="3"/>
      <c r="F943" s="3"/>
      <c r="I943" s="4"/>
      <c r="J943" s="5"/>
      <c r="K943" s="5"/>
      <c r="L943" s="6"/>
    </row>
    <row r="944" spans="3:12" s="1" customFormat="1" x14ac:dyDescent="0.45">
      <c r="C944" s="2"/>
      <c r="D944" s="3"/>
      <c r="E944" s="3"/>
      <c r="F944" s="3"/>
      <c r="I944" s="4"/>
      <c r="J944" s="5"/>
      <c r="K944" s="5"/>
      <c r="L944" s="6"/>
    </row>
    <row r="945" spans="3:12" s="1" customFormat="1" x14ac:dyDescent="0.45">
      <c r="C945" s="2"/>
      <c r="D945" s="3"/>
      <c r="E945" s="3"/>
      <c r="F945" s="3"/>
      <c r="I945" s="4"/>
      <c r="J945" s="5"/>
      <c r="K945" s="5"/>
      <c r="L945" s="6"/>
    </row>
    <row r="946" spans="3:12" s="1" customFormat="1" x14ac:dyDescent="0.45">
      <c r="C946" s="2"/>
      <c r="D946" s="3"/>
      <c r="E946" s="3"/>
      <c r="F946" s="3"/>
      <c r="I946" s="4"/>
      <c r="J946" s="5"/>
      <c r="K946" s="5"/>
      <c r="L946" s="6"/>
    </row>
    <row r="947" spans="3:12" s="1" customFormat="1" x14ac:dyDescent="0.45">
      <c r="C947" s="2"/>
      <c r="D947" s="3"/>
      <c r="E947" s="3"/>
      <c r="F947" s="3"/>
      <c r="I947" s="4"/>
      <c r="J947" s="5"/>
      <c r="K947" s="5"/>
      <c r="L947" s="6"/>
    </row>
    <row r="948" spans="3:12" s="1" customFormat="1" x14ac:dyDescent="0.45">
      <c r="C948" s="2"/>
      <c r="D948" s="3"/>
      <c r="E948" s="3"/>
      <c r="F948" s="3"/>
      <c r="I948" s="4"/>
      <c r="J948" s="5"/>
      <c r="K948" s="5"/>
      <c r="L948" s="6"/>
    </row>
    <row r="949" spans="3:12" s="1" customFormat="1" x14ac:dyDescent="0.45">
      <c r="C949" s="2"/>
      <c r="D949" s="3"/>
      <c r="E949" s="3"/>
      <c r="F949" s="3"/>
      <c r="I949" s="4"/>
      <c r="J949" s="5"/>
      <c r="K949" s="5"/>
      <c r="L949" s="6"/>
    </row>
    <row r="950" spans="3:12" s="1" customFormat="1" x14ac:dyDescent="0.45">
      <c r="C950" s="2"/>
      <c r="D950" s="3"/>
      <c r="E950" s="3"/>
      <c r="F950" s="3"/>
      <c r="I950" s="4"/>
      <c r="J950" s="5"/>
      <c r="K950" s="5"/>
      <c r="L950" s="6"/>
    </row>
    <row r="951" spans="3:12" s="1" customFormat="1" x14ac:dyDescent="0.45">
      <c r="C951" s="2"/>
      <c r="D951" s="3"/>
      <c r="E951" s="3"/>
      <c r="F951" s="3"/>
      <c r="I951" s="4"/>
      <c r="J951" s="5"/>
      <c r="K951" s="5"/>
      <c r="L951" s="6"/>
    </row>
    <row r="952" spans="3:12" s="1" customFormat="1" x14ac:dyDescent="0.45">
      <c r="C952" s="2"/>
      <c r="D952" s="3"/>
      <c r="E952" s="3"/>
      <c r="F952" s="3"/>
      <c r="I952" s="4"/>
      <c r="J952" s="5"/>
      <c r="K952" s="5"/>
      <c r="L952" s="6"/>
    </row>
    <row r="953" spans="3:12" s="1" customFormat="1" x14ac:dyDescent="0.45">
      <c r="C953" s="2"/>
      <c r="D953" s="3"/>
      <c r="E953" s="3"/>
      <c r="F953" s="3"/>
      <c r="I953" s="4"/>
      <c r="J953" s="5"/>
      <c r="K953" s="5"/>
      <c r="L953" s="6"/>
    </row>
    <row r="954" spans="3:12" s="1" customFormat="1" x14ac:dyDescent="0.45">
      <c r="C954" s="2"/>
      <c r="D954" s="3"/>
      <c r="E954" s="3"/>
      <c r="F954" s="3"/>
      <c r="I954" s="4"/>
      <c r="J954" s="5"/>
      <c r="K954" s="5"/>
      <c r="L954" s="6"/>
    </row>
  </sheetData>
  <sheetProtection algorithmName="SHA-512" hashValue="w6PP3MqaMGRSRt57odNy9IDMwPb+2ytN3Wtt3fLAl4vjeimVaOlYoNufXkFXgVG0o986XGcq5vbUp2Td+r6r0Q==" saltValue="htSgtSxEj30At0smVOZ3CA==" spinCount="100000" sheet="1" objects="1" scenarios="1"/>
  <mergeCells count="138">
    <mergeCell ref="D460:E460"/>
    <mergeCell ref="H460:J460"/>
    <mergeCell ref="C446:H446"/>
    <mergeCell ref="C447:H447"/>
    <mergeCell ref="O458:P458"/>
    <mergeCell ref="O459:P459"/>
    <mergeCell ref="O460:P460"/>
    <mergeCell ref="D457:E457"/>
    <mergeCell ref="H457:J457"/>
    <mergeCell ref="D458:E458"/>
    <mergeCell ref="H458:J458"/>
    <mergeCell ref="D459:E459"/>
    <mergeCell ref="H459:J459"/>
    <mergeCell ref="O449:P449"/>
    <mergeCell ref="O450:Q450"/>
    <mergeCell ref="O451:Q451"/>
    <mergeCell ref="O453:Q453"/>
    <mergeCell ref="D456:E456"/>
    <mergeCell ref="H456:J456"/>
    <mergeCell ref="C445:H445"/>
    <mergeCell ref="I445:J445"/>
    <mergeCell ref="O445:P445"/>
    <mergeCell ref="I446:J446"/>
    <mergeCell ref="O446:P446"/>
    <mergeCell ref="I447:J447"/>
    <mergeCell ref="O447:P447"/>
    <mergeCell ref="D442:L442"/>
    <mergeCell ref="C443:H443"/>
    <mergeCell ref="I443:J443"/>
    <mergeCell ref="O443:P443"/>
    <mergeCell ref="C444:H444"/>
    <mergeCell ref="I444:J444"/>
    <mergeCell ref="O444:P444"/>
    <mergeCell ref="D427:G427"/>
    <mergeCell ref="D430:G430"/>
    <mergeCell ref="D435:G435"/>
    <mergeCell ref="G439:K439"/>
    <mergeCell ref="O439:Q439"/>
    <mergeCell ref="G440:K440"/>
    <mergeCell ref="O440:Q440"/>
    <mergeCell ref="D390:G390"/>
    <mergeCell ref="D397:G397"/>
    <mergeCell ref="D411:G411"/>
    <mergeCell ref="D416:G416"/>
    <mergeCell ref="D422:G422"/>
    <mergeCell ref="D423:G423"/>
    <mergeCell ref="D345:G345"/>
    <mergeCell ref="D357:G357"/>
    <mergeCell ref="D364:G364"/>
    <mergeCell ref="D371:G371"/>
    <mergeCell ref="D379:G379"/>
    <mergeCell ref="D386:G386"/>
    <mergeCell ref="D321:G321"/>
    <mergeCell ref="D324:G324"/>
    <mergeCell ref="D330:G330"/>
    <mergeCell ref="D335:G335"/>
    <mergeCell ref="D341:G341"/>
    <mergeCell ref="D342:G342"/>
    <mergeCell ref="D294:G294"/>
    <mergeCell ref="D295:G295"/>
    <mergeCell ref="D298:G298"/>
    <mergeCell ref="D306:G306"/>
    <mergeCell ref="D314:G314"/>
    <mergeCell ref="D318:G318"/>
    <mergeCell ref="D254:G254"/>
    <mergeCell ref="D259:G259"/>
    <mergeCell ref="D263:G263"/>
    <mergeCell ref="D267:G267"/>
    <mergeCell ref="D276:G276"/>
    <mergeCell ref="D280:G280"/>
    <mergeCell ref="D219:G219"/>
    <mergeCell ref="D226:G226"/>
    <mergeCell ref="D233:G233"/>
    <mergeCell ref="D234:G234"/>
    <mergeCell ref="D239:G239"/>
    <mergeCell ref="D245:G245"/>
    <mergeCell ref="D179:G179"/>
    <mergeCell ref="D182:G182"/>
    <mergeCell ref="D195:G195"/>
    <mergeCell ref="D198:G198"/>
    <mergeCell ref="D206:G206"/>
    <mergeCell ref="D213:G213"/>
    <mergeCell ref="D158:G158"/>
    <mergeCell ref="D159:G159"/>
    <mergeCell ref="D162:G162"/>
    <mergeCell ref="D166:G166"/>
    <mergeCell ref="D174:G174"/>
    <mergeCell ref="D178:G178"/>
    <mergeCell ref="D131:G131"/>
    <mergeCell ref="D135:G135"/>
    <mergeCell ref="D138:G138"/>
    <mergeCell ref="D139:G139"/>
    <mergeCell ref="D144:G144"/>
    <mergeCell ref="D151:G151"/>
    <mergeCell ref="D99:G99"/>
    <mergeCell ref="D103:G103"/>
    <mergeCell ref="D106:G106"/>
    <mergeCell ref="D109:G109"/>
    <mergeCell ref="D110:G110"/>
    <mergeCell ref="D118:G118"/>
    <mergeCell ref="D72:G72"/>
    <mergeCell ref="D75:G75"/>
    <mergeCell ref="D80:G80"/>
    <mergeCell ref="D89:G89"/>
    <mergeCell ref="D90:G90"/>
    <mergeCell ref="D94:G94"/>
    <mergeCell ref="D28:G28"/>
    <mergeCell ref="D35:G35"/>
    <mergeCell ref="D41:G41"/>
    <mergeCell ref="D46:G46"/>
    <mergeCell ref="D51:G51"/>
    <mergeCell ref="D55:G55"/>
    <mergeCell ref="S10:S11"/>
    <mergeCell ref="D12:G12"/>
    <mergeCell ref="D13:G13"/>
    <mergeCell ref="D24:G24"/>
    <mergeCell ref="D25:G25"/>
    <mergeCell ref="K10:K11"/>
    <mergeCell ref="L10:L11"/>
    <mergeCell ref="O10:O11"/>
    <mergeCell ref="P10:P11"/>
    <mergeCell ref="Q10:Q11"/>
    <mergeCell ref="R10:R11"/>
    <mergeCell ref="C8:L8"/>
    <mergeCell ref="C9:L9"/>
    <mergeCell ref="O9:S9"/>
    <mergeCell ref="C10:C11"/>
    <mergeCell ref="D10:D11"/>
    <mergeCell ref="E10:F10"/>
    <mergeCell ref="G10:G11"/>
    <mergeCell ref="H10:H11"/>
    <mergeCell ref="I10:I11"/>
    <mergeCell ref="J10:J11"/>
    <mergeCell ref="B5:F5"/>
    <mergeCell ref="G5:H5"/>
    <mergeCell ref="I5:M5"/>
    <mergeCell ref="C6:L6"/>
    <mergeCell ref="C7:L7"/>
  </mergeCells>
  <conditionalFormatting sqref="R453">
    <cfRule type="containsText" dxfId="141" priority="137" operator="containsText" text="NO HABILITADO">
      <formula>NOT(ISERROR(SEARCH("NO HABILITADO",R453)))</formula>
    </cfRule>
    <cfRule type="containsText" dxfId="140" priority="138" operator="containsText" text="HABILITADO">
      <formula>NOT(ISERROR(SEARCH("HABILITADO",R453)))</formula>
    </cfRule>
  </conditionalFormatting>
  <conditionalFormatting sqref="S14:S22">
    <cfRule type="containsText" dxfId="139" priority="135" operator="containsText" text="NO CUMPLE">
      <formula>NOT(ISERROR(SEARCH("NO CUMPLE",S14)))</formula>
    </cfRule>
    <cfRule type="containsText" dxfId="138" priority="136" operator="containsText" text="CUMPLE">
      <formula>NOT(ISERROR(SEARCH("CUMPLE",S14)))</formula>
    </cfRule>
  </conditionalFormatting>
  <conditionalFormatting sqref="S26">
    <cfRule type="containsText" dxfId="137" priority="133" operator="containsText" text="NO CUMPLE">
      <formula>NOT(ISERROR(SEARCH("NO CUMPLE",S26)))</formula>
    </cfRule>
    <cfRule type="containsText" dxfId="136" priority="134" operator="containsText" text="CUMPLE">
      <formula>NOT(ISERROR(SEARCH("CUMPLE",S26)))</formula>
    </cfRule>
  </conditionalFormatting>
  <conditionalFormatting sqref="S29:S33">
    <cfRule type="containsText" dxfId="135" priority="131" operator="containsText" text="NO CUMPLE">
      <formula>NOT(ISERROR(SEARCH("NO CUMPLE",S29)))</formula>
    </cfRule>
    <cfRule type="containsText" dxfId="134" priority="132" operator="containsText" text="CUMPLE">
      <formula>NOT(ISERROR(SEARCH("CUMPLE",S29)))</formula>
    </cfRule>
  </conditionalFormatting>
  <conditionalFormatting sqref="S36:S39">
    <cfRule type="containsText" dxfId="133" priority="129" operator="containsText" text="NO CUMPLE">
      <formula>NOT(ISERROR(SEARCH("NO CUMPLE",S36)))</formula>
    </cfRule>
    <cfRule type="containsText" dxfId="132" priority="130" operator="containsText" text="CUMPLE">
      <formula>NOT(ISERROR(SEARCH("CUMPLE",S36)))</formula>
    </cfRule>
  </conditionalFormatting>
  <conditionalFormatting sqref="S42:S44">
    <cfRule type="containsText" dxfId="131" priority="127" operator="containsText" text="NO CUMPLE">
      <formula>NOT(ISERROR(SEARCH("NO CUMPLE",S42)))</formula>
    </cfRule>
    <cfRule type="containsText" dxfId="130" priority="128" operator="containsText" text="CUMPLE">
      <formula>NOT(ISERROR(SEARCH("CUMPLE",S42)))</formula>
    </cfRule>
  </conditionalFormatting>
  <conditionalFormatting sqref="S47:S49">
    <cfRule type="containsText" dxfId="129" priority="125" operator="containsText" text="NO CUMPLE">
      <formula>NOT(ISERROR(SEARCH("NO CUMPLE",S47)))</formula>
    </cfRule>
    <cfRule type="containsText" dxfId="128" priority="126" operator="containsText" text="CUMPLE">
      <formula>NOT(ISERROR(SEARCH("CUMPLE",S47)))</formula>
    </cfRule>
  </conditionalFormatting>
  <conditionalFormatting sqref="S52:S53">
    <cfRule type="containsText" dxfId="127" priority="123" operator="containsText" text="NO CUMPLE">
      <formula>NOT(ISERROR(SEARCH("NO CUMPLE",S52)))</formula>
    </cfRule>
    <cfRule type="containsText" dxfId="126" priority="124" operator="containsText" text="CUMPLE">
      <formula>NOT(ISERROR(SEARCH("CUMPLE",S52)))</formula>
    </cfRule>
  </conditionalFormatting>
  <conditionalFormatting sqref="S56:S70">
    <cfRule type="containsText" dxfId="125" priority="121" operator="containsText" text="NO CUMPLE">
      <formula>NOT(ISERROR(SEARCH("NO CUMPLE",S56)))</formula>
    </cfRule>
    <cfRule type="containsText" dxfId="124" priority="122" operator="containsText" text="CUMPLE">
      <formula>NOT(ISERROR(SEARCH("CUMPLE",S56)))</formula>
    </cfRule>
  </conditionalFormatting>
  <conditionalFormatting sqref="S73">
    <cfRule type="containsText" dxfId="123" priority="119" operator="containsText" text="NO CUMPLE">
      <formula>NOT(ISERROR(SEARCH("NO CUMPLE",S73)))</formula>
    </cfRule>
    <cfRule type="containsText" dxfId="122" priority="120" operator="containsText" text="CUMPLE">
      <formula>NOT(ISERROR(SEARCH("CUMPLE",S73)))</formula>
    </cfRule>
  </conditionalFormatting>
  <conditionalFormatting sqref="S76:S78">
    <cfRule type="containsText" dxfId="121" priority="117" operator="containsText" text="NO CUMPLE">
      <formula>NOT(ISERROR(SEARCH("NO CUMPLE",S76)))</formula>
    </cfRule>
    <cfRule type="containsText" dxfId="120" priority="118" operator="containsText" text="CUMPLE">
      <formula>NOT(ISERROR(SEARCH("CUMPLE",S76)))</formula>
    </cfRule>
  </conditionalFormatting>
  <conditionalFormatting sqref="S81:S87">
    <cfRule type="containsText" dxfId="119" priority="115" operator="containsText" text="NO CUMPLE">
      <formula>NOT(ISERROR(SEARCH("NO CUMPLE",S81)))</formula>
    </cfRule>
    <cfRule type="containsText" dxfId="118" priority="116" operator="containsText" text="CUMPLE">
      <formula>NOT(ISERROR(SEARCH("CUMPLE",S81)))</formula>
    </cfRule>
  </conditionalFormatting>
  <conditionalFormatting sqref="S91:S92">
    <cfRule type="containsText" dxfId="117" priority="113" operator="containsText" text="NO CUMPLE">
      <formula>NOT(ISERROR(SEARCH("NO CUMPLE",S91)))</formula>
    </cfRule>
    <cfRule type="containsText" dxfId="116" priority="114" operator="containsText" text="CUMPLE">
      <formula>NOT(ISERROR(SEARCH("CUMPLE",S91)))</formula>
    </cfRule>
  </conditionalFormatting>
  <conditionalFormatting sqref="S95:S97">
    <cfRule type="containsText" dxfId="115" priority="111" operator="containsText" text="NO CUMPLE">
      <formula>NOT(ISERROR(SEARCH("NO CUMPLE",S95)))</formula>
    </cfRule>
    <cfRule type="containsText" dxfId="114" priority="112" operator="containsText" text="CUMPLE">
      <formula>NOT(ISERROR(SEARCH("CUMPLE",S95)))</formula>
    </cfRule>
  </conditionalFormatting>
  <conditionalFormatting sqref="S100:S101">
    <cfRule type="containsText" dxfId="113" priority="109" operator="containsText" text="NO CUMPLE">
      <formula>NOT(ISERROR(SEARCH("NO CUMPLE",S100)))</formula>
    </cfRule>
    <cfRule type="containsText" dxfId="112" priority="110" operator="containsText" text="CUMPLE">
      <formula>NOT(ISERROR(SEARCH("CUMPLE",S100)))</formula>
    </cfRule>
  </conditionalFormatting>
  <conditionalFormatting sqref="S104">
    <cfRule type="containsText" dxfId="111" priority="107" operator="containsText" text="NO CUMPLE">
      <formula>NOT(ISERROR(SEARCH("NO CUMPLE",S104)))</formula>
    </cfRule>
    <cfRule type="containsText" dxfId="110" priority="108" operator="containsText" text="CUMPLE">
      <formula>NOT(ISERROR(SEARCH("CUMPLE",S104)))</formula>
    </cfRule>
  </conditionalFormatting>
  <conditionalFormatting sqref="S107">
    <cfRule type="containsText" dxfId="109" priority="105" operator="containsText" text="NO CUMPLE">
      <formula>NOT(ISERROR(SEARCH("NO CUMPLE",S107)))</formula>
    </cfRule>
    <cfRule type="containsText" dxfId="108" priority="106" operator="containsText" text="CUMPLE">
      <formula>NOT(ISERROR(SEARCH("CUMPLE",S107)))</formula>
    </cfRule>
  </conditionalFormatting>
  <conditionalFormatting sqref="S111:S116">
    <cfRule type="containsText" dxfId="107" priority="103" operator="containsText" text="NO CUMPLE">
      <formula>NOT(ISERROR(SEARCH("NO CUMPLE",S111)))</formula>
    </cfRule>
    <cfRule type="containsText" dxfId="106" priority="104" operator="containsText" text="CUMPLE">
      <formula>NOT(ISERROR(SEARCH("CUMPLE",S111)))</formula>
    </cfRule>
  </conditionalFormatting>
  <conditionalFormatting sqref="S119:S129">
    <cfRule type="containsText" dxfId="105" priority="101" operator="containsText" text="NO CUMPLE">
      <formula>NOT(ISERROR(SEARCH("NO CUMPLE",S119)))</formula>
    </cfRule>
    <cfRule type="containsText" dxfId="104" priority="102" operator="containsText" text="CUMPLE">
      <formula>NOT(ISERROR(SEARCH("CUMPLE",S119)))</formula>
    </cfRule>
  </conditionalFormatting>
  <conditionalFormatting sqref="S132:S133">
    <cfRule type="containsText" dxfId="103" priority="99" operator="containsText" text="NO CUMPLE">
      <formula>NOT(ISERROR(SEARCH("NO CUMPLE",S132)))</formula>
    </cfRule>
    <cfRule type="containsText" dxfId="102" priority="100" operator="containsText" text="CUMPLE">
      <formula>NOT(ISERROR(SEARCH("CUMPLE",S132)))</formula>
    </cfRule>
  </conditionalFormatting>
  <conditionalFormatting sqref="S136">
    <cfRule type="containsText" dxfId="101" priority="97" operator="containsText" text="NO CUMPLE">
      <formula>NOT(ISERROR(SEARCH("NO CUMPLE",S136)))</formula>
    </cfRule>
    <cfRule type="containsText" dxfId="100" priority="98" operator="containsText" text="CUMPLE">
      <formula>NOT(ISERROR(SEARCH("CUMPLE",S136)))</formula>
    </cfRule>
  </conditionalFormatting>
  <conditionalFormatting sqref="S140:S142">
    <cfRule type="containsText" dxfId="99" priority="95" operator="containsText" text="NO CUMPLE">
      <formula>NOT(ISERROR(SEARCH("NO CUMPLE",S140)))</formula>
    </cfRule>
    <cfRule type="containsText" dxfId="98" priority="96" operator="containsText" text="CUMPLE">
      <formula>NOT(ISERROR(SEARCH("CUMPLE",S140)))</formula>
    </cfRule>
  </conditionalFormatting>
  <conditionalFormatting sqref="S145:S149">
    <cfRule type="containsText" dxfId="97" priority="93" operator="containsText" text="NO CUMPLE">
      <formula>NOT(ISERROR(SEARCH("NO CUMPLE",S145)))</formula>
    </cfRule>
    <cfRule type="containsText" dxfId="96" priority="94" operator="containsText" text="CUMPLE">
      <formula>NOT(ISERROR(SEARCH("CUMPLE",S145)))</formula>
    </cfRule>
  </conditionalFormatting>
  <conditionalFormatting sqref="S152:S156">
    <cfRule type="containsText" dxfId="95" priority="91" operator="containsText" text="NO CUMPLE">
      <formula>NOT(ISERROR(SEARCH("NO CUMPLE",S152)))</formula>
    </cfRule>
    <cfRule type="containsText" dxfId="94" priority="92" operator="containsText" text="CUMPLE">
      <formula>NOT(ISERROR(SEARCH("CUMPLE",S152)))</formula>
    </cfRule>
  </conditionalFormatting>
  <conditionalFormatting sqref="S160">
    <cfRule type="containsText" dxfId="93" priority="89" operator="containsText" text="NO CUMPLE">
      <formula>NOT(ISERROR(SEARCH("NO CUMPLE",S160)))</formula>
    </cfRule>
    <cfRule type="containsText" dxfId="92" priority="90" operator="containsText" text="CUMPLE">
      <formula>NOT(ISERROR(SEARCH("CUMPLE",S160)))</formula>
    </cfRule>
  </conditionalFormatting>
  <conditionalFormatting sqref="S163:S164">
    <cfRule type="containsText" dxfId="91" priority="83" operator="containsText" text="NO CUMPLE">
      <formula>NOT(ISERROR(SEARCH("NO CUMPLE",S163)))</formula>
    </cfRule>
    <cfRule type="containsText" dxfId="90" priority="84" operator="containsText" text="CUMPLE">
      <formula>NOT(ISERROR(SEARCH("CUMPLE",S163)))</formula>
    </cfRule>
  </conditionalFormatting>
  <conditionalFormatting sqref="S167:S172">
    <cfRule type="containsText" dxfId="89" priority="87" operator="containsText" text="NO CUMPLE">
      <formula>NOT(ISERROR(SEARCH("NO CUMPLE",S167)))</formula>
    </cfRule>
    <cfRule type="containsText" dxfId="88" priority="88" operator="containsText" text="CUMPLE">
      <formula>NOT(ISERROR(SEARCH("CUMPLE",S167)))</formula>
    </cfRule>
  </conditionalFormatting>
  <conditionalFormatting sqref="S175:S176">
    <cfRule type="containsText" dxfId="87" priority="85" operator="containsText" text="NO CUMPLE">
      <formula>NOT(ISERROR(SEARCH("NO CUMPLE",S175)))</formula>
    </cfRule>
    <cfRule type="containsText" dxfId="86" priority="86" operator="containsText" text="CUMPLE">
      <formula>NOT(ISERROR(SEARCH("CUMPLE",S175)))</formula>
    </cfRule>
  </conditionalFormatting>
  <conditionalFormatting sqref="S180">
    <cfRule type="containsText" dxfId="85" priority="81" operator="containsText" text="NO CUMPLE">
      <formula>NOT(ISERROR(SEARCH("NO CUMPLE",S180)))</formula>
    </cfRule>
    <cfRule type="containsText" dxfId="84" priority="82" operator="containsText" text="CUMPLE">
      <formula>NOT(ISERROR(SEARCH("CUMPLE",S180)))</formula>
    </cfRule>
  </conditionalFormatting>
  <conditionalFormatting sqref="S183:S193">
    <cfRule type="containsText" dxfId="83" priority="79" operator="containsText" text="NO CUMPLE">
      <formula>NOT(ISERROR(SEARCH("NO CUMPLE",S183)))</formula>
    </cfRule>
    <cfRule type="containsText" dxfId="82" priority="80" operator="containsText" text="CUMPLE">
      <formula>NOT(ISERROR(SEARCH("CUMPLE",S183)))</formula>
    </cfRule>
  </conditionalFormatting>
  <conditionalFormatting sqref="S196">
    <cfRule type="containsText" dxfId="81" priority="77" operator="containsText" text="NO CUMPLE">
      <formula>NOT(ISERROR(SEARCH("NO CUMPLE",S196)))</formula>
    </cfRule>
    <cfRule type="containsText" dxfId="80" priority="78" operator="containsText" text="CUMPLE">
      <formula>NOT(ISERROR(SEARCH("CUMPLE",S196)))</formula>
    </cfRule>
  </conditionalFormatting>
  <conditionalFormatting sqref="S199:S204">
    <cfRule type="containsText" dxfId="79" priority="75" operator="containsText" text="NO CUMPLE">
      <formula>NOT(ISERROR(SEARCH("NO CUMPLE",S199)))</formula>
    </cfRule>
    <cfRule type="containsText" dxfId="78" priority="76" operator="containsText" text="CUMPLE">
      <formula>NOT(ISERROR(SEARCH("CUMPLE",S199)))</formula>
    </cfRule>
  </conditionalFormatting>
  <conditionalFormatting sqref="S207:S211">
    <cfRule type="containsText" dxfId="77" priority="73" operator="containsText" text="NO CUMPLE">
      <formula>NOT(ISERROR(SEARCH("NO CUMPLE",S207)))</formula>
    </cfRule>
    <cfRule type="containsText" dxfId="76" priority="74" operator="containsText" text="CUMPLE">
      <formula>NOT(ISERROR(SEARCH("CUMPLE",S207)))</formula>
    </cfRule>
  </conditionalFormatting>
  <conditionalFormatting sqref="S214:S217">
    <cfRule type="containsText" dxfId="75" priority="71" operator="containsText" text="NO CUMPLE">
      <formula>NOT(ISERROR(SEARCH("NO CUMPLE",S214)))</formula>
    </cfRule>
    <cfRule type="containsText" dxfId="74" priority="72" operator="containsText" text="CUMPLE">
      <formula>NOT(ISERROR(SEARCH("CUMPLE",S214)))</formula>
    </cfRule>
  </conditionalFormatting>
  <conditionalFormatting sqref="S220:S224">
    <cfRule type="containsText" dxfId="73" priority="69" operator="containsText" text="NO CUMPLE">
      <formula>NOT(ISERROR(SEARCH("NO CUMPLE",S220)))</formula>
    </cfRule>
    <cfRule type="containsText" dxfId="72" priority="70" operator="containsText" text="CUMPLE">
      <formula>NOT(ISERROR(SEARCH("CUMPLE",S220)))</formula>
    </cfRule>
  </conditionalFormatting>
  <conditionalFormatting sqref="S227:S231">
    <cfRule type="containsText" dxfId="71" priority="67" operator="containsText" text="NO CUMPLE">
      <formula>NOT(ISERROR(SEARCH("NO CUMPLE",S227)))</formula>
    </cfRule>
    <cfRule type="containsText" dxfId="70" priority="68" operator="containsText" text="CUMPLE">
      <formula>NOT(ISERROR(SEARCH("CUMPLE",S227)))</formula>
    </cfRule>
  </conditionalFormatting>
  <conditionalFormatting sqref="S235:S237">
    <cfRule type="containsText" dxfId="69" priority="65" operator="containsText" text="NO CUMPLE">
      <formula>NOT(ISERROR(SEARCH("NO CUMPLE",S235)))</formula>
    </cfRule>
    <cfRule type="containsText" dxfId="68" priority="66" operator="containsText" text="CUMPLE">
      <formula>NOT(ISERROR(SEARCH("CUMPLE",S235)))</formula>
    </cfRule>
  </conditionalFormatting>
  <conditionalFormatting sqref="S240:S243">
    <cfRule type="containsText" dxfId="67" priority="63" operator="containsText" text="NO CUMPLE">
      <formula>NOT(ISERROR(SEARCH("NO CUMPLE",S240)))</formula>
    </cfRule>
    <cfRule type="containsText" dxfId="66" priority="64" operator="containsText" text="CUMPLE">
      <formula>NOT(ISERROR(SEARCH("CUMPLE",S240)))</formula>
    </cfRule>
  </conditionalFormatting>
  <conditionalFormatting sqref="S246:S252">
    <cfRule type="containsText" dxfId="65" priority="61" operator="containsText" text="NO CUMPLE">
      <formula>NOT(ISERROR(SEARCH("NO CUMPLE",S246)))</formula>
    </cfRule>
    <cfRule type="containsText" dxfId="64" priority="62" operator="containsText" text="CUMPLE">
      <formula>NOT(ISERROR(SEARCH("CUMPLE",S246)))</formula>
    </cfRule>
  </conditionalFormatting>
  <conditionalFormatting sqref="S255:S257">
    <cfRule type="containsText" dxfId="63" priority="59" operator="containsText" text="NO CUMPLE">
      <formula>NOT(ISERROR(SEARCH("NO CUMPLE",S255)))</formula>
    </cfRule>
    <cfRule type="containsText" dxfId="62" priority="60" operator="containsText" text="CUMPLE">
      <formula>NOT(ISERROR(SEARCH("CUMPLE",S255)))</formula>
    </cfRule>
  </conditionalFormatting>
  <conditionalFormatting sqref="S260:S261">
    <cfRule type="containsText" dxfId="61" priority="57" operator="containsText" text="NO CUMPLE">
      <formula>NOT(ISERROR(SEARCH("NO CUMPLE",S260)))</formula>
    </cfRule>
    <cfRule type="containsText" dxfId="60" priority="58" operator="containsText" text="CUMPLE">
      <formula>NOT(ISERROR(SEARCH("CUMPLE",S260)))</formula>
    </cfRule>
  </conditionalFormatting>
  <conditionalFormatting sqref="S264:S265">
    <cfRule type="containsText" dxfId="59" priority="55" operator="containsText" text="NO CUMPLE">
      <formula>NOT(ISERROR(SEARCH("NO CUMPLE",S264)))</formula>
    </cfRule>
    <cfRule type="containsText" dxfId="58" priority="56" operator="containsText" text="CUMPLE">
      <formula>NOT(ISERROR(SEARCH("CUMPLE",S264)))</formula>
    </cfRule>
  </conditionalFormatting>
  <conditionalFormatting sqref="S268:S274">
    <cfRule type="containsText" dxfId="57" priority="53" operator="containsText" text="NO CUMPLE">
      <formula>NOT(ISERROR(SEARCH("NO CUMPLE",S268)))</formula>
    </cfRule>
    <cfRule type="containsText" dxfId="56" priority="54" operator="containsText" text="CUMPLE">
      <formula>NOT(ISERROR(SEARCH("CUMPLE",S268)))</formula>
    </cfRule>
  </conditionalFormatting>
  <conditionalFormatting sqref="S277:S278">
    <cfRule type="containsText" dxfId="55" priority="51" operator="containsText" text="NO CUMPLE">
      <formula>NOT(ISERROR(SEARCH("NO CUMPLE",S277)))</formula>
    </cfRule>
    <cfRule type="containsText" dxfId="54" priority="52" operator="containsText" text="CUMPLE">
      <formula>NOT(ISERROR(SEARCH("CUMPLE",S277)))</formula>
    </cfRule>
  </conditionalFormatting>
  <conditionalFormatting sqref="S281:S292">
    <cfRule type="containsText" dxfId="53" priority="49" operator="containsText" text="NO CUMPLE">
      <formula>NOT(ISERROR(SEARCH("NO CUMPLE",S281)))</formula>
    </cfRule>
    <cfRule type="containsText" dxfId="52" priority="50" operator="containsText" text="CUMPLE">
      <formula>NOT(ISERROR(SEARCH("CUMPLE",S281)))</formula>
    </cfRule>
  </conditionalFormatting>
  <conditionalFormatting sqref="S296">
    <cfRule type="containsText" dxfId="51" priority="47" operator="containsText" text="NO CUMPLE">
      <formula>NOT(ISERROR(SEARCH("NO CUMPLE",S296)))</formula>
    </cfRule>
    <cfRule type="containsText" dxfId="50" priority="48" operator="containsText" text="CUMPLE">
      <formula>NOT(ISERROR(SEARCH("CUMPLE",S296)))</formula>
    </cfRule>
  </conditionalFormatting>
  <conditionalFormatting sqref="S299:S304">
    <cfRule type="containsText" dxfId="49" priority="45" operator="containsText" text="NO CUMPLE">
      <formula>NOT(ISERROR(SEARCH("NO CUMPLE",S299)))</formula>
    </cfRule>
    <cfRule type="containsText" dxfId="48" priority="46" operator="containsText" text="CUMPLE">
      <formula>NOT(ISERROR(SEARCH("CUMPLE",S299)))</formula>
    </cfRule>
  </conditionalFormatting>
  <conditionalFormatting sqref="S307:S312">
    <cfRule type="containsText" dxfId="47" priority="43" operator="containsText" text="NO CUMPLE">
      <formula>NOT(ISERROR(SEARCH("NO CUMPLE",S307)))</formula>
    </cfRule>
    <cfRule type="containsText" dxfId="46" priority="44" operator="containsText" text="CUMPLE">
      <formula>NOT(ISERROR(SEARCH("CUMPLE",S307)))</formula>
    </cfRule>
  </conditionalFormatting>
  <conditionalFormatting sqref="S315:S316">
    <cfRule type="containsText" dxfId="45" priority="41" operator="containsText" text="NO CUMPLE">
      <formula>NOT(ISERROR(SEARCH("NO CUMPLE",S315)))</formula>
    </cfRule>
    <cfRule type="containsText" dxfId="44" priority="42" operator="containsText" text="CUMPLE">
      <formula>NOT(ISERROR(SEARCH("CUMPLE",S315)))</formula>
    </cfRule>
  </conditionalFormatting>
  <conditionalFormatting sqref="S319">
    <cfRule type="containsText" dxfId="43" priority="39" operator="containsText" text="NO CUMPLE">
      <formula>NOT(ISERROR(SEARCH("NO CUMPLE",S319)))</formula>
    </cfRule>
    <cfRule type="containsText" dxfId="42" priority="40" operator="containsText" text="CUMPLE">
      <formula>NOT(ISERROR(SEARCH("CUMPLE",S319)))</formula>
    </cfRule>
  </conditionalFormatting>
  <conditionalFormatting sqref="S322">
    <cfRule type="containsText" dxfId="41" priority="37" operator="containsText" text="NO CUMPLE">
      <formula>NOT(ISERROR(SEARCH("NO CUMPLE",S322)))</formula>
    </cfRule>
    <cfRule type="containsText" dxfId="40" priority="38" operator="containsText" text="CUMPLE">
      <formula>NOT(ISERROR(SEARCH("CUMPLE",S322)))</formula>
    </cfRule>
  </conditionalFormatting>
  <conditionalFormatting sqref="S325:S328">
    <cfRule type="containsText" dxfId="39" priority="35" operator="containsText" text="NO CUMPLE">
      <formula>NOT(ISERROR(SEARCH("NO CUMPLE",S325)))</formula>
    </cfRule>
    <cfRule type="containsText" dxfId="38" priority="36" operator="containsText" text="CUMPLE">
      <formula>NOT(ISERROR(SEARCH("CUMPLE",S325)))</formula>
    </cfRule>
  </conditionalFormatting>
  <conditionalFormatting sqref="S331:S333">
    <cfRule type="containsText" dxfId="37" priority="33" operator="containsText" text="NO CUMPLE">
      <formula>NOT(ISERROR(SEARCH("NO CUMPLE",S331)))</formula>
    </cfRule>
    <cfRule type="containsText" dxfId="36" priority="34" operator="containsText" text="CUMPLE">
      <formula>NOT(ISERROR(SEARCH("CUMPLE",S331)))</formula>
    </cfRule>
  </conditionalFormatting>
  <conditionalFormatting sqref="S336:S339">
    <cfRule type="containsText" dxfId="35" priority="31" operator="containsText" text="NO CUMPLE">
      <formula>NOT(ISERROR(SEARCH("NO CUMPLE",S336)))</formula>
    </cfRule>
    <cfRule type="containsText" dxfId="34" priority="32" operator="containsText" text="CUMPLE">
      <formula>NOT(ISERROR(SEARCH("CUMPLE",S336)))</formula>
    </cfRule>
  </conditionalFormatting>
  <conditionalFormatting sqref="S343">
    <cfRule type="containsText" dxfId="33" priority="29" operator="containsText" text="NO CUMPLE">
      <formula>NOT(ISERROR(SEARCH("NO CUMPLE",S343)))</formula>
    </cfRule>
    <cfRule type="containsText" dxfId="32" priority="30" operator="containsText" text="CUMPLE">
      <formula>NOT(ISERROR(SEARCH("CUMPLE",S343)))</formula>
    </cfRule>
  </conditionalFormatting>
  <conditionalFormatting sqref="S346:S355">
    <cfRule type="containsText" dxfId="31" priority="27" operator="containsText" text="NO CUMPLE">
      <formula>NOT(ISERROR(SEARCH("NO CUMPLE",S346)))</formula>
    </cfRule>
    <cfRule type="containsText" dxfId="30" priority="28" operator="containsText" text="CUMPLE">
      <formula>NOT(ISERROR(SEARCH("CUMPLE",S346)))</formula>
    </cfRule>
  </conditionalFormatting>
  <conditionalFormatting sqref="S358:S362">
    <cfRule type="containsText" dxfId="29" priority="25" operator="containsText" text="NO CUMPLE">
      <formula>NOT(ISERROR(SEARCH("NO CUMPLE",S358)))</formula>
    </cfRule>
    <cfRule type="containsText" dxfId="28" priority="26" operator="containsText" text="CUMPLE">
      <formula>NOT(ISERROR(SEARCH("CUMPLE",S358)))</formula>
    </cfRule>
  </conditionalFormatting>
  <conditionalFormatting sqref="S365:S369">
    <cfRule type="containsText" dxfId="27" priority="23" operator="containsText" text="NO CUMPLE">
      <formula>NOT(ISERROR(SEARCH("NO CUMPLE",S365)))</formula>
    </cfRule>
    <cfRule type="containsText" dxfId="26" priority="24" operator="containsText" text="CUMPLE">
      <formula>NOT(ISERROR(SEARCH("CUMPLE",S365)))</formula>
    </cfRule>
  </conditionalFormatting>
  <conditionalFormatting sqref="S372:S377">
    <cfRule type="containsText" dxfId="25" priority="21" operator="containsText" text="NO CUMPLE">
      <formula>NOT(ISERROR(SEARCH("NO CUMPLE",S372)))</formula>
    </cfRule>
    <cfRule type="containsText" dxfId="24" priority="22" operator="containsText" text="CUMPLE">
      <formula>NOT(ISERROR(SEARCH("CUMPLE",S372)))</formula>
    </cfRule>
  </conditionalFormatting>
  <conditionalFormatting sqref="S380:S384">
    <cfRule type="containsText" dxfId="23" priority="19" operator="containsText" text="NO CUMPLE">
      <formula>NOT(ISERROR(SEARCH("NO CUMPLE",S380)))</formula>
    </cfRule>
    <cfRule type="containsText" dxfId="22" priority="20" operator="containsText" text="CUMPLE">
      <formula>NOT(ISERROR(SEARCH("CUMPLE",S380)))</formula>
    </cfRule>
  </conditionalFormatting>
  <conditionalFormatting sqref="S387:S388">
    <cfRule type="containsText" dxfId="21" priority="17" operator="containsText" text="NO CUMPLE">
      <formula>NOT(ISERROR(SEARCH("NO CUMPLE",S387)))</formula>
    </cfRule>
    <cfRule type="containsText" dxfId="20" priority="18" operator="containsText" text="CUMPLE">
      <formula>NOT(ISERROR(SEARCH("CUMPLE",S387)))</formula>
    </cfRule>
  </conditionalFormatting>
  <conditionalFormatting sqref="S391:S395">
    <cfRule type="containsText" dxfId="19" priority="15" operator="containsText" text="NO CUMPLE">
      <formula>NOT(ISERROR(SEARCH("NO CUMPLE",S391)))</formula>
    </cfRule>
    <cfRule type="containsText" dxfId="18" priority="16" operator="containsText" text="CUMPLE">
      <formula>NOT(ISERROR(SEARCH("CUMPLE",S391)))</formula>
    </cfRule>
  </conditionalFormatting>
  <conditionalFormatting sqref="S398:S409">
    <cfRule type="containsText" dxfId="17" priority="13" operator="containsText" text="NO CUMPLE">
      <formula>NOT(ISERROR(SEARCH("NO CUMPLE",S398)))</formula>
    </cfRule>
    <cfRule type="containsText" dxfId="16" priority="14" operator="containsText" text="CUMPLE">
      <formula>NOT(ISERROR(SEARCH("CUMPLE",S398)))</formula>
    </cfRule>
  </conditionalFormatting>
  <conditionalFormatting sqref="S412:S414">
    <cfRule type="containsText" dxfId="15" priority="11" operator="containsText" text="NO CUMPLE">
      <formula>NOT(ISERROR(SEARCH("NO CUMPLE",S412)))</formula>
    </cfRule>
    <cfRule type="containsText" dxfId="14" priority="12" operator="containsText" text="CUMPLE">
      <formula>NOT(ISERROR(SEARCH("CUMPLE",S412)))</formula>
    </cfRule>
  </conditionalFormatting>
  <conditionalFormatting sqref="S417:S420">
    <cfRule type="containsText" dxfId="13" priority="9" operator="containsText" text="NO CUMPLE">
      <formula>NOT(ISERROR(SEARCH("NO CUMPLE",S417)))</formula>
    </cfRule>
    <cfRule type="containsText" dxfId="12" priority="10" operator="containsText" text="CUMPLE">
      <formula>NOT(ISERROR(SEARCH("CUMPLE",S417)))</formula>
    </cfRule>
  </conditionalFormatting>
  <conditionalFormatting sqref="S424:S425">
    <cfRule type="containsText" dxfId="11" priority="7" operator="containsText" text="NO CUMPLE">
      <formula>NOT(ISERROR(SEARCH("NO CUMPLE",S424)))</formula>
    </cfRule>
    <cfRule type="containsText" dxfId="10" priority="8" operator="containsText" text="CUMPLE">
      <formula>NOT(ISERROR(SEARCH("CUMPLE",S424)))</formula>
    </cfRule>
  </conditionalFormatting>
  <conditionalFormatting sqref="S428">
    <cfRule type="containsText" dxfId="9" priority="5" operator="containsText" text="NO CUMPLE">
      <formula>NOT(ISERROR(SEARCH("NO CUMPLE",S428)))</formula>
    </cfRule>
    <cfRule type="containsText" dxfId="8" priority="6" operator="containsText" text="CUMPLE">
      <formula>NOT(ISERROR(SEARCH("CUMPLE",S428)))</formula>
    </cfRule>
  </conditionalFormatting>
  <conditionalFormatting sqref="S431:S433">
    <cfRule type="containsText" dxfId="7" priority="3" operator="containsText" text="NO CUMPLE">
      <formula>NOT(ISERROR(SEARCH("NO CUMPLE",S431)))</formula>
    </cfRule>
    <cfRule type="containsText" dxfId="6" priority="4" operator="containsText" text="CUMPLE">
      <formula>NOT(ISERROR(SEARCH("CUMPLE",S431)))</formula>
    </cfRule>
  </conditionalFormatting>
  <conditionalFormatting sqref="S436">
    <cfRule type="containsText" dxfId="5" priority="1" operator="containsText" text="NO CUMPLE">
      <formula>NOT(ISERROR(SEARCH("NO CUMPLE",S436)))</formula>
    </cfRule>
    <cfRule type="containsText" dxfId="4" priority="2" operator="containsText" text="CUMPLE">
      <formula>NOT(ISERROR(SEARCH("CUMPLE",S436)))</formula>
    </cfRule>
  </conditionalFormatting>
  <conditionalFormatting sqref="S448:S450 R448:R451">
    <cfRule type="containsText" dxfId="3" priority="139" operator="containsText" text="NO CUMPLE">
      <formula>NOT(ISERROR(SEARCH("NO CUMPLE",R448)))</formula>
    </cfRule>
    <cfRule type="containsText" dxfId="2" priority="140" operator="containsText" text="CUMPLE">
      <formula>NOT(ISERROR(SEARCH("CUMPLE",R448)))</formula>
    </cfRule>
  </conditionalFormatting>
  <conditionalFormatting sqref="S452">
    <cfRule type="containsText" dxfId="1" priority="141" operator="containsText" text="NO HABILITADO">
      <formula>NOT(ISERROR(SEARCH("NO HABILITADO",S452)))</formula>
    </cfRule>
    <cfRule type="containsText" dxfId="0" priority="142" operator="containsText" text="HABILITADO">
      <formula>NOT(ISERROR(SEARCH("HABILITADO",S452)))</formula>
    </cfRule>
  </conditionalFormatting>
  <pageMargins left="0.70866141732283472" right="0.70866141732283472" top="0.74803149606299213" bottom="0.74803149606299213" header="0.31496062992125978" footer="0.31496062992125978"/>
  <pageSetup paperSize="145" scale="22" fitToHeight="0" orientation="portrait" r:id="rId1"/>
  <rowBreaks count="1" manualBreakCount="1">
    <brk id="400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Economica</vt:lpstr>
      <vt:lpstr>'Oferta Economica'!Área_de_impresión</vt:lpstr>
      <vt:lpstr>'Oferta Economica'!Títulos_a_imprimir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Gomez Rodriguez</dc:creator>
  <cp:lastModifiedBy>Jairo Gomez Rodriguez</cp:lastModifiedBy>
  <dcterms:created xsi:type="dcterms:W3CDTF">2026-10-19T16:31:24Z</dcterms:created>
  <dcterms:modified xsi:type="dcterms:W3CDTF">2026-10-19T18:42:23Z</dcterms:modified>
</cp:coreProperties>
</file>