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E:\COMPUTADOR HP\ALCALDIA 2026\BIENESTAR SOCIAL MENOR\PARA MONTAR\"/>
    </mc:Choice>
  </mc:AlternateContent>
  <bookViews>
    <workbookView xWindow="0" yWindow="0" windowWidth="23040" windowHeight="8616" activeTab="7"/>
  </bookViews>
  <sheets>
    <sheet name="ESTUDIO DE MERCADO" sheetId="11" r:id="rId1"/>
    <sheet name="ACTV 1" sheetId="12" r:id="rId2"/>
    <sheet name="ACTV 2" sheetId="13" r:id="rId3"/>
    <sheet name="ACTV 3" sheetId="14" r:id="rId4"/>
    <sheet name="ACTV 4" sheetId="15" r:id="rId5"/>
    <sheet name="ACTV 5" sheetId="16" r:id="rId6"/>
    <sheet name="ACTV 6" sheetId="17" r:id="rId7"/>
    <sheet name="ACTV 7" sheetId="18" r:id="rId8"/>
    <sheet name="PRESUPUESTO" sheetId="20" r:id="rId9"/>
  </sheets>
  <externalReferences>
    <externalReference r:id="rId10"/>
  </externalReferences>
  <definedNames>
    <definedName name="_xlnm._FilterDatabase" localSheetId="0" hidden="1">'ESTUDIO DE MERCADO'!#REF!</definedName>
    <definedName name="_xlnm.Print_Area" localSheetId="0">'ESTUDIO DE MERCADO'!$A$1:$K$82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0" i="18" l="1"/>
  <c r="G19" i="18"/>
  <c r="G18" i="18"/>
  <c r="G17" i="18"/>
  <c r="G16" i="18"/>
  <c r="G15" i="18"/>
  <c r="G14" i="18"/>
  <c r="G13" i="18"/>
  <c r="G12" i="18"/>
  <c r="G11" i="18"/>
  <c r="G10" i="18"/>
  <c r="G9" i="18"/>
  <c r="G22" i="17"/>
  <c r="G21" i="17"/>
  <c r="G20" i="17"/>
  <c r="G19" i="17"/>
  <c r="G18" i="17"/>
  <c r="G17" i="17"/>
  <c r="G16" i="17"/>
  <c r="G15" i="17"/>
  <c r="G14" i="17"/>
  <c r="G13" i="17"/>
  <c r="G12" i="17"/>
  <c r="G11" i="17"/>
  <c r="G10" i="17"/>
  <c r="G9" i="17"/>
  <c r="G12" i="16"/>
  <c r="H12" i="16" s="1"/>
  <c r="G11" i="16"/>
  <c r="G10" i="16"/>
  <c r="H10" i="16" s="1"/>
  <c r="G9" i="16"/>
  <c r="G9" i="15"/>
  <c r="G19" i="14"/>
  <c r="G18" i="14"/>
  <c r="G17" i="14"/>
  <c r="G16" i="14"/>
  <c r="G15" i="14"/>
  <c r="G14" i="14"/>
  <c r="G13" i="14"/>
  <c r="G12" i="14"/>
  <c r="G11" i="14"/>
  <c r="G10" i="14"/>
  <c r="G9" i="14"/>
  <c r="H9" i="14"/>
  <c r="G15" i="13"/>
  <c r="G14" i="13"/>
  <c r="G13" i="13"/>
  <c r="G12" i="13"/>
  <c r="G11" i="13"/>
  <c r="H11" i="13" s="1"/>
  <c r="G10" i="13"/>
  <c r="G9" i="13"/>
  <c r="G16" i="12"/>
  <c r="G15" i="12"/>
  <c r="G14" i="12"/>
  <c r="G13" i="12"/>
  <c r="G12" i="12"/>
  <c r="G11" i="12"/>
  <c r="G10" i="12"/>
  <c r="G9" i="12"/>
  <c r="S84" i="11"/>
  <c r="R84" i="11"/>
  <c r="Q84" i="11"/>
  <c r="S80" i="11"/>
  <c r="S79" i="11"/>
  <c r="R79" i="11"/>
  <c r="Q79" i="11"/>
  <c r="L50" i="11"/>
  <c r="J50" i="11"/>
  <c r="H50" i="11"/>
  <c r="O50" i="11" s="1"/>
  <c r="L49" i="11"/>
  <c r="J49" i="11"/>
  <c r="J51" i="11" s="1"/>
  <c r="H49" i="11"/>
  <c r="O49" i="11" s="1"/>
  <c r="N48" i="11"/>
  <c r="M48" i="11"/>
  <c r="L48" i="11"/>
  <c r="J48" i="11"/>
  <c r="H48" i="11"/>
  <c r="O48" i="11" s="1"/>
  <c r="O47" i="11"/>
  <c r="N47" i="11"/>
  <c r="M47" i="11"/>
  <c r="L47" i="11"/>
  <c r="J47" i="11"/>
  <c r="H47" i="11"/>
  <c r="N46" i="11"/>
  <c r="M46" i="11"/>
  <c r="L46" i="11"/>
  <c r="J46" i="11"/>
  <c r="H46" i="11"/>
  <c r="O46" i="11" s="1"/>
  <c r="O45" i="11"/>
  <c r="N45" i="11"/>
  <c r="M45" i="11"/>
  <c r="L45" i="11"/>
  <c r="J45" i="11"/>
  <c r="H45" i="11"/>
  <c r="O44" i="11"/>
  <c r="N44" i="11"/>
  <c r="M44" i="11"/>
  <c r="L44" i="11"/>
  <c r="J44" i="11"/>
  <c r="H44" i="11"/>
  <c r="O43" i="11"/>
  <c r="N43" i="11"/>
  <c r="M43" i="11"/>
  <c r="L43" i="11"/>
  <c r="J43" i="11"/>
  <c r="H43" i="11"/>
  <c r="O42" i="11"/>
  <c r="N42" i="11"/>
  <c r="M42" i="11"/>
  <c r="L42" i="11"/>
  <c r="J42" i="11"/>
  <c r="H42" i="11"/>
  <c r="O41" i="11"/>
  <c r="N41" i="11"/>
  <c r="M41" i="11"/>
  <c r="L41" i="11"/>
  <c r="J41" i="11"/>
  <c r="H41" i="11"/>
  <c r="O40" i="11"/>
  <c r="N40" i="11"/>
  <c r="M40" i="11"/>
  <c r="L40" i="11"/>
  <c r="J40" i="11"/>
  <c r="H40" i="11"/>
  <c r="O39" i="11"/>
  <c r="N39" i="11"/>
  <c r="M39" i="11"/>
  <c r="L39" i="11"/>
  <c r="J39" i="11"/>
  <c r="H39" i="11"/>
  <c r="O38" i="11"/>
  <c r="N38" i="11"/>
  <c r="M38" i="11"/>
  <c r="L38" i="11"/>
  <c r="J38" i="11"/>
  <c r="H38" i="11"/>
  <c r="O37" i="11"/>
  <c r="N37" i="11"/>
  <c r="M37" i="11"/>
  <c r="L37" i="11"/>
  <c r="J37" i="11"/>
  <c r="H37" i="11"/>
  <c r="O36" i="11"/>
  <c r="N36" i="11"/>
  <c r="M36" i="11"/>
  <c r="L36" i="11"/>
  <c r="J36" i="11"/>
  <c r="H36" i="11"/>
  <c r="O35" i="11"/>
  <c r="N35" i="11"/>
  <c r="M35" i="11"/>
  <c r="L35" i="11"/>
  <c r="J35" i="11"/>
  <c r="H35" i="11"/>
  <c r="O34" i="11"/>
  <c r="N34" i="11"/>
  <c r="M34" i="11"/>
  <c r="L34" i="11"/>
  <c r="J34" i="11"/>
  <c r="H34" i="11"/>
  <c r="O33" i="11"/>
  <c r="N33" i="11"/>
  <c r="M33" i="11"/>
  <c r="L33" i="11"/>
  <c r="J33" i="11"/>
  <c r="H33" i="11"/>
  <c r="O32" i="11"/>
  <c r="N32" i="11"/>
  <c r="M32" i="11"/>
  <c r="L32" i="11"/>
  <c r="J32" i="11"/>
  <c r="H32" i="11"/>
  <c r="O31" i="11"/>
  <c r="N31" i="11"/>
  <c r="M31" i="11"/>
  <c r="L31" i="11"/>
  <c r="J31" i="11"/>
  <c r="H31" i="11"/>
  <c r="O30" i="11"/>
  <c r="N30" i="11"/>
  <c r="M30" i="11"/>
  <c r="L30" i="11"/>
  <c r="J30" i="11"/>
  <c r="H30" i="11"/>
  <c r="O29" i="11"/>
  <c r="N29" i="11"/>
  <c r="M29" i="11"/>
  <c r="L29" i="11"/>
  <c r="J29" i="11"/>
  <c r="H29" i="11"/>
  <c r="O28" i="11"/>
  <c r="N28" i="11"/>
  <c r="M28" i="11"/>
  <c r="L28" i="11"/>
  <c r="J28" i="11"/>
  <c r="H28" i="11"/>
  <c r="O27" i="11"/>
  <c r="N27" i="11"/>
  <c r="M27" i="11"/>
  <c r="L27" i="11"/>
  <c r="J27" i="11"/>
  <c r="H27" i="11"/>
  <c r="O26" i="11"/>
  <c r="N26" i="11"/>
  <c r="M26" i="11"/>
  <c r="L26" i="11"/>
  <c r="J26" i="11"/>
  <c r="H26" i="11"/>
  <c r="O25" i="11"/>
  <c r="N25" i="11"/>
  <c r="M25" i="11"/>
  <c r="L25" i="11"/>
  <c r="J25" i="11"/>
  <c r="H25" i="11"/>
  <c r="O24" i="11"/>
  <c r="N24" i="11"/>
  <c r="M24" i="11"/>
  <c r="L24" i="11"/>
  <c r="J24" i="11"/>
  <c r="H24" i="11"/>
  <c r="O23" i="11"/>
  <c r="N23" i="11"/>
  <c r="M23" i="11"/>
  <c r="L23" i="11"/>
  <c r="J23" i="11"/>
  <c r="H23" i="11"/>
  <c r="O22" i="11"/>
  <c r="N22" i="11"/>
  <c r="M22" i="11"/>
  <c r="L22" i="11"/>
  <c r="J22" i="11"/>
  <c r="H22" i="11"/>
  <c r="O21" i="11"/>
  <c r="N21" i="11"/>
  <c r="M21" i="11"/>
  <c r="L21" i="11"/>
  <c r="J21" i="11"/>
  <c r="H21" i="11"/>
  <c r="O20" i="11"/>
  <c r="N20" i="11"/>
  <c r="M20" i="11"/>
  <c r="L20" i="11"/>
  <c r="J20" i="11"/>
  <c r="H20" i="11"/>
  <c r="O19" i="11"/>
  <c r="N19" i="11"/>
  <c r="M19" i="11"/>
  <c r="L19" i="11"/>
  <c r="J19" i="11"/>
  <c r="H19" i="11"/>
  <c r="O18" i="11"/>
  <c r="N18" i="11"/>
  <c r="M18" i="11"/>
  <c r="L18" i="11"/>
  <c r="J18" i="11"/>
  <c r="H18" i="11"/>
  <c r="O17" i="11"/>
  <c r="N17" i="11"/>
  <c r="M17" i="11"/>
  <c r="L17" i="11"/>
  <c r="J17" i="11"/>
  <c r="H17" i="11"/>
  <c r="O16" i="11"/>
  <c r="N16" i="11"/>
  <c r="M16" i="11"/>
  <c r="L16" i="11"/>
  <c r="J16" i="11"/>
  <c r="H16" i="11"/>
  <c r="O15" i="11"/>
  <c r="N15" i="11"/>
  <c r="M15" i="11"/>
  <c r="L15" i="11"/>
  <c r="J15" i="11"/>
  <c r="H15" i="11"/>
  <c r="O14" i="11"/>
  <c r="N14" i="11"/>
  <c r="M14" i="11"/>
  <c r="L14" i="11"/>
  <c r="J14" i="11"/>
  <c r="H14" i="11"/>
  <c r="O13" i="11"/>
  <c r="N13" i="11"/>
  <c r="M13" i="11"/>
  <c r="L13" i="11"/>
  <c r="J13" i="11"/>
  <c r="H13" i="11"/>
  <c r="O12" i="11"/>
  <c r="N12" i="11"/>
  <c r="M12" i="11"/>
  <c r="L12" i="11"/>
  <c r="J12" i="11"/>
  <c r="H12" i="11"/>
  <c r="O11" i="11"/>
  <c r="N11" i="11"/>
  <c r="M11" i="11"/>
  <c r="L11" i="11"/>
  <c r="J11" i="11"/>
  <c r="H11" i="11"/>
  <c r="O10" i="11"/>
  <c r="N10" i="11"/>
  <c r="M10" i="11"/>
  <c r="L10" i="11"/>
  <c r="L51" i="11" s="1"/>
  <c r="J10" i="11"/>
  <c r="H10" i="11"/>
  <c r="S8" i="11"/>
  <c r="W7" i="11"/>
  <c r="V7" i="11"/>
  <c r="U7" i="11"/>
  <c r="S7" i="11"/>
  <c r="R7" i="11"/>
  <c r="Q7" i="11"/>
  <c r="H16" i="18"/>
  <c r="H11" i="16"/>
  <c r="H15" i="12"/>
  <c r="O51" i="11" l="1"/>
  <c r="R8" i="11"/>
  <c r="R80" i="11"/>
  <c r="M50" i="11"/>
  <c r="N50" i="11"/>
  <c r="H51" i="11"/>
  <c r="M49" i="11"/>
  <c r="M51" i="11" s="1"/>
  <c r="N49" i="11"/>
  <c r="N51" i="11" s="1"/>
  <c r="H20" i="18"/>
  <c r="H19" i="14"/>
  <c r="H13" i="13"/>
  <c r="R85" i="11" l="1"/>
  <c r="V8" i="11"/>
  <c r="Q85" i="11"/>
  <c r="U8" i="11"/>
  <c r="Q8" i="11"/>
  <c r="Q80" i="11"/>
  <c r="S85" i="11"/>
  <c r="W8" i="11"/>
  <c r="H17" i="18"/>
  <c r="H9" i="18"/>
  <c r="H10" i="18"/>
  <c r="H11" i="18"/>
  <c r="H13" i="18"/>
  <c r="H15" i="18"/>
  <c r="H19" i="18"/>
  <c r="H18" i="18"/>
  <c r="H12" i="18"/>
  <c r="H21" i="17"/>
  <c r="H20" i="17"/>
  <c r="H19" i="17"/>
  <c r="H18" i="17"/>
  <c r="H17" i="17"/>
  <c r="H15" i="17"/>
  <c r="H13" i="17"/>
  <c r="H12" i="17"/>
  <c r="H14" i="17"/>
  <c r="H16" i="17"/>
  <c r="H22" i="17"/>
  <c r="H11" i="17"/>
  <c r="H10" i="17"/>
  <c r="H9" i="17"/>
  <c r="H21" i="18" l="1"/>
  <c r="E20" i="20" s="1"/>
  <c r="F20" i="20" s="1"/>
  <c r="H23" i="17"/>
  <c r="E18" i="20" s="1"/>
  <c r="F18" i="20" s="1"/>
  <c r="H9" i="16"/>
  <c r="H13" i="16" s="1"/>
  <c r="E16" i="20" s="1"/>
  <c r="F16" i="20" s="1"/>
  <c r="H9" i="15"/>
  <c r="H10" i="15" s="1"/>
  <c r="E14" i="20" l="1"/>
  <c r="F14" i="20"/>
  <c r="H15" i="14"/>
  <c r="H16" i="14"/>
  <c r="H17" i="14"/>
  <c r="H18" i="14"/>
  <c r="H12" i="14"/>
  <c r="H11" i="14"/>
  <c r="H10" i="14"/>
  <c r="H9" i="13"/>
  <c r="H14" i="14"/>
  <c r="H13" i="14"/>
  <c r="H10" i="13"/>
  <c r="H15" i="13"/>
  <c r="H14" i="13"/>
  <c r="H12" i="13"/>
  <c r="H20" i="14" l="1"/>
  <c r="E12" i="20" s="1"/>
  <c r="F12" i="20" s="1"/>
  <c r="H16" i="13"/>
  <c r="E10" i="20" s="1"/>
  <c r="F10" i="20" s="1"/>
  <c r="H16" i="12" l="1"/>
  <c r="H14" i="12"/>
  <c r="H13" i="12"/>
  <c r="H12" i="12"/>
  <c r="H11" i="12"/>
  <c r="H10" i="12"/>
  <c r="H9" i="12"/>
  <c r="H17" i="12" l="1"/>
  <c r="E8" i="20" s="1"/>
  <c r="F8" i="20" s="1"/>
  <c r="F21" i="20" s="1"/>
</calcChain>
</file>

<file path=xl/sharedStrings.xml><?xml version="1.0" encoding="utf-8"?>
<sst xmlns="http://schemas.openxmlformats.org/spreadsheetml/2006/main" count="466" uniqueCount="163">
  <si>
    <t>TOTAL</t>
  </si>
  <si>
    <t>ALCALDÍA DE VALLEDUPAR</t>
  </si>
  <si>
    <t>SECRETARÍA GENERAL</t>
  </si>
  <si>
    <t>UNIDAD</t>
  </si>
  <si>
    <t>AUDITORIO</t>
  </si>
  <si>
    <t>Prestación del servicio de decoración integral del espacio donde se llevará a cabo la actividad, que incluye diseño, suministro, transporte, instalación y desmontaje de elementos decorativos tales como arreglos florales o globos, stand de fotos 2x4 mt decorado y adecuado para su funcion, fondo principal y adecuación de tarima, en armonía con la temática institucional definida. -  incluye traslado. Decoracion de tarima y centro de mesa.</t>
  </si>
  <si>
    <t>RECONOCIMIENTO</t>
  </si>
  <si>
    <t>Suministro e instalación de sillas plásticas de alta resistencia sin brazo, estilo Rimax o equivalente, para apoyo logístico en eventos o actividades institucionales, aptas para uso interior o exterior, apilables, de fácil limpieza y con capacidad suficiente para garantizar comodidad, estabilidad y adecuada disposición para los asistentes. Las sillas deberán entregarse limpias, en buen estado y con adecuada presentación para su uso durante la actividad.</t>
  </si>
  <si>
    <t>KIT INSTITUCIONAL</t>
  </si>
  <si>
    <t>ACTIVIDAD RECREATIVA</t>
  </si>
  <si>
    <t>JUEGOS DE FERIA</t>
  </si>
  <si>
    <t xml:space="preserve">CRISPETA </t>
  </si>
  <si>
    <t>CHOLADO</t>
  </si>
  <si>
    <t>CANASTA DE DULCES</t>
  </si>
  <si>
    <t>SONIDO</t>
  </si>
  <si>
    <t>HIDRATACION</t>
  </si>
  <si>
    <t>RUEDA DE FOTOS</t>
  </si>
  <si>
    <t>ALFOMBRA</t>
  </si>
  <si>
    <t>Arriendo de alfombra roja con una medida de (10) m, para amenizar el evento durante el inicio y final de la presentación. Incluye traslados, montaje y desmontaje</t>
  </si>
  <si>
    <t>Alquiler, instalación y operación de Sonido 5.000 vatios, con dos operadores, transporte al municipio que indique la supervision ( 1 sonido por evento): incluye Seis (6) Cabinas de mínimo 500 watts RMS cada una activa o con su respectivo sistema de amplificación (con dos parlantes de 15” y driver para brillos cada cabina). Entrada RCA, salida estéreo y máster para conectar todas las cabinas descritas en los ítems Con su cable de poder o adaptador de corriente. Una (1) UNIDAD de cd/mp3 doble bandeja con su cable de poder o adaptador y salida de audio para conectar a la consola. Doce (12) micrófonos (micrófonos de cable, inalámbricos, de solapa y/o diadema) para uso vocal con sus respectivas bases y cables para conectar a la entrada de micrófono de la consola. · El sonido debe contar con una multitoma y venir en un rack pre-cableado, · Seis (6) bases o trípodes para las cabinas para montar a mínimo 2 metros de altura. Dos (2) Subwoofer de mínimo de 350 watts RMS cada uno activo (parlante de 18” mínimo). Cable de audio para cada cabina de mínimo 10 metros y cable de poder (en el caso de ser las activas). · Dos (2) Cabinas de mínimo 250 watts RMS cada una activa (un parlante de 12” y uno de 1.5”) tipo monitor de cuña. Cable de audio para cada cabina de mínimo 10 metros y cable de poder (en el caso de ser las activas). · Dos (2) bases o trípodes para las cabinas para montar a mínimo 2 metros de altura. · Una consola con mínimo 12 canales, cada uno con entrada para micrófono, línea, balance, volumen, ganancia y ecualización.</t>
  </si>
  <si>
    <t>MENAJE</t>
  </si>
  <si>
    <t>MESEROS</t>
  </si>
  <si>
    <t>Servicio de meseros encargados de la distribución y entrega de las comidas y bebidas, cumpliendo con todos los protocolos de bioseguridad.</t>
  </si>
  <si>
    <t>BRINDIS</t>
  </si>
  <si>
    <t>TORTA</t>
  </si>
  <si>
    <t>Torta de 500 gr. (envinada, chocolate, arequipe, naranja o vainilla), para los asistentes a la actividad.</t>
  </si>
  <si>
    <t>CENA ESPECIAL</t>
  </si>
  <si>
    <t>MERIENDAS SENCILLAS</t>
  </si>
  <si>
    <t>CAMISETAS</t>
  </si>
  <si>
    <t>Camisetas institucionales tipo polo, manga corta, confeccionadas en tela piqué o mezcla de algodón y poliéster de buena calidad, con gramaje aproximado entre 180 y 220 g/m², resistentes al uso y al lavado frecuente. Las camisetas deberán contar con cuello tipo polo tejido, tapeta frontal con dos o tres botones y costuras reforzadas. El color será definido por la entidad y las tallas deberán suministrarse de acuerdo con el requerimiento institucional. Cada prenda deberá incluir el logo institucional bordado en el pecho izquierdo, con la identificación de “Talento Humano”, elaborado mediante bordado computarizado de alta resistencia y con medidas aproximadas entre 8 y 10 cm de ancho por 6 a 8 cm de alto, conservando la imagen y colores institucionales. Las camisetas deberán entregarse nuevas, uniformes, correctamente empacadas y listas para su uso.</t>
  </si>
  <si>
    <t>ALQUILER DE MESAS PLEGABLES</t>
  </si>
  <si>
    <t>Suministro e instalación de mesas plegables portátiles para apoyo logístico en actividades institucionales, elaboradas en estructura resistente y superficie plástica o similar, aptas para uso interior o exterior. Las mesas deberán entregarse completamente armadas y vestidas con manteles de color y presentación según requerimiento de la entidad, garantizando una adecuada imagen institucional, estabilidad, limpieza y condiciones óptimas para el desarrollo de la actividad.</t>
  </si>
  <si>
    <t>ALQUILER DE SILLAS PLASTICAS</t>
  </si>
  <si>
    <t>SERVICIO DE ALQUILER CON TRANSPORTE DE CARPAS</t>
  </si>
  <si>
    <t>Servicio de alquiler, transporte, instalación y desmontaje de carpas para apoyo logístico en eventos o actividades institucionales, aptas para uso en espacios abiertos. Las carpas deberán contar con estructura metálica resistente y cubierta impermeable en lona o material similar, con dimensiones estándar aproximadas de 4 m x 4 m y altura mínima de 2,20 m, garantizando protección frente a sol y lluvia. Deberán entregarse completamente instaladas, limpias, en buen estado y con adecuada presentación, asegurando estabilidad y seguridad durante el desarrollo de la actividad.</t>
  </si>
  <si>
    <t>SUMINISTRO DE SOUVENIRS</t>
  </si>
  <si>
    <t>DECORACION Y AMBIENTACION</t>
  </si>
  <si>
    <t>CONFERENCIA</t>
  </si>
  <si>
    <t xml:space="preserve">PAQUETE TURISTICO  (RESORT "TODO INCLUIDO")                    </t>
  </si>
  <si>
    <t>AGRUPACION MUSICAL</t>
  </si>
  <si>
    <t>ANCHETA: Compuesta de: 1 Canasto en material reutilizable n° 13, 1 Decoración ancheta, 1 Aceituna rellenas con pimientos de 250 g, 1 Arequipe de 220 g, 1 Brevas en almíbar de 250 g, 1 Mezcla lista para preparar buñuelo de 300 g, 1 Cereza maraschico de 250 g, Chocolate de 50 g, 1 Papas Pringles de 124 g, 1 Tostadas aliñadas de 200 g, 1 Duraznos en mitades de 820 g, 1 Galletas navideñas de 450 g, 1 Queso crema de 400 g, 1 Maní salado de 180 g, 1 Mermeladas doy pack de 200 g, 1 Mezcla lista para preparar natilla de 300 g, 1 Ponqué de 260 g, 2 Salchicha Viena de 150 g</t>
  </si>
  <si>
    <t>Se requiere el suministro de memorias USB promocionales de 32 GB, con conexión USB 2.0 o superior, personalizadas con la imagen y logo institucional aprobado por la entidad. La memoria deberá ser de diseño compacto y elegante, similar al modelo tipo “Black Box”, con cuerpo en material plástico o metálico resistente y acabado en color negro o según requerimiento institucional. La personalización deberá realizarse mediante impresión o grabado de alta calidad sobre una cara del dispositivo, garantizando visibilidad y permanencia del logo institucional. Cada memoria deberá tener capacidad mínima de 32 GB y ser compatible con sistemas operativos Windows, Mac y Linux. El proveedor deberá garantizar que las unidades sean nuevas, funcionales y listas para uso inmediato. Adicionalmente, cada memoria deberá entregarse en caja individual tipo estuche o caja rígida de presentación, adecuada para premiación o entrega protocolaria, protegiendo el dispositivo y mejorando su presentación institucional. La caja deberá ser individual, limpia, en buen estado y acorde con el diseño de la memoria.</t>
  </si>
  <si>
    <t>Servicio de estación de café  para 350 personas de suministro permanente durante la duración del evento. Incluye: cantidades y permanencia ilimitada de café, agua aromática de sabores variados, crema para el café, azúcar normal, mezcladores, vasos 4oz y asistencia de 2 meseros durante la jornada de formación.</t>
  </si>
  <si>
    <t>SITIO CAMPESTRE</t>
  </si>
  <si>
    <t>Servicio de alquiler de auditorio campestre o centro recreacional, ubicado dentro del perímetro urbano de la ciudad, con capacidad mínima para trescientos (300) asistentes, durante un tiempo estimado de seis (6) horas. El espacio deberá contar con auditorio o kiosco campestre adecuado para el desarrollo de actividades institucionales, así como zonas verdes amplias y funcionales. Deberá disponer adicionalmente de servicio de piscina y áreas complementarias para actividades recreativas o de integración. El lugar deberá contar con parqueadero de uso exclusivo para los asistentes, garantizando condiciones adecuadas de comodidad, seguridad, organización y presentación.</t>
  </si>
  <si>
    <t>Servicio de alquiler de juegos recreativos tipo feria para el desarrollo de actividades institucionales, que incluye estaciones de pistolita de aire, tiro al blanco, lanzamiento de dardos, ruleta y juego de aros. Cada juego deberá contar con los elementos, accesorios e implementos necesarios para su adecuado funcionamiento durante la jornada. El servicio incluye montaje, disposición y retiro de los juegos en el lugar definido para la actividad. Asimismo, deberá incluir operario encargado de orientar, supervisar y garantizar el correcto uso de cada atracción durante el tiempo contratado.</t>
  </si>
  <si>
    <t>Servicio de arriendo de estación de crispetas para atención de hasta trescientas (300) personas, incluyendo máquina especializada, insumos necesarios para la preparación y suministro de las porciones durante la actividad. El servicio deberá contar con operador encargado de la preparación, manipulación y entrega del producto, garantizando condiciones adecuadas de higiene y atención. Las crispetas deberán servirse en empaques individuales amigables con el medio ambiente, biodegradables, reciclables o elaborados con materiales sostenibles. Incluye montaje, operación, limpieza del área utilizada y retiro de los equipos al finalizar el evento.</t>
  </si>
  <si>
    <t>Servicio de arriendo de estación de cholado para atención de hasta trescientas (300) personas, suministrado en vaso individual de siete (7) onzas, incluyendo los insumos, frutas, hielo, jarabes y demás elementos requeridos para su preparación y entrega durante la actividad. El servicio deberá contar con operador encargado de la preparación, manipulación y distribución del producto, garantizando adecuadas condiciones de higiene y presentación. Los cholados deberán servirse en vasos y empaques amigables con el medio ambiente, biodegradables, reciclables o elaborados con materiales sostenibles. Incluye montaje, operación, limpieza del área utilizada y retiro de los equipos y elementos al finalizar el evento.</t>
  </si>
  <si>
    <t>Calabazo decorativo alusivo a Halloween, elaborado en material resistente, liviano y de adecuada presentación. Cada calabazo deberá contener golosinas surtidas, empacadas individualmente y aptas para consumo, en variedad suficiente para conformar un detalle recreativo y atractivo. Los productos deberán encontrarse en buen estado, dentro de su fecha de vencimiento y cumplir con las condiciones sanitarias aplicables. El suministro deberá entregarse completamente organizado, limpio y listo para su distribución durante la actividad.</t>
  </si>
  <si>
    <t>Suministro de una (1) botellas de agua de 600ml. (Valledupar).Refrigerada y climatizada</t>
  </si>
  <si>
    <t>Servicio de arriendo de cámara 360° giratoria para la captura de videos y momentos especiales durante el desarrollo del evento, permitiendo a los asistentes obtener un recuerdo dinámico, interactivo y de alta calidad. El servicio tendrá una duración de cinco (5) horas e incluirá los equipos, plataforma giratoria y accesorios necesarios para su adecuado funcionamiento. Deberá garantizar operación continua, adecuada instalación y acompañamiento durante la actividad. El servicio incluye traslado, montaje, desmontaje y retiro del equipo en el lugar definido para el evento.</t>
  </si>
  <si>
    <t>SILLAS DECORATIVAS</t>
  </si>
  <si>
    <t>Servicio de arriendo, suministro e instalación de sillas decorativas estilo fiesta, sin brazos, las cuales podrán ser tipo Chiavari con asiento de espuma tapizada, en vinilo transparente con detalles o acabados en color dorado, o de características equivalentes, brindando una presentación elegante y uniforme para los asistentes. Las sillas deberán contar con estructura firme y resistente, asiento cómodo, superficies de fácil limpieza y condiciones adecuadas para su uso en eventos, celebraciones y actividades institucionales, tanto en espacios interiores como exteriores. Deberán entregarse limpias, sin fisuras, manchas, rayones o deterioros visibles, garantizando estabilidad, comodidad y adecuada presentación durante toda la actividad. El servicio deberá incluir traslado, montaje, ubicación, desmontaje y retiro de las sillas en el lugar establecido para la realización del evento.</t>
  </si>
  <si>
    <t>MESAS DECORATIVAS</t>
  </si>
  <si>
    <t>Servicio de arriendo de mesas decorativas redondas, adecuadas para la atención y disposición de los asistentes durante eventos y actividades institucionales, vestidas con mantelería de lujo y sobremanteles decorativos que garanticen una presentación elegante, uniforme y acorde con la ambientación del evento. Las mesas deberán contar con estructura firme, estable y en óptimas condiciones de uso, con textiles limpios, planchados, sin manchas, roturas o deterioros visibles. El servicio deberá incluir la adecuada disposición y organización de las mesas en el lugar definido. Incluye traslado, montaje, instalación, desmontaje y retiro de todos los elementos al finalizar la actividad.</t>
  </si>
  <si>
    <t>Servicio de alquiler de auditorio o salón con capacidad mínima para trescientas cincuenta (350) personas, adecuado para el desarrollo de jornada conmemorativa institucional, dotado con aire acondicionado, iluminación, ventilación y condiciones de seguridad apropiadas. El espacio deberá contar con tarima  y mesa principal, computador, apuntador, video beam o pantalla LED así como puntos eléctricos suficientes para la conexión de los equipos técnicos. El auditorio deberá garantizar capacidad y comodidad para la totalidad de las funcionarias asistentes, con adecuada distribución del mobiliario y áreas de circulación. El servicio tendrá una disponibilidad de cinco (5) horas para el desarrollo de la actividad, incluyendo adicionalmente el tiempo requerido para la organización, montaje previo y desmontaje posterior del evento.</t>
  </si>
  <si>
    <t>Kit Llavero multifuncional y soporte para celular:  Kit compuesto por Soporte para teléfono, soporte para teléfono y llaveros 2 en 1. Tamaño 2,95 x 1,77, fabricado con un material duradero. Llavero plegable Con diseño de anillos. tabla de tallas: 7,5 cm x 4,5 cm/2,95 pulgadas x 1,77 pulgadas el paquete incluye: 1x soporte para teléfono.</t>
  </si>
  <si>
    <t>MERIENDAS SENCILLAS: Una (1) porción de galletas dulces empacadas tipo Oreo, Festival o equivalente, en presentación individual de aproximadamente 40 a 60 gramos, y una (1) bebida individual a elección entre Pony Malta mini, gaseosa mini o equivalente, en presentación aproximada de 200 a 250 ml. La merienda deberá entregarse empacada individualmente, en óptimas condiciones de higiene, en empaque original, con fecha de vencimiento vigente y aptos para el consumo humano.</t>
  </si>
  <si>
    <t>Suministro de placa de reconocimiento institucional tipo trofeo, elaborada en acrílico transparente de alta resistencia, con diseño decorativo en forma de corazón y dimensiones aproximadas de 20 cm de alto x 15 cm de ancho x 5 cm de profundidad, incluyendo base de soporte. Deberá contar con bordes decorativos en colores rojo, blanco y azul, instalada sobre base rectangular en madera, MDF o material equivalente, con acabado pulido y elegante. La personalización deberá incluir escudo y logotipo de la Alcaldía Municipal de Valledupar, nombre del homenajeado, motivo del reconocimiento, mensaje institucional, ciudad y fecha, mediante impresión UV, grabado láser o técnica de alta durabilidad. El acrílico deberá presentar acabado cristalino, superficie lisa y bordes pulidos, libre de rayones, fisuras, manchas o imperfecciones visibles. La base deberá garantizar estabilidad, firmeza y adecuada sujeción de la pieza. El producto se entregará completamente terminado, limpio, ensamblado, protegido y listo para su entrega protocolaria, previa aprobación del diseño por parte de la entidad.</t>
  </si>
  <si>
    <t>Servicio integral de viaje con destino al Eje Cafetero o al destino nacional que determine la entidad, para el beneficiario y un (1) acompañante, incluyendo tiquetes aéreos ida y regreso en clase económica, tasas, impuestos y traslados internos aeropuerto–hotel–aeropuerto. Incluye alojamiento por dos (2) noches y tres (3) días en hotel categoría mínima tres (3) estrellas, con Registro Nacional de Turismo vigente, acomodación doble conservando la unidad de género, baño privado, aire acondicionado o ventilación, televisión, Wi-Fi ilimitado y servicio de aseo. El plan deberá contemplar alimentación completa por persona, con desayunos y almuerzos tipo buffet, cenas en restaurantes especializados o a la carta con reserva previa, snacks y bebidas. Incluye servicio de bar según horarios establecidos, bebidas premium, minibar con reposición diaria y bienvenida especial en la habitación. El hotel deberá disponer de piscina, lounge o zonas sociales, espacios de recreación y servicio de toallas para piscina o playa, según el destino. También deberá contemplar recreación dirigida para adultos y niños, show y/o música en vivo durante la estadía y, cuando aplique, deportes náuticos no motorizados. Se deberá garantizar check-in y check-out organizado, reservas preferenciales en restaurantes y atención adecuada al grupo. El servicio incluye seguro de asistencia médica y de viaje, así como acompañamiento y coordinación logística durante todo el itinerario. El valor ofertado deberá incluir impuestos hoteleros, tasas, cargos de servicio y demás costos necesarios, previa aprobación del destino, hotel e itinerario por parte de la entidad.</t>
  </si>
  <si>
    <t>Servicio de presentación artística de orquesta o agrupación vallenata de reconocida trayectoria nacional, conformada por mínimo doce (12) músicos, para el cierre de actividades del evento, con repertorio de música vallenata en vivo y música tropical variada. La presentación tendrá una duración de una (1) hora por tanda o salida, garantizando calidad artística, adecuada puesta en escena y vestuario acorde con la naturaleza del evento. El valor deberá contemplar además transporte, alimentación e hidratación de los músicos, vestuario, montaje y demás requerimientos logísticos necesarios para la correcta ejecución de la presentación artística.</t>
  </si>
  <si>
    <t>PROFESIONALES</t>
  </si>
  <si>
    <t>TECNICO</t>
  </si>
  <si>
    <t>Unidad</t>
  </si>
  <si>
    <t>Global</t>
  </si>
  <si>
    <t>REFRIGERIO</t>
  </si>
  <si>
    <t>KIT</t>
  </si>
  <si>
    <t>SE SOLICITA COTIZACIÓN PARA EL PROCESO:  PRESTACIÓN DE SERVICIOS DE UN OPERADOR LOGISTICO A TRAVES DEL CUAL SE GARANTICE LA EJECUCION DE ACTIVIDADES DEL PROGRAMA DE BIENESTAR LABORAL ADOPTADO POR LA VIGENCIA 2026</t>
  </si>
  <si>
    <t>ENTRADAS</t>
  </si>
  <si>
    <t>Servicio de entrada a Centro Recreacionalo complejo campestre, incluye kiosco campestre por un tiempo estimado de cuatro (4) horas, servicio de piscina, zonas verdes para actividad y parqueadero sin exclusividad</t>
  </si>
  <si>
    <t>Servicio de recreación para trescientas (300) personas durante la ejecución del evento,ambientación de escenario, realización de actividad recreativa, concursos de disfraz y concursos de talento para la integración, juegos de rivalidad sanos, donde la habilidad y la diversión harán un gran equipo, cinco (5) recreadores, tiempo estimado para la actividad por dos (2) horas. Premiación treinta (30) bonos para juegos mecánicos (Happy City). Una (1) tarjeta que incluye: Tres (3) horas Happy (tarjeta recargada para cada niño asistente con tres (3) horas de tiempo, cinco (5) turnos en las máquinas de redención y estación de recreación (pintucaritas y animación) no se incluyen las de premio inmediato.</t>
  </si>
  <si>
    <t>Profesional con  experiencia relacionada mayor a 24 meses, debidamente especificada.
(Perfiles especificados en Ficha tecnica)</t>
  </si>
  <si>
    <t>SECRETARIA DE TALENTO HUMANO</t>
  </si>
  <si>
    <t>PRESUPUESTO</t>
  </si>
  <si>
    <t>ITEM</t>
  </si>
  <si>
    <t>DESCRIPCIÓN TÉCNICA</t>
  </si>
  <si>
    <t>UNIDAD DE MEDIDA</t>
  </si>
  <si>
    <t>CANT. REQ</t>
  </si>
  <si>
    <t>VALOR UNITARIO CON IVA</t>
  </si>
  <si>
    <t>TOTAL ACTIVIDAD</t>
  </si>
  <si>
    <t>Prestación del servicio de suministro, montaje y atención de mesa tipo pasabocas, compuesta por alimentos salados y dulces para 350 personas, destinada a actividades institucionales. Incluye personal para atencion cumpliemdo con las normas para la manipulacion de alimentos.</t>
  </si>
  <si>
    <t>Prestación del servicio de suministro, montaje y atención de mesa tipo pasabocas, compuesta por alimentos salados y dulces para 150 personas, destinada a actividades institucionales. Incluye personal para atencion cumpliemdo con las normas para la manipulacion de alimentos.</t>
  </si>
  <si>
    <t>ESTACION DE MESA TIPO PASABOCAS</t>
  </si>
  <si>
    <t>Prestación del servicio de decoración integral del espacio donde se llevará a cabo la actividad, que incluye diseño, suministro, transporte, instalación y desmontaje de elementos decorativos tales como arreglos florales y/o globos, stand de fotos 2x4 mt decorado y adecuado para su funcion, fondo principal y adecuación de tarima, en armonía con la temática institucional definida. -  incluye traslado. Decoracion de tarima y centro de mesa.</t>
  </si>
  <si>
    <r>
      <rPr>
        <b/>
        <sz val="9"/>
        <color theme="1"/>
        <rFont val="Cambria"/>
        <family val="1"/>
        <scheme val="major"/>
      </rPr>
      <t>NOTA:</t>
    </r>
    <r>
      <rPr>
        <sz val="9"/>
        <color theme="1"/>
        <rFont val="Cambria"/>
        <family val="1"/>
        <scheme val="major"/>
      </rPr>
      <t xml:space="preserve"> Esta actividad se realizará en un día en el auditorio y estará dirigido a aproximadamente 350 servidores públicos de la Alcaldía Municipal, el reconocimiento es solo para quienes sean escogidos 80 servidores publicos.</t>
    </r>
  </si>
  <si>
    <r>
      <rPr>
        <b/>
        <sz val="9"/>
        <color theme="1"/>
        <rFont val="Cambria"/>
        <family val="1"/>
        <scheme val="major"/>
      </rPr>
      <t>NOTA:</t>
    </r>
    <r>
      <rPr>
        <sz val="9"/>
        <color theme="1"/>
        <rFont val="Cambria"/>
        <family val="1"/>
        <scheme val="major"/>
      </rPr>
      <t xml:space="preserve"> Esta actividad se realizará en un día en el auditorio y estará dirigido a aproximadamente 140 servidores públicos de la Alcaldía Municipal.</t>
    </r>
  </si>
  <si>
    <t>REFRIGERIO
Opc1:  Compuesto por opciones de alimento solido son: dedito de queso 150 gr o arepa rellenea 250 gr o  Sandwich tipo cubano relleno con jamon, queso,pollo, verduras y salsas especiales 140 gramos.
Opc. 2. Bowl saludable (base + proteina + vegetales), postre ligero
Opc. 3. lasaña + pan integral+ postre ligero
Opc. 4. Suministro de nuggets de 150 gramos, con papitas a la francesa 150 gramos y jugo hit en presentación personal de cajita
BEBIDA:  Bebida (gaseosa pet 250ml)
Incluye empaquetado indicidual y traslado al lugar del evento.</t>
  </si>
  <si>
    <r>
      <rPr>
        <b/>
        <sz val="9"/>
        <color theme="1"/>
        <rFont val="Cambria"/>
        <family val="1"/>
        <scheme val="major"/>
      </rPr>
      <t>NOTA:</t>
    </r>
    <r>
      <rPr>
        <sz val="9"/>
        <color theme="1"/>
        <rFont val="Cambria"/>
        <family val="1"/>
        <scheme val="major"/>
      </rPr>
      <t xml:space="preserve"> Esta actividad se realizará en un día en el auditorio y estará dirigido a aproximadamente 300 hijos de los servidores públicos de la Alcaldía Municipal.</t>
    </r>
  </si>
  <si>
    <t>Servicio de tallerista en sesión de dibujo y pintura, taller de pinturitas y globoflexia, servicio de inflable brinca - brinca tipo castillo (4x4) mts, rango de edad hasta los (10) años. (1) raspado x persona. Recreación dirigida donde la habilidad y la diversión serán un buen equipo, incluye materiales, sonido y micrófono para la ambientación.</t>
  </si>
  <si>
    <t xml:space="preserve">Servicio de tallerista y recreación infantil dirigida a 300 niños y niñas de hasta diez (10) años, encargado de desarrollar actividades lúdicas y creativas como sesiones de dibujo y pintura, taller de pinturitas, globoflexia y dinámicas recreativas orientadas al fortalecimiento de habilidades, integración y diversión de los participantes. Incluye inflable brinca-brinca tipo castillo de 4 x 4 metros, debidamente instalado, en condiciones adecuadas de seguridad y con supervisión durante su utilización. El servicio deberá contemplar todos los materiales, insumos e implementos necesarios para el desarrollo de las actividades, así como sistema de sonido y micrófono para la ambientación y conducción de la jornada. </t>
  </si>
  <si>
    <t xml:space="preserve">RECREACIÓN INFANTIL </t>
  </si>
  <si>
    <t>MESAS VESTIDAS</t>
  </si>
  <si>
    <t>Arriendo de Mesas redondas vestidas con manteleria de lujo y sobre manteles.Incluye traslado, montaje y desmontaje</t>
  </si>
  <si>
    <t>Arriendo de servicio de Buffet completo, incluye: cristaleria (Platos, cubiertos, vasos y servilletas). Incluye traslado, montaje y desmontaje</t>
  </si>
  <si>
    <t>Brindis para amenizar evento que incluye: Menaje
(copas) y bebida (con o sin alcohol), para cada persona
asistente.</t>
  </si>
  <si>
    <t>Suministro, instalación y operación de sistema profesional de sonido para eventos institucionales, compuesto como mínimo por un (1) parlante principal con potencia igual o superior a 1.000 W RMS, garantizando cobertura uniforme, nitidez, estabilidad y adecuado nivel de audio en espacios interiores o exteriores. El sistema deberá incluir mínimo dos (2) micrófonos inalámbricos de mano, con alcance suficiente para permitir el desplazamiento dentro del área del evento, además de bases o soportes para parlantes, consola o mezclador de audio cuando se requiera, cableado, extensiones eléctricas, conectores y demás accesorios necesarios para su correcto funcionamiento. El servicio deberá contemplar transporte, montaje, instalación, configuración y pruebas técnicas previas, así como la presencia de personal técnico encargado de la operación y supervisión durante toda la actividad. Los equipos deberán encontrarse en óptimas condiciones de funcionamiento y garantizar continuidad, calidad y estabilidad del sonido. Al finalizar el evento, el proveedor deberá realizar el desmontaje, recolección y retiro de todos los equipos y elementos utilizados.</t>
  </si>
  <si>
    <t>SONIDO ALTA POTENCIA</t>
  </si>
  <si>
    <t>SONIDO BASICO</t>
  </si>
  <si>
    <t>Suministro de cena especial servida en mesa, sin incluir menaje, preparada bajo condiciones adecuadas de higiene, calidad, presentación y temperatura, con porción individual para cada asistente. Se deberá disponer de dos opciones de menú: MENÚ 1: pechuga rellena de jamón y queso, posta a la cartagenera, arroz catalán, puré de papa, ensalada tropical y gaseosa PET de 250 ml; MENÚ 2: pechuga rellena en salsa de ciruela, rollo de carne, arroz primavera, puré de papa, ensalada rusa y gaseosa PET de 250 ml. Cada menú deberá contener dos (2) proteínas, dos (2) acompañamientos o harinas, una (1) ensalada y una (1) bebida, garantizando porciones suficientes, adecuada presentación y alimentos aptos para consumo. El servicio deberá incluir preparación, transporte, conservación, distribución y servido en mesa por personal capacitado, manteniendo buenas prácticas de manipulación de alimentos. La selección del menú será definida previamente por la entidad contratante de acuerdo con las necesidades del evento.</t>
  </si>
  <si>
    <t>ANCHETA</t>
  </si>
  <si>
    <t xml:space="preserve">ESTACIÓN DE CAFÉ Y AROMATICA </t>
  </si>
  <si>
    <t>ACTIVIDAD 1</t>
  </si>
  <si>
    <t>ACTIVIDAD 2</t>
  </si>
  <si>
    <t>ACTIVIDAD 3</t>
  </si>
  <si>
    <t>ACTIVIDAD 4</t>
  </si>
  <si>
    <t>ACTIVIDAD 5</t>
  </si>
  <si>
    <t>ACTIVIDAD 6</t>
  </si>
  <si>
    <t>ACTIVIDAD 7</t>
  </si>
  <si>
    <t>ELEMENTO</t>
  </si>
  <si>
    <t>ESTACIÓN DE CAFÉ Y AGUA</t>
  </si>
  <si>
    <t>Servicio de estación de agua y café para 350 personas: el cual incluye: equipos para suministrar agua (fría y caliente), café, aromática, , vasos y mezcladores ecologicos, azucar, stevia. Incluye servicio de mesero con buenas practicas para la manipulacion de alimentos</t>
  </si>
  <si>
    <t>Suministro de una (1) botellas de agua de 300ml. (Valledupar).Refrigerada y climatizada</t>
  </si>
  <si>
    <t>PRESUPUESTO OFICIAL</t>
  </si>
  <si>
    <t xml:space="preserve">valor unitario </t>
  </si>
  <si>
    <t>1.</t>
  </si>
  <si>
    <t>2.</t>
  </si>
  <si>
    <t>TOTAL ACTIVIDADES</t>
  </si>
  <si>
    <t>NOTA: LOS PRECIOS DESCRITOS CONTIENEN EL 19% DEL IMPUESTO AL VALOR AGREGADO (IVA)</t>
  </si>
  <si>
    <t xml:space="preserve">Elaboró </t>
  </si>
  <si>
    <t>Revisó</t>
  </si>
  <si>
    <t>Servicio de arriendo de auditorio general ubicado dentro de un centro de convenciones, completamente adecuado para el desarrollo de eventos institucionales, con capacidad mínima para seiscientas (600) personas debidamente sentadas y distribuidas en mesas, garantizando condiciones de comodidad, circulación, seguridad y adecuada visibilidad. El espacio deberá contar con aire acondicionado, tarima principal, ayudas audiovisuales, sistema eléctrico adecuado y disponibilidad durante ocho (8) horas continuas para el desarrollo del evento, incluyendo adicionalmente el tiempo requerido para las labores de montaje, organización previa, desmontaje y retiro de elementos. El centro de convenciones deberá disponer como mínimo de salón principal, salón VIP, zona de catering, hall de circulación, plazoleta frontal, plazoleta posterior, camerinos, sótano, zona de parqueo y escaleras de acceso, todos en condiciones óptimas de funcionamiento, aseo y presentación. Asimismo, deberá garantizar accesibilidad, iluminación, ventilación, servicios sanitarios suficientes, rutas de evacuación, señalización y condiciones generales de seguridad para la atención del aforo requerido. El servicio deberá permitir la adecuada instalación de mobiliario, equipos técnicos, decoración y demás elementos necesarios para la correcta ejecución del evento.</t>
  </si>
  <si>
    <r>
      <rPr>
        <b/>
        <sz val="9"/>
        <color theme="1"/>
        <rFont val="Cambria"/>
        <family val="1"/>
        <scheme val="major"/>
      </rPr>
      <t>NOTA:</t>
    </r>
    <r>
      <rPr>
        <sz val="9"/>
        <color theme="1"/>
        <rFont val="Cambria"/>
        <family val="1"/>
        <scheme val="major"/>
      </rPr>
      <t xml:space="preserve"> Esta actividad se realizará en un día en el auditorio y estará dirigido a aproximadamente 595  servidores públicos de la Alcaldía Municipal,</t>
    </r>
  </si>
  <si>
    <r>
      <rPr>
        <b/>
        <sz val="9"/>
        <color theme="1"/>
        <rFont val="Cambria"/>
        <family val="1"/>
        <scheme val="major"/>
      </rPr>
      <t>NOTA:</t>
    </r>
    <r>
      <rPr>
        <sz val="9"/>
        <color theme="1"/>
        <rFont val="Cambria"/>
        <family val="1"/>
        <scheme val="major"/>
      </rPr>
      <t xml:space="preserve"> Esta actividad se realizará en diferentes sectoriales y se espera la participación de 500 personas entre servidores y contratistas.</t>
    </r>
  </si>
  <si>
    <r>
      <rPr>
        <b/>
        <sz val="9"/>
        <color theme="1"/>
        <rFont val="Cambria"/>
        <family val="1"/>
        <scheme val="major"/>
      </rPr>
      <t>NOTA:</t>
    </r>
    <r>
      <rPr>
        <sz val="9"/>
        <color theme="1"/>
        <rFont val="Cambria"/>
        <family val="1"/>
        <scheme val="major"/>
      </rPr>
      <t xml:space="preserve"> Esta actividad es el reconocimiento por desempeño a 3 servidores cada uno con un acompañante.</t>
    </r>
  </si>
  <si>
    <t>Presentación  de Agrupación Musical Cultural/Vallenata/Tropical Integrantes: mínimo 12 músicos profesionales en tarima
Trayectoria: participación demostrada en eventos comunitarios, culturales o festividades locales y/o regionales, que respalden su calidad musical en los géneros vallenato y tropical fiestero.
Repertorio: canciones clásicas y modernas del vallenato y/o tropical, con repertorio variado y accesible.
Conocimiento: dominio de paseo. merengue. Puya, son y ritmos tropicales.
Espectáculo: duración aproximada de 60 minutos; puesta en escena con despliegue musical y efectos básicos.
Logística: transporte de músicos e instrumentos desde su lugar de origen hasta evento y retorno.</t>
  </si>
  <si>
    <t>Suministro de cena especial servida en mesa, sin incluir menaje, preparada bajo condiciones adecuadas de higiene, calidad, presentación y temperatura, con porción individual para cada asistente. Se deberá disponer de dos opciones de menú: MENÚ 1: 125 gr de pechuga rellena de jamón y queso, posta a la cartagenera, arroz catalán, puré de papa, ensalada tropical y gaseosa PET de 250 ml; MENÚ 2: 125 gr de pechuga rellena en salsa de ciruela, rollo de carne, arroz primavera, puré de papa, ensalada rusa y gaseosa PET de 250 ml. Cada menú deberá contener dos (2) proteínas, dos (2) acompañamientos o harinas, una (1) ensalada y una (1) bebida, garantizando porciones suficientes, adecuada presentación y alimentos aptos para consumo. El servicio deberá incluir preparación, transporte, conservación, distribución y servido en mesa por personal capacitado, manteniendo buenas prácticas de manipulación de alimentos. La selección del menú será definida previamente por la entidad contratante de acuerdo con las necesidades del evento.</t>
  </si>
  <si>
    <t>Servicio de estación de café  para 150 personas de suministro permanente durante la duración del evento. Incluye: cantidades y permanencia ilimitada de café, agua aromática de sabores variados, crema para el café, azúcar normal, mezcladores, vasos 7-9oz.</t>
  </si>
  <si>
    <t>ITEMS</t>
  </si>
  <si>
    <t>DESCRIPCIÓN</t>
  </si>
  <si>
    <t>CANT. 
COTIZADA</t>
  </si>
  <si>
    <t xml:space="preserve">Se deja constancia expresa que los valores unitarios y el presupuesto oficial del presente estudio de mercado INCLUYEN EL IMPUESTO AL VALOR AGREGADO (IVA) a la tarifa general del 19%.
</t>
  </si>
  <si>
    <t xml:space="preserve">Secretario General </t>
  </si>
  <si>
    <t>Proyectó:</t>
  </si>
  <si>
    <t>Revisó:</t>
  </si>
  <si>
    <t>GUSTAVO ARMANDO FRIAS ORCASITA</t>
  </si>
  <si>
    <t>Contratista Equipo Economica</t>
  </si>
  <si>
    <t>Secretario General Municipal</t>
  </si>
  <si>
    <t>PRESTACIÓN DE SERVICIOS DE UN OPERADOR LOGISTICO A TRAVES DEL CUAL SE GARANTICE LA EJECUCION DE ACTIVIDADES DEL PROGRAMA DE BIENESTAR LABORAL ADOPTADO POR LA VIGENCIA 2026</t>
  </si>
  <si>
    <t>ESTUDIO DE MERCADO</t>
  </si>
  <si>
    <t>ELEMENTO/SERVICIO</t>
  </si>
  <si>
    <t>CANT. 
REQUERIDA</t>
  </si>
  <si>
    <t>SIS GRUPO EMPRESARIAL S.A.S.</t>
  </si>
  <si>
    <t>FAVIAN JAIMES JAIMES Y/O LOGISTICA Y SUMINISTROS DEL CARIBE</t>
  </si>
  <si>
    <t>SUMINISTROS SL Y/O CHARLYS JAVIER GOMEZ REYES</t>
  </si>
  <si>
    <t>MÍNIMO</t>
  </si>
  <si>
    <t>PROMEDIO</t>
  </si>
  <si>
    <t>MÁXIMO</t>
  </si>
  <si>
    <t>NIT 901837761-8</t>
  </si>
  <si>
    <t>NIT 77194260-0</t>
  </si>
  <si>
    <t>NIT 84093090-4</t>
  </si>
  <si>
    <t>VALOR UNITARIO
 IVA INCLUIDO</t>
  </si>
  <si>
    <t>VALOR TOTAL 
IVA INCLUIDO</t>
  </si>
  <si>
    <t>Servicio de arriendo de auditorio por 6 horas general ubicado dentro de un centro de convenciones, completamente adecuado para el desarrollo de eventos institucionales, con capacidad mínima para seiscientas (600) personas debidamente sentadas y distribuidas en mesas, garantizando condiciones de comodidad, circulación, seguridad y adecuada visibilidad. El espacio deberá contar con aire acondicionado, tarima principal, ayudas audiovisuales, sistema eléctrico adecuado y disponibilidad durante ocho (8) horas continuas para el desarrollo del evento, incluyendo adicionalmente el tiempo requerido para las labores de montaje, organización previa, desmontaje y retiro de elementos. El centro de convenciones deberá disponer como mínimo de salón principal, salón VIP, zona de catering, hall de circulación, plazoleta frontal, plazoleta posterior, camerinos, sótano, zona de parqueo y escaleras de acceso, todos en condiciones óptimas de funcionamiento, aseo y presentación. Asimismo, deberá garantizar accesibilidad, iluminación, ventilación, servicios sanitarios suficientes, rutas de evacuación, señalización y condiciones generales de seguridad para la atención del aforo requerido. El servicio deberá permitir la adecuada instalación de mobiliario, equipos técnicos, decoración y demás elementos necesarios para la correcta ejecución del evento.</t>
  </si>
  <si>
    <t>Servicio de brindis para evento institucional, destinado a acompañar y amenizar el desarrollo de actividades, ceremonias o encuentros institucionales.
El servicio deberá incluir el suministro y atención de una bebida tipo espumosa sin alcohol, cóctel sin alcohol, bebida frutal o equivalente, seleccionada de acuerdo con la naturaleza y características del evento.
La bebida deberá servirse en condiciones adecuadas de higiene, presentación, conservación y temperatura, garantizando su calidad al momento del consumo.</t>
  </si>
  <si>
    <t>Prestación del servicio de suministro, montaje y atención de mesa tipo pasabocas para 350 personas, destinada al desarrollo de actividades institucionales.
El servicio deberá incluir como mínimo:
700 unidades de pasabocas salados, equivalentes a dos (2) unidades por persona. Se podrán incluir variedades tales como mini empanadas, deditos de queso, mini pasteles, croquetas, mini sándwiches, tartaletas saladas u opciones equivalentes.
700 unidades de pasabocas dulces, equivalentes a dos (2) unidades por persona. Se podrán incluir variedades tales como brownies, mini cupcakes, galletas, tartaletas dulces, alfajores, mini postres u opciones equivalentes.
Los productos deberán presentarse en variedad suficiente, procurando contar como mínimo con tres (3) referencias de pasabocas salados y dos (2) referencias de pasabocas dulces.
Suministro de bandejas, recipientes, servilletas, utensilios y demás elementos necesarios para la adecuada presentación y consumo de los alimentos.
Montaje, organización, decoración básica y desmontaje de la mesa tipo pasabocas.
Personal suficiente para la organización, atención, reposición de productos y manejo de la mesa durante la actividad.
Transporte de los alimentos, elementos y equipos requeridos hasta el lugar donde se desarrolle la actividad.
Los alimentos deberán ser frescos, encontrarse en óptimas condiciones de presentación y conservación y cumplir con las normas sanitarias vigentes para preparación, transporte, almacenamiento y manipulación de alimentos.
El personal encargado de la manipulación y servicio de alimentos deberá cumplir con los requisitos sanitarios y de higiene aplicables.</t>
  </si>
  <si>
    <t>Prestación del servicio de suministro, montaje y atención de mesa tipo pasabocas para 150 personas, destinada al desarrollo de actividades institucionales.
El servicio deberá incluir como mínimo:
300 unidades de pasabocas salados, equivalentes a dos (2) unidades por persona. Se podrán incluir variedades tales como mini empanadas, deditos de queso, mini pasteles, croquetas, mini sándwiches, tartaletas saladas u opciones equivalentes.
300 unidades de pasabocas dulces, equivalentes a dos (2) unidades por persona. Se podrán incluir variedades tales como brownies, mini cupcakes, galletas, tartaletas dulces, alfajores, mini postres u opciones equivalentes.
Los productos deberán presentarse en variedad suficiente, procurando contar como mínimo con tres (3) referencias de pasabocas salados y dos (2) referencias de pasabocas dulces.
Suministro de bandejas, recipientes, servilletas, utensilios y demás elementos necesarios para la adecuada presentación y consumo de los alimentos.
Montaje, organización, decoración básica y desmontaje de la mesa tipo pasabocas.
Personal suficiente para la organización, atención, reposición de productos y manejo de la mesa durante la actividad.
Transporte de los alimentos, elementos y equipos requeridos hasta el lugar donde se desarrolle la actividad.
Los alimentos deberán ser frescos, encontrarse en óptimas condiciones de presentación y conservación y cumplir con las normas sanitarias vigentes para su preparación, transporte, almacenamiento y manipulación.
El personal encargado de la manipulación y servicio de alimentos deberá cumplir con los requisitos sanitarios y de higiene aplicables.</t>
  </si>
  <si>
    <t>Kit de llavero y soporte para celular
Kit compuesto por dos (2) elementos independientes: un (1) llavero metálico con detalle en cuero y un (1) soporte para teléfono celular, destinado para uso institucional, corporativo o promocional.
1. Llavero institucional
Llavero de presentación elegante y sobria, elaborado principalmente en material metálico resistente, combinado con detalle o inserto en cuero, adecuado para uso institucional.
Deberá contar con:
Estructura o cuerpo metálico de buena resistencia y durabilidad.
Detalle, recubrimiento o pieza complementaria en cuero, con acabado uniforme y de apariencia institucional.
Diseño sobrio, moderno y apropiado para actividades corporativas e institucionales.
Anillo metálico resistente para la adecuada sujeción y organización de llaves.
Superficie apta para personalización o marcación institucional.
Tamaño compacto y adecuado para uso cotidiano y fácil transporte.
Producto nuevo, sin uso y entregado en óptimas condiciones de presentación.
2. Soporte para teléfono celular
Soporte compacto y plegable diseñado para sostener teléfonos celulares sobre superficies planas, facilitando la visualización de contenido, realización de videollamadas, lectura o consulta de información.
Deberá contar con:
Diseño plegable, compacto y portátil.
Estructura resistente y durable.
Base estable para ubicar el dispositivo móvil sobre superficies planas.
Dimensiones aproximadas de 7,5 cm x 4,5 cm (2,95 x 1,77 pulgadas).
Sistema de apertura y cierre de fácil manejo.
Acabado uniforme, libre de fisuras, deformaciones, bordes cortantes o defectos que afecten su funcionalidad.
Producto nuevo, sin uso y entregado en óptimas condiciones.</t>
  </si>
  <si>
    <t>Servicio de arriendo de kit de menaje completo para buffet, destinado a la atención de asistentes durante eventos y actividades institucionales.
Cada kit de menaje deberá estar compuesto, como mínimo, por los siguientes elementos:
Un (1) plato principal.
Un (1) plato para postre o entrada, cuando aplique.
Un (1) juego de cubiertos compuesto por tenedor, cuchillo y cuchara.
Un (1) vaso para bebida.
Una (1) copa o elemento de cristalería, de acuerdo con el tipo de servicio.
Una (1) servilleta.
Todos los elementos que conforman cada kit deberán entregarse limpios, desinfectados y en óptimas condiciones de uso y presentación, manteniendo uniformidad en diseño, color y características. El servicio deberá incluir la organización y disposición de los kits de menaje en el área destinada para el buffet o servicio de alimentación, así como todos los procesos logísticos requeridos para su adecuada utilización.
Incluye traslado, cargue, descargue, montaje, organización, instalación, desmontaje, recolección y retiro de la totalidad de los elementos una vez finalizada la actividad.</t>
  </si>
  <si>
    <t>ALMUERZO</t>
  </si>
  <si>
    <t>Almuerzos: compuesto por dos proteinas, solido y bebida: Opción 1: Medallones de cerdo y pechuga en salsa bechamel por 250 GR, Arroz de espinaca o uvas pasas por 200 GR, Dos palitos de yuca por 50 GR, Ensalada por  GR y gaseosa PET 500. Opción 2: arroz 200 gm,  gulash de cerdo 250 gr, ensalada topical 50 gm,  plátano asado 50 gr,  jugo fruta 100% natural 9oz.</t>
  </si>
  <si>
    <t>TOTAL CON IVA INCLUIDO</t>
  </si>
  <si>
    <t>EUDES JOSÉ OROZCO ORTIZ</t>
  </si>
  <si>
    <t>DAVID Fdo. GOMEZ MUNERA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</si>
</sst>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4" formatCode="_-&quot;$&quot;\ * #,##0.00_-;\-&quot;$&quot;\ * #,##0.00_-;_-&quot;$&quot;\ * &quot;-&quot;??_-;_-@_-"/>
    <numFmt numFmtId="164" formatCode="_(* #,##0.00_);_(* \(#,##0.00\);_(* &quot;-&quot;??_);_(@_)"/>
    <numFmt numFmtId="165" formatCode="_-* #,##0.00\ _P_t_s_-;\-* #,##0.00\ _P_t_s_-;_-* &quot;-&quot;??\ _P_t_s_-;_-@_-"/>
    <numFmt numFmtId="166" formatCode="_-* #,##0\ _€_-;\-* #,##0\ _€_-;_-* &quot;-&quot;??\ _€_-;_-@_-"/>
    <numFmt numFmtId="167" formatCode="_ [$€-2]\ * #,##0.00_ ;_ [$€-2]\ * \-#,##0.00_ ;_ [$€-2]\ * &quot;-&quot;??_ "/>
    <numFmt numFmtId="168" formatCode="_-&quot;$&quot;\ * #,##0_-;\-&quot;$&quot;\ * #,##0_-;_-&quot;$&quot;\ * &quot;-&quot;??_-;_-@_-"/>
    <numFmt numFmtId="169" formatCode="[$$-240A]\ #,##0"/>
  </numFmts>
  <fonts count="41">
    <font>
      <sz val="11"/>
      <color theme="1"/>
      <name val="Calibri"/>
      <family val="2"/>
      <scheme val="minor"/>
    </font>
    <font>
      <sz val="11"/>
      <color theme="1"/>
      <name val="Calibri"/>
      <family val="2"/>
      <scheme val="minor"/>
    </font>
    <font>
      <sz val="10"/>
      <name val="Arial"/>
      <family val="2"/>
    </font>
    <font>
      <sz val="10"/>
      <name val="Helv"/>
      <charset val="204"/>
    </font>
    <font>
      <sz val="11"/>
      <color indexed="8"/>
      <name val="Calibri"/>
      <family val="2"/>
    </font>
    <font>
      <sz val="10"/>
      <color indexed="8"/>
      <name val="MS Sans Serif"/>
      <family val="2"/>
    </font>
    <font>
      <sz val="11"/>
      <name val="ＭＳ ゴシック"/>
      <family val="3"/>
      <charset val="128"/>
    </font>
    <font>
      <b/>
      <sz val="11"/>
      <name val="Calibri"/>
      <family val="2"/>
      <scheme val="minor"/>
    </font>
    <font>
      <sz val="9"/>
      <color theme="1"/>
      <name val="Cambria"/>
      <family val="1"/>
      <scheme val="major"/>
    </font>
    <font>
      <sz val="9"/>
      <color theme="1" tint="4.9989318521683403E-2"/>
      <name val="Cambria"/>
      <family val="1"/>
      <scheme val="major"/>
    </font>
    <font>
      <sz val="10"/>
      <color theme="1"/>
      <name val="Cambria"/>
      <family val="1"/>
      <scheme val="major"/>
    </font>
    <font>
      <b/>
      <sz val="12"/>
      <color theme="1"/>
      <name val="Cambria"/>
      <family val="1"/>
      <scheme val="major"/>
    </font>
    <font>
      <b/>
      <sz val="9"/>
      <color theme="1"/>
      <name val="Cambria"/>
      <family val="1"/>
      <scheme val="major"/>
    </font>
    <font>
      <sz val="9"/>
      <name val="Cambria"/>
      <family val="1"/>
      <scheme val="major"/>
    </font>
    <font>
      <b/>
      <sz val="16"/>
      <color theme="1"/>
      <name val="Cambria"/>
      <family val="1"/>
      <scheme val="major"/>
    </font>
    <font>
      <sz val="11"/>
      <color theme="1"/>
      <name val="Cambria"/>
      <family val="1"/>
      <scheme val="major"/>
    </font>
    <font>
      <b/>
      <sz val="11"/>
      <color theme="1"/>
      <name val="Cambria"/>
      <family val="1"/>
      <scheme val="major"/>
    </font>
    <font>
      <sz val="8"/>
      <color theme="1"/>
      <name val="Arial"/>
      <family val="2"/>
    </font>
    <font>
      <b/>
      <sz val="8"/>
      <color theme="1"/>
      <name val="Arial"/>
      <family val="2"/>
    </font>
    <font>
      <sz val="9"/>
      <color theme="1"/>
      <name val="Arial"/>
      <family val="2"/>
    </font>
    <font>
      <sz val="8"/>
      <color rgb="FF000000"/>
      <name val="Arial"/>
      <family val="2"/>
    </font>
    <font>
      <sz val="8"/>
      <name val="Arial"/>
      <family val="2"/>
    </font>
    <font>
      <b/>
      <sz val="11"/>
      <color theme="1"/>
      <name val="Calibri"/>
      <family val="2"/>
      <scheme val="minor"/>
    </font>
    <font>
      <b/>
      <sz val="10"/>
      <name val="Calibri"/>
      <family val="2"/>
      <scheme val="minor"/>
    </font>
    <font>
      <sz val="10"/>
      <name val="Calibri"/>
      <family val="2"/>
      <scheme val="minor"/>
    </font>
    <font>
      <sz val="10"/>
      <name val="Cambria"/>
      <family val="1"/>
      <scheme val="major"/>
    </font>
    <font>
      <b/>
      <sz val="10"/>
      <color theme="1"/>
      <name val="Cambria"/>
      <family val="1"/>
      <scheme val="major"/>
    </font>
    <font>
      <i/>
      <sz val="10"/>
      <color theme="1"/>
      <name val="Cambria"/>
      <family val="1"/>
      <scheme val="major"/>
    </font>
    <font>
      <sz val="12"/>
      <color theme="1"/>
      <name val="Calibri"/>
      <family val="2"/>
      <scheme val="minor"/>
    </font>
    <font>
      <b/>
      <sz val="18"/>
      <color theme="1"/>
      <name val="Calibri"/>
      <family val="2"/>
      <scheme val="minor"/>
    </font>
    <font>
      <b/>
      <sz val="16"/>
      <color theme="1"/>
      <name val="Calibri"/>
      <family val="2"/>
      <scheme val="minor"/>
    </font>
    <font>
      <b/>
      <sz val="18"/>
      <color rgb="FF002060"/>
      <name val="Calibri"/>
      <family val="2"/>
      <scheme val="minor"/>
    </font>
    <font>
      <b/>
      <sz val="12"/>
      <color theme="1"/>
      <name val="Calibri"/>
      <family val="2"/>
      <scheme val="minor"/>
    </font>
    <font>
      <sz val="12"/>
      <color theme="0"/>
      <name val="Calibri"/>
      <family val="2"/>
      <scheme val="minor"/>
    </font>
    <font>
      <b/>
      <sz val="16"/>
      <name val="Arial"/>
      <family val="2"/>
    </font>
    <font>
      <b/>
      <sz val="16"/>
      <color rgb="FFFF0000"/>
      <name val="Arial"/>
      <family val="2"/>
    </font>
    <font>
      <b/>
      <i/>
      <sz val="14"/>
      <color theme="1"/>
      <name val="Arial"/>
      <family val="2"/>
    </font>
    <font>
      <b/>
      <sz val="12"/>
      <color theme="1"/>
      <name val="Arial"/>
      <family val="2"/>
    </font>
    <font>
      <sz val="12"/>
      <color theme="1"/>
      <name val="Arial"/>
      <family val="2"/>
    </font>
    <font>
      <sz val="11"/>
      <color theme="1" tint="4.9989318521683403E-2"/>
      <name val="Calibri"/>
      <family val="2"/>
      <scheme val="minor"/>
    </font>
    <font>
      <b/>
      <sz val="14"/>
      <color theme="1"/>
      <name val="Arial"/>
      <family val="2"/>
    </font>
  </fonts>
  <fills count="6">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2"/>
        <bgColor indexed="64"/>
      </patternFill>
    </fill>
    <fill>
      <patternFill patternType="solid">
        <fgColor theme="0" tint="-4.9989318521683403E-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s>
  <cellStyleXfs count="12">
    <xf numFmtId="0" fontId="0" fillId="0" borderId="0"/>
    <xf numFmtId="0" fontId="2" fillId="0" borderId="0"/>
    <xf numFmtId="0" fontId="3" fillId="0" borderId="0"/>
    <xf numFmtId="165" fontId="1" fillId="0" borderId="0" applyFont="0" applyFill="0" applyBorder="0" applyAlignment="0" applyProtection="0"/>
    <xf numFmtId="44" fontId="1" fillId="0" borderId="0" applyFont="0" applyFill="0" applyBorder="0" applyAlignment="0" applyProtection="0"/>
    <xf numFmtId="0" fontId="2" fillId="0" borderId="0"/>
    <xf numFmtId="0" fontId="4" fillId="0" borderId="0"/>
    <xf numFmtId="0" fontId="1" fillId="0" borderId="0"/>
    <xf numFmtId="166" fontId="2" fillId="0" borderId="0" applyFont="0" applyFill="0" applyBorder="0" applyAlignment="0" applyProtection="0"/>
    <xf numFmtId="167" fontId="5" fillId="0" borderId="0"/>
    <xf numFmtId="164" fontId="1" fillId="0" borderId="0" applyFont="0" applyFill="0" applyBorder="0" applyAlignment="0" applyProtection="0"/>
    <xf numFmtId="0" fontId="6" fillId="0" borderId="0"/>
  </cellStyleXfs>
  <cellXfs count="127">
    <xf numFmtId="0" fontId="0" fillId="0" borderId="0" xfId="0"/>
    <xf numFmtId="0" fontId="10" fillId="0" borderId="0" xfId="0" applyFont="1"/>
    <xf numFmtId="0" fontId="12" fillId="0" borderId="1" xfId="0" applyFont="1" applyBorder="1" applyAlignment="1">
      <alignment horizontal="center" vertical="center"/>
    </xf>
    <xf numFmtId="168" fontId="8" fillId="0" borderId="1" xfId="4" applyNumberFormat="1" applyFont="1" applyFill="1" applyBorder="1" applyAlignment="1">
      <alignment horizontal="center" vertical="center"/>
    </xf>
    <xf numFmtId="168" fontId="13" fillId="0" borderId="1" xfId="4" applyNumberFormat="1" applyFont="1" applyFill="1" applyBorder="1" applyAlignment="1">
      <alignment horizontal="center" vertical="center"/>
    </xf>
    <xf numFmtId="0" fontId="15" fillId="0" borderId="1" xfId="0" applyFont="1" applyBorder="1" applyAlignment="1">
      <alignment horizontal="center"/>
    </xf>
    <xf numFmtId="0" fontId="16" fillId="4" borderId="1" xfId="0" applyFont="1" applyFill="1" applyBorder="1" applyAlignment="1">
      <alignment horizontal="center" vertical="center" wrapText="1"/>
    </xf>
    <xf numFmtId="0" fontId="12" fillId="0" borderId="1" xfId="0" applyFont="1" applyBorder="1" applyAlignment="1">
      <alignment horizontal="center" vertical="center" wrapText="1"/>
    </xf>
    <xf numFmtId="168" fontId="12" fillId="0" borderId="1" xfId="0" applyNumberFormat="1" applyFont="1" applyBorder="1" applyAlignment="1">
      <alignment vertical="center"/>
    </xf>
    <xf numFmtId="0" fontId="17" fillId="0" borderId="1" xfId="0" applyFont="1" applyBorder="1" applyAlignment="1">
      <alignment horizontal="left" vertical="center" wrapText="1"/>
    </xf>
    <xf numFmtId="0" fontId="17" fillId="0" borderId="1" xfId="0" applyFont="1" applyBorder="1" applyAlignment="1">
      <alignment horizontal="center" vertical="center" wrapText="1"/>
    </xf>
    <xf numFmtId="0" fontId="20" fillId="0" borderId="1" xfId="0" applyFont="1" applyBorder="1" applyAlignment="1">
      <alignment horizontal="left" vertical="center" wrapText="1"/>
    </xf>
    <xf numFmtId="0" fontId="18" fillId="0" borderId="1" xfId="0" applyFont="1" applyBorder="1" applyAlignment="1">
      <alignment horizontal="center" vertical="center" wrapText="1"/>
    </xf>
    <xf numFmtId="0" fontId="18" fillId="2" borderId="1" xfId="0" applyFont="1" applyFill="1" applyBorder="1" applyAlignment="1">
      <alignment horizontal="center" vertical="center" wrapText="1"/>
    </xf>
    <xf numFmtId="0" fontId="17"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168" fontId="8" fillId="2" borderId="1" xfId="4" applyNumberFormat="1" applyFont="1" applyFill="1" applyBorder="1" applyAlignment="1">
      <alignment horizontal="center" vertical="center"/>
    </xf>
    <xf numFmtId="168" fontId="12" fillId="2" borderId="1" xfId="0" applyNumberFormat="1" applyFont="1" applyFill="1" applyBorder="1" applyAlignment="1">
      <alignment horizontal="center" vertical="center" wrapText="1"/>
    </xf>
    <xf numFmtId="44" fontId="19" fillId="2" borderId="1" xfId="0" applyNumberFormat="1" applyFont="1" applyFill="1" applyBorder="1" applyAlignment="1">
      <alignment horizontal="center" vertical="center"/>
    </xf>
    <xf numFmtId="0" fontId="21"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0" fillId="0" borderId="1" xfId="0" applyFont="1" applyBorder="1" applyAlignment="1">
      <alignment horizontal="center" vertical="center"/>
    </xf>
    <xf numFmtId="0" fontId="24" fillId="0" borderId="2" xfId="0" applyFont="1" applyBorder="1" applyAlignment="1">
      <alignment vertical="center" wrapText="1"/>
    </xf>
    <xf numFmtId="0" fontId="26" fillId="4" borderId="1" xfId="0" applyFont="1" applyFill="1" applyBorder="1" applyAlignment="1">
      <alignment horizontal="center" vertical="center" wrapText="1"/>
    </xf>
    <xf numFmtId="0" fontId="26" fillId="0" borderId="12" xfId="0" applyFont="1" applyBorder="1" applyAlignment="1">
      <alignment horizontal="center" vertical="center" wrapText="1"/>
    </xf>
    <xf numFmtId="0" fontId="10" fillId="0" borderId="12" xfId="0" applyFont="1" applyBorder="1" applyAlignment="1">
      <alignment horizontal="justify" vertical="center" wrapText="1"/>
    </xf>
    <xf numFmtId="0" fontId="10" fillId="0" borderId="12" xfId="0" applyFont="1" applyBorder="1" applyAlignment="1">
      <alignment horizontal="center" vertical="center" wrapText="1"/>
    </xf>
    <xf numFmtId="0" fontId="27" fillId="0" borderId="1" xfId="0" applyFont="1" applyBorder="1" applyAlignment="1">
      <alignment horizontal="center" vertical="center"/>
    </xf>
    <xf numFmtId="168" fontId="10" fillId="0" borderId="1" xfId="4" applyNumberFormat="1" applyFont="1" applyFill="1" applyBorder="1" applyAlignment="1">
      <alignment horizontal="center" vertical="center" wrapText="1"/>
    </xf>
    <xf numFmtId="168" fontId="26" fillId="0" borderId="12" xfId="0" applyNumberFormat="1" applyFont="1" applyBorder="1" applyAlignment="1">
      <alignment horizontal="center" vertical="center" wrapText="1"/>
    </xf>
    <xf numFmtId="3" fontId="26" fillId="0" borderId="3" xfId="0" applyNumberFormat="1" applyFont="1" applyBorder="1" applyAlignment="1">
      <alignment horizontal="right" vertical="center"/>
    </xf>
    <xf numFmtId="3" fontId="26" fillId="0" borderId="1" xfId="0" applyNumberFormat="1" applyFont="1" applyBorder="1" applyAlignment="1">
      <alignment horizontal="right" vertical="center"/>
    </xf>
    <xf numFmtId="0" fontId="26" fillId="0" borderId="0" xfId="0" applyFont="1" applyAlignment="1">
      <alignment horizontal="right" vertical="center"/>
    </xf>
    <xf numFmtId="168" fontId="26" fillId="0" borderId="0" xfId="0" applyNumberFormat="1" applyFont="1" applyAlignment="1">
      <alignment horizontal="right" vertical="center"/>
    </xf>
    <xf numFmtId="3" fontId="26" fillId="0" borderId="0" xfId="0" applyNumberFormat="1" applyFont="1" applyAlignment="1">
      <alignment horizontal="right" vertical="center"/>
    </xf>
    <xf numFmtId="0" fontId="22" fillId="0" borderId="0" xfId="0" applyFont="1"/>
    <xf numFmtId="0" fontId="25" fillId="0" borderId="1" xfId="0" applyFont="1" applyBorder="1" applyAlignment="1">
      <alignment horizontal="center" vertical="center"/>
    </xf>
    <xf numFmtId="0" fontId="17" fillId="0" borderId="1" xfId="0" applyFont="1" applyBorder="1" applyAlignment="1">
      <alignment vertical="center" wrapText="1"/>
    </xf>
    <xf numFmtId="0" fontId="8" fillId="0" borderId="1" xfId="0" applyFont="1" applyBorder="1" applyAlignment="1">
      <alignment horizontal="center" vertical="center"/>
    </xf>
    <xf numFmtId="168" fontId="12" fillId="0" borderId="1" xfId="0" applyNumberFormat="1" applyFont="1" applyBorder="1" applyAlignment="1">
      <alignment horizontal="center" vertical="center" wrapText="1"/>
    </xf>
    <xf numFmtId="44" fontId="19" fillId="0" borderId="1" xfId="0" applyNumberFormat="1" applyFont="1" applyBorder="1" applyAlignment="1">
      <alignment horizontal="center" vertical="center"/>
    </xf>
    <xf numFmtId="0" fontId="8" fillId="0" borderId="1" xfId="0" applyFont="1" applyBorder="1" applyAlignment="1">
      <alignment vertical="center" wrapText="1"/>
    </xf>
    <xf numFmtId="0" fontId="7" fillId="0" borderId="1" xfId="0" applyFont="1" applyBorder="1" applyAlignment="1">
      <alignment horizontal="center" vertical="center" wrapText="1"/>
    </xf>
    <xf numFmtId="0" fontId="20" fillId="0" borderId="1" xfId="0" applyFont="1" applyBorder="1" applyAlignment="1">
      <alignment horizontal="justify" vertical="center" wrapText="1"/>
    </xf>
    <xf numFmtId="0" fontId="33" fillId="0" borderId="0" xfId="0" applyFont="1"/>
    <xf numFmtId="0" fontId="0" fillId="0" borderId="0" xfId="0" applyAlignment="1">
      <alignment horizontal="left" vertical="center"/>
    </xf>
    <xf numFmtId="0" fontId="0" fillId="0" borderId="0" xfId="0" applyAlignment="1">
      <alignment horizontal="center"/>
    </xf>
    <xf numFmtId="0" fontId="0" fillId="0" borderId="0" xfId="0" applyAlignment="1">
      <alignment wrapText="1"/>
    </xf>
    <xf numFmtId="0" fontId="33" fillId="0" borderId="0" xfId="0" applyFont="1" applyAlignment="1">
      <alignment horizontal="center" vertical="center" wrapText="1"/>
    </xf>
    <xf numFmtId="0" fontId="33" fillId="0" borderId="0" xfId="0" applyFont="1" applyAlignment="1">
      <alignment horizontal="center" vertical="center"/>
    </xf>
    <xf numFmtId="169" fontId="33" fillId="0" borderId="0" xfId="0" applyNumberFormat="1" applyFont="1" applyAlignment="1">
      <alignment horizontal="center" vertical="center"/>
    </xf>
    <xf numFmtId="3" fontId="9" fillId="0" borderId="7" xfId="1" applyNumberFormat="1" applyFont="1" applyBorder="1" applyAlignment="1">
      <alignment horizontal="center" vertical="center" wrapText="1"/>
    </xf>
    <xf numFmtId="0" fontId="23" fillId="0" borderId="1" xfId="0" applyFont="1" applyBorder="1" applyAlignment="1">
      <alignment horizontal="left" vertical="center" wrapText="1"/>
    </xf>
    <xf numFmtId="0" fontId="37" fillId="5" borderId="1" xfId="0" applyFont="1" applyFill="1" applyBorder="1" applyAlignment="1">
      <alignment horizontal="center" vertical="center" wrapText="1"/>
    </xf>
    <xf numFmtId="44" fontId="38" fillId="0" borderId="1" xfId="4" applyFont="1" applyBorder="1" applyAlignment="1">
      <alignment horizontal="center" vertical="center" wrapText="1"/>
    </xf>
    <xf numFmtId="44" fontId="37" fillId="0" borderId="1" xfId="0" applyNumberFormat="1" applyFont="1" applyBorder="1" applyAlignment="1">
      <alignment horizontal="center" vertical="center" wrapText="1"/>
    </xf>
    <xf numFmtId="44" fontId="38" fillId="0" borderId="12" xfId="4" applyFont="1" applyBorder="1" applyAlignment="1">
      <alignment horizontal="center" vertical="center" wrapText="1"/>
    </xf>
    <xf numFmtId="44" fontId="37" fillId="0" borderId="12" xfId="0" applyNumberFormat="1" applyFont="1" applyBorder="1" applyAlignment="1">
      <alignment horizontal="center" vertical="center" wrapText="1"/>
    </xf>
    <xf numFmtId="44" fontId="37" fillId="5" borderId="1" xfId="0" applyNumberFormat="1" applyFont="1" applyFill="1" applyBorder="1" applyAlignment="1">
      <alignment horizontal="center" vertical="center" wrapText="1"/>
    </xf>
    <xf numFmtId="0" fontId="12" fillId="0" borderId="1" xfId="0" applyFont="1" applyBorder="1" applyAlignment="1">
      <alignment horizontal="left" vertical="center" wrapText="1"/>
    </xf>
    <xf numFmtId="44" fontId="38" fillId="0" borderId="1" xfId="4" applyFont="1" applyBorder="1" applyAlignment="1">
      <alignment horizontal="right" vertical="center" wrapText="1"/>
    </xf>
    <xf numFmtId="44" fontId="39" fillId="0" borderId="1" xfId="4" applyFont="1" applyBorder="1" applyAlignment="1">
      <alignment horizontal="center" vertical="center" wrapText="1"/>
    </xf>
    <xf numFmtId="44" fontId="38" fillId="0" borderId="1" xfId="4" applyFont="1" applyFill="1" applyBorder="1" applyAlignment="1">
      <alignment horizontal="right" vertical="center" wrapText="1"/>
    </xf>
    <xf numFmtId="169" fontId="37" fillId="5" borderId="1" xfId="0" applyNumberFormat="1" applyFont="1" applyFill="1" applyBorder="1" applyAlignment="1">
      <alignment horizontal="right"/>
    </xf>
    <xf numFmtId="169" fontId="37" fillId="5" borderId="1" xfId="4" applyNumberFormat="1" applyFont="1" applyFill="1" applyBorder="1" applyAlignment="1">
      <alignment horizontal="right" vertical="center"/>
    </xf>
    <xf numFmtId="169" fontId="37" fillId="5" borderId="1" xfId="0" applyNumberFormat="1" applyFont="1" applyFill="1" applyBorder="1" applyAlignment="1">
      <alignment horizontal="right" vertical="center"/>
    </xf>
    <xf numFmtId="169" fontId="40" fillId="5" borderId="1" xfId="4" applyNumberFormat="1" applyFont="1" applyFill="1" applyBorder="1" applyAlignment="1">
      <alignment horizontal="right" vertical="center"/>
    </xf>
    <xf numFmtId="0" fontId="38" fillId="0" borderId="0" xfId="0" applyFont="1" applyAlignment="1">
      <alignment horizontal="left" vertical="center"/>
    </xf>
    <xf numFmtId="0" fontId="38" fillId="0" borderId="0" xfId="0" applyFont="1"/>
    <xf numFmtId="169" fontId="38" fillId="0" borderId="0" xfId="4" applyNumberFormat="1" applyFont="1" applyFill="1" applyBorder="1" applyAlignment="1">
      <alignment horizontal="right" vertical="center"/>
    </xf>
    <xf numFmtId="169" fontId="38" fillId="0" borderId="0" xfId="0" applyNumberFormat="1" applyFont="1"/>
    <xf numFmtId="169" fontId="0" fillId="0" borderId="0" xfId="0" applyNumberFormat="1"/>
    <xf numFmtId="169" fontId="33" fillId="0" borderId="0" xfId="0" applyNumberFormat="1" applyFont="1"/>
    <xf numFmtId="0" fontId="0" fillId="0" borderId="0" xfId="0" applyAlignment="1">
      <alignment horizontal="left"/>
    </xf>
    <xf numFmtId="0" fontId="37" fillId="5" borderId="1" xfId="0" applyFont="1" applyFill="1" applyBorder="1" applyAlignment="1">
      <alignment horizontal="center" vertical="center"/>
    </xf>
    <xf numFmtId="0" fontId="37" fillId="5" borderId="16" xfId="0" applyFont="1" applyFill="1" applyBorder="1" applyAlignment="1">
      <alignment horizontal="center" vertical="center"/>
    </xf>
    <xf numFmtId="0" fontId="37" fillId="5" borderId="13" xfId="0" applyFont="1" applyFill="1" applyBorder="1" applyAlignment="1">
      <alignment horizontal="center" vertical="center"/>
    </xf>
    <xf numFmtId="0" fontId="37" fillId="5" borderId="12" xfId="0" applyFont="1" applyFill="1" applyBorder="1" applyAlignment="1">
      <alignment horizontal="center" vertical="center"/>
    </xf>
    <xf numFmtId="0" fontId="32" fillId="0" borderId="0" xfId="0" applyFont="1" applyAlignment="1">
      <alignment horizontal="left"/>
    </xf>
    <xf numFmtId="0" fontId="29" fillId="0" borderId="5" xfId="0" applyFont="1" applyBorder="1" applyAlignment="1">
      <alignment horizontal="center" vertical="center" wrapText="1"/>
    </xf>
    <xf numFmtId="0" fontId="29" fillId="0" borderId="6" xfId="0" applyFont="1" applyBorder="1" applyAlignment="1">
      <alignment horizontal="center" vertical="center" wrapText="1"/>
    </xf>
    <xf numFmtId="0" fontId="32" fillId="0" borderId="6" xfId="0" applyFont="1" applyBorder="1" applyAlignment="1">
      <alignment horizontal="center" vertical="center" wrapText="1"/>
    </xf>
    <xf numFmtId="0" fontId="32"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0" xfId="0" applyFont="1" applyAlignment="1">
      <alignment horizontal="center" vertical="center" wrapText="1"/>
    </xf>
    <xf numFmtId="0" fontId="32" fillId="0" borderId="0" xfId="0" applyFont="1" applyAlignment="1">
      <alignment horizontal="center" vertical="center" wrapText="1"/>
    </xf>
    <xf numFmtId="0" fontId="32" fillId="0" borderId="15" xfId="0" applyFont="1" applyBorder="1" applyAlignment="1">
      <alignment horizontal="center" vertical="center" wrapText="1"/>
    </xf>
    <xf numFmtId="0" fontId="31" fillId="0" borderId="8" xfId="0" applyFont="1" applyBorder="1" applyAlignment="1">
      <alignment horizontal="center" vertical="center" wrapText="1"/>
    </xf>
    <xf numFmtId="0" fontId="31" fillId="0" borderId="0" xfId="0" applyFont="1" applyAlignment="1">
      <alignment horizontal="center" vertical="center" wrapText="1"/>
    </xf>
    <xf numFmtId="0" fontId="31" fillId="0" borderId="15"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1" xfId="0" applyFont="1" applyBorder="1" applyAlignment="1">
      <alignment horizontal="center" vertical="center" wrapText="1"/>
    </xf>
    <xf numFmtId="0" fontId="36" fillId="0" borderId="1" xfId="0" applyFont="1" applyBorder="1" applyAlignment="1">
      <alignment horizontal="center" vertical="center" wrapText="1"/>
    </xf>
    <xf numFmtId="0" fontId="37" fillId="5" borderId="1" xfId="0" applyFont="1" applyFill="1" applyBorder="1" applyAlignment="1">
      <alignment horizontal="center" vertical="center" wrapText="1"/>
    </xf>
    <xf numFmtId="0" fontId="37" fillId="5" borderId="2" xfId="0" applyFont="1" applyFill="1" applyBorder="1" applyAlignment="1">
      <alignment horizontal="center" vertical="center" wrapText="1"/>
    </xf>
    <xf numFmtId="0" fontId="37" fillId="5" borderId="3" xfId="0" applyFont="1" applyFill="1" applyBorder="1" applyAlignment="1">
      <alignment horizontal="center" vertical="center" wrapText="1"/>
    </xf>
    <xf numFmtId="0" fontId="37" fillId="5" borderId="2" xfId="0" applyFont="1" applyFill="1" applyBorder="1" applyAlignment="1">
      <alignment horizontal="left" vertical="center"/>
    </xf>
    <xf numFmtId="0" fontId="37" fillId="5" borderId="4" xfId="0" applyFont="1" applyFill="1" applyBorder="1" applyAlignment="1">
      <alignment horizontal="left" vertical="center"/>
    </xf>
    <xf numFmtId="0" fontId="37" fillId="5" borderId="3" xfId="0" applyFont="1" applyFill="1" applyBorder="1" applyAlignment="1">
      <alignment horizontal="left" vertical="center"/>
    </xf>
    <xf numFmtId="0" fontId="38" fillId="0" borderId="6" xfId="0" applyFont="1" applyBorder="1" applyAlignment="1">
      <alignment horizontal="left" vertical="center" wrapText="1"/>
    </xf>
    <xf numFmtId="0" fontId="38" fillId="0" borderId="0" xfId="0" applyFont="1" applyAlignment="1">
      <alignment horizontal="left" vertical="center" wrapText="1"/>
    </xf>
    <xf numFmtId="0" fontId="32" fillId="0" borderId="0" xfId="0" applyFont="1" applyAlignment="1">
      <alignment horizontal="center"/>
    </xf>
    <xf numFmtId="0" fontId="0" fillId="0" borderId="0" xfId="0" applyAlignment="1">
      <alignment horizontal="center"/>
    </xf>
    <xf numFmtId="0" fontId="37" fillId="5" borderId="2" xfId="0" applyFont="1" applyFill="1" applyBorder="1" applyAlignment="1">
      <alignment horizontal="center" vertical="center"/>
    </xf>
    <xf numFmtId="0" fontId="37" fillId="5" borderId="3" xfId="0" applyFont="1" applyFill="1" applyBorder="1" applyAlignment="1">
      <alignment horizontal="center" vertical="center"/>
    </xf>
    <xf numFmtId="0" fontId="37" fillId="0" borderId="1" xfId="0" applyFont="1" applyBorder="1" applyAlignment="1">
      <alignment horizontal="center" vertical="center" wrapText="1"/>
    </xf>
    <xf numFmtId="0" fontId="11" fillId="0" borderId="1" xfId="0" applyFont="1" applyBorder="1" applyAlignment="1">
      <alignment horizontal="center" vertical="center"/>
    </xf>
    <xf numFmtId="0" fontId="8" fillId="3" borderId="1" xfId="0" applyFont="1" applyFill="1" applyBorder="1" applyAlignment="1">
      <alignment horizontal="center" vertical="center" wrapText="1"/>
    </xf>
    <xf numFmtId="0" fontId="15" fillId="0" borderId="1" xfId="0" applyFont="1" applyBorder="1" applyAlignment="1">
      <alignment horizontal="center"/>
    </xf>
    <xf numFmtId="0" fontId="14" fillId="0" borderId="1" xfId="0" applyFont="1" applyBorder="1" applyAlignment="1">
      <alignment horizontal="center"/>
    </xf>
    <xf numFmtId="0" fontId="14" fillId="2" borderId="1" xfId="0" applyFont="1" applyFill="1" applyBorder="1" applyAlignment="1">
      <alignment horizontal="center"/>
    </xf>
    <xf numFmtId="0" fontId="16" fillId="4" borderId="1" xfId="0" applyFont="1" applyFill="1" applyBorder="1" applyAlignment="1">
      <alignment horizontal="center" vertical="center" wrapText="1"/>
    </xf>
    <xf numFmtId="0" fontId="0" fillId="0" borderId="0" xfId="0" applyAlignment="1">
      <alignment horizontal="justify" vertical="top" wrapText="1"/>
    </xf>
    <xf numFmtId="0" fontId="26" fillId="4" borderId="9" xfId="0" applyFont="1" applyFill="1" applyBorder="1" applyAlignment="1">
      <alignment horizontal="center" vertical="center" wrapText="1"/>
    </xf>
    <xf numFmtId="0" fontId="26" fillId="4" borderId="10" xfId="0" applyFont="1" applyFill="1" applyBorder="1" applyAlignment="1">
      <alignment horizontal="center" vertical="center" wrapText="1"/>
    </xf>
    <xf numFmtId="0" fontId="26" fillId="4" borderId="11" xfId="0" applyFont="1" applyFill="1" applyBorder="1" applyAlignment="1">
      <alignment horizontal="center" vertical="center" wrapText="1"/>
    </xf>
    <xf numFmtId="0" fontId="26" fillId="0" borderId="0" xfId="0" applyFont="1" applyAlignment="1">
      <alignment horizontal="center" vertical="center"/>
    </xf>
    <xf numFmtId="0" fontId="26" fillId="2" borderId="0" xfId="0" applyFont="1" applyFill="1" applyAlignment="1">
      <alignment horizontal="center" vertical="center"/>
    </xf>
    <xf numFmtId="0" fontId="16" fillId="4" borderId="2"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26" fillId="0" borderId="2" xfId="0" applyFont="1" applyBorder="1" applyAlignment="1">
      <alignment horizontal="center" vertical="center"/>
    </xf>
    <xf numFmtId="0" fontId="26" fillId="0" borderId="4" xfId="0" applyFont="1" applyBorder="1" applyAlignment="1">
      <alignment horizontal="center" vertical="center"/>
    </xf>
    <xf numFmtId="0" fontId="28" fillId="0" borderId="0" xfId="0" applyFont="1" applyAlignment="1">
      <alignment horizontal="justify" vertical="top" wrapText="1"/>
    </xf>
  </cellXfs>
  <cellStyles count="12">
    <cellStyle name="Estilo 1" xfId="2"/>
    <cellStyle name="Estilo 1 2" xfId="11"/>
    <cellStyle name="Millares 16" xfId="8"/>
    <cellStyle name="Millares 2" xfId="10"/>
    <cellStyle name="Millares 6" xfId="3"/>
    <cellStyle name="Moneda" xfId="4" builtinId="4"/>
    <cellStyle name="Normal" xfId="0" builtinId="0"/>
    <cellStyle name="Normal 2 2" xfId="1"/>
    <cellStyle name="Normal 2 4" xfId="9"/>
    <cellStyle name="Normal 6" xfId="7"/>
    <cellStyle name="Normal 6 2" xfId="6"/>
    <cellStyle name="Normal 7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'[1]ESTUDIO DE MERCADO'!$U$7:$W$7</c:f>
              <c:strCache>
                <c:ptCount val="3"/>
                <c:pt idx="0">
                  <c:v>MÍNIMO</c:v>
                </c:pt>
                <c:pt idx="1">
                  <c:v>PROMEDIO</c:v>
                </c:pt>
                <c:pt idx="2">
                  <c:v>MÁXIMO</c:v>
                </c:pt>
              </c:strCache>
            </c:strRef>
          </c:cat>
          <c:val>
            <c:numRef>
              <c:f>'[1]ESTUDIO DE MERCADO'!$U$8:$W$8</c:f>
              <c:numCache>
                <c:formatCode>General</c:formatCode>
                <c:ptCount val="3"/>
                <c:pt idx="0">
                  <c:v>57456203.002700001</c:v>
                </c:pt>
                <c:pt idx="1">
                  <c:v>59066052.000000007</c:v>
                </c:pt>
                <c:pt idx="2">
                  <c:v>61064614.097300015</c:v>
                </c:pt>
              </c:numCache>
            </c:numRef>
          </c:val>
          <c:extLst>
            <c:ext xmlns:c16="http://schemas.microsoft.com/office/drawing/2014/chart" uri="{C3380CC4-5D6E-409C-BE32-E72D297353CC}">
              <c16:uniqueId val="{00000000-184E-4EEB-BBF8-782529595D03}"/>
            </c:ext>
          </c:extLst>
        </c:ser>
        <c:dLbls>
          <c:dLblPos val="inEnd"/>
          <c:showLegendKey val="0"/>
          <c:showVal val="1"/>
          <c:showCatName val="0"/>
          <c:showSerName val="0"/>
          <c:showPercent val="0"/>
          <c:showBubbleSize val="0"/>
        </c:dLbls>
        <c:gapWidth val="65"/>
        <c:axId val="909580272"/>
        <c:axId val="909581232"/>
      </c:barChart>
      <c:catAx>
        <c:axId val="909580272"/>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1" i="0" u="none" strike="noStrike" kern="1200" cap="all" baseline="0">
                <a:solidFill>
                  <a:schemeClr val="dk1">
                    <a:lumMod val="75000"/>
                    <a:lumOff val="25000"/>
                  </a:schemeClr>
                </a:solidFill>
                <a:latin typeface="+mn-lt"/>
                <a:ea typeface="+mn-ea"/>
                <a:cs typeface="+mn-cs"/>
              </a:defRPr>
            </a:pPr>
            <a:endParaRPr lang="es-CO"/>
          </a:p>
        </c:txPr>
        <c:crossAx val="909581232"/>
        <c:crosses val="autoZero"/>
        <c:auto val="1"/>
        <c:lblAlgn val="ctr"/>
        <c:lblOffset val="100"/>
        <c:noMultiLvlLbl val="0"/>
      </c:catAx>
      <c:valAx>
        <c:axId val="909581232"/>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909580272"/>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440497</xdr:colOff>
      <xdr:row>0</xdr:row>
      <xdr:rowOff>3773</xdr:rowOff>
    </xdr:from>
    <xdr:to>
      <xdr:col>1</xdr:col>
      <xdr:colOff>1617615</xdr:colOff>
      <xdr:row>3</xdr:row>
      <xdr:rowOff>166220</xdr:rowOff>
    </xdr:to>
    <xdr:pic>
      <xdr:nvPicPr>
        <xdr:cNvPr id="2" name="Image 1">
          <a:extLst>
            <a:ext uri="{FF2B5EF4-FFF2-40B4-BE49-F238E27FC236}">
              <a16:creationId xmlns:a16="http://schemas.microsoft.com/office/drawing/2014/main" id="{8E873FCE-E6FA-4022-A4B5-08AF67473599}"/>
            </a:ext>
          </a:extLst>
        </xdr:cNvPr>
        <xdr:cNvPicPr>
          <a:picLocks noChangeArrowheads="1"/>
        </xdr:cNvPicPr>
      </xdr:nvPicPr>
      <xdr:blipFill rotWithShape="1">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t="3555" b="4704"/>
        <a:stretch/>
      </xdr:blipFill>
      <xdr:spPr bwMode="auto">
        <a:xfrm>
          <a:off x="440497" y="3773"/>
          <a:ext cx="1804647" cy="8945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327837</xdr:colOff>
      <xdr:row>40</xdr:row>
      <xdr:rowOff>668420</xdr:rowOff>
    </xdr:from>
    <xdr:to>
      <xdr:col>13</xdr:col>
      <xdr:colOff>508167</xdr:colOff>
      <xdr:row>42</xdr:row>
      <xdr:rowOff>127696</xdr:rowOff>
    </xdr:to>
    <xdr:pic>
      <xdr:nvPicPr>
        <xdr:cNvPr id="3" name="Imagen 2">
          <a:extLst>
            <a:ext uri="{FF2B5EF4-FFF2-40B4-BE49-F238E27FC236}">
              <a16:creationId xmlns:a16="http://schemas.microsoft.com/office/drawing/2014/main" id="{1866DF1D-9908-F66D-34B4-4EC1426A052F}"/>
            </a:ext>
          </a:extLst>
        </xdr:cNvPr>
        <xdr:cNvPicPr>
          <a:picLocks noChangeAspect="1"/>
        </xdr:cNvPicPr>
      </xdr:nvPicPr>
      <xdr:blipFill rotWithShape="1">
        <a:blip xmlns:r="http://schemas.openxmlformats.org/officeDocument/2006/relationships" r:embed="rId2"/>
        <a:srcRect l="35996" t="25125" r="36484" b="9256"/>
        <a:stretch>
          <a:fillRect/>
        </a:stretch>
      </xdr:blipFill>
      <xdr:spPr>
        <a:xfrm>
          <a:off x="17712070" y="41355676"/>
          <a:ext cx="2135772" cy="1732937"/>
        </a:xfrm>
        <a:prstGeom prst="rect">
          <a:avLst/>
        </a:prstGeom>
      </xdr:spPr>
    </xdr:pic>
    <xdr:clientData/>
  </xdr:twoCellAnchor>
  <xdr:twoCellAnchor>
    <xdr:from>
      <xdr:col>15</xdr:col>
      <xdr:colOff>247650</xdr:colOff>
      <xdr:row>4</xdr:row>
      <xdr:rowOff>82551</xdr:rowOff>
    </xdr:from>
    <xdr:to>
      <xdr:col>19</xdr:col>
      <xdr:colOff>533400</xdr:colOff>
      <xdr:row>50</xdr:row>
      <xdr:rowOff>0</xdr:rowOff>
    </xdr:to>
    <xdr:graphicFrame macro="">
      <xdr:nvGraphicFramePr>
        <xdr:cNvPr id="8" name="Gráfico 7">
          <a:extLst>
            <a:ext uri="{FF2B5EF4-FFF2-40B4-BE49-F238E27FC236}">
              <a16:creationId xmlns:a16="http://schemas.microsoft.com/office/drawing/2014/main" id="{84BF2A57-DE63-4C1C-A0E6-D35EC743CFB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82932</xdr:colOff>
      <xdr:row>1</xdr:row>
      <xdr:rowOff>2091</xdr:rowOff>
    </xdr:from>
    <xdr:to>
      <xdr:col>0</xdr:col>
      <xdr:colOff>638175</xdr:colOff>
      <xdr:row>4</xdr:row>
      <xdr:rowOff>28032</xdr:rowOff>
    </xdr:to>
    <xdr:pic>
      <xdr:nvPicPr>
        <xdr:cNvPr id="2" name="Imagen 1">
          <a:extLst>
            <a:ext uri="{FF2B5EF4-FFF2-40B4-BE49-F238E27FC236}">
              <a16:creationId xmlns:a16="http://schemas.microsoft.com/office/drawing/2014/main" id="{EEE7ED89-9B97-42F1-A189-9748EB845040}"/>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82932" y="192591"/>
          <a:ext cx="555243" cy="66411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82932</xdr:colOff>
      <xdr:row>1</xdr:row>
      <xdr:rowOff>2091</xdr:rowOff>
    </xdr:from>
    <xdr:to>
      <xdr:col>0</xdr:col>
      <xdr:colOff>638175</xdr:colOff>
      <xdr:row>4</xdr:row>
      <xdr:rowOff>28032</xdr:rowOff>
    </xdr:to>
    <xdr:pic>
      <xdr:nvPicPr>
        <xdr:cNvPr id="2" name="Imagen 1">
          <a:extLst>
            <a:ext uri="{FF2B5EF4-FFF2-40B4-BE49-F238E27FC236}">
              <a16:creationId xmlns:a16="http://schemas.microsoft.com/office/drawing/2014/main" id="{E89C92CD-95C9-48C7-AEF9-3B26F54AD3D1}"/>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82932" y="192591"/>
          <a:ext cx="555243" cy="66411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82932</xdr:colOff>
      <xdr:row>1</xdr:row>
      <xdr:rowOff>2091</xdr:rowOff>
    </xdr:from>
    <xdr:to>
      <xdr:col>0</xdr:col>
      <xdr:colOff>638175</xdr:colOff>
      <xdr:row>4</xdr:row>
      <xdr:rowOff>28032</xdr:rowOff>
    </xdr:to>
    <xdr:pic>
      <xdr:nvPicPr>
        <xdr:cNvPr id="2" name="Imagen 1">
          <a:extLst>
            <a:ext uri="{FF2B5EF4-FFF2-40B4-BE49-F238E27FC236}">
              <a16:creationId xmlns:a16="http://schemas.microsoft.com/office/drawing/2014/main" id="{F1E87C32-0438-4D04-ADE2-12EAC04ACE91}"/>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82932" y="192591"/>
          <a:ext cx="555243" cy="66411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82932</xdr:colOff>
      <xdr:row>1</xdr:row>
      <xdr:rowOff>2091</xdr:rowOff>
    </xdr:from>
    <xdr:to>
      <xdr:col>0</xdr:col>
      <xdr:colOff>638175</xdr:colOff>
      <xdr:row>4</xdr:row>
      <xdr:rowOff>28032</xdr:rowOff>
    </xdr:to>
    <xdr:pic>
      <xdr:nvPicPr>
        <xdr:cNvPr id="2" name="Imagen 1">
          <a:extLst>
            <a:ext uri="{FF2B5EF4-FFF2-40B4-BE49-F238E27FC236}">
              <a16:creationId xmlns:a16="http://schemas.microsoft.com/office/drawing/2014/main" id="{E23B68C8-AEE5-4497-8EEC-6DD24941420C}"/>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82932" y="192591"/>
          <a:ext cx="555243" cy="6641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82932</xdr:colOff>
      <xdr:row>1</xdr:row>
      <xdr:rowOff>2091</xdr:rowOff>
    </xdr:from>
    <xdr:to>
      <xdr:col>0</xdr:col>
      <xdr:colOff>638175</xdr:colOff>
      <xdr:row>4</xdr:row>
      <xdr:rowOff>28032</xdr:rowOff>
    </xdr:to>
    <xdr:pic>
      <xdr:nvPicPr>
        <xdr:cNvPr id="2" name="Imagen 1">
          <a:extLst>
            <a:ext uri="{FF2B5EF4-FFF2-40B4-BE49-F238E27FC236}">
              <a16:creationId xmlns:a16="http://schemas.microsoft.com/office/drawing/2014/main" id="{3E3F914A-EEC0-4429-BBAF-EC0D5B8AFF20}"/>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82932" y="192591"/>
          <a:ext cx="555243" cy="66411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82932</xdr:colOff>
      <xdr:row>1</xdr:row>
      <xdr:rowOff>2091</xdr:rowOff>
    </xdr:from>
    <xdr:to>
      <xdr:col>0</xdr:col>
      <xdr:colOff>638175</xdr:colOff>
      <xdr:row>4</xdr:row>
      <xdr:rowOff>28032</xdr:rowOff>
    </xdr:to>
    <xdr:pic>
      <xdr:nvPicPr>
        <xdr:cNvPr id="2" name="Imagen 1">
          <a:extLst>
            <a:ext uri="{FF2B5EF4-FFF2-40B4-BE49-F238E27FC236}">
              <a16:creationId xmlns:a16="http://schemas.microsoft.com/office/drawing/2014/main" id="{65E53ABC-E437-4D0D-8C32-064742349D28}"/>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82932" y="192591"/>
          <a:ext cx="555243" cy="66411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82932</xdr:colOff>
      <xdr:row>1</xdr:row>
      <xdr:rowOff>2091</xdr:rowOff>
    </xdr:from>
    <xdr:to>
      <xdr:col>0</xdr:col>
      <xdr:colOff>638175</xdr:colOff>
      <xdr:row>4</xdr:row>
      <xdr:rowOff>28032</xdr:rowOff>
    </xdr:to>
    <xdr:pic>
      <xdr:nvPicPr>
        <xdr:cNvPr id="2" name="Imagen 1">
          <a:extLst>
            <a:ext uri="{FF2B5EF4-FFF2-40B4-BE49-F238E27FC236}">
              <a16:creationId xmlns:a16="http://schemas.microsoft.com/office/drawing/2014/main" id="{A2F35BCD-3FDF-443A-88E0-8644A7C03D94}"/>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82932" y="192591"/>
          <a:ext cx="555243" cy="66411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428625</xdr:colOff>
      <xdr:row>1</xdr:row>
      <xdr:rowOff>161925</xdr:rowOff>
    </xdr:from>
    <xdr:to>
      <xdr:col>1</xdr:col>
      <xdr:colOff>599146</xdr:colOff>
      <xdr:row>3</xdr:row>
      <xdr:rowOff>419368</xdr:rowOff>
    </xdr:to>
    <xdr:pic>
      <xdr:nvPicPr>
        <xdr:cNvPr id="2" name="Imagen 1">
          <a:extLst>
            <a:ext uri="{FF2B5EF4-FFF2-40B4-BE49-F238E27FC236}">
              <a16:creationId xmlns:a16="http://schemas.microsoft.com/office/drawing/2014/main" id="{8B934E0E-BA27-4170-97C4-C6918D1FC24C}"/>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428625" y="333375"/>
          <a:ext cx="665821" cy="8289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edro\AppData\Local\Packages\5319275A.WhatsAppDesktop_cv1g1gvanyjgm\LocalState\sessions\99BC85FD40B2055ED5D8CF1452CF1F827057A0FB\transfers\2026-38\ESTUDIO%20DE%20MERCADO%20BIENESTAR%20LABOR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UDIO DE MERCADO"/>
      <sheetName val="PRESUPUESTO"/>
    </sheetNames>
    <sheetDataSet>
      <sheetData sheetId="0">
        <row r="7">
          <cell r="U7" t="str">
            <v>MÍNIMO</v>
          </cell>
          <cell r="V7" t="str">
            <v>PROMEDIO</v>
          </cell>
          <cell r="W7" t="str">
            <v>MÁXIMO</v>
          </cell>
        </row>
        <row r="8">
          <cell r="U8">
            <v>57456203.002700001</v>
          </cell>
          <cell r="V8">
            <v>59066052.000000007</v>
          </cell>
          <cell r="W8">
            <v>61064614.097300015</v>
          </cell>
        </row>
      </sheetData>
      <sheetData sheetId="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5"/>
  <sheetViews>
    <sheetView showGridLines="0" topLeftCell="A30" zoomScale="61" zoomScaleNormal="76" zoomScaleSheetLayoutView="70" workbookViewId="0">
      <selection activeCell="C29" sqref="C29"/>
    </sheetView>
  </sheetViews>
  <sheetFormatPr baseColWidth="10" defaultRowHeight="14.4"/>
  <cols>
    <col min="1" max="1" width="9.109375" customWidth="1"/>
    <col min="2" max="2" width="31.6640625" customWidth="1"/>
    <col min="3" max="3" width="96.6640625" customWidth="1"/>
    <col min="4" max="4" width="10.44140625" customWidth="1"/>
    <col min="5" max="5" width="15.44140625" customWidth="1"/>
    <col min="6" max="6" width="16.6640625" customWidth="1"/>
    <col min="7" max="7" width="21.6640625" hidden="1" customWidth="1"/>
    <col min="8" max="8" width="23.44140625" hidden="1" customWidth="1"/>
    <col min="9" max="9" width="24.33203125" hidden="1" customWidth="1"/>
    <col min="10" max="10" width="25" hidden="1" customWidth="1"/>
    <col min="11" max="11" width="20" hidden="1" customWidth="1"/>
    <col min="12" max="12" width="23.44140625" hidden="1" customWidth="1"/>
    <col min="13" max="13" width="23.6640625" customWidth="1"/>
    <col min="14" max="14" width="22.88671875" customWidth="1"/>
    <col min="15" max="15" width="23.33203125" customWidth="1"/>
    <col min="17" max="17" width="25" customWidth="1"/>
    <col min="18" max="18" width="24.6640625" customWidth="1"/>
    <col min="19" max="19" width="25.33203125" customWidth="1"/>
    <col min="21" max="23" width="14" bestFit="1" customWidth="1"/>
  </cols>
  <sheetData>
    <row r="1" spans="1:23" ht="15.6" customHeight="1">
      <c r="A1" s="80" t="s">
        <v>1</v>
      </c>
      <c r="B1" s="81"/>
      <c r="C1" s="82"/>
      <c r="D1" s="82"/>
      <c r="E1" s="82"/>
      <c r="F1" s="82"/>
      <c r="G1" s="82"/>
      <c r="H1" s="82"/>
      <c r="I1" s="82"/>
      <c r="J1" s="82"/>
      <c r="K1" s="82"/>
      <c r="L1" s="82"/>
      <c r="M1" s="82"/>
      <c r="N1" s="82"/>
      <c r="O1" s="83"/>
    </row>
    <row r="2" spans="1:23" ht="21" customHeight="1">
      <c r="A2" s="84" t="s">
        <v>2</v>
      </c>
      <c r="B2" s="85"/>
      <c r="C2" s="86"/>
      <c r="D2" s="86"/>
      <c r="E2" s="86"/>
      <c r="F2" s="86"/>
      <c r="G2" s="86"/>
      <c r="H2" s="86"/>
      <c r="I2" s="86"/>
      <c r="J2" s="86"/>
      <c r="K2" s="86"/>
      <c r="L2" s="86"/>
      <c r="M2" s="86"/>
      <c r="N2" s="86"/>
      <c r="O2" s="87"/>
    </row>
    <row r="3" spans="1:23" ht="21" customHeight="1">
      <c r="A3" s="88"/>
      <c r="B3" s="89"/>
      <c r="C3" s="89"/>
      <c r="D3" s="89"/>
      <c r="E3" s="89"/>
      <c r="F3" s="89"/>
      <c r="G3" s="89"/>
      <c r="H3" s="89"/>
      <c r="I3" s="89"/>
      <c r="J3" s="89"/>
      <c r="K3" s="89"/>
      <c r="L3" s="89"/>
      <c r="M3" s="89"/>
      <c r="N3" s="89"/>
      <c r="O3" s="90"/>
    </row>
    <row r="4" spans="1:23" ht="19.2" customHeight="1">
      <c r="A4" s="91" t="s">
        <v>137</v>
      </c>
      <c r="B4" s="92"/>
      <c r="C4" s="93"/>
      <c r="D4" s="93"/>
      <c r="E4" s="93"/>
      <c r="F4" s="93"/>
      <c r="G4" s="93"/>
      <c r="H4" s="93"/>
      <c r="I4" s="93"/>
      <c r="J4" s="93"/>
      <c r="K4" s="93"/>
      <c r="L4" s="93"/>
      <c r="M4" s="93"/>
      <c r="N4" s="93"/>
      <c r="O4" s="94"/>
    </row>
    <row r="5" spans="1:23" ht="28.95" customHeight="1">
      <c r="A5" s="95" t="s">
        <v>138</v>
      </c>
      <c r="B5" s="95"/>
      <c r="C5" s="95"/>
      <c r="D5" s="95"/>
      <c r="E5" s="95"/>
      <c r="F5" s="95"/>
      <c r="G5" s="95"/>
      <c r="H5" s="95"/>
      <c r="I5" s="95"/>
      <c r="J5" s="95"/>
      <c r="K5" s="95"/>
      <c r="L5" s="95"/>
      <c r="M5" s="95"/>
      <c r="N5" s="95"/>
      <c r="O5" s="95"/>
    </row>
    <row r="6" spans="1:23" ht="47.4" customHeight="1">
      <c r="A6" s="75" t="s">
        <v>127</v>
      </c>
      <c r="B6" s="76" t="s">
        <v>139</v>
      </c>
      <c r="C6" s="75" t="s">
        <v>128</v>
      </c>
      <c r="D6" s="75" t="s">
        <v>3</v>
      </c>
      <c r="E6" s="96" t="s">
        <v>129</v>
      </c>
      <c r="F6" s="96" t="s">
        <v>140</v>
      </c>
      <c r="G6" s="96" t="s">
        <v>141</v>
      </c>
      <c r="H6" s="96"/>
      <c r="I6" s="97" t="s">
        <v>142</v>
      </c>
      <c r="J6" s="98"/>
      <c r="K6" s="96" t="s">
        <v>143</v>
      </c>
      <c r="L6" s="96"/>
      <c r="M6" s="75" t="s">
        <v>144</v>
      </c>
      <c r="N6" s="75" t="s">
        <v>145</v>
      </c>
      <c r="O6" s="75" t="s">
        <v>146</v>
      </c>
    </row>
    <row r="7" spans="1:23" ht="15.75" customHeight="1">
      <c r="A7" s="75"/>
      <c r="B7" s="77"/>
      <c r="C7" s="75"/>
      <c r="D7" s="75"/>
      <c r="E7" s="96"/>
      <c r="F7" s="96"/>
      <c r="G7" s="75" t="s">
        <v>147</v>
      </c>
      <c r="H7" s="75"/>
      <c r="I7" s="106" t="s">
        <v>148</v>
      </c>
      <c r="J7" s="107"/>
      <c r="K7" s="75" t="s">
        <v>149</v>
      </c>
      <c r="L7" s="75"/>
      <c r="M7" s="75"/>
      <c r="N7" s="75"/>
      <c r="O7" s="75"/>
      <c r="Q7" s="49" t="str">
        <f>G6</f>
        <v>SIS GRUPO EMPRESARIAL S.A.S.</v>
      </c>
      <c r="R7" s="49" t="str">
        <f>K6</f>
        <v>SUMINISTROS SL Y/O CHARLYS JAVIER GOMEZ REYES</v>
      </c>
      <c r="S7" s="49" t="e">
        <f>#REF!</f>
        <v>#REF!</v>
      </c>
      <c r="U7" s="50" t="str">
        <f>M6</f>
        <v>MÍNIMO</v>
      </c>
      <c r="V7" s="50" t="str">
        <f>N6</f>
        <v>PROMEDIO</v>
      </c>
      <c r="W7" s="50" t="str">
        <f>O6</f>
        <v>MÁXIMO</v>
      </c>
    </row>
    <row r="8" spans="1:23" ht="23.25" customHeight="1">
      <c r="A8" s="75"/>
      <c r="B8" s="77"/>
      <c r="C8" s="75"/>
      <c r="D8" s="75"/>
      <c r="E8" s="96"/>
      <c r="F8" s="96"/>
      <c r="G8" s="108" t="s">
        <v>150</v>
      </c>
      <c r="H8" s="108" t="s">
        <v>151</v>
      </c>
      <c r="I8" s="108" t="s">
        <v>150</v>
      </c>
      <c r="J8" s="108" t="s">
        <v>151</v>
      </c>
      <c r="K8" s="108" t="s">
        <v>150</v>
      </c>
      <c r="L8" s="108" t="s">
        <v>151</v>
      </c>
      <c r="M8" s="75"/>
      <c r="N8" s="75"/>
      <c r="O8" s="75"/>
      <c r="Q8" s="51">
        <f>H51</f>
        <v>177905</v>
      </c>
      <c r="R8" s="51">
        <f>L51</f>
        <v>61064376.097300015</v>
      </c>
      <c r="S8" s="51" t="e">
        <f>#REF!</f>
        <v>#REF!</v>
      </c>
      <c r="U8" s="51">
        <f>M51</f>
        <v>57456203.002700001</v>
      </c>
      <c r="V8" s="51">
        <f>N51</f>
        <v>59066052.000000007</v>
      </c>
      <c r="W8" s="51">
        <f>O51</f>
        <v>61064614.097300015</v>
      </c>
    </row>
    <row r="9" spans="1:23" ht="9.6" customHeight="1">
      <c r="A9" s="75"/>
      <c r="B9" s="78"/>
      <c r="C9" s="75"/>
      <c r="D9" s="75"/>
      <c r="E9" s="96"/>
      <c r="F9" s="96"/>
      <c r="G9" s="108"/>
      <c r="H9" s="108"/>
      <c r="I9" s="108"/>
      <c r="J9" s="108"/>
      <c r="K9" s="108"/>
      <c r="L9" s="108"/>
      <c r="M9" s="75"/>
      <c r="N9" s="75"/>
      <c r="O9" s="75"/>
    </row>
    <row r="10" spans="1:23" s="48" customFormat="1" ht="82.8">
      <c r="A10" s="52">
        <v>1</v>
      </c>
      <c r="B10" s="53" t="s">
        <v>9</v>
      </c>
      <c r="C10" s="23" t="s">
        <v>70</v>
      </c>
      <c r="D10" s="37" t="s">
        <v>66</v>
      </c>
      <c r="E10" s="54">
        <v>1</v>
      </c>
      <c r="F10" s="54">
        <v>1</v>
      </c>
      <c r="G10" s="55">
        <v>4105500</v>
      </c>
      <c r="H10" s="56">
        <f>G10*F10</f>
        <v>4105500</v>
      </c>
      <c r="I10" s="57">
        <v>4046000</v>
      </c>
      <c r="J10" s="58">
        <f>I10*F10</f>
        <v>4046000</v>
      </c>
      <c r="K10" s="55">
        <v>4343499.9999999991</v>
      </c>
      <c r="L10" s="56">
        <f>K10*F10</f>
        <v>4343499.9999999991</v>
      </c>
      <c r="M10" s="59">
        <f>MIN(H10,J10,L10)</f>
        <v>4046000</v>
      </c>
      <c r="N10" s="59">
        <f>AVERAGE(H10,J10,L10)</f>
        <v>4165000</v>
      </c>
      <c r="O10" s="59">
        <f>MAX(H10,J10,L10)</f>
        <v>4343499.9999999991</v>
      </c>
    </row>
    <row r="11" spans="1:23" s="48" customFormat="1" ht="110.4">
      <c r="A11" s="52">
        <v>2</v>
      </c>
      <c r="B11" s="53" t="s">
        <v>39</v>
      </c>
      <c r="C11" s="23" t="s">
        <v>124</v>
      </c>
      <c r="D11" s="37" t="s">
        <v>3</v>
      </c>
      <c r="E11" s="54">
        <v>1</v>
      </c>
      <c r="F11" s="54">
        <v>1</v>
      </c>
      <c r="G11" s="55">
        <v>9920000</v>
      </c>
      <c r="H11" s="56">
        <f t="shared" ref="H11:H50" si="0">G11*F11</f>
        <v>9920000</v>
      </c>
      <c r="I11" s="57">
        <v>9850000</v>
      </c>
      <c r="J11" s="58">
        <f t="shared" ref="J11:J50" si="1">I11*F11</f>
        <v>9850000</v>
      </c>
      <c r="K11" s="55">
        <v>10229999.999999996</v>
      </c>
      <c r="L11" s="56">
        <f t="shared" ref="L11:L50" si="2">K11*F11</f>
        <v>10229999.999999996</v>
      </c>
      <c r="M11" s="59">
        <f t="shared" ref="M11:M50" si="3">MIN(H11,J11,L11)</f>
        <v>9850000</v>
      </c>
      <c r="N11" s="59">
        <f t="shared" ref="N11:N50" si="4">AVERAGE(H11,J11,L11)</f>
        <v>9999999.9999999981</v>
      </c>
      <c r="O11" s="59">
        <f t="shared" ref="O11:O50" si="5">MAX(H11,J11,L11)</f>
        <v>10229999.999999996</v>
      </c>
    </row>
    <row r="12" spans="1:23" s="48" customFormat="1" ht="27.6">
      <c r="A12" s="52">
        <v>3</v>
      </c>
      <c r="B12" s="53" t="s">
        <v>17</v>
      </c>
      <c r="C12" s="23" t="s">
        <v>18</v>
      </c>
      <c r="D12" s="37" t="s">
        <v>3</v>
      </c>
      <c r="E12" s="54">
        <v>1</v>
      </c>
      <c r="F12" s="54">
        <v>1</v>
      </c>
      <c r="G12" s="55">
        <v>386750</v>
      </c>
      <c r="H12" s="56">
        <f t="shared" si="0"/>
        <v>386750</v>
      </c>
      <c r="I12" s="57">
        <v>380800</v>
      </c>
      <c r="J12" s="58">
        <f t="shared" si="1"/>
        <v>380800</v>
      </c>
      <c r="K12" s="55">
        <v>394049.99550000008</v>
      </c>
      <c r="L12" s="56">
        <f t="shared" si="2"/>
        <v>394049.99550000008</v>
      </c>
      <c r="M12" s="59">
        <f t="shared" si="3"/>
        <v>380800</v>
      </c>
      <c r="N12" s="59">
        <f t="shared" si="4"/>
        <v>387199.99850000005</v>
      </c>
      <c r="O12" s="59">
        <f t="shared" si="5"/>
        <v>394049.99550000008</v>
      </c>
    </row>
    <row r="13" spans="1:23" s="48" customFormat="1" ht="69">
      <c r="A13" s="52">
        <v>4</v>
      </c>
      <c r="B13" s="53" t="s">
        <v>30</v>
      </c>
      <c r="C13" s="23" t="s">
        <v>31</v>
      </c>
      <c r="D13" s="37" t="s">
        <v>3</v>
      </c>
      <c r="E13" s="54">
        <v>1</v>
      </c>
      <c r="F13" s="54">
        <v>1</v>
      </c>
      <c r="G13" s="55">
        <v>39270</v>
      </c>
      <c r="H13" s="56">
        <f t="shared" si="0"/>
        <v>39270</v>
      </c>
      <c r="I13" s="57">
        <v>40459.999999999956</v>
      </c>
      <c r="J13" s="58">
        <f t="shared" si="1"/>
        <v>40459.999999999956</v>
      </c>
      <c r="K13" s="55">
        <v>40222</v>
      </c>
      <c r="L13" s="56">
        <f t="shared" si="2"/>
        <v>40222</v>
      </c>
      <c r="M13" s="59">
        <f t="shared" si="3"/>
        <v>39270</v>
      </c>
      <c r="N13" s="59">
        <f t="shared" si="4"/>
        <v>39983.999999999985</v>
      </c>
      <c r="O13" s="59">
        <f t="shared" si="5"/>
        <v>40459.999999999956</v>
      </c>
    </row>
    <row r="14" spans="1:23" s="48" customFormat="1" ht="55.2">
      <c r="A14" s="52">
        <v>5</v>
      </c>
      <c r="B14" s="53" t="s">
        <v>32</v>
      </c>
      <c r="C14" s="23" t="s">
        <v>7</v>
      </c>
      <c r="D14" s="37" t="s">
        <v>3</v>
      </c>
      <c r="E14" s="54">
        <v>1</v>
      </c>
      <c r="F14" s="54">
        <v>1</v>
      </c>
      <c r="G14" s="55">
        <v>1999.2</v>
      </c>
      <c r="H14" s="56">
        <f t="shared" si="0"/>
        <v>1999.2</v>
      </c>
      <c r="I14" s="57">
        <v>1904</v>
      </c>
      <c r="J14" s="58">
        <f t="shared" si="1"/>
        <v>1904</v>
      </c>
      <c r="K14" s="55">
        <v>2096.7919000000024</v>
      </c>
      <c r="L14" s="56">
        <f t="shared" si="2"/>
        <v>2096.7919000000024</v>
      </c>
      <c r="M14" s="59">
        <f t="shared" si="3"/>
        <v>1904</v>
      </c>
      <c r="N14" s="59">
        <f t="shared" si="4"/>
        <v>1999.9973000000009</v>
      </c>
      <c r="O14" s="59">
        <f t="shared" si="5"/>
        <v>2096.7919000000024</v>
      </c>
    </row>
    <row r="15" spans="1:23" s="48" customFormat="1" ht="84.6" customHeight="1">
      <c r="A15" s="52">
        <v>6</v>
      </c>
      <c r="B15" s="53" t="s">
        <v>99</v>
      </c>
      <c r="C15" s="23" t="s">
        <v>40</v>
      </c>
      <c r="D15" s="37" t="s">
        <v>3</v>
      </c>
      <c r="E15" s="54">
        <v>1</v>
      </c>
      <c r="F15" s="54">
        <v>1</v>
      </c>
      <c r="G15" s="55">
        <v>279650</v>
      </c>
      <c r="H15" s="56">
        <f t="shared" si="0"/>
        <v>279650</v>
      </c>
      <c r="I15" s="57">
        <v>273700</v>
      </c>
      <c r="J15" s="58">
        <f t="shared" si="1"/>
        <v>273700</v>
      </c>
      <c r="K15" s="55">
        <v>288990.00060000009</v>
      </c>
      <c r="L15" s="56">
        <f t="shared" si="2"/>
        <v>288990.00060000009</v>
      </c>
      <c r="M15" s="59">
        <f t="shared" si="3"/>
        <v>273700</v>
      </c>
      <c r="N15" s="59">
        <f t="shared" si="4"/>
        <v>280780.00020000007</v>
      </c>
      <c r="O15" s="59">
        <f t="shared" si="5"/>
        <v>288990.00060000009</v>
      </c>
    </row>
    <row r="16" spans="1:23" s="48" customFormat="1" ht="180" customHeight="1">
      <c r="A16" s="52">
        <v>7</v>
      </c>
      <c r="B16" s="53" t="s">
        <v>4</v>
      </c>
      <c r="C16" s="23" t="s">
        <v>152</v>
      </c>
      <c r="D16" s="37" t="s">
        <v>3</v>
      </c>
      <c r="E16" s="54">
        <v>1</v>
      </c>
      <c r="F16" s="54">
        <v>1</v>
      </c>
      <c r="G16" s="55">
        <v>12435500</v>
      </c>
      <c r="H16" s="56">
        <f t="shared" si="0"/>
        <v>12435500</v>
      </c>
      <c r="I16" s="57">
        <v>11900000</v>
      </c>
      <c r="J16" s="58">
        <f t="shared" si="1"/>
        <v>11900000</v>
      </c>
      <c r="K16" s="55">
        <v>13149500.000000009</v>
      </c>
      <c r="L16" s="56">
        <f t="shared" si="2"/>
        <v>13149500.000000009</v>
      </c>
      <c r="M16" s="59">
        <f t="shared" si="3"/>
        <v>11900000</v>
      </c>
      <c r="N16" s="59">
        <f t="shared" si="4"/>
        <v>12495000.000000002</v>
      </c>
      <c r="O16" s="59">
        <f t="shared" si="5"/>
        <v>13149500.000000009</v>
      </c>
    </row>
    <row r="17" spans="1:15" s="48" customFormat="1" ht="96.6">
      <c r="A17" s="52">
        <v>8</v>
      </c>
      <c r="B17" s="53" t="s">
        <v>4</v>
      </c>
      <c r="C17" s="23" t="s">
        <v>55</v>
      </c>
      <c r="D17" s="37" t="s">
        <v>3</v>
      </c>
      <c r="E17" s="54">
        <v>1</v>
      </c>
      <c r="F17" s="54">
        <v>1</v>
      </c>
      <c r="G17" s="55">
        <v>4700500</v>
      </c>
      <c r="H17" s="56">
        <f t="shared" si="0"/>
        <v>4700500</v>
      </c>
      <c r="I17" s="57">
        <v>4641000</v>
      </c>
      <c r="J17" s="58">
        <f t="shared" si="1"/>
        <v>4641000</v>
      </c>
      <c r="K17" s="55">
        <v>4817120.0000000009</v>
      </c>
      <c r="L17" s="56">
        <f t="shared" si="2"/>
        <v>4817120.0000000009</v>
      </c>
      <c r="M17" s="59">
        <f t="shared" si="3"/>
        <v>4641000</v>
      </c>
      <c r="N17" s="59">
        <f t="shared" si="4"/>
        <v>4719540</v>
      </c>
      <c r="O17" s="59">
        <f t="shared" si="5"/>
        <v>4817120.0000000009</v>
      </c>
    </row>
    <row r="18" spans="1:15" s="48" customFormat="1" ht="110.4">
      <c r="A18" s="52">
        <v>9</v>
      </c>
      <c r="B18" s="53" t="s">
        <v>23</v>
      </c>
      <c r="C18" s="23" t="s">
        <v>153</v>
      </c>
      <c r="D18" s="37" t="s">
        <v>3</v>
      </c>
      <c r="E18" s="54">
        <v>1</v>
      </c>
      <c r="F18" s="54">
        <v>1</v>
      </c>
      <c r="G18" s="55">
        <v>11781</v>
      </c>
      <c r="H18" s="56">
        <f t="shared" si="0"/>
        <v>11781</v>
      </c>
      <c r="I18" s="57">
        <v>11305</v>
      </c>
      <c r="J18" s="58">
        <f t="shared" si="1"/>
        <v>11305</v>
      </c>
      <c r="K18" s="55">
        <v>12614.000000000009</v>
      </c>
      <c r="L18" s="56">
        <f t="shared" si="2"/>
        <v>12614.000000000009</v>
      </c>
      <c r="M18" s="59">
        <f t="shared" si="3"/>
        <v>11305</v>
      </c>
      <c r="N18" s="59">
        <f t="shared" si="4"/>
        <v>11900.000000000002</v>
      </c>
      <c r="O18" s="59">
        <f t="shared" si="5"/>
        <v>12614.000000000009</v>
      </c>
    </row>
    <row r="19" spans="1:15" s="48" customFormat="1" ht="110.4">
      <c r="A19" s="52">
        <v>10</v>
      </c>
      <c r="B19" s="53" t="s">
        <v>28</v>
      </c>
      <c r="C19" s="23" t="s">
        <v>29</v>
      </c>
      <c r="D19" s="37" t="s">
        <v>3</v>
      </c>
      <c r="E19" s="54">
        <v>1</v>
      </c>
      <c r="F19" s="54">
        <v>1</v>
      </c>
      <c r="G19" s="55">
        <v>68901</v>
      </c>
      <c r="H19" s="56">
        <f t="shared" si="0"/>
        <v>68901</v>
      </c>
      <c r="I19" s="57">
        <v>65450</v>
      </c>
      <c r="J19" s="58">
        <f t="shared" si="1"/>
        <v>65450</v>
      </c>
      <c r="K19" s="55">
        <v>72708.999999999985</v>
      </c>
      <c r="L19" s="56">
        <f t="shared" si="2"/>
        <v>72708.999999999985</v>
      </c>
      <c r="M19" s="59">
        <f t="shared" si="3"/>
        <v>65450</v>
      </c>
      <c r="N19" s="59">
        <f t="shared" si="4"/>
        <v>69020</v>
      </c>
      <c r="O19" s="59">
        <f t="shared" si="5"/>
        <v>72708.999999999985</v>
      </c>
    </row>
    <row r="20" spans="1:15" s="48" customFormat="1" ht="69">
      <c r="A20" s="52">
        <v>11</v>
      </c>
      <c r="B20" s="53" t="s">
        <v>13</v>
      </c>
      <c r="C20" s="23" t="s">
        <v>48</v>
      </c>
      <c r="D20" s="37" t="s">
        <v>3</v>
      </c>
      <c r="E20" s="54">
        <v>1</v>
      </c>
      <c r="F20" s="54">
        <v>1</v>
      </c>
      <c r="G20" s="55">
        <v>18623.5</v>
      </c>
      <c r="H20" s="56">
        <f t="shared" si="0"/>
        <v>18623.5</v>
      </c>
      <c r="I20" s="57">
        <v>17850</v>
      </c>
      <c r="J20" s="58">
        <f t="shared" si="1"/>
        <v>17850</v>
      </c>
      <c r="K20" s="55">
        <v>19575.500000000007</v>
      </c>
      <c r="L20" s="56">
        <f t="shared" si="2"/>
        <v>19575.500000000007</v>
      </c>
      <c r="M20" s="59">
        <f t="shared" si="3"/>
        <v>17850</v>
      </c>
      <c r="N20" s="59">
        <f t="shared" si="4"/>
        <v>18683.000000000004</v>
      </c>
      <c r="O20" s="59">
        <f t="shared" si="5"/>
        <v>19575.500000000007</v>
      </c>
    </row>
    <row r="21" spans="1:15" s="48" customFormat="1" ht="124.2">
      <c r="A21" s="52">
        <v>12</v>
      </c>
      <c r="B21" s="53" t="s">
        <v>26</v>
      </c>
      <c r="C21" s="23" t="s">
        <v>125</v>
      </c>
      <c r="D21" s="37" t="s">
        <v>3</v>
      </c>
      <c r="E21" s="54">
        <v>1</v>
      </c>
      <c r="F21" s="54">
        <v>1</v>
      </c>
      <c r="G21" s="55">
        <v>36057</v>
      </c>
      <c r="H21" s="56">
        <f t="shared" si="0"/>
        <v>36057</v>
      </c>
      <c r="I21" s="57">
        <v>35485.002700000005</v>
      </c>
      <c r="J21" s="58">
        <f t="shared" si="1"/>
        <v>35485.002700000005</v>
      </c>
      <c r="K21" s="55">
        <v>36890</v>
      </c>
      <c r="L21" s="56">
        <f t="shared" si="2"/>
        <v>36890</v>
      </c>
      <c r="M21" s="59">
        <f t="shared" si="3"/>
        <v>35485.002700000005</v>
      </c>
      <c r="N21" s="59">
        <f t="shared" si="4"/>
        <v>36144.000900000006</v>
      </c>
      <c r="O21" s="59">
        <f t="shared" si="5"/>
        <v>36890</v>
      </c>
    </row>
    <row r="22" spans="1:15" s="48" customFormat="1" ht="96.6">
      <c r="A22" s="52">
        <v>13</v>
      </c>
      <c r="B22" s="53" t="s">
        <v>12</v>
      </c>
      <c r="C22" s="23" t="s">
        <v>47</v>
      </c>
      <c r="D22" s="37" t="s">
        <v>3</v>
      </c>
      <c r="E22" s="54">
        <v>1</v>
      </c>
      <c r="F22" s="54">
        <v>1</v>
      </c>
      <c r="G22" s="55">
        <v>949620</v>
      </c>
      <c r="H22" s="56">
        <f t="shared" si="0"/>
        <v>949620</v>
      </c>
      <c r="I22" s="57">
        <v>934150</v>
      </c>
      <c r="J22" s="58">
        <f t="shared" si="1"/>
        <v>934150</v>
      </c>
      <c r="K22" s="55">
        <v>972229.99999999988</v>
      </c>
      <c r="L22" s="56">
        <f t="shared" si="2"/>
        <v>972229.99999999988</v>
      </c>
      <c r="M22" s="59">
        <f t="shared" si="3"/>
        <v>934150</v>
      </c>
      <c r="N22" s="59">
        <f t="shared" si="4"/>
        <v>952000</v>
      </c>
      <c r="O22" s="59">
        <f t="shared" si="5"/>
        <v>972229.99999999988</v>
      </c>
    </row>
    <row r="23" spans="1:15" s="48" customFormat="1" ht="27.6">
      <c r="A23" s="52">
        <v>14</v>
      </c>
      <c r="B23" s="53" t="s">
        <v>37</v>
      </c>
      <c r="C23" s="23" t="s">
        <v>71</v>
      </c>
      <c r="D23" s="22" t="s">
        <v>61</v>
      </c>
      <c r="E23" s="54">
        <v>1</v>
      </c>
      <c r="F23" s="54">
        <v>1</v>
      </c>
      <c r="G23" s="55">
        <v>2020000</v>
      </c>
      <c r="H23" s="56">
        <f t="shared" si="0"/>
        <v>2020000</v>
      </c>
      <c r="I23" s="57">
        <v>1999000.0000000002</v>
      </c>
      <c r="J23" s="58">
        <f t="shared" si="1"/>
        <v>1999000.0000000002</v>
      </c>
      <c r="K23" s="55">
        <v>2050000</v>
      </c>
      <c r="L23" s="56">
        <f t="shared" si="2"/>
        <v>2050000</v>
      </c>
      <c r="M23" s="59">
        <f t="shared" si="3"/>
        <v>1999000.0000000002</v>
      </c>
      <c r="N23" s="59">
        <f t="shared" si="4"/>
        <v>2023000</v>
      </c>
      <c r="O23" s="59">
        <f t="shared" si="5"/>
        <v>2050000</v>
      </c>
    </row>
    <row r="24" spans="1:15" s="48" customFormat="1" ht="82.8">
      <c r="A24" s="52">
        <v>15</v>
      </c>
      <c r="B24" s="53" t="s">
        <v>11</v>
      </c>
      <c r="C24" s="23" t="s">
        <v>46</v>
      </c>
      <c r="D24" s="37" t="s">
        <v>3</v>
      </c>
      <c r="E24" s="54">
        <v>1</v>
      </c>
      <c r="F24" s="54">
        <v>1</v>
      </c>
      <c r="G24" s="55">
        <v>940100</v>
      </c>
      <c r="H24" s="56">
        <f t="shared" si="0"/>
        <v>940100</v>
      </c>
      <c r="I24" s="57">
        <v>934150</v>
      </c>
      <c r="J24" s="58">
        <f t="shared" si="1"/>
        <v>934150</v>
      </c>
      <c r="K24" s="55">
        <v>981749.99999999988</v>
      </c>
      <c r="L24" s="56">
        <f t="shared" si="2"/>
        <v>981749.99999999988</v>
      </c>
      <c r="M24" s="59">
        <f t="shared" si="3"/>
        <v>934150</v>
      </c>
      <c r="N24" s="59">
        <f t="shared" si="4"/>
        <v>952000</v>
      </c>
      <c r="O24" s="59">
        <f t="shared" si="5"/>
        <v>981749.99999999988</v>
      </c>
    </row>
    <row r="25" spans="1:15" s="48" customFormat="1" ht="55.2">
      <c r="A25" s="52">
        <v>16</v>
      </c>
      <c r="B25" s="53" t="s">
        <v>36</v>
      </c>
      <c r="C25" s="23" t="s">
        <v>5</v>
      </c>
      <c r="D25" s="22" t="s">
        <v>62</v>
      </c>
      <c r="E25" s="54">
        <v>1</v>
      </c>
      <c r="F25" s="54">
        <v>1</v>
      </c>
      <c r="G25" s="55">
        <v>1725500</v>
      </c>
      <c r="H25" s="56">
        <f t="shared" si="0"/>
        <v>1725500</v>
      </c>
      <c r="I25" s="57">
        <v>1666000</v>
      </c>
      <c r="J25" s="58">
        <f t="shared" si="1"/>
        <v>1666000</v>
      </c>
      <c r="K25" s="55">
        <v>1963500.0000000023</v>
      </c>
      <c r="L25" s="56">
        <f t="shared" si="2"/>
        <v>1963500.0000000023</v>
      </c>
      <c r="M25" s="59">
        <f t="shared" si="3"/>
        <v>1666000</v>
      </c>
      <c r="N25" s="59">
        <f t="shared" si="4"/>
        <v>1785000.0000000007</v>
      </c>
      <c r="O25" s="59">
        <f t="shared" si="5"/>
        <v>1963500.0000000023</v>
      </c>
    </row>
    <row r="26" spans="1:15" s="48" customFormat="1" ht="27.6">
      <c r="A26" s="52">
        <v>17</v>
      </c>
      <c r="B26" s="53" t="s">
        <v>68</v>
      </c>
      <c r="C26" s="23" t="s">
        <v>69</v>
      </c>
      <c r="D26" s="22" t="s">
        <v>63</v>
      </c>
      <c r="E26" s="54">
        <v>1</v>
      </c>
      <c r="F26" s="54">
        <v>1</v>
      </c>
      <c r="G26" s="55">
        <v>9460.5</v>
      </c>
      <c r="H26" s="56">
        <f t="shared" si="0"/>
        <v>9460.5</v>
      </c>
      <c r="I26" s="57">
        <v>9282</v>
      </c>
      <c r="J26" s="58">
        <f t="shared" si="1"/>
        <v>9282</v>
      </c>
      <c r="K26" s="55">
        <v>9817.5000000000018</v>
      </c>
      <c r="L26" s="56">
        <f t="shared" si="2"/>
        <v>9817.5000000000018</v>
      </c>
      <c r="M26" s="59">
        <f t="shared" si="3"/>
        <v>9282</v>
      </c>
      <c r="N26" s="59">
        <f t="shared" si="4"/>
        <v>9520</v>
      </c>
      <c r="O26" s="59">
        <f t="shared" si="5"/>
        <v>9817.5000000000018</v>
      </c>
    </row>
    <row r="27" spans="1:15" s="48" customFormat="1" ht="41.4">
      <c r="A27" s="52">
        <v>18</v>
      </c>
      <c r="B27" s="53" t="s">
        <v>109</v>
      </c>
      <c r="C27" s="23" t="s">
        <v>110</v>
      </c>
      <c r="D27" s="22" t="s">
        <v>63</v>
      </c>
      <c r="E27" s="54">
        <v>1</v>
      </c>
      <c r="F27" s="54">
        <v>1</v>
      </c>
      <c r="G27" s="55">
        <v>759220</v>
      </c>
      <c r="H27" s="56">
        <f t="shared" si="0"/>
        <v>759220</v>
      </c>
      <c r="I27" s="57">
        <v>755650</v>
      </c>
      <c r="J27" s="58">
        <f t="shared" si="1"/>
        <v>755650</v>
      </c>
      <c r="K27" s="55">
        <v>769929.99999999988</v>
      </c>
      <c r="L27" s="56">
        <f t="shared" si="2"/>
        <v>769929.99999999988</v>
      </c>
      <c r="M27" s="59">
        <f t="shared" si="3"/>
        <v>755650</v>
      </c>
      <c r="N27" s="59">
        <f t="shared" si="4"/>
        <v>761600</v>
      </c>
      <c r="O27" s="59">
        <f t="shared" si="5"/>
        <v>769929.99999999988</v>
      </c>
    </row>
    <row r="28" spans="1:15" s="48" customFormat="1" ht="41.4">
      <c r="A28" s="52">
        <v>19</v>
      </c>
      <c r="B28" s="53" t="s">
        <v>100</v>
      </c>
      <c r="C28" s="23" t="s">
        <v>126</v>
      </c>
      <c r="D28" s="22" t="s">
        <v>63</v>
      </c>
      <c r="E28" s="54">
        <v>1</v>
      </c>
      <c r="F28" s="54">
        <v>1</v>
      </c>
      <c r="G28" s="55">
        <v>255850</v>
      </c>
      <c r="H28" s="56">
        <f t="shared" si="0"/>
        <v>255850</v>
      </c>
      <c r="I28" s="57">
        <v>249900</v>
      </c>
      <c r="J28" s="58">
        <f t="shared" si="1"/>
        <v>249900</v>
      </c>
      <c r="K28" s="55">
        <v>272509.99999999988</v>
      </c>
      <c r="L28" s="56">
        <f t="shared" si="2"/>
        <v>272509.99999999988</v>
      </c>
      <c r="M28" s="59">
        <f t="shared" si="3"/>
        <v>249900</v>
      </c>
      <c r="N28" s="59">
        <f t="shared" si="4"/>
        <v>259419.99999999997</v>
      </c>
      <c r="O28" s="59">
        <f t="shared" si="5"/>
        <v>272509.99999999988</v>
      </c>
    </row>
    <row r="29" spans="1:15" s="48" customFormat="1" ht="340.2" customHeight="1">
      <c r="A29" s="52">
        <v>20</v>
      </c>
      <c r="B29" s="53" t="s">
        <v>82</v>
      </c>
      <c r="C29" s="23" t="s">
        <v>154</v>
      </c>
      <c r="D29" s="22" t="s">
        <v>63</v>
      </c>
      <c r="E29" s="54">
        <v>1</v>
      </c>
      <c r="F29" s="54">
        <v>1</v>
      </c>
      <c r="G29" s="55">
        <v>1660050</v>
      </c>
      <c r="H29" s="56">
        <f t="shared" si="0"/>
        <v>1660050</v>
      </c>
      <c r="I29" s="57">
        <v>1606500</v>
      </c>
      <c r="J29" s="58">
        <f t="shared" si="1"/>
        <v>1606500</v>
      </c>
      <c r="K29" s="55">
        <v>1731449.9999999984</v>
      </c>
      <c r="L29" s="56">
        <f t="shared" si="2"/>
        <v>1731449.9999999984</v>
      </c>
      <c r="M29" s="59">
        <f t="shared" si="3"/>
        <v>1606500</v>
      </c>
      <c r="N29" s="59">
        <f t="shared" si="4"/>
        <v>1665999.9999999993</v>
      </c>
      <c r="O29" s="59">
        <f t="shared" si="5"/>
        <v>1731449.9999999984</v>
      </c>
    </row>
    <row r="30" spans="1:15" s="48" customFormat="1" ht="303.60000000000002">
      <c r="A30" s="52">
        <v>21</v>
      </c>
      <c r="B30" s="53" t="s">
        <v>82</v>
      </c>
      <c r="C30" s="23" t="s">
        <v>155</v>
      </c>
      <c r="D30" s="22" t="s">
        <v>63</v>
      </c>
      <c r="E30" s="54">
        <v>1</v>
      </c>
      <c r="F30" s="54">
        <v>1</v>
      </c>
      <c r="G30" s="55">
        <v>821100</v>
      </c>
      <c r="H30" s="56">
        <f t="shared" si="0"/>
        <v>821100</v>
      </c>
      <c r="I30" s="57">
        <v>815150</v>
      </c>
      <c r="J30" s="58">
        <f t="shared" si="1"/>
        <v>815150</v>
      </c>
      <c r="K30" s="55">
        <v>862749.99999999988</v>
      </c>
      <c r="L30" s="56">
        <f t="shared" si="2"/>
        <v>862749.99999999988</v>
      </c>
      <c r="M30" s="59">
        <f t="shared" si="3"/>
        <v>815150</v>
      </c>
      <c r="N30" s="59">
        <f t="shared" si="4"/>
        <v>833000</v>
      </c>
      <c r="O30" s="59">
        <f t="shared" si="5"/>
        <v>862749.99999999988</v>
      </c>
    </row>
    <row r="31" spans="1:15" s="48" customFormat="1" ht="15.6">
      <c r="A31" s="52">
        <v>22</v>
      </c>
      <c r="B31" s="53" t="s">
        <v>15</v>
      </c>
      <c r="C31" s="23" t="s">
        <v>111</v>
      </c>
      <c r="D31" s="22" t="s">
        <v>63</v>
      </c>
      <c r="E31" s="54">
        <v>1</v>
      </c>
      <c r="F31" s="54">
        <v>1</v>
      </c>
      <c r="G31" s="55">
        <v>1080</v>
      </c>
      <c r="H31" s="56">
        <f t="shared" si="0"/>
        <v>1080</v>
      </c>
      <c r="I31" s="57">
        <v>1000</v>
      </c>
      <c r="J31" s="58">
        <f t="shared" si="1"/>
        <v>1000</v>
      </c>
      <c r="K31" s="55">
        <v>1220.0000000000011</v>
      </c>
      <c r="L31" s="56">
        <f t="shared" si="2"/>
        <v>1220.0000000000011</v>
      </c>
      <c r="M31" s="59">
        <f t="shared" si="3"/>
        <v>1000</v>
      </c>
      <c r="N31" s="59">
        <f t="shared" si="4"/>
        <v>1100.0000000000002</v>
      </c>
      <c r="O31" s="59">
        <f t="shared" si="5"/>
        <v>1220.0000000000011</v>
      </c>
    </row>
    <row r="32" spans="1:15" s="48" customFormat="1" ht="69">
      <c r="A32" s="52">
        <v>23</v>
      </c>
      <c r="B32" s="53" t="s">
        <v>10</v>
      </c>
      <c r="C32" s="23" t="s">
        <v>45</v>
      </c>
      <c r="D32" s="37" t="s">
        <v>3</v>
      </c>
      <c r="E32" s="54">
        <v>1</v>
      </c>
      <c r="F32" s="54">
        <v>1</v>
      </c>
      <c r="G32" s="55">
        <v>1689800</v>
      </c>
      <c r="H32" s="56">
        <f t="shared" si="0"/>
        <v>1689800</v>
      </c>
      <c r="I32" s="57">
        <v>1666000</v>
      </c>
      <c r="J32" s="58">
        <f t="shared" si="1"/>
        <v>1666000</v>
      </c>
      <c r="K32" s="55">
        <v>1744200.0050999997</v>
      </c>
      <c r="L32" s="56">
        <f t="shared" si="2"/>
        <v>1744200.0050999997</v>
      </c>
      <c r="M32" s="59">
        <f t="shared" si="3"/>
        <v>1666000</v>
      </c>
      <c r="N32" s="59">
        <f t="shared" si="4"/>
        <v>1700000.0016999999</v>
      </c>
      <c r="O32" s="59">
        <f t="shared" si="5"/>
        <v>1744200.0050999997</v>
      </c>
    </row>
    <row r="33" spans="1:15" s="48" customFormat="1" ht="409.6">
      <c r="A33" s="52">
        <v>24</v>
      </c>
      <c r="B33" s="53" t="s">
        <v>8</v>
      </c>
      <c r="C33" s="23" t="s">
        <v>156</v>
      </c>
      <c r="D33" s="22" t="s">
        <v>63</v>
      </c>
      <c r="E33" s="54">
        <v>1</v>
      </c>
      <c r="F33" s="54">
        <v>1</v>
      </c>
      <c r="G33" s="55">
        <v>8330</v>
      </c>
      <c r="H33" s="56">
        <f t="shared" si="0"/>
        <v>8330</v>
      </c>
      <c r="I33" s="57">
        <v>8211</v>
      </c>
      <c r="J33" s="58">
        <f t="shared" si="1"/>
        <v>8211</v>
      </c>
      <c r="K33" s="55">
        <v>8658.9873999999963</v>
      </c>
      <c r="L33" s="56">
        <f t="shared" si="2"/>
        <v>8658.9873999999963</v>
      </c>
      <c r="M33" s="59">
        <f t="shared" si="3"/>
        <v>8211</v>
      </c>
      <c r="N33" s="59">
        <f t="shared" si="4"/>
        <v>8399.9957999999988</v>
      </c>
      <c r="O33" s="59">
        <f t="shared" si="5"/>
        <v>8658.9873999999963</v>
      </c>
    </row>
    <row r="34" spans="1:15" s="48" customFormat="1" ht="262.2">
      <c r="A34" s="52">
        <v>25</v>
      </c>
      <c r="B34" s="53" t="s">
        <v>20</v>
      </c>
      <c r="C34" s="23" t="s">
        <v>157</v>
      </c>
      <c r="D34" s="37" t="s">
        <v>3</v>
      </c>
      <c r="E34" s="54">
        <v>1</v>
      </c>
      <c r="F34" s="54">
        <v>1</v>
      </c>
      <c r="G34" s="55">
        <v>7080.5</v>
      </c>
      <c r="H34" s="56">
        <f t="shared" si="0"/>
        <v>7080.5</v>
      </c>
      <c r="I34" s="57">
        <v>7021</v>
      </c>
      <c r="J34" s="58">
        <f t="shared" si="1"/>
        <v>7021</v>
      </c>
      <c r="K34" s="55">
        <v>7318.5000000000018</v>
      </c>
      <c r="L34" s="56">
        <f t="shared" si="2"/>
        <v>7318.5000000000018</v>
      </c>
      <c r="M34" s="59">
        <f t="shared" si="3"/>
        <v>7021</v>
      </c>
      <c r="N34" s="59">
        <f t="shared" si="4"/>
        <v>7140</v>
      </c>
      <c r="O34" s="59">
        <f t="shared" si="5"/>
        <v>7318.5000000000018</v>
      </c>
    </row>
    <row r="35" spans="1:15" s="48" customFormat="1" ht="69">
      <c r="A35" s="52">
        <v>26</v>
      </c>
      <c r="B35" s="53" t="s">
        <v>27</v>
      </c>
      <c r="C35" s="23" t="s">
        <v>57</v>
      </c>
      <c r="D35" s="37" t="s">
        <v>3</v>
      </c>
      <c r="E35" s="54">
        <v>1</v>
      </c>
      <c r="F35" s="54">
        <v>1</v>
      </c>
      <c r="G35" s="55">
        <v>6045.2</v>
      </c>
      <c r="H35" s="56">
        <f t="shared" si="0"/>
        <v>6045.2</v>
      </c>
      <c r="I35" s="57">
        <v>5950</v>
      </c>
      <c r="J35" s="58">
        <f t="shared" si="1"/>
        <v>5950</v>
      </c>
      <c r="K35" s="55">
        <v>6211.7999999999993</v>
      </c>
      <c r="L35" s="56">
        <f t="shared" si="2"/>
        <v>6211.7999999999993</v>
      </c>
      <c r="M35" s="59">
        <f t="shared" si="3"/>
        <v>5950</v>
      </c>
      <c r="N35" s="59">
        <f t="shared" si="4"/>
        <v>6069</v>
      </c>
      <c r="O35" s="59">
        <f t="shared" si="5"/>
        <v>6211.7999999999993</v>
      </c>
    </row>
    <row r="36" spans="1:15" s="48" customFormat="1" ht="82.8">
      <c r="A36" s="52">
        <v>27</v>
      </c>
      <c r="B36" s="53" t="s">
        <v>53</v>
      </c>
      <c r="C36" s="23" t="s">
        <v>54</v>
      </c>
      <c r="D36" s="37" t="s">
        <v>3</v>
      </c>
      <c r="E36" s="54">
        <v>1</v>
      </c>
      <c r="F36" s="54">
        <v>1</v>
      </c>
      <c r="G36" s="55">
        <v>39924.5</v>
      </c>
      <c r="H36" s="56">
        <f t="shared" si="0"/>
        <v>39924.5</v>
      </c>
      <c r="I36" s="57">
        <v>39865</v>
      </c>
      <c r="J36" s="58">
        <f t="shared" si="1"/>
        <v>39865</v>
      </c>
      <c r="K36" s="55">
        <v>40162.499999999993</v>
      </c>
      <c r="L36" s="56">
        <f t="shared" si="2"/>
        <v>40162.499999999993</v>
      </c>
      <c r="M36" s="59">
        <f t="shared" si="3"/>
        <v>39865</v>
      </c>
      <c r="N36" s="59">
        <f t="shared" si="4"/>
        <v>39984</v>
      </c>
      <c r="O36" s="59">
        <f t="shared" si="5"/>
        <v>40162.499999999993</v>
      </c>
    </row>
    <row r="37" spans="1:15" s="48" customFormat="1" ht="27.6">
      <c r="A37" s="52">
        <v>28</v>
      </c>
      <c r="B37" s="53" t="s">
        <v>21</v>
      </c>
      <c r="C37" s="23" t="s">
        <v>22</v>
      </c>
      <c r="D37" s="37" t="s">
        <v>3</v>
      </c>
      <c r="E37" s="54">
        <v>1</v>
      </c>
      <c r="F37" s="54">
        <v>1</v>
      </c>
      <c r="G37" s="55">
        <v>169800</v>
      </c>
      <c r="H37" s="56">
        <f t="shared" si="0"/>
        <v>169800</v>
      </c>
      <c r="I37" s="57">
        <v>169000</v>
      </c>
      <c r="J37" s="58">
        <f t="shared" si="1"/>
        <v>169000</v>
      </c>
      <c r="K37" s="55">
        <v>170996.00000000003</v>
      </c>
      <c r="L37" s="56">
        <f t="shared" si="2"/>
        <v>170996.00000000003</v>
      </c>
      <c r="M37" s="59">
        <f t="shared" si="3"/>
        <v>169000</v>
      </c>
      <c r="N37" s="59">
        <f t="shared" si="4"/>
        <v>169932</v>
      </c>
      <c r="O37" s="59">
        <f t="shared" si="5"/>
        <v>170996.00000000003</v>
      </c>
    </row>
    <row r="38" spans="1:15" s="48" customFormat="1" ht="193.2">
      <c r="A38" s="52">
        <v>29</v>
      </c>
      <c r="B38" s="53" t="s">
        <v>38</v>
      </c>
      <c r="C38" s="23" t="s">
        <v>59</v>
      </c>
      <c r="D38" s="37" t="s">
        <v>3</v>
      </c>
      <c r="E38" s="54">
        <v>1</v>
      </c>
      <c r="F38" s="54">
        <v>1</v>
      </c>
      <c r="G38" s="55">
        <v>4490000</v>
      </c>
      <c r="H38" s="56">
        <f t="shared" si="0"/>
        <v>4490000</v>
      </c>
      <c r="I38" s="57">
        <v>4400000</v>
      </c>
      <c r="J38" s="58">
        <f t="shared" si="1"/>
        <v>4400000</v>
      </c>
      <c r="K38" s="55">
        <v>4610000.0000000019</v>
      </c>
      <c r="L38" s="56">
        <f t="shared" si="2"/>
        <v>4610000.0000000019</v>
      </c>
      <c r="M38" s="59">
        <f t="shared" si="3"/>
        <v>4400000</v>
      </c>
      <c r="N38" s="59">
        <f t="shared" si="4"/>
        <v>4500000.0000000009</v>
      </c>
      <c r="O38" s="59">
        <f t="shared" si="5"/>
        <v>4610000.0000000019</v>
      </c>
    </row>
    <row r="39" spans="1:15" s="48" customFormat="1" ht="138">
      <c r="A39" s="52">
        <v>30</v>
      </c>
      <c r="B39" s="53" t="s">
        <v>6</v>
      </c>
      <c r="C39" s="23" t="s">
        <v>58</v>
      </c>
      <c r="D39" s="22" t="s">
        <v>61</v>
      </c>
      <c r="E39" s="54">
        <v>1</v>
      </c>
      <c r="F39" s="54">
        <v>1</v>
      </c>
      <c r="G39" s="55">
        <v>180880</v>
      </c>
      <c r="H39" s="56">
        <f t="shared" si="0"/>
        <v>180880</v>
      </c>
      <c r="I39" s="57">
        <v>178500</v>
      </c>
      <c r="J39" s="58">
        <f t="shared" si="1"/>
        <v>178500</v>
      </c>
      <c r="K39" s="55">
        <v>182215.98920000001</v>
      </c>
      <c r="L39" s="56">
        <f t="shared" si="2"/>
        <v>182215.98920000001</v>
      </c>
      <c r="M39" s="59">
        <f t="shared" si="3"/>
        <v>178500</v>
      </c>
      <c r="N39" s="59">
        <f t="shared" si="4"/>
        <v>180531.99639999997</v>
      </c>
      <c r="O39" s="59">
        <f t="shared" si="5"/>
        <v>182215.98920000001</v>
      </c>
    </row>
    <row r="40" spans="1:15" s="48" customFormat="1" ht="82.8">
      <c r="A40" s="52">
        <v>31</v>
      </c>
      <c r="B40" s="53" t="s">
        <v>90</v>
      </c>
      <c r="C40" s="23" t="s">
        <v>89</v>
      </c>
      <c r="D40" s="22" t="s">
        <v>63</v>
      </c>
      <c r="E40" s="54">
        <v>1</v>
      </c>
      <c r="F40" s="54">
        <v>1</v>
      </c>
      <c r="G40" s="55">
        <v>79800</v>
      </c>
      <c r="H40" s="56">
        <f t="shared" si="0"/>
        <v>79800</v>
      </c>
      <c r="I40" s="57">
        <v>75000</v>
      </c>
      <c r="J40" s="58">
        <f t="shared" si="1"/>
        <v>75000</v>
      </c>
      <c r="K40" s="55">
        <v>85200</v>
      </c>
      <c r="L40" s="56">
        <f t="shared" si="2"/>
        <v>85200</v>
      </c>
      <c r="M40" s="59">
        <f t="shared" si="3"/>
        <v>75000</v>
      </c>
      <c r="N40" s="59">
        <f t="shared" si="4"/>
        <v>80000</v>
      </c>
      <c r="O40" s="59">
        <f t="shared" si="5"/>
        <v>85200</v>
      </c>
    </row>
    <row r="41" spans="1:15" s="48" customFormat="1" ht="55.2">
      <c r="A41" s="52">
        <v>32</v>
      </c>
      <c r="B41" s="60" t="s">
        <v>158</v>
      </c>
      <c r="C41" s="23" t="s">
        <v>159</v>
      </c>
      <c r="D41" s="39" t="s">
        <v>63</v>
      </c>
      <c r="E41" s="54">
        <v>1</v>
      </c>
      <c r="F41" s="54">
        <v>1</v>
      </c>
      <c r="G41" s="55">
        <v>45101</v>
      </c>
      <c r="H41" s="56">
        <f t="shared" si="0"/>
        <v>45101</v>
      </c>
      <c r="I41" s="57">
        <v>44268</v>
      </c>
      <c r="J41" s="58">
        <f t="shared" si="1"/>
        <v>44268</v>
      </c>
      <c r="K41" s="55">
        <v>46291</v>
      </c>
      <c r="L41" s="56">
        <f t="shared" si="2"/>
        <v>46291</v>
      </c>
      <c r="M41" s="59">
        <f t="shared" si="3"/>
        <v>44268</v>
      </c>
      <c r="N41" s="59">
        <f t="shared" si="4"/>
        <v>45220</v>
      </c>
      <c r="O41" s="59">
        <f t="shared" si="5"/>
        <v>46291</v>
      </c>
    </row>
    <row r="42" spans="1:15" s="48" customFormat="1" ht="124.2">
      <c r="A42" s="52">
        <v>33</v>
      </c>
      <c r="B42" s="53" t="s">
        <v>65</v>
      </c>
      <c r="C42" s="23" t="s">
        <v>86</v>
      </c>
      <c r="D42" s="22" t="s">
        <v>63</v>
      </c>
      <c r="E42" s="54">
        <v>1</v>
      </c>
      <c r="F42" s="54">
        <v>1</v>
      </c>
      <c r="G42" s="55">
        <v>11959.5</v>
      </c>
      <c r="H42" s="56">
        <f t="shared" si="0"/>
        <v>11959.5</v>
      </c>
      <c r="I42" s="57">
        <v>11900</v>
      </c>
      <c r="J42" s="58">
        <f t="shared" si="1"/>
        <v>11900</v>
      </c>
      <c r="K42" s="55">
        <v>12197.5</v>
      </c>
      <c r="L42" s="56">
        <f t="shared" si="2"/>
        <v>12197.5</v>
      </c>
      <c r="M42" s="59">
        <f t="shared" si="3"/>
        <v>11900</v>
      </c>
      <c r="N42" s="59">
        <f t="shared" si="4"/>
        <v>12019</v>
      </c>
      <c r="O42" s="59">
        <f t="shared" si="5"/>
        <v>12197.5</v>
      </c>
    </row>
    <row r="43" spans="1:15" s="48" customFormat="1" ht="69">
      <c r="A43" s="52">
        <v>34</v>
      </c>
      <c r="B43" s="53" t="s">
        <v>16</v>
      </c>
      <c r="C43" s="23" t="s">
        <v>50</v>
      </c>
      <c r="D43" s="37" t="s">
        <v>3</v>
      </c>
      <c r="E43" s="54">
        <v>1</v>
      </c>
      <c r="F43" s="54">
        <v>1</v>
      </c>
      <c r="G43" s="55">
        <v>1773100</v>
      </c>
      <c r="H43" s="56">
        <f t="shared" si="0"/>
        <v>1773100</v>
      </c>
      <c r="I43" s="57">
        <v>1725500</v>
      </c>
      <c r="J43" s="58">
        <f t="shared" si="1"/>
        <v>1725500</v>
      </c>
      <c r="K43" s="55">
        <v>1856400.0000000012</v>
      </c>
      <c r="L43" s="56">
        <f t="shared" si="2"/>
        <v>1856400.0000000012</v>
      </c>
      <c r="M43" s="59">
        <f t="shared" si="3"/>
        <v>1725500</v>
      </c>
      <c r="N43" s="59">
        <f t="shared" si="4"/>
        <v>1785000.0000000002</v>
      </c>
      <c r="O43" s="59">
        <f t="shared" si="5"/>
        <v>1856400.0000000012</v>
      </c>
    </row>
    <row r="44" spans="1:15" s="48" customFormat="1" ht="69">
      <c r="A44" s="52">
        <v>35</v>
      </c>
      <c r="B44" s="53" t="s">
        <v>33</v>
      </c>
      <c r="C44" s="23" t="s">
        <v>34</v>
      </c>
      <c r="D44" s="37" t="s">
        <v>3</v>
      </c>
      <c r="E44" s="54">
        <v>1</v>
      </c>
      <c r="F44" s="54">
        <v>1</v>
      </c>
      <c r="G44" s="55">
        <v>296905</v>
      </c>
      <c r="H44" s="56">
        <f t="shared" si="0"/>
        <v>296905</v>
      </c>
      <c r="I44" s="57">
        <v>291550</v>
      </c>
      <c r="J44" s="58">
        <f t="shared" si="1"/>
        <v>291550</v>
      </c>
      <c r="K44" s="55">
        <v>304044.99999999994</v>
      </c>
      <c r="L44" s="56">
        <f t="shared" si="2"/>
        <v>304044.99999999994</v>
      </c>
      <c r="M44" s="59">
        <f t="shared" si="3"/>
        <v>291550</v>
      </c>
      <c r="N44" s="59">
        <f t="shared" si="4"/>
        <v>297500</v>
      </c>
      <c r="O44" s="59">
        <f t="shared" si="5"/>
        <v>304044.99999999994</v>
      </c>
    </row>
    <row r="45" spans="1:15" s="48" customFormat="1" ht="110.4">
      <c r="A45" s="52">
        <v>36</v>
      </c>
      <c r="B45" s="53" t="s">
        <v>51</v>
      </c>
      <c r="C45" s="23" t="s">
        <v>52</v>
      </c>
      <c r="D45" s="22" t="s">
        <v>64</v>
      </c>
      <c r="E45" s="54">
        <v>1</v>
      </c>
      <c r="F45" s="54">
        <v>1</v>
      </c>
      <c r="G45" s="55">
        <v>9044</v>
      </c>
      <c r="H45" s="56">
        <f t="shared" si="0"/>
        <v>9044</v>
      </c>
      <c r="I45" s="57">
        <v>8925</v>
      </c>
      <c r="J45" s="58">
        <f t="shared" si="1"/>
        <v>8925</v>
      </c>
      <c r="K45" s="55">
        <v>9331.004200000003</v>
      </c>
      <c r="L45" s="56">
        <f t="shared" si="2"/>
        <v>9331.004200000003</v>
      </c>
      <c r="M45" s="59">
        <f t="shared" si="3"/>
        <v>8925</v>
      </c>
      <c r="N45" s="59">
        <f t="shared" si="4"/>
        <v>9100.001400000001</v>
      </c>
      <c r="O45" s="59">
        <f t="shared" si="5"/>
        <v>9331.004200000003</v>
      </c>
    </row>
    <row r="46" spans="1:15" s="48" customFormat="1" ht="82.8">
      <c r="A46" s="52">
        <v>37</v>
      </c>
      <c r="B46" s="53" t="s">
        <v>43</v>
      </c>
      <c r="C46" s="23" t="s">
        <v>44</v>
      </c>
      <c r="D46" s="22" t="s">
        <v>63</v>
      </c>
      <c r="E46" s="54">
        <v>1</v>
      </c>
      <c r="F46" s="54">
        <v>1</v>
      </c>
      <c r="G46" s="55">
        <v>5003950</v>
      </c>
      <c r="H46" s="56">
        <f t="shared" si="0"/>
        <v>5003950</v>
      </c>
      <c r="I46" s="57">
        <v>4994430</v>
      </c>
      <c r="J46" s="58">
        <f t="shared" si="1"/>
        <v>4994430</v>
      </c>
      <c r="K46" s="55">
        <v>5009900</v>
      </c>
      <c r="L46" s="56">
        <f t="shared" si="2"/>
        <v>5009900</v>
      </c>
      <c r="M46" s="59">
        <f t="shared" si="3"/>
        <v>4994430</v>
      </c>
      <c r="N46" s="59">
        <f t="shared" si="4"/>
        <v>5002760</v>
      </c>
      <c r="O46" s="59">
        <f t="shared" si="5"/>
        <v>5009900</v>
      </c>
    </row>
    <row r="47" spans="1:15" s="48" customFormat="1" ht="193.2">
      <c r="A47" s="52">
        <v>38</v>
      </c>
      <c r="B47" s="53" t="s">
        <v>96</v>
      </c>
      <c r="C47" s="23" t="s">
        <v>19</v>
      </c>
      <c r="D47" s="37" t="s">
        <v>3</v>
      </c>
      <c r="E47" s="54">
        <v>1</v>
      </c>
      <c r="F47" s="54">
        <v>1</v>
      </c>
      <c r="G47" s="55">
        <v>2356200</v>
      </c>
      <c r="H47" s="56">
        <f t="shared" si="0"/>
        <v>2356200</v>
      </c>
      <c r="I47" s="57">
        <v>2261000</v>
      </c>
      <c r="J47" s="58">
        <f t="shared" si="1"/>
        <v>2261000</v>
      </c>
      <c r="K47" s="55">
        <v>2522800.0000000005</v>
      </c>
      <c r="L47" s="56">
        <f t="shared" si="2"/>
        <v>2522800.0000000005</v>
      </c>
      <c r="M47" s="59">
        <f t="shared" si="3"/>
        <v>2261000</v>
      </c>
      <c r="N47" s="59">
        <f t="shared" si="4"/>
        <v>2380000</v>
      </c>
      <c r="O47" s="59">
        <f t="shared" si="5"/>
        <v>2522800.0000000005</v>
      </c>
    </row>
    <row r="48" spans="1:15" s="48" customFormat="1" ht="138">
      <c r="A48" s="52">
        <v>39</v>
      </c>
      <c r="B48" s="53" t="s">
        <v>97</v>
      </c>
      <c r="C48" s="23" t="s">
        <v>95</v>
      </c>
      <c r="D48" s="37" t="s">
        <v>3</v>
      </c>
      <c r="E48" s="54">
        <v>1</v>
      </c>
      <c r="F48" s="54">
        <v>1</v>
      </c>
      <c r="G48" s="55">
        <v>1184050</v>
      </c>
      <c r="H48" s="56">
        <f t="shared" si="0"/>
        <v>1184050</v>
      </c>
      <c r="I48" s="57">
        <v>1160250</v>
      </c>
      <c r="J48" s="58">
        <f t="shared" si="1"/>
        <v>1160250</v>
      </c>
      <c r="K48" s="55">
        <v>1243550.0000000002</v>
      </c>
      <c r="L48" s="56">
        <f t="shared" si="2"/>
        <v>1243550.0000000002</v>
      </c>
      <c r="M48" s="59">
        <f t="shared" si="3"/>
        <v>1160250</v>
      </c>
      <c r="N48" s="59">
        <f t="shared" si="4"/>
        <v>1195950</v>
      </c>
      <c r="O48" s="59">
        <f t="shared" si="5"/>
        <v>1243550.0000000002</v>
      </c>
    </row>
    <row r="49" spans="1:15" s="48" customFormat="1" ht="138">
      <c r="A49" s="52">
        <v>40</v>
      </c>
      <c r="B49" s="53" t="s">
        <v>35</v>
      </c>
      <c r="C49" s="23" t="s">
        <v>41</v>
      </c>
      <c r="D49" s="37" t="s">
        <v>3</v>
      </c>
      <c r="E49" s="54">
        <v>1</v>
      </c>
      <c r="F49" s="54">
        <v>1</v>
      </c>
      <c r="G49" s="61">
        <v>39865</v>
      </c>
      <c r="H49" s="56">
        <f t="shared" si="0"/>
        <v>39865</v>
      </c>
      <c r="I49" s="62">
        <v>38436.999999999993</v>
      </c>
      <c r="J49" s="58">
        <f t="shared" si="1"/>
        <v>38436.999999999993</v>
      </c>
      <c r="K49" s="63">
        <v>41650</v>
      </c>
      <c r="L49" s="56">
        <f t="shared" si="2"/>
        <v>41650</v>
      </c>
      <c r="M49" s="59">
        <f t="shared" si="3"/>
        <v>38436.999999999993</v>
      </c>
      <c r="N49" s="59">
        <f t="shared" si="4"/>
        <v>39984</v>
      </c>
      <c r="O49" s="59">
        <f t="shared" si="5"/>
        <v>41650</v>
      </c>
    </row>
    <row r="50" spans="1:15" s="48" customFormat="1" ht="15.6">
      <c r="A50" s="52">
        <v>41</v>
      </c>
      <c r="B50" s="53" t="s">
        <v>24</v>
      </c>
      <c r="C50" s="23" t="s">
        <v>25</v>
      </c>
      <c r="D50" s="37" t="s">
        <v>3</v>
      </c>
      <c r="E50" s="54">
        <v>1</v>
      </c>
      <c r="F50" s="54">
        <v>1</v>
      </c>
      <c r="G50" s="61">
        <v>138040</v>
      </c>
      <c r="H50" s="56">
        <f t="shared" si="0"/>
        <v>138040</v>
      </c>
      <c r="I50" s="62">
        <v>136850</v>
      </c>
      <c r="J50" s="58">
        <f t="shared" si="1"/>
        <v>136850</v>
      </c>
      <c r="K50" s="63">
        <v>140823.02340001415</v>
      </c>
      <c r="L50" s="56">
        <f t="shared" si="2"/>
        <v>140823.02340001415</v>
      </c>
      <c r="M50" s="59">
        <f t="shared" si="3"/>
        <v>136850</v>
      </c>
      <c r="N50" s="59">
        <f t="shared" si="4"/>
        <v>138571.00780000471</v>
      </c>
      <c r="O50" s="59">
        <f t="shared" si="5"/>
        <v>140823.02340001415</v>
      </c>
    </row>
    <row r="51" spans="1:15" ht="21" customHeight="1">
      <c r="A51" s="99" t="s">
        <v>160</v>
      </c>
      <c r="B51" s="100"/>
      <c r="C51" s="100"/>
      <c r="D51" s="100"/>
      <c r="E51" s="100"/>
      <c r="F51" s="101"/>
      <c r="G51" s="64"/>
      <c r="H51" s="65">
        <f>SUM(H49:H50)</f>
        <v>177905</v>
      </c>
      <c r="I51" s="66"/>
      <c r="J51" s="66">
        <f>SUM(J49:J50)</f>
        <v>175287</v>
      </c>
      <c r="K51" s="66"/>
      <c r="L51" s="66">
        <f>SUM(L10:L50)</f>
        <v>61064376.097300015</v>
      </c>
      <c r="M51" s="67">
        <f>SUM(M10:M50)</f>
        <v>57456203.002700001</v>
      </c>
      <c r="N51" s="67">
        <f>SUM(N10:N50)</f>
        <v>59066052.000000007</v>
      </c>
      <c r="O51" s="67">
        <f>SUM(O10:O50)</f>
        <v>61064614.097300015</v>
      </c>
    </row>
    <row r="52" spans="1:15" ht="15" customHeight="1">
      <c r="A52" s="102" t="s">
        <v>130</v>
      </c>
      <c r="B52" s="102"/>
      <c r="C52" s="102"/>
      <c r="D52" s="68"/>
      <c r="E52" s="68"/>
      <c r="F52" s="68"/>
      <c r="G52" s="69"/>
      <c r="H52" s="70"/>
      <c r="I52" s="69"/>
      <c r="J52" s="69"/>
      <c r="K52" s="69"/>
      <c r="L52" s="69"/>
      <c r="M52" s="71"/>
      <c r="N52" s="71"/>
      <c r="O52" s="71"/>
    </row>
    <row r="53" spans="1:15" ht="15" customHeight="1">
      <c r="A53" s="103"/>
      <c r="B53" s="103"/>
      <c r="C53" s="103"/>
      <c r="D53" s="46"/>
      <c r="E53" s="46"/>
      <c r="F53" s="46"/>
      <c r="G53" s="46"/>
      <c r="H53" s="46"/>
      <c r="I53" s="46"/>
      <c r="J53" s="46"/>
      <c r="K53" s="46"/>
      <c r="L53" s="46"/>
      <c r="M53" s="46"/>
      <c r="N53" s="46"/>
      <c r="O53" s="46"/>
    </row>
    <row r="54" spans="1:15" ht="15" customHeight="1">
      <c r="A54" s="103"/>
      <c r="B54" s="103"/>
      <c r="C54" s="103"/>
      <c r="D54" s="46"/>
      <c r="E54" s="46"/>
      <c r="F54" s="46"/>
      <c r="G54" s="46"/>
      <c r="H54" s="46"/>
      <c r="I54" s="46"/>
      <c r="J54" s="46"/>
      <c r="K54" s="46"/>
      <c r="L54" s="46"/>
      <c r="M54" s="46"/>
      <c r="N54" s="46"/>
      <c r="O54" s="46"/>
    </row>
    <row r="55" spans="1:15" ht="74.400000000000006" customHeight="1">
      <c r="A55" s="103"/>
      <c r="B55" s="103"/>
      <c r="C55" s="103"/>
      <c r="H55" s="46"/>
      <c r="I55" s="46"/>
      <c r="J55" s="46"/>
      <c r="K55" s="46"/>
      <c r="L55" s="46"/>
      <c r="M55" s="46"/>
      <c r="N55" s="46"/>
      <c r="O55" s="46"/>
    </row>
    <row r="56" spans="1:15" ht="15" customHeight="1">
      <c r="A56" s="104" t="s">
        <v>161</v>
      </c>
      <c r="B56" s="104"/>
      <c r="C56" s="104"/>
      <c r="D56" s="104"/>
      <c r="E56" s="104"/>
      <c r="F56" s="104"/>
      <c r="G56" s="104"/>
      <c r="H56" s="104"/>
      <c r="I56" s="104"/>
      <c r="J56" s="104"/>
      <c r="K56" s="104"/>
      <c r="L56" s="104"/>
      <c r="M56" s="104"/>
      <c r="N56" s="104"/>
      <c r="O56" s="104"/>
    </row>
    <row r="57" spans="1:15" ht="15" customHeight="1">
      <c r="A57" s="105" t="s">
        <v>131</v>
      </c>
      <c r="B57" s="105"/>
      <c r="C57" s="105"/>
      <c r="D57" s="105"/>
      <c r="E57" s="105"/>
      <c r="F57" s="105"/>
      <c r="G57" s="105"/>
      <c r="H57" s="105"/>
      <c r="I57" s="105"/>
      <c r="J57" s="105"/>
      <c r="K57" s="105"/>
      <c r="L57" s="105"/>
      <c r="M57" s="105"/>
      <c r="N57" s="105"/>
      <c r="O57" s="105"/>
    </row>
    <row r="58" spans="1:15" ht="15" customHeight="1">
      <c r="A58" t="s">
        <v>132</v>
      </c>
      <c r="G58" s="47"/>
      <c r="H58" s="47"/>
      <c r="I58" s="47"/>
      <c r="J58" s="47"/>
      <c r="K58" s="47"/>
      <c r="L58" s="47"/>
      <c r="M58" s="47"/>
      <c r="N58" s="47"/>
      <c r="O58" s="47"/>
    </row>
    <row r="59" spans="1:15" ht="15" customHeight="1">
      <c r="A59" s="79" t="s">
        <v>134</v>
      </c>
      <c r="B59" s="79"/>
      <c r="M59" t="s">
        <v>133</v>
      </c>
    </row>
    <row r="60" spans="1:15" ht="15" customHeight="1">
      <c r="A60" s="74" t="s">
        <v>135</v>
      </c>
      <c r="B60" s="74"/>
      <c r="M60" s="79" t="s">
        <v>162</v>
      </c>
      <c r="N60" s="79"/>
    </row>
    <row r="61" spans="1:15" ht="15" customHeight="1">
      <c r="A61" s="74" t="s">
        <v>136</v>
      </c>
      <c r="B61" s="74"/>
      <c r="M61" s="74" t="s">
        <v>135</v>
      </c>
      <c r="N61" s="74"/>
    </row>
    <row r="62" spans="1:15" ht="15" customHeight="1">
      <c r="M62" t="s">
        <v>136</v>
      </c>
    </row>
    <row r="63" spans="1:15" ht="15" customHeight="1"/>
    <row r="64" spans="1:15" ht="15" customHeight="1"/>
    <row r="65" spans="16:20" ht="15" customHeight="1"/>
    <row r="66" spans="16:20" ht="15" customHeight="1"/>
    <row r="67" spans="16:20" ht="15" customHeight="1"/>
    <row r="68" spans="16:20" ht="15" customHeight="1"/>
    <row r="69" spans="16:20" ht="15" customHeight="1"/>
    <row r="70" spans="16:20" ht="15" customHeight="1"/>
    <row r="71" spans="16:20" ht="15" customHeight="1"/>
    <row r="72" spans="16:20" ht="15" customHeight="1"/>
    <row r="73" spans="16:20" ht="15" customHeight="1"/>
    <row r="74" spans="16:20" ht="15" customHeight="1"/>
    <row r="75" spans="16:20" ht="15.6" customHeight="1"/>
    <row r="79" spans="16:20" ht="15.6" customHeight="1">
      <c r="P79" s="72"/>
      <c r="Q79" s="73" t="str">
        <f>G6</f>
        <v>SIS GRUPO EMPRESARIAL S.A.S.</v>
      </c>
      <c r="R79" s="45" t="str">
        <f>K6</f>
        <v>SUMINISTROS SL Y/O CHARLYS JAVIER GOMEZ REYES</v>
      </c>
      <c r="S79" s="45" t="e">
        <f>#REF!</f>
        <v>#REF!</v>
      </c>
      <c r="T79" s="45"/>
    </row>
    <row r="80" spans="16:20" ht="24" customHeight="1">
      <c r="Q80" s="73">
        <f>H51</f>
        <v>177905</v>
      </c>
      <c r="R80" s="73">
        <f>L51</f>
        <v>61064376.097300015</v>
      </c>
      <c r="S80" s="73" t="e">
        <f>#REF!</f>
        <v>#REF!</v>
      </c>
      <c r="T80" s="45"/>
    </row>
    <row r="81" spans="17:20" ht="15.6" customHeight="1">
      <c r="Q81" s="45"/>
      <c r="R81" s="45"/>
      <c r="S81" s="45"/>
      <c r="T81" s="45"/>
    </row>
    <row r="82" spans="17:20" ht="15.6" customHeight="1">
      <c r="Q82" s="45"/>
      <c r="R82" s="45"/>
      <c r="S82" s="45"/>
      <c r="T82" s="45"/>
    </row>
    <row r="83" spans="17:20" ht="15.6" customHeight="1">
      <c r="Q83" s="45"/>
      <c r="R83" s="45"/>
      <c r="S83" s="45"/>
      <c r="T83" s="45"/>
    </row>
    <row r="84" spans="17:20" ht="15.6" customHeight="1">
      <c r="Q84" s="45" t="str">
        <f>M6</f>
        <v>MÍNIMO</v>
      </c>
      <c r="R84" s="45" t="str">
        <f>N6</f>
        <v>PROMEDIO</v>
      </c>
      <c r="S84" s="45" t="str">
        <f>O6</f>
        <v>MÁXIMO</v>
      </c>
      <c r="T84" s="45"/>
    </row>
    <row r="85" spans="17:20" ht="15.6" customHeight="1">
      <c r="Q85" s="73">
        <f>M51</f>
        <v>57456203.002700001</v>
      </c>
      <c r="R85" s="73">
        <f>N51</f>
        <v>59066052.000000007</v>
      </c>
      <c r="S85" s="73">
        <f>O51</f>
        <v>61064614.097300015</v>
      </c>
      <c r="T85" s="45"/>
    </row>
  </sheetData>
  <mergeCells count="35">
    <mergeCell ref="M61:N61"/>
    <mergeCell ref="M6:M9"/>
    <mergeCell ref="N6:N9"/>
    <mergeCell ref="O6:O9"/>
    <mergeCell ref="G7:H7"/>
    <mergeCell ref="I7:J7"/>
    <mergeCell ref="K7:L7"/>
    <mergeCell ref="G8:G9"/>
    <mergeCell ref="H8:H9"/>
    <mergeCell ref="I8:I9"/>
    <mergeCell ref="J8:J9"/>
    <mergeCell ref="K8:K9"/>
    <mergeCell ref="L8:L9"/>
    <mergeCell ref="M60:N60"/>
    <mergeCell ref="A1:O1"/>
    <mergeCell ref="A2:O2"/>
    <mergeCell ref="A3:O3"/>
    <mergeCell ref="A4:O4"/>
    <mergeCell ref="A5:O5"/>
    <mergeCell ref="E6:E9"/>
    <mergeCell ref="F6:F9"/>
    <mergeCell ref="G6:H6"/>
    <mergeCell ref="I6:J6"/>
    <mergeCell ref="K6:L6"/>
    <mergeCell ref="A51:F51"/>
    <mergeCell ref="A52:C55"/>
    <mergeCell ref="A56:O56"/>
    <mergeCell ref="A57:O57"/>
    <mergeCell ref="A59:B59"/>
    <mergeCell ref="A61:B61"/>
    <mergeCell ref="A6:A9"/>
    <mergeCell ref="B6:B9"/>
    <mergeCell ref="C6:C9"/>
    <mergeCell ref="D6:D9"/>
    <mergeCell ref="A60:B60"/>
  </mergeCells>
  <conditionalFormatting sqref="M51">
    <cfRule type="iconSet" priority="2">
      <iconSet iconSet="3Arrows">
        <cfvo type="percent" val="0"/>
        <cfvo type="percent" val="33"/>
        <cfvo type="percent" val="67"/>
      </iconSet>
    </cfRule>
  </conditionalFormatting>
  <conditionalFormatting sqref="M51:P51">
    <cfRule type="iconSet" priority="1">
      <iconSet iconSet="3Arrows">
        <cfvo type="percent" val="0"/>
        <cfvo type="percent" val="33"/>
        <cfvo type="percent" val="67"/>
      </iconSet>
    </cfRule>
  </conditionalFormatting>
  <conditionalFormatting sqref="N51:O51">
    <cfRule type="iconSet" priority="3">
      <iconSet iconSet="3Arrows">
        <cfvo type="percent" val="0"/>
        <cfvo type="percent" val="33"/>
        <cfvo type="percent" val="67"/>
      </iconSet>
    </cfRule>
  </conditionalFormatting>
  <dataValidations disablePrompts="1" count="1">
    <dataValidation type="list" allowBlank="1" showInputMessage="1" showErrorMessage="1" sqref="I20:I59">
      <formula1>#REF!</formula1>
    </dataValidation>
  </dataValidations>
  <pageMargins left="0.70866141732283472" right="0.70866141732283472" top="0.74803149606299213" bottom="0.74803149606299213" header="0.31496062992125984" footer="0.31496062992125984"/>
  <pageSetup scale="32" fitToHeight="0" orientation="portrait" r:id="rId1"/>
  <headerFooter differentFirst="1">
    <oddHeader xml:space="preserve">&amp;LPLAN DE NECESIDADES No.2023534016686543 QUE EMITE EL COMANDO BATALLÓN DE INGENIEROS DE CONSTRUCCIONES Ni 50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A10" zoomScale="80" zoomScaleNormal="80" workbookViewId="0">
      <selection activeCell="K16" sqref="K16"/>
    </sheetView>
  </sheetViews>
  <sheetFormatPr baseColWidth="10" defaultRowHeight="14.4"/>
  <cols>
    <col min="2" max="2" width="20.44140625" customWidth="1"/>
    <col min="3" max="3" width="57.6640625" customWidth="1"/>
    <col min="4" max="4" width="19.6640625" customWidth="1"/>
    <col min="5" max="5" width="15.109375" customWidth="1"/>
    <col min="6" max="6" width="16.44140625" customWidth="1"/>
    <col min="7" max="7" width="19.6640625" customWidth="1"/>
    <col min="8" max="8" width="22" customWidth="1"/>
  </cols>
  <sheetData>
    <row r="1" spans="1:8">
      <c r="A1" s="111"/>
      <c r="B1" s="5"/>
      <c r="C1" s="112" t="s">
        <v>1</v>
      </c>
      <c r="D1" s="112"/>
      <c r="E1" s="112"/>
      <c r="F1" s="112"/>
      <c r="G1" s="112"/>
      <c r="H1" s="112"/>
    </row>
    <row r="2" spans="1:8">
      <c r="A2" s="111"/>
      <c r="B2" s="5"/>
      <c r="C2" s="112"/>
      <c r="D2" s="112"/>
      <c r="E2" s="112"/>
      <c r="F2" s="112"/>
      <c r="G2" s="112"/>
      <c r="H2" s="112"/>
    </row>
    <row r="3" spans="1:8">
      <c r="A3" s="111"/>
      <c r="B3" s="5"/>
      <c r="C3" s="112"/>
      <c r="D3" s="112"/>
      <c r="E3" s="112"/>
      <c r="F3" s="112"/>
      <c r="G3" s="112"/>
      <c r="H3" s="112"/>
    </row>
    <row r="4" spans="1:8" ht="20.399999999999999">
      <c r="A4" s="111"/>
      <c r="B4" s="5"/>
      <c r="C4" s="113" t="s">
        <v>72</v>
      </c>
      <c r="D4" s="113"/>
      <c r="E4" s="113"/>
      <c r="F4" s="113"/>
      <c r="G4" s="113"/>
      <c r="H4" s="113"/>
    </row>
    <row r="5" spans="1:8" ht="20.399999999999999">
      <c r="A5" s="111"/>
      <c r="B5" s="5"/>
      <c r="C5" s="112" t="s">
        <v>73</v>
      </c>
      <c r="D5" s="112"/>
      <c r="E5" s="112"/>
      <c r="F5" s="112"/>
      <c r="G5" s="112"/>
      <c r="H5" s="112"/>
    </row>
    <row r="6" spans="1:8" ht="45.75" customHeight="1">
      <c r="A6" s="114" t="s">
        <v>67</v>
      </c>
      <c r="B6" s="114"/>
      <c r="C6" s="114"/>
      <c r="D6" s="114"/>
      <c r="E6" s="114"/>
      <c r="F6" s="114"/>
      <c r="G6" s="114"/>
      <c r="H6" s="114"/>
    </row>
    <row r="7" spans="1:8" ht="20.25" customHeight="1">
      <c r="A7" s="114" t="s">
        <v>101</v>
      </c>
      <c r="B7" s="114"/>
      <c r="C7" s="114"/>
      <c r="D7" s="114"/>
      <c r="E7" s="114"/>
      <c r="F7" s="114"/>
      <c r="G7" s="114"/>
      <c r="H7" s="114"/>
    </row>
    <row r="8" spans="1:8" ht="27.6">
      <c r="A8" s="6" t="s">
        <v>74</v>
      </c>
      <c r="B8" s="6" t="s">
        <v>108</v>
      </c>
      <c r="C8" s="6" t="s">
        <v>75</v>
      </c>
      <c r="D8" s="6" t="s">
        <v>76</v>
      </c>
      <c r="E8" s="6" t="s">
        <v>3</v>
      </c>
      <c r="F8" s="6" t="s">
        <v>77</v>
      </c>
      <c r="G8" s="6" t="s">
        <v>78</v>
      </c>
      <c r="H8" s="6" t="s">
        <v>0</v>
      </c>
    </row>
    <row r="9" spans="1:8" ht="76.2" customHeight="1">
      <c r="A9" s="7">
        <v>1</v>
      </c>
      <c r="B9" s="12" t="s">
        <v>4</v>
      </c>
      <c r="C9" s="9" t="s">
        <v>55</v>
      </c>
      <c r="D9" s="10" t="s">
        <v>64</v>
      </c>
      <c r="E9" s="39">
        <v>1</v>
      </c>
      <c r="F9" s="10">
        <v>1</v>
      </c>
      <c r="G9" s="3">
        <f>'ESTUDIO DE MERCADO'!M17</f>
        <v>4641000</v>
      </c>
      <c r="H9" s="40">
        <f>G9*F9</f>
        <v>4641000</v>
      </c>
    </row>
    <row r="10" spans="1:8" ht="71.25" customHeight="1">
      <c r="A10" s="7">
        <v>2</v>
      </c>
      <c r="B10" s="12" t="s">
        <v>37</v>
      </c>
      <c r="C10" s="9" t="s">
        <v>71</v>
      </c>
      <c r="D10" s="10" t="s">
        <v>64</v>
      </c>
      <c r="E10" s="39">
        <v>1</v>
      </c>
      <c r="F10" s="10">
        <v>1</v>
      </c>
      <c r="G10" s="3">
        <f>'ESTUDIO DE MERCADO'!M23</f>
        <v>1999000.0000000002</v>
      </c>
      <c r="H10" s="40">
        <f t="shared" ref="H10:H16" si="0">G10*F10</f>
        <v>1999000.0000000002</v>
      </c>
    </row>
    <row r="11" spans="1:8" ht="114" customHeight="1">
      <c r="A11" s="7">
        <v>3</v>
      </c>
      <c r="B11" s="12" t="s">
        <v>36</v>
      </c>
      <c r="C11" s="9" t="s">
        <v>83</v>
      </c>
      <c r="D11" s="10" t="s">
        <v>63</v>
      </c>
      <c r="E11" s="39">
        <v>1</v>
      </c>
      <c r="F11" s="10">
        <v>1</v>
      </c>
      <c r="G11" s="3">
        <f>'ESTUDIO DE MERCADO'!M25</f>
        <v>1666000</v>
      </c>
      <c r="H11" s="40">
        <f t="shared" si="0"/>
        <v>1666000</v>
      </c>
    </row>
    <row r="12" spans="1:8" ht="61.5" customHeight="1">
      <c r="A12" s="7">
        <v>4</v>
      </c>
      <c r="B12" s="12" t="s">
        <v>6</v>
      </c>
      <c r="C12" s="9" t="s">
        <v>58</v>
      </c>
      <c r="D12" s="10" t="s">
        <v>63</v>
      </c>
      <c r="E12" s="39">
        <v>1</v>
      </c>
      <c r="F12" s="10">
        <v>80</v>
      </c>
      <c r="G12" s="3">
        <f>'ESTUDIO DE MERCADO'!M39</f>
        <v>178500</v>
      </c>
      <c r="H12" s="40">
        <f t="shared" si="0"/>
        <v>14280000</v>
      </c>
    </row>
    <row r="13" spans="1:8" ht="75.75" customHeight="1">
      <c r="A13" s="7">
        <v>5</v>
      </c>
      <c r="B13" s="12" t="s">
        <v>109</v>
      </c>
      <c r="C13" s="9" t="s">
        <v>110</v>
      </c>
      <c r="D13" s="10" t="s">
        <v>64</v>
      </c>
      <c r="E13" s="39">
        <v>1</v>
      </c>
      <c r="F13" s="10">
        <v>1</v>
      </c>
      <c r="G13" s="3">
        <f>'ESTUDIO DE MERCADO'!M27</f>
        <v>755650</v>
      </c>
      <c r="H13" s="40">
        <f t="shared" si="0"/>
        <v>755650</v>
      </c>
    </row>
    <row r="14" spans="1:8" ht="40.799999999999997">
      <c r="A14" s="7">
        <v>7</v>
      </c>
      <c r="B14" s="12" t="s">
        <v>82</v>
      </c>
      <c r="C14" s="9" t="s">
        <v>80</v>
      </c>
      <c r="D14" s="10" t="s">
        <v>63</v>
      </c>
      <c r="E14" s="39">
        <v>1</v>
      </c>
      <c r="F14" s="10">
        <v>1</v>
      </c>
      <c r="G14" s="3">
        <f>'ESTUDIO DE MERCADO'!M29</f>
        <v>1606500</v>
      </c>
      <c r="H14" s="40">
        <f t="shared" si="0"/>
        <v>1606500</v>
      </c>
    </row>
    <row r="15" spans="1:8" ht="54" customHeight="1">
      <c r="A15" s="7">
        <v>8</v>
      </c>
      <c r="B15" s="12" t="s">
        <v>51</v>
      </c>
      <c r="C15" s="9" t="s">
        <v>52</v>
      </c>
      <c r="D15" s="10" t="s">
        <v>63</v>
      </c>
      <c r="E15" s="39">
        <v>1</v>
      </c>
      <c r="F15" s="10">
        <v>350</v>
      </c>
      <c r="G15" s="3">
        <f>'ESTUDIO DE MERCADO'!M45</f>
        <v>8925</v>
      </c>
      <c r="H15" s="40">
        <f t="shared" si="0"/>
        <v>3123750</v>
      </c>
    </row>
    <row r="16" spans="1:8" ht="57.75" customHeight="1">
      <c r="A16" s="7">
        <v>9</v>
      </c>
      <c r="B16" s="12" t="s">
        <v>65</v>
      </c>
      <c r="C16" s="9" t="s">
        <v>86</v>
      </c>
      <c r="D16" s="10" t="s">
        <v>63</v>
      </c>
      <c r="E16" s="39">
        <v>1</v>
      </c>
      <c r="F16" s="10">
        <v>350</v>
      </c>
      <c r="G16" s="3">
        <f>'ESTUDIO DE MERCADO'!M42</f>
        <v>11900</v>
      </c>
      <c r="H16" s="40">
        <f t="shared" si="0"/>
        <v>4165000</v>
      </c>
    </row>
    <row r="17" spans="1:8" ht="15">
      <c r="A17" s="109" t="s">
        <v>79</v>
      </c>
      <c r="B17" s="109"/>
      <c r="C17" s="109"/>
      <c r="D17" s="109"/>
      <c r="E17" s="109"/>
      <c r="F17" s="109"/>
      <c r="G17" s="109"/>
      <c r="H17" s="8">
        <f>SUM(H9:H16)</f>
        <v>32236900</v>
      </c>
    </row>
    <row r="18" spans="1:8" ht="34.5" customHeight="1">
      <c r="A18" s="110" t="s">
        <v>84</v>
      </c>
      <c r="B18" s="110"/>
      <c r="C18" s="110"/>
      <c r="D18" s="110"/>
      <c r="E18" s="110"/>
      <c r="F18" s="110"/>
      <c r="G18" s="110"/>
      <c r="H18" s="110"/>
    </row>
  </sheetData>
  <mergeCells count="8">
    <mergeCell ref="A17:G17"/>
    <mergeCell ref="A18:H18"/>
    <mergeCell ref="A1:A5"/>
    <mergeCell ref="C1:H3"/>
    <mergeCell ref="C4:H4"/>
    <mergeCell ref="C5:H5"/>
    <mergeCell ref="A6:H6"/>
    <mergeCell ref="A7:H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opLeftCell="A10" zoomScale="80" zoomScaleNormal="80" workbookViewId="0">
      <selection activeCell="M15" sqref="M15"/>
    </sheetView>
  </sheetViews>
  <sheetFormatPr baseColWidth="10" defaultRowHeight="14.4"/>
  <cols>
    <col min="2" max="2" width="19.44140625" customWidth="1"/>
    <col min="3" max="3" width="69.33203125" customWidth="1"/>
    <col min="4" max="4" width="19.6640625" customWidth="1"/>
    <col min="5" max="5" width="15.109375" customWidth="1"/>
    <col min="6" max="6" width="16.44140625" customWidth="1"/>
    <col min="7" max="7" width="19.6640625" customWidth="1"/>
    <col min="8" max="8" width="22" customWidth="1"/>
  </cols>
  <sheetData>
    <row r="1" spans="1:8">
      <c r="A1" s="111"/>
      <c r="B1" s="5"/>
      <c r="C1" s="112" t="s">
        <v>1</v>
      </c>
      <c r="D1" s="112"/>
      <c r="E1" s="112"/>
      <c r="F1" s="112"/>
      <c r="G1" s="112"/>
      <c r="H1" s="112"/>
    </row>
    <row r="2" spans="1:8">
      <c r="A2" s="111"/>
      <c r="B2" s="5"/>
      <c r="C2" s="112"/>
      <c r="D2" s="112"/>
      <c r="E2" s="112"/>
      <c r="F2" s="112"/>
      <c r="G2" s="112"/>
      <c r="H2" s="112"/>
    </row>
    <row r="3" spans="1:8">
      <c r="A3" s="111"/>
      <c r="B3" s="5"/>
      <c r="C3" s="112"/>
      <c r="D3" s="112"/>
      <c r="E3" s="112"/>
      <c r="F3" s="112"/>
      <c r="G3" s="112"/>
      <c r="H3" s="112"/>
    </row>
    <row r="4" spans="1:8" ht="20.399999999999999">
      <c r="A4" s="111"/>
      <c r="B4" s="5"/>
      <c r="C4" s="113" t="s">
        <v>72</v>
      </c>
      <c r="D4" s="113"/>
      <c r="E4" s="113"/>
      <c r="F4" s="113"/>
      <c r="G4" s="113"/>
      <c r="H4" s="113"/>
    </row>
    <row r="5" spans="1:8" ht="20.399999999999999">
      <c r="A5" s="111"/>
      <c r="B5" s="5"/>
      <c r="C5" s="112" t="s">
        <v>73</v>
      </c>
      <c r="D5" s="112"/>
      <c r="E5" s="112"/>
      <c r="F5" s="112"/>
      <c r="G5" s="112"/>
      <c r="H5" s="112"/>
    </row>
    <row r="6" spans="1:8" ht="45.75" customHeight="1">
      <c r="A6" s="114" t="s">
        <v>67</v>
      </c>
      <c r="B6" s="114"/>
      <c r="C6" s="114"/>
      <c r="D6" s="114"/>
      <c r="E6" s="114"/>
      <c r="F6" s="114"/>
      <c r="G6" s="114"/>
      <c r="H6" s="114"/>
    </row>
    <row r="7" spans="1:8" ht="20.25" customHeight="1">
      <c r="A7" s="114" t="s">
        <v>102</v>
      </c>
      <c r="B7" s="114"/>
      <c r="C7" s="114"/>
      <c r="D7" s="114"/>
      <c r="E7" s="114"/>
      <c r="F7" s="114"/>
      <c r="G7" s="114"/>
      <c r="H7" s="114"/>
    </row>
    <row r="8" spans="1:8" ht="27.6">
      <c r="A8" s="6" t="s">
        <v>74</v>
      </c>
      <c r="B8" s="6" t="s">
        <v>108</v>
      </c>
      <c r="C8" s="6" t="s">
        <v>75</v>
      </c>
      <c r="D8" s="6" t="s">
        <v>76</v>
      </c>
      <c r="E8" s="6" t="s">
        <v>3</v>
      </c>
      <c r="F8" s="6" t="s">
        <v>77</v>
      </c>
      <c r="G8" s="6" t="s">
        <v>78</v>
      </c>
      <c r="H8" s="6" t="s">
        <v>0</v>
      </c>
    </row>
    <row r="9" spans="1:8" ht="111" customHeight="1">
      <c r="A9" s="7">
        <v>1</v>
      </c>
      <c r="B9" s="12" t="s">
        <v>4</v>
      </c>
      <c r="C9" s="38" t="s">
        <v>55</v>
      </c>
      <c r="D9" s="10" t="s">
        <v>64</v>
      </c>
      <c r="E9" s="39">
        <v>1</v>
      </c>
      <c r="F9" s="10">
        <v>1</v>
      </c>
      <c r="G9" s="3">
        <f>'ESTUDIO DE MERCADO'!M17</f>
        <v>4641000</v>
      </c>
      <c r="H9" s="40">
        <f>G9*F9</f>
        <v>4641000</v>
      </c>
    </row>
    <row r="10" spans="1:8" ht="71.25" customHeight="1">
      <c r="A10" s="7">
        <v>2</v>
      </c>
      <c r="B10" s="12" t="s">
        <v>36</v>
      </c>
      <c r="C10" s="38" t="s">
        <v>83</v>
      </c>
      <c r="D10" s="10" t="s">
        <v>63</v>
      </c>
      <c r="E10" s="39">
        <v>1</v>
      </c>
      <c r="F10" s="10">
        <v>1</v>
      </c>
      <c r="G10" s="3">
        <f>'ESTUDIO DE MERCADO'!M25</f>
        <v>1666000</v>
      </c>
      <c r="H10" s="40">
        <f t="shared" ref="H10:H11" si="0">G10*F10</f>
        <v>1666000</v>
      </c>
    </row>
    <row r="11" spans="1:8" ht="71.25" customHeight="1">
      <c r="A11" s="7">
        <v>3</v>
      </c>
      <c r="B11" s="12" t="s">
        <v>37</v>
      </c>
      <c r="C11" s="38" t="s">
        <v>71</v>
      </c>
      <c r="D11" s="10" t="s">
        <v>64</v>
      </c>
      <c r="E11" s="39">
        <v>1</v>
      </c>
      <c r="F11" s="10">
        <v>1</v>
      </c>
      <c r="G11" s="3">
        <f>'ESTUDIO DE MERCADO'!M23</f>
        <v>1999000.0000000002</v>
      </c>
      <c r="H11" s="40">
        <f t="shared" si="0"/>
        <v>1999000.0000000002</v>
      </c>
    </row>
    <row r="12" spans="1:8" ht="61.5" customHeight="1">
      <c r="A12" s="7">
        <v>4</v>
      </c>
      <c r="B12" s="12" t="s">
        <v>8</v>
      </c>
      <c r="C12" s="9" t="s">
        <v>56</v>
      </c>
      <c r="D12" s="10" t="s">
        <v>63</v>
      </c>
      <c r="E12" s="39">
        <v>1</v>
      </c>
      <c r="F12" s="10">
        <v>140</v>
      </c>
      <c r="G12" s="3">
        <f>'ESTUDIO DE MERCADO'!M33</f>
        <v>8211</v>
      </c>
      <c r="H12" s="40">
        <f t="shared" ref="H12:H15" si="1">G12*F12</f>
        <v>1149540</v>
      </c>
    </row>
    <row r="13" spans="1:8" ht="53.25" customHeight="1">
      <c r="A13" s="7">
        <v>6</v>
      </c>
      <c r="B13" s="12" t="s">
        <v>109</v>
      </c>
      <c r="C13" s="38" t="s">
        <v>110</v>
      </c>
      <c r="D13" s="10" t="s">
        <v>64</v>
      </c>
      <c r="E13" s="39">
        <v>1</v>
      </c>
      <c r="F13" s="10">
        <v>1</v>
      </c>
      <c r="G13" s="3">
        <f>'ESTUDIO DE MERCADO'!M27</f>
        <v>755650</v>
      </c>
      <c r="H13" s="40">
        <f t="shared" si="1"/>
        <v>755650</v>
      </c>
    </row>
    <row r="14" spans="1:8" ht="91.8">
      <c r="A14" s="7">
        <v>7</v>
      </c>
      <c r="B14" s="12" t="s">
        <v>65</v>
      </c>
      <c r="C14" s="9" t="s">
        <v>86</v>
      </c>
      <c r="D14" s="10" t="s">
        <v>63</v>
      </c>
      <c r="E14" s="39">
        <v>1</v>
      </c>
      <c r="F14" s="10">
        <v>140</v>
      </c>
      <c r="G14" s="3">
        <f>'ESTUDIO DE MERCADO'!M42</f>
        <v>11900</v>
      </c>
      <c r="H14" s="40">
        <f t="shared" si="1"/>
        <v>1666000</v>
      </c>
    </row>
    <row r="15" spans="1:8" ht="57.75" customHeight="1">
      <c r="A15" s="7">
        <v>8</v>
      </c>
      <c r="B15" s="12" t="s">
        <v>82</v>
      </c>
      <c r="C15" s="38" t="s">
        <v>81</v>
      </c>
      <c r="D15" s="10" t="s">
        <v>63</v>
      </c>
      <c r="E15" s="39">
        <v>1</v>
      </c>
      <c r="F15" s="10">
        <v>1</v>
      </c>
      <c r="G15" s="3">
        <f>'ESTUDIO DE MERCADO'!M30</f>
        <v>815150</v>
      </c>
      <c r="H15" s="40">
        <f t="shared" si="1"/>
        <v>815150</v>
      </c>
    </row>
    <row r="16" spans="1:8" ht="15">
      <c r="A16" s="109" t="s">
        <v>79</v>
      </c>
      <c r="B16" s="109"/>
      <c r="C16" s="109"/>
      <c r="D16" s="109"/>
      <c r="E16" s="109"/>
      <c r="F16" s="109"/>
      <c r="G16" s="109"/>
      <c r="H16" s="8">
        <f>SUM(H9:H15)</f>
        <v>12692340</v>
      </c>
    </row>
    <row r="17" spans="1:8" ht="34.5" customHeight="1">
      <c r="A17" s="110" t="s">
        <v>85</v>
      </c>
      <c r="B17" s="110"/>
      <c r="C17" s="110"/>
      <c r="D17" s="110"/>
      <c r="E17" s="110"/>
      <c r="F17" s="110"/>
      <c r="G17" s="110"/>
      <c r="H17" s="110"/>
    </row>
  </sheetData>
  <mergeCells count="8">
    <mergeCell ref="A16:G16"/>
    <mergeCell ref="A17:H17"/>
    <mergeCell ref="A1:A5"/>
    <mergeCell ref="C1:H3"/>
    <mergeCell ref="C4:H4"/>
    <mergeCell ref="C5:H5"/>
    <mergeCell ref="A6:H6"/>
    <mergeCell ref="A7:H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topLeftCell="A14" zoomScale="70" zoomScaleNormal="70" workbookViewId="0">
      <selection activeCell="N18" sqref="N18"/>
    </sheetView>
  </sheetViews>
  <sheetFormatPr baseColWidth="10" defaultRowHeight="14.4"/>
  <cols>
    <col min="2" max="2" width="20.44140625" customWidth="1"/>
    <col min="3" max="3" width="51.6640625" customWidth="1"/>
    <col min="4" max="4" width="19.6640625" customWidth="1"/>
    <col min="5" max="5" width="15.109375" customWidth="1"/>
    <col min="6" max="6" width="16.44140625" customWidth="1"/>
    <col min="7" max="7" width="19.6640625" customWidth="1"/>
    <col min="8" max="8" width="24" customWidth="1"/>
  </cols>
  <sheetData>
    <row r="1" spans="1:8">
      <c r="A1" s="111"/>
      <c r="B1" s="5"/>
      <c r="C1" s="112" t="s">
        <v>1</v>
      </c>
      <c r="D1" s="112"/>
      <c r="E1" s="112"/>
      <c r="F1" s="112"/>
      <c r="G1" s="112"/>
      <c r="H1" s="112"/>
    </row>
    <row r="2" spans="1:8">
      <c r="A2" s="111"/>
      <c r="B2" s="5"/>
      <c r="C2" s="112"/>
      <c r="D2" s="112"/>
      <c r="E2" s="112"/>
      <c r="F2" s="112"/>
      <c r="G2" s="112"/>
      <c r="H2" s="112"/>
    </row>
    <row r="3" spans="1:8">
      <c r="A3" s="111"/>
      <c r="B3" s="5"/>
      <c r="C3" s="112"/>
      <c r="D3" s="112"/>
      <c r="E3" s="112"/>
      <c r="F3" s="112"/>
      <c r="G3" s="112"/>
      <c r="H3" s="112"/>
    </row>
    <row r="4" spans="1:8" ht="20.399999999999999">
      <c r="A4" s="111"/>
      <c r="B4" s="5"/>
      <c r="C4" s="113" t="s">
        <v>72</v>
      </c>
      <c r="D4" s="113"/>
      <c r="E4" s="113"/>
      <c r="F4" s="113"/>
      <c r="G4" s="113"/>
      <c r="H4" s="113"/>
    </row>
    <row r="5" spans="1:8" ht="20.399999999999999">
      <c r="A5" s="111"/>
      <c r="B5" s="5"/>
      <c r="C5" s="112" t="s">
        <v>73</v>
      </c>
      <c r="D5" s="112"/>
      <c r="E5" s="112"/>
      <c r="F5" s="112"/>
      <c r="G5" s="112"/>
      <c r="H5" s="112"/>
    </row>
    <row r="6" spans="1:8" ht="45.75" customHeight="1">
      <c r="A6" s="114" t="s">
        <v>67</v>
      </c>
      <c r="B6" s="114"/>
      <c r="C6" s="114"/>
      <c r="D6" s="114"/>
      <c r="E6" s="114"/>
      <c r="F6" s="114"/>
      <c r="G6" s="114"/>
      <c r="H6" s="114"/>
    </row>
    <row r="7" spans="1:8" ht="20.25" customHeight="1">
      <c r="A7" s="114" t="s">
        <v>103</v>
      </c>
      <c r="B7" s="114"/>
      <c r="C7" s="114"/>
      <c r="D7" s="114"/>
      <c r="E7" s="114"/>
      <c r="F7" s="114"/>
      <c r="G7" s="114"/>
      <c r="H7" s="114"/>
    </row>
    <row r="8" spans="1:8" ht="27.6">
      <c r="A8" s="6" t="s">
        <v>74</v>
      </c>
      <c r="B8" s="6" t="s">
        <v>108</v>
      </c>
      <c r="C8" s="6" t="s">
        <v>75</v>
      </c>
      <c r="D8" s="6" t="s">
        <v>76</v>
      </c>
      <c r="E8" s="6" t="s">
        <v>3</v>
      </c>
      <c r="F8" s="6" t="s">
        <v>77</v>
      </c>
      <c r="G8" s="6" t="s">
        <v>78</v>
      </c>
      <c r="H8" s="6" t="s">
        <v>0</v>
      </c>
    </row>
    <row r="9" spans="1:8" ht="76.5" customHeight="1">
      <c r="A9" s="7">
        <v>1</v>
      </c>
      <c r="B9" s="13" t="s">
        <v>43</v>
      </c>
      <c r="C9" s="14" t="s">
        <v>44</v>
      </c>
      <c r="D9" s="15" t="s">
        <v>64</v>
      </c>
      <c r="E9" s="16">
        <v>1</v>
      </c>
      <c r="F9" s="15">
        <v>1</v>
      </c>
      <c r="G9" s="17">
        <f>'ESTUDIO DE MERCADO'!M46</f>
        <v>4994430</v>
      </c>
      <c r="H9" s="18">
        <f>'ESTUDIO DE MERCADO'!M46</f>
        <v>4994430</v>
      </c>
    </row>
    <row r="10" spans="1:8" ht="71.25" customHeight="1">
      <c r="A10" s="7">
        <v>2</v>
      </c>
      <c r="B10" s="13" t="s">
        <v>36</v>
      </c>
      <c r="C10" s="14" t="s">
        <v>83</v>
      </c>
      <c r="D10" s="15" t="s">
        <v>63</v>
      </c>
      <c r="E10" s="16">
        <v>1</v>
      </c>
      <c r="F10" s="15">
        <v>1</v>
      </c>
      <c r="G10" s="17">
        <f>'ESTUDIO DE MERCADO'!M25</f>
        <v>1666000</v>
      </c>
      <c r="H10" s="18">
        <f t="shared" ref="H10" si="0">G10*F10</f>
        <v>1666000</v>
      </c>
    </row>
    <row r="11" spans="1:8" ht="108.75" customHeight="1">
      <c r="A11" s="7">
        <v>3</v>
      </c>
      <c r="B11" s="13" t="s">
        <v>32</v>
      </c>
      <c r="C11" s="14" t="s">
        <v>7</v>
      </c>
      <c r="D11" s="15" t="s">
        <v>63</v>
      </c>
      <c r="E11" s="16">
        <v>1</v>
      </c>
      <c r="F11" s="15">
        <v>300</v>
      </c>
      <c r="G11" s="19">
        <f>'ESTUDIO DE MERCADO'!M14</f>
        <v>1904</v>
      </c>
      <c r="H11" s="18">
        <f t="shared" ref="H11:H19" si="1">G11*F11</f>
        <v>571200</v>
      </c>
    </row>
    <row r="12" spans="1:8" ht="61.5" customHeight="1">
      <c r="A12" s="7">
        <v>4</v>
      </c>
      <c r="B12" s="13" t="s">
        <v>9</v>
      </c>
      <c r="C12" s="20" t="s">
        <v>70</v>
      </c>
      <c r="D12" s="15" t="s">
        <v>64</v>
      </c>
      <c r="E12" s="16">
        <v>1</v>
      </c>
      <c r="F12" s="15">
        <v>1</v>
      </c>
      <c r="G12" s="19">
        <f>'ESTUDIO DE MERCADO'!M10</f>
        <v>4046000</v>
      </c>
      <c r="H12" s="18">
        <f t="shared" si="1"/>
        <v>4046000</v>
      </c>
    </row>
    <row r="13" spans="1:8" ht="102">
      <c r="A13" s="7">
        <v>5</v>
      </c>
      <c r="B13" s="13" t="s">
        <v>65</v>
      </c>
      <c r="C13" s="21" t="s">
        <v>86</v>
      </c>
      <c r="D13" s="15" t="s">
        <v>63</v>
      </c>
      <c r="E13" s="16">
        <v>1</v>
      </c>
      <c r="F13" s="15">
        <v>300</v>
      </c>
      <c r="G13" s="17">
        <f>'ESTUDIO DE MERCADO'!M42</f>
        <v>11900</v>
      </c>
      <c r="H13" s="18">
        <f t="shared" si="1"/>
        <v>3570000</v>
      </c>
    </row>
    <row r="14" spans="1:8" ht="81.599999999999994">
      <c r="A14" s="7">
        <v>6</v>
      </c>
      <c r="B14" s="13" t="s">
        <v>10</v>
      </c>
      <c r="C14" s="21" t="s">
        <v>45</v>
      </c>
      <c r="D14" s="15" t="s">
        <v>64</v>
      </c>
      <c r="E14" s="16">
        <v>1</v>
      </c>
      <c r="F14" s="15">
        <v>1</v>
      </c>
      <c r="G14" s="19">
        <f>'ESTUDIO DE MERCADO'!M32</f>
        <v>1666000</v>
      </c>
      <c r="H14" s="18">
        <f t="shared" si="1"/>
        <v>1666000</v>
      </c>
    </row>
    <row r="15" spans="1:8" ht="91.8">
      <c r="A15" s="7">
        <v>7</v>
      </c>
      <c r="B15" s="13" t="s">
        <v>11</v>
      </c>
      <c r="C15" s="21" t="s">
        <v>46</v>
      </c>
      <c r="D15" s="15" t="s">
        <v>63</v>
      </c>
      <c r="E15" s="16">
        <v>1</v>
      </c>
      <c r="F15" s="15">
        <v>1</v>
      </c>
      <c r="G15" s="19">
        <f>'ESTUDIO DE MERCADO'!M24</f>
        <v>934150</v>
      </c>
      <c r="H15" s="18">
        <f t="shared" si="1"/>
        <v>934150</v>
      </c>
    </row>
    <row r="16" spans="1:8" ht="102">
      <c r="A16" s="7">
        <v>8</v>
      </c>
      <c r="B16" s="12" t="s">
        <v>12</v>
      </c>
      <c r="C16" s="9" t="s">
        <v>47</v>
      </c>
      <c r="D16" s="10" t="s">
        <v>63</v>
      </c>
      <c r="E16" s="39">
        <v>1</v>
      </c>
      <c r="F16" s="10">
        <v>1</v>
      </c>
      <c r="G16" s="41">
        <f>'ESTUDIO DE MERCADO'!M22</f>
        <v>934150</v>
      </c>
      <c r="H16" s="40">
        <f t="shared" si="1"/>
        <v>934150</v>
      </c>
    </row>
    <row r="17" spans="1:8" ht="81.599999999999994">
      <c r="A17" s="7">
        <v>9</v>
      </c>
      <c r="B17" s="12" t="s">
        <v>13</v>
      </c>
      <c r="C17" s="9" t="s">
        <v>48</v>
      </c>
      <c r="D17" s="10" t="s">
        <v>63</v>
      </c>
      <c r="E17" s="39">
        <v>1</v>
      </c>
      <c r="F17" s="10">
        <v>300</v>
      </c>
      <c r="G17" s="41">
        <f>'ESTUDIO DE MERCADO'!M20</f>
        <v>17850</v>
      </c>
      <c r="H17" s="40">
        <f t="shared" si="1"/>
        <v>5355000</v>
      </c>
    </row>
    <row r="18" spans="1:8" ht="54" customHeight="1">
      <c r="A18" s="7">
        <v>10</v>
      </c>
      <c r="B18" s="12" t="s">
        <v>97</v>
      </c>
      <c r="C18" s="9" t="s">
        <v>95</v>
      </c>
      <c r="D18" s="10" t="s">
        <v>63</v>
      </c>
      <c r="E18" s="39">
        <v>1</v>
      </c>
      <c r="F18" s="10">
        <v>1</v>
      </c>
      <c r="G18" s="41">
        <f>'ESTUDIO DE MERCADO'!M48</f>
        <v>1160250</v>
      </c>
      <c r="H18" s="40">
        <f t="shared" si="1"/>
        <v>1160250</v>
      </c>
    </row>
    <row r="19" spans="1:8" ht="57.75" customHeight="1">
      <c r="A19" s="7">
        <v>11</v>
      </c>
      <c r="B19" s="2" t="s">
        <v>15</v>
      </c>
      <c r="C19" s="42" t="s">
        <v>49</v>
      </c>
      <c r="D19" s="10" t="s">
        <v>63</v>
      </c>
      <c r="E19" s="39">
        <v>1</v>
      </c>
      <c r="F19" s="10">
        <v>300</v>
      </c>
      <c r="G19" s="3">
        <f>'ESTUDIO DE MERCADO'!M31</f>
        <v>1000</v>
      </c>
      <c r="H19" s="40">
        <f t="shared" si="1"/>
        <v>300000</v>
      </c>
    </row>
    <row r="20" spans="1:8" ht="36.75" customHeight="1">
      <c r="A20" s="109" t="s">
        <v>79</v>
      </c>
      <c r="B20" s="109"/>
      <c r="C20" s="109"/>
      <c r="D20" s="109"/>
      <c r="E20" s="109"/>
      <c r="F20" s="109"/>
      <c r="G20" s="109"/>
      <c r="H20" s="8">
        <f>SUM(H9:H19)</f>
        <v>25197180</v>
      </c>
    </row>
    <row r="21" spans="1:8" ht="34.5" customHeight="1">
      <c r="A21" s="110" t="s">
        <v>87</v>
      </c>
      <c r="B21" s="110"/>
      <c r="C21" s="110"/>
      <c r="D21" s="110"/>
      <c r="E21" s="110"/>
      <c r="F21" s="110"/>
      <c r="G21" s="110"/>
      <c r="H21" s="110"/>
    </row>
  </sheetData>
  <mergeCells count="8">
    <mergeCell ref="A20:G20"/>
    <mergeCell ref="A21:H21"/>
    <mergeCell ref="A1:A5"/>
    <mergeCell ref="C1:H3"/>
    <mergeCell ref="C4:H4"/>
    <mergeCell ref="C5:H5"/>
    <mergeCell ref="A6:H6"/>
    <mergeCell ref="A7:H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
  <sheetViews>
    <sheetView zoomScale="80" zoomScaleNormal="80" workbookViewId="0">
      <selection activeCell="A10" sqref="A10:G10"/>
    </sheetView>
  </sheetViews>
  <sheetFormatPr baseColWidth="10" defaultRowHeight="14.4"/>
  <cols>
    <col min="2" max="2" width="20.44140625" customWidth="1"/>
    <col min="3" max="3" width="51.6640625" customWidth="1"/>
    <col min="4" max="4" width="19.6640625" customWidth="1"/>
    <col min="5" max="5" width="15.109375" customWidth="1"/>
    <col min="6" max="6" width="16.44140625" customWidth="1"/>
    <col min="7" max="7" width="19.6640625" customWidth="1"/>
    <col min="8" max="8" width="24" customWidth="1"/>
  </cols>
  <sheetData>
    <row r="1" spans="1:8">
      <c r="A1" s="111"/>
      <c r="B1" s="5"/>
      <c r="C1" s="112" t="s">
        <v>1</v>
      </c>
      <c r="D1" s="112"/>
      <c r="E1" s="112"/>
      <c r="F1" s="112"/>
      <c r="G1" s="112"/>
      <c r="H1" s="112"/>
    </row>
    <row r="2" spans="1:8">
      <c r="A2" s="111"/>
      <c r="B2" s="5"/>
      <c r="C2" s="112"/>
      <c r="D2" s="112"/>
      <c r="E2" s="112"/>
      <c r="F2" s="112"/>
      <c r="G2" s="112"/>
      <c r="H2" s="112"/>
    </row>
    <row r="3" spans="1:8">
      <c r="A3" s="111"/>
      <c r="B3" s="5"/>
      <c r="C3" s="112"/>
      <c r="D3" s="112"/>
      <c r="E3" s="112"/>
      <c r="F3" s="112"/>
      <c r="G3" s="112"/>
      <c r="H3" s="112"/>
    </row>
    <row r="4" spans="1:8" ht="20.399999999999999">
      <c r="A4" s="111"/>
      <c r="B4" s="5"/>
      <c r="C4" s="113" t="s">
        <v>72</v>
      </c>
      <c r="D4" s="113"/>
      <c r="E4" s="113"/>
      <c r="F4" s="113"/>
      <c r="G4" s="113"/>
      <c r="H4" s="113"/>
    </row>
    <row r="5" spans="1:8" ht="20.399999999999999">
      <c r="A5" s="111"/>
      <c r="B5" s="5"/>
      <c r="C5" s="112" t="s">
        <v>73</v>
      </c>
      <c r="D5" s="112"/>
      <c r="E5" s="112"/>
      <c r="F5" s="112"/>
      <c r="G5" s="112"/>
      <c r="H5" s="112"/>
    </row>
    <row r="6" spans="1:8" ht="45.75" customHeight="1">
      <c r="A6" s="114" t="s">
        <v>67</v>
      </c>
      <c r="B6" s="114"/>
      <c r="C6" s="114"/>
      <c r="D6" s="114"/>
      <c r="E6" s="114"/>
      <c r="F6" s="114"/>
      <c r="G6" s="114"/>
      <c r="H6" s="114"/>
    </row>
    <row r="7" spans="1:8" ht="20.25" customHeight="1">
      <c r="A7" s="114" t="s">
        <v>104</v>
      </c>
      <c r="B7" s="114"/>
      <c r="C7" s="114"/>
      <c r="D7" s="114"/>
      <c r="E7" s="114"/>
      <c r="F7" s="114"/>
      <c r="G7" s="114"/>
      <c r="H7" s="114"/>
    </row>
    <row r="8" spans="1:8" ht="27.6">
      <c r="A8" s="6" t="s">
        <v>74</v>
      </c>
      <c r="B8" s="6" t="s">
        <v>108</v>
      </c>
      <c r="C8" s="6" t="s">
        <v>75</v>
      </c>
      <c r="D8" s="6" t="s">
        <v>76</v>
      </c>
      <c r="E8" s="6" t="s">
        <v>3</v>
      </c>
      <c r="F8" s="6" t="s">
        <v>77</v>
      </c>
      <c r="G8" s="6" t="s">
        <v>78</v>
      </c>
      <c r="H8" s="6" t="s">
        <v>0</v>
      </c>
    </row>
    <row r="9" spans="1:8" ht="222.75" customHeight="1">
      <c r="A9" s="7">
        <v>1</v>
      </c>
      <c r="B9" s="13" t="s">
        <v>38</v>
      </c>
      <c r="C9" s="14" t="s">
        <v>59</v>
      </c>
      <c r="D9" s="15" t="s">
        <v>64</v>
      </c>
      <c r="E9" s="16">
        <v>1</v>
      </c>
      <c r="F9" s="15">
        <v>6</v>
      </c>
      <c r="G9" s="17">
        <f>'ESTUDIO DE MERCADO'!M38</f>
        <v>4400000</v>
      </c>
      <c r="H9" s="18">
        <f>G9*F9</f>
        <v>26400000</v>
      </c>
    </row>
    <row r="10" spans="1:8" ht="36.75" customHeight="1">
      <c r="A10" s="109" t="s">
        <v>79</v>
      </c>
      <c r="B10" s="109"/>
      <c r="C10" s="109"/>
      <c r="D10" s="109"/>
      <c r="E10" s="109"/>
      <c r="F10" s="109"/>
      <c r="G10" s="109"/>
      <c r="H10" s="8">
        <f>SUM(H9:H9)</f>
        <v>26400000</v>
      </c>
    </row>
    <row r="11" spans="1:8" ht="34.5" customHeight="1">
      <c r="A11" s="110" t="s">
        <v>123</v>
      </c>
      <c r="B11" s="110"/>
      <c r="C11" s="110"/>
      <c r="D11" s="110"/>
      <c r="E11" s="110"/>
      <c r="F11" s="110"/>
      <c r="G11" s="110"/>
      <c r="H11" s="110"/>
    </row>
  </sheetData>
  <mergeCells count="8">
    <mergeCell ref="A10:G10"/>
    <mergeCell ref="A11:H11"/>
    <mergeCell ref="A1:A5"/>
    <mergeCell ref="C1:H3"/>
    <mergeCell ref="C4:H4"/>
    <mergeCell ref="C5:H5"/>
    <mergeCell ref="A6:H6"/>
    <mergeCell ref="A7:H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zoomScale="80" zoomScaleNormal="80" workbookViewId="0">
      <selection activeCell="K12" sqref="K12"/>
    </sheetView>
  </sheetViews>
  <sheetFormatPr baseColWidth="10" defaultRowHeight="14.4"/>
  <cols>
    <col min="2" max="2" width="20.44140625" customWidth="1"/>
    <col min="3" max="3" width="51.6640625" customWidth="1"/>
    <col min="4" max="4" width="19.6640625" customWidth="1"/>
    <col min="5" max="5" width="15.109375" customWidth="1"/>
    <col min="6" max="6" width="16.44140625" customWidth="1"/>
    <col min="7" max="7" width="19.6640625" customWidth="1"/>
    <col min="8" max="8" width="27.33203125" customWidth="1"/>
  </cols>
  <sheetData>
    <row r="1" spans="1:8">
      <c r="A1" s="111"/>
      <c r="B1" s="5"/>
      <c r="C1" s="112" t="s">
        <v>1</v>
      </c>
      <c r="D1" s="112"/>
      <c r="E1" s="112"/>
      <c r="F1" s="112"/>
      <c r="G1" s="112"/>
      <c r="H1" s="112"/>
    </row>
    <row r="2" spans="1:8">
      <c r="A2" s="111"/>
      <c r="B2" s="5"/>
      <c r="C2" s="112"/>
      <c r="D2" s="112"/>
      <c r="E2" s="112"/>
      <c r="F2" s="112"/>
      <c r="G2" s="112"/>
      <c r="H2" s="112"/>
    </row>
    <row r="3" spans="1:8">
      <c r="A3" s="111"/>
      <c r="B3" s="5"/>
      <c r="C3" s="112"/>
      <c r="D3" s="112"/>
      <c r="E3" s="112"/>
      <c r="F3" s="112"/>
      <c r="G3" s="112"/>
      <c r="H3" s="112"/>
    </row>
    <row r="4" spans="1:8" ht="20.399999999999999">
      <c r="A4" s="111"/>
      <c r="B4" s="5"/>
      <c r="C4" s="113" t="s">
        <v>72</v>
      </c>
      <c r="D4" s="113"/>
      <c r="E4" s="113"/>
      <c r="F4" s="113"/>
      <c r="G4" s="113"/>
      <c r="H4" s="113"/>
    </row>
    <row r="5" spans="1:8" ht="20.399999999999999">
      <c r="A5" s="111"/>
      <c r="B5" s="5"/>
      <c r="C5" s="112" t="s">
        <v>73</v>
      </c>
      <c r="D5" s="112"/>
      <c r="E5" s="112"/>
      <c r="F5" s="112"/>
      <c r="G5" s="112"/>
      <c r="H5" s="112"/>
    </row>
    <row r="6" spans="1:8" ht="45.75" customHeight="1">
      <c r="A6" s="114" t="s">
        <v>67</v>
      </c>
      <c r="B6" s="114"/>
      <c r="C6" s="114"/>
      <c r="D6" s="114"/>
      <c r="E6" s="114"/>
      <c r="F6" s="114"/>
      <c r="G6" s="114"/>
      <c r="H6" s="114"/>
    </row>
    <row r="7" spans="1:8" ht="20.25" customHeight="1">
      <c r="A7" s="114" t="s">
        <v>105</v>
      </c>
      <c r="B7" s="114"/>
      <c r="C7" s="114"/>
      <c r="D7" s="114"/>
      <c r="E7" s="114"/>
      <c r="F7" s="114"/>
      <c r="G7" s="114"/>
      <c r="H7" s="114"/>
    </row>
    <row r="8" spans="1:8" ht="27.6">
      <c r="A8" s="6" t="s">
        <v>74</v>
      </c>
      <c r="B8" s="6" t="s">
        <v>108</v>
      </c>
      <c r="C8" s="6" t="s">
        <v>75</v>
      </c>
      <c r="D8" s="6" t="s">
        <v>76</v>
      </c>
      <c r="E8" s="6" t="s">
        <v>3</v>
      </c>
      <c r="F8" s="6" t="s">
        <v>77</v>
      </c>
      <c r="G8" s="6" t="s">
        <v>78</v>
      </c>
      <c r="H8" s="6" t="s">
        <v>0</v>
      </c>
    </row>
    <row r="9" spans="1:8" ht="76.5" customHeight="1">
      <c r="A9" s="7">
        <v>1</v>
      </c>
      <c r="B9" s="12" t="s">
        <v>68</v>
      </c>
      <c r="C9" s="38" t="s">
        <v>69</v>
      </c>
      <c r="D9" s="10" t="s">
        <v>63</v>
      </c>
      <c r="E9" s="39">
        <v>1</v>
      </c>
      <c r="F9" s="10">
        <v>300</v>
      </c>
      <c r="G9" s="3">
        <f>'ESTUDIO DE MERCADO'!M26</f>
        <v>9282</v>
      </c>
      <c r="H9" s="40">
        <f>G9*F9</f>
        <v>2784600</v>
      </c>
    </row>
    <row r="10" spans="1:8" ht="71.25" customHeight="1">
      <c r="A10" s="7">
        <v>2</v>
      </c>
      <c r="B10" s="43" t="s">
        <v>90</v>
      </c>
      <c r="C10" s="44" t="s">
        <v>88</v>
      </c>
      <c r="D10" s="10" t="s">
        <v>63</v>
      </c>
      <c r="E10" s="39">
        <v>1</v>
      </c>
      <c r="F10" s="10">
        <v>300</v>
      </c>
      <c r="G10" s="3">
        <f>'ESTUDIO DE MERCADO'!M40</f>
        <v>75000</v>
      </c>
      <c r="H10" s="40">
        <f t="shared" ref="H10:H12" si="0">G10*F10</f>
        <v>22500000</v>
      </c>
    </row>
    <row r="11" spans="1:8" ht="78.75" customHeight="1">
      <c r="A11" s="7">
        <v>3</v>
      </c>
      <c r="B11" s="12" t="s">
        <v>65</v>
      </c>
      <c r="C11" s="9" t="s">
        <v>86</v>
      </c>
      <c r="D11" s="10" t="s">
        <v>63</v>
      </c>
      <c r="E11" s="39">
        <v>1</v>
      </c>
      <c r="F11" s="10">
        <v>300</v>
      </c>
      <c r="G11" s="3">
        <f>'ESTUDIO DE MERCADO'!M42</f>
        <v>11900</v>
      </c>
      <c r="H11" s="40">
        <f t="shared" si="0"/>
        <v>3570000</v>
      </c>
    </row>
    <row r="12" spans="1:8" ht="61.5" customHeight="1">
      <c r="A12" s="7">
        <v>4</v>
      </c>
      <c r="B12" s="2" t="s">
        <v>15</v>
      </c>
      <c r="C12" s="42" t="s">
        <v>49</v>
      </c>
      <c r="D12" s="10" t="s">
        <v>63</v>
      </c>
      <c r="E12" s="39">
        <v>1</v>
      </c>
      <c r="F12" s="10">
        <v>300</v>
      </c>
      <c r="G12" s="3">
        <f>'ESTUDIO DE MERCADO'!M31</f>
        <v>1000</v>
      </c>
      <c r="H12" s="40">
        <f t="shared" si="0"/>
        <v>300000</v>
      </c>
    </row>
    <row r="13" spans="1:8" ht="36.75" customHeight="1">
      <c r="A13" s="109" t="s">
        <v>79</v>
      </c>
      <c r="B13" s="109"/>
      <c r="C13" s="109"/>
      <c r="D13" s="109"/>
      <c r="E13" s="109"/>
      <c r="F13" s="109"/>
      <c r="G13" s="109"/>
      <c r="H13" s="8">
        <f>SUM(H9:H12)</f>
        <v>29154600</v>
      </c>
    </row>
    <row r="14" spans="1:8" ht="34.5" customHeight="1">
      <c r="A14" s="110" t="s">
        <v>87</v>
      </c>
      <c r="B14" s="110"/>
      <c r="C14" s="110"/>
      <c r="D14" s="110"/>
      <c r="E14" s="110"/>
      <c r="F14" s="110"/>
      <c r="G14" s="110"/>
      <c r="H14" s="110"/>
    </row>
  </sheetData>
  <mergeCells count="8">
    <mergeCell ref="A13:G13"/>
    <mergeCell ref="A14:H14"/>
    <mergeCell ref="A1:A5"/>
    <mergeCell ref="C1:H3"/>
    <mergeCell ref="C4:H4"/>
    <mergeCell ref="C5:H5"/>
    <mergeCell ref="A6:H6"/>
    <mergeCell ref="A7:H7"/>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opLeftCell="A18" zoomScale="80" zoomScaleNormal="80" workbookViewId="0">
      <selection activeCell="K22" sqref="K22"/>
    </sheetView>
  </sheetViews>
  <sheetFormatPr baseColWidth="10" defaultRowHeight="14.4"/>
  <cols>
    <col min="2" max="2" width="20.44140625" customWidth="1"/>
    <col min="3" max="3" width="56" customWidth="1"/>
    <col min="4" max="4" width="19.6640625" customWidth="1"/>
    <col min="5" max="5" width="15.109375" customWidth="1"/>
    <col min="6" max="6" width="16.44140625" customWidth="1"/>
    <col min="7" max="7" width="19.6640625" customWidth="1"/>
    <col min="8" max="8" width="27.33203125" customWidth="1"/>
  </cols>
  <sheetData>
    <row r="1" spans="1:8">
      <c r="A1" s="111"/>
      <c r="B1" s="5"/>
      <c r="C1" s="112" t="s">
        <v>1</v>
      </c>
      <c r="D1" s="112"/>
      <c r="E1" s="112"/>
      <c r="F1" s="112"/>
      <c r="G1" s="112"/>
      <c r="H1" s="112"/>
    </row>
    <row r="2" spans="1:8">
      <c r="A2" s="111"/>
      <c r="B2" s="5"/>
      <c r="C2" s="112"/>
      <c r="D2" s="112"/>
      <c r="E2" s="112"/>
      <c r="F2" s="112"/>
      <c r="G2" s="112"/>
      <c r="H2" s="112"/>
    </row>
    <row r="3" spans="1:8">
      <c r="A3" s="111"/>
      <c r="B3" s="5"/>
      <c r="C3" s="112"/>
      <c r="D3" s="112"/>
      <c r="E3" s="112"/>
      <c r="F3" s="112"/>
      <c r="G3" s="112"/>
      <c r="H3" s="112"/>
    </row>
    <row r="4" spans="1:8" ht="20.399999999999999">
      <c r="A4" s="111"/>
      <c r="B4" s="5"/>
      <c r="C4" s="113" t="s">
        <v>72</v>
      </c>
      <c r="D4" s="113"/>
      <c r="E4" s="113"/>
      <c r="F4" s="113"/>
      <c r="G4" s="113"/>
      <c r="H4" s="113"/>
    </row>
    <row r="5" spans="1:8" ht="20.399999999999999">
      <c r="A5" s="111"/>
      <c r="B5" s="5"/>
      <c r="C5" s="112" t="s">
        <v>73</v>
      </c>
      <c r="D5" s="112"/>
      <c r="E5" s="112"/>
      <c r="F5" s="112"/>
      <c r="G5" s="112"/>
      <c r="H5" s="112"/>
    </row>
    <row r="6" spans="1:8" ht="45.75" customHeight="1">
      <c r="A6" s="114" t="s">
        <v>67</v>
      </c>
      <c r="B6" s="114"/>
      <c r="C6" s="114"/>
      <c r="D6" s="114"/>
      <c r="E6" s="114"/>
      <c r="F6" s="114"/>
      <c r="G6" s="114"/>
      <c r="H6" s="114"/>
    </row>
    <row r="7" spans="1:8" ht="20.25" customHeight="1">
      <c r="A7" s="114" t="s">
        <v>106</v>
      </c>
      <c r="B7" s="114"/>
      <c r="C7" s="114"/>
      <c r="D7" s="114"/>
      <c r="E7" s="114"/>
      <c r="F7" s="114"/>
      <c r="G7" s="114"/>
      <c r="H7" s="114"/>
    </row>
    <row r="8" spans="1:8" ht="27.6">
      <c r="A8" s="6" t="s">
        <v>74</v>
      </c>
      <c r="B8" s="6" t="s">
        <v>108</v>
      </c>
      <c r="C8" s="6" t="s">
        <v>75</v>
      </c>
      <c r="D8" s="6" t="s">
        <v>76</v>
      </c>
      <c r="E8" s="6" t="s">
        <v>3</v>
      </c>
      <c r="F8" s="6" t="s">
        <v>77</v>
      </c>
      <c r="G8" s="6" t="s">
        <v>78</v>
      </c>
      <c r="H8" s="6" t="s">
        <v>0</v>
      </c>
    </row>
    <row r="9" spans="1:8" ht="231" customHeight="1">
      <c r="A9" s="7">
        <v>1</v>
      </c>
      <c r="B9" s="12" t="s">
        <v>4</v>
      </c>
      <c r="C9" s="38" t="s">
        <v>120</v>
      </c>
      <c r="D9" s="10" t="s">
        <v>63</v>
      </c>
      <c r="E9" s="39">
        <v>1</v>
      </c>
      <c r="F9" s="10">
        <v>1</v>
      </c>
      <c r="G9" s="3">
        <f>'ESTUDIO DE MERCADO'!M16</f>
        <v>11900000</v>
      </c>
      <c r="H9" s="40">
        <f>G9*F9</f>
        <v>11900000</v>
      </c>
    </row>
    <row r="10" spans="1:8" ht="71.25" customHeight="1">
      <c r="A10" s="7">
        <v>2</v>
      </c>
      <c r="B10" s="12" t="s">
        <v>36</v>
      </c>
      <c r="C10" s="38" t="s">
        <v>83</v>
      </c>
      <c r="D10" s="10" t="s">
        <v>63</v>
      </c>
      <c r="E10" s="39">
        <v>1</v>
      </c>
      <c r="F10" s="10">
        <v>1</v>
      </c>
      <c r="G10" s="3">
        <f>'ESTUDIO DE MERCADO'!M25</f>
        <v>1666000</v>
      </c>
      <c r="H10" s="40">
        <f t="shared" ref="H10" si="0">G10*F10</f>
        <v>1666000</v>
      </c>
    </row>
    <row r="11" spans="1:8" ht="78.75" customHeight="1">
      <c r="A11" s="7">
        <v>3</v>
      </c>
      <c r="B11" s="12" t="s">
        <v>16</v>
      </c>
      <c r="C11" s="38" t="s">
        <v>50</v>
      </c>
      <c r="D11" s="10" t="s">
        <v>63</v>
      </c>
      <c r="E11" s="39">
        <v>1</v>
      </c>
      <c r="F11" s="10">
        <v>1</v>
      </c>
      <c r="G11" s="3">
        <f>'ESTUDIO DE MERCADO'!M43</f>
        <v>1725500</v>
      </c>
      <c r="H11" s="40">
        <f t="shared" ref="H11" si="1">G11*F11</f>
        <v>1725500</v>
      </c>
    </row>
    <row r="12" spans="1:8" ht="78.75" customHeight="1">
      <c r="A12" s="7">
        <v>4</v>
      </c>
      <c r="B12" s="12" t="s">
        <v>17</v>
      </c>
      <c r="C12" s="38" t="s">
        <v>18</v>
      </c>
      <c r="D12" s="10" t="s">
        <v>63</v>
      </c>
      <c r="E12" s="39">
        <v>1</v>
      </c>
      <c r="F12" s="10">
        <v>1</v>
      </c>
      <c r="G12" s="3">
        <f>'ESTUDIO DE MERCADO'!M12</f>
        <v>380800</v>
      </c>
      <c r="H12" s="40">
        <f t="shared" ref="H12:H22" si="2">G12*F12</f>
        <v>380800</v>
      </c>
    </row>
    <row r="13" spans="1:8" ht="78.75" customHeight="1">
      <c r="A13" s="7">
        <v>5</v>
      </c>
      <c r="B13" s="12" t="s">
        <v>51</v>
      </c>
      <c r="C13" s="38" t="s">
        <v>52</v>
      </c>
      <c r="D13" s="10" t="s">
        <v>63</v>
      </c>
      <c r="E13" s="39">
        <v>1</v>
      </c>
      <c r="F13" s="10">
        <v>595</v>
      </c>
      <c r="G13" s="3">
        <f>'ESTUDIO DE MERCADO'!M45</f>
        <v>8925</v>
      </c>
      <c r="H13" s="40">
        <f t="shared" si="2"/>
        <v>5310375</v>
      </c>
    </row>
    <row r="14" spans="1:8" ht="78.75" customHeight="1">
      <c r="A14" s="7">
        <v>6</v>
      </c>
      <c r="B14" s="12" t="s">
        <v>91</v>
      </c>
      <c r="C14" s="9" t="s">
        <v>92</v>
      </c>
      <c r="D14" s="10" t="s">
        <v>63</v>
      </c>
      <c r="E14" s="39">
        <v>1</v>
      </c>
      <c r="F14" s="10">
        <v>60</v>
      </c>
      <c r="G14" s="3">
        <f>'ESTUDIO DE MERCADO'!M36</f>
        <v>39865</v>
      </c>
      <c r="H14" s="40">
        <f t="shared" si="2"/>
        <v>2391900</v>
      </c>
    </row>
    <row r="15" spans="1:8" ht="123.75" customHeight="1">
      <c r="A15" s="7">
        <v>7</v>
      </c>
      <c r="B15" s="12" t="s">
        <v>14</v>
      </c>
      <c r="C15" s="9" t="s">
        <v>19</v>
      </c>
      <c r="D15" s="10" t="s">
        <v>63</v>
      </c>
      <c r="E15" s="39">
        <v>1</v>
      </c>
      <c r="F15" s="10">
        <v>1</v>
      </c>
      <c r="G15" s="3">
        <f>'ESTUDIO DE MERCADO'!M47</f>
        <v>2261000</v>
      </c>
      <c r="H15" s="40">
        <f t="shared" si="2"/>
        <v>2261000</v>
      </c>
    </row>
    <row r="16" spans="1:8" ht="78.75" customHeight="1">
      <c r="A16" s="7">
        <v>8</v>
      </c>
      <c r="B16" s="12" t="s">
        <v>20</v>
      </c>
      <c r="C16" s="9" t="s">
        <v>93</v>
      </c>
      <c r="D16" s="10" t="s">
        <v>63</v>
      </c>
      <c r="E16" s="39">
        <v>1</v>
      </c>
      <c r="F16" s="10">
        <v>595</v>
      </c>
      <c r="G16" s="4">
        <f>'ESTUDIO DE MERCADO'!M34</f>
        <v>7021</v>
      </c>
      <c r="H16" s="40">
        <f t="shared" si="2"/>
        <v>4177495</v>
      </c>
    </row>
    <row r="17" spans="1:8" ht="78.75" customHeight="1">
      <c r="A17" s="7">
        <v>9</v>
      </c>
      <c r="B17" s="12" t="s">
        <v>21</v>
      </c>
      <c r="C17" s="9" t="s">
        <v>22</v>
      </c>
      <c r="D17" s="10" t="s">
        <v>63</v>
      </c>
      <c r="E17" s="39">
        <v>1</v>
      </c>
      <c r="F17" s="10">
        <v>24</v>
      </c>
      <c r="G17" s="3">
        <f>'ESTUDIO DE MERCADO'!M37</f>
        <v>169000</v>
      </c>
      <c r="H17" s="40">
        <f t="shared" si="2"/>
        <v>4056000</v>
      </c>
    </row>
    <row r="18" spans="1:8" ht="78.75" customHeight="1">
      <c r="A18" s="7">
        <v>10</v>
      </c>
      <c r="B18" s="12" t="s">
        <v>23</v>
      </c>
      <c r="C18" s="9" t="s">
        <v>94</v>
      </c>
      <c r="D18" s="10" t="s">
        <v>63</v>
      </c>
      <c r="E18" s="39">
        <v>1</v>
      </c>
      <c r="F18" s="10">
        <v>595</v>
      </c>
      <c r="G18" s="3">
        <f>'ESTUDIO DE MERCADO'!M18</f>
        <v>11305</v>
      </c>
      <c r="H18" s="40">
        <f t="shared" si="2"/>
        <v>6726475</v>
      </c>
    </row>
    <row r="19" spans="1:8" ht="78.75" customHeight="1">
      <c r="A19" s="7">
        <v>11</v>
      </c>
      <c r="B19" s="12" t="s">
        <v>24</v>
      </c>
      <c r="C19" s="9" t="s">
        <v>25</v>
      </c>
      <c r="D19" s="15" t="s">
        <v>63</v>
      </c>
      <c r="E19" s="16">
        <v>1</v>
      </c>
      <c r="F19" s="10">
        <v>30</v>
      </c>
      <c r="G19" s="17">
        <f>'ESTUDIO DE MERCADO'!M50</f>
        <v>136850</v>
      </c>
      <c r="H19" s="18">
        <f t="shared" si="2"/>
        <v>4105500</v>
      </c>
    </row>
    <row r="20" spans="1:8" ht="78.75" customHeight="1">
      <c r="A20" s="7">
        <v>12</v>
      </c>
      <c r="B20" s="12" t="s">
        <v>26</v>
      </c>
      <c r="C20" s="11" t="s">
        <v>98</v>
      </c>
      <c r="D20" s="15" t="s">
        <v>63</v>
      </c>
      <c r="E20" s="16">
        <v>1</v>
      </c>
      <c r="F20" s="10">
        <v>595</v>
      </c>
      <c r="G20" s="17">
        <f>'ESTUDIO DE MERCADO'!M21</f>
        <v>35485.002700000005</v>
      </c>
      <c r="H20" s="18">
        <f t="shared" si="2"/>
        <v>21113576.606500003</v>
      </c>
    </row>
    <row r="21" spans="1:8" ht="78.75" customHeight="1">
      <c r="A21" s="7">
        <v>13</v>
      </c>
      <c r="B21" s="12" t="s">
        <v>99</v>
      </c>
      <c r="C21" s="9" t="s">
        <v>40</v>
      </c>
      <c r="D21" s="15" t="s">
        <v>63</v>
      </c>
      <c r="E21" s="16">
        <v>1</v>
      </c>
      <c r="F21" s="10">
        <v>10</v>
      </c>
      <c r="G21" s="17">
        <f>'ESTUDIO DE MERCADO'!M15</f>
        <v>273700</v>
      </c>
      <c r="H21" s="18">
        <f t="shared" si="2"/>
        <v>2737000</v>
      </c>
    </row>
    <row r="22" spans="1:8" ht="123.75" customHeight="1">
      <c r="A22" s="7">
        <v>14</v>
      </c>
      <c r="B22" s="12" t="s">
        <v>39</v>
      </c>
      <c r="C22" s="9" t="s">
        <v>60</v>
      </c>
      <c r="D22" s="15" t="s">
        <v>63</v>
      </c>
      <c r="E22" s="16">
        <v>1</v>
      </c>
      <c r="F22" s="10">
        <v>1</v>
      </c>
      <c r="G22" s="17">
        <f>'ESTUDIO DE MERCADO'!M11</f>
        <v>9850000</v>
      </c>
      <c r="H22" s="18">
        <f t="shared" si="2"/>
        <v>9850000</v>
      </c>
    </row>
    <row r="23" spans="1:8" ht="36.75" customHeight="1">
      <c r="A23" s="109" t="s">
        <v>79</v>
      </c>
      <c r="B23" s="109"/>
      <c r="C23" s="109"/>
      <c r="D23" s="109"/>
      <c r="E23" s="109"/>
      <c r="F23" s="109"/>
      <c r="G23" s="109"/>
      <c r="H23" s="8">
        <f>SUM(H9:H22)</f>
        <v>78401621.6065</v>
      </c>
    </row>
    <row r="24" spans="1:8" ht="34.5" customHeight="1">
      <c r="A24" s="110" t="s">
        <v>121</v>
      </c>
      <c r="B24" s="110"/>
      <c r="C24" s="110"/>
      <c r="D24" s="110"/>
      <c r="E24" s="110"/>
      <c r="F24" s="110"/>
      <c r="G24" s="110"/>
      <c r="H24" s="110"/>
    </row>
  </sheetData>
  <mergeCells count="8">
    <mergeCell ref="A23:G23"/>
    <mergeCell ref="A24:H24"/>
    <mergeCell ref="A1:A5"/>
    <mergeCell ref="C1:H3"/>
    <mergeCell ref="C4:H4"/>
    <mergeCell ref="C5:H5"/>
    <mergeCell ref="A6:H6"/>
    <mergeCell ref="A7:H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abSelected="1" topLeftCell="A13" zoomScale="70" zoomScaleNormal="70" workbookViewId="0">
      <selection activeCell="F19" sqref="F19"/>
    </sheetView>
  </sheetViews>
  <sheetFormatPr baseColWidth="10" defaultRowHeight="14.4"/>
  <cols>
    <col min="2" max="2" width="20.44140625" customWidth="1"/>
    <col min="3" max="3" width="67.44140625" customWidth="1"/>
    <col min="4" max="4" width="19.6640625" customWidth="1"/>
    <col min="5" max="5" width="15.109375" customWidth="1"/>
    <col min="6" max="6" width="26.6640625" customWidth="1"/>
    <col min="7" max="7" width="31.44140625" customWidth="1"/>
    <col min="8" max="8" width="24" customWidth="1"/>
  </cols>
  <sheetData>
    <row r="1" spans="1:8">
      <c r="A1" s="111"/>
      <c r="B1" s="5"/>
      <c r="C1" s="112" t="s">
        <v>1</v>
      </c>
      <c r="D1" s="112"/>
      <c r="E1" s="112"/>
      <c r="F1" s="112"/>
      <c r="G1" s="112"/>
      <c r="H1" s="112"/>
    </row>
    <row r="2" spans="1:8">
      <c r="A2" s="111"/>
      <c r="B2" s="5"/>
      <c r="C2" s="112"/>
      <c r="D2" s="112"/>
      <c r="E2" s="112"/>
      <c r="F2" s="112"/>
      <c r="G2" s="112"/>
      <c r="H2" s="112"/>
    </row>
    <row r="3" spans="1:8">
      <c r="A3" s="111"/>
      <c r="B3" s="5"/>
      <c r="C3" s="112"/>
      <c r="D3" s="112"/>
      <c r="E3" s="112"/>
      <c r="F3" s="112"/>
      <c r="G3" s="112"/>
      <c r="H3" s="112"/>
    </row>
    <row r="4" spans="1:8" ht="20.399999999999999">
      <c r="A4" s="111"/>
      <c r="B4" s="5"/>
      <c r="C4" s="113" t="s">
        <v>72</v>
      </c>
      <c r="D4" s="113"/>
      <c r="E4" s="113"/>
      <c r="F4" s="113"/>
      <c r="G4" s="113"/>
      <c r="H4" s="113"/>
    </row>
    <row r="5" spans="1:8" ht="20.399999999999999">
      <c r="A5" s="111"/>
      <c r="B5" s="5"/>
      <c r="C5" s="112" t="s">
        <v>73</v>
      </c>
      <c r="D5" s="112"/>
      <c r="E5" s="112"/>
      <c r="F5" s="112"/>
      <c r="G5" s="112"/>
      <c r="H5" s="112"/>
    </row>
    <row r="6" spans="1:8" ht="45.75" customHeight="1">
      <c r="A6" s="114" t="s">
        <v>67</v>
      </c>
      <c r="B6" s="114"/>
      <c r="C6" s="114"/>
      <c r="D6" s="114"/>
      <c r="E6" s="114"/>
      <c r="F6" s="114"/>
      <c r="G6" s="114"/>
      <c r="H6" s="114"/>
    </row>
    <row r="7" spans="1:8" ht="20.25" customHeight="1">
      <c r="A7" s="114" t="s">
        <v>107</v>
      </c>
      <c r="B7" s="114"/>
      <c r="C7" s="114"/>
      <c r="D7" s="114"/>
      <c r="E7" s="114"/>
      <c r="F7" s="114"/>
      <c r="G7" s="114"/>
      <c r="H7" s="114"/>
    </row>
    <row r="8" spans="1:8" ht="27.6">
      <c r="A8" s="6" t="s">
        <v>74</v>
      </c>
      <c r="B8" s="6" t="s">
        <v>108</v>
      </c>
      <c r="C8" s="6" t="s">
        <v>75</v>
      </c>
      <c r="D8" s="6" t="s">
        <v>76</v>
      </c>
      <c r="E8" s="6" t="s">
        <v>3</v>
      </c>
      <c r="F8" s="6" t="s">
        <v>77</v>
      </c>
      <c r="G8" s="6" t="s">
        <v>78</v>
      </c>
      <c r="H8" s="6" t="s">
        <v>0</v>
      </c>
    </row>
    <row r="9" spans="1:8" ht="76.5" customHeight="1">
      <c r="A9" s="7">
        <v>1</v>
      </c>
      <c r="B9" s="12" t="s">
        <v>27</v>
      </c>
      <c r="C9" s="9" t="s">
        <v>57</v>
      </c>
      <c r="D9" s="10" t="s">
        <v>64</v>
      </c>
      <c r="E9" s="39">
        <v>1</v>
      </c>
      <c r="F9" s="10">
        <v>200</v>
      </c>
      <c r="G9" s="3">
        <f>'ESTUDIO DE MERCADO'!M35</f>
        <v>5950</v>
      </c>
      <c r="H9" s="40">
        <f>G9*F9</f>
        <v>1190000</v>
      </c>
    </row>
    <row r="10" spans="1:8" ht="71.25" customHeight="1">
      <c r="A10" s="7">
        <v>2</v>
      </c>
      <c r="B10" s="12" t="s">
        <v>65</v>
      </c>
      <c r="C10" s="9" t="s">
        <v>86</v>
      </c>
      <c r="D10" s="10" t="s">
        <v>63</v>
      </c>
      <c r="E10" s="39">
        <v>1</v>
      </c>
      <c r="F10" s="10">
        <v>900</v>
      </c>
      <c r="G10" s="3">
        <f>'ESTUDIO DE MERCADO'!M42</f>
        <v>11900</v>
      </c>
      <c r="H10" s="40">
        <f t="shared" ref="H10" si="0">G10*F10</f>
        <v>10710000</v>
      </c>
    </row>
    <row r="11" spans="1:8" ht="61.5" customHeight="1">
      <c r="A11" s="7">
        <v>3</v>
      </c>
      <c r="B11" s="12" t="s">
        <v>100</v>
      </c>
      <c r="C11" s="9" t="s">
        <v>42</v>
      </c>
      <c r="D11" s="10" t="s">
        <v>64</v>
      </c>
      <c r="E11" s="39">
        <v>1</v>
      </c>
      <c r="F11" s="10">
        <v>15</v>
      </c>
      <c r="G11" s="41">
        <f>'ESTUDIO DE MERCADO'!M28</f>
        <v>249900</v>
      </c>
      <c r="H11" s="40">
        <f t="shared" ref="H11:H20" si="1">G11*F11</f>
        <v>3748500</v>
      </c>
    </row>
    <row r="12" spans="1:8" ht="91.8">
      <c r="A12" s="7">
        <v>4</v>
      </c>
      <c r="B12" s="12" t="s">
        <v>28</v>
      </c>
      <c r="C12" s="9" t="s">
        <v>29</v>
      </c>
      <c r="D12" s="10" t="s">
        <v>63</v>
      </c>
      <c r="E12" s="39">
        <v>1</v>
      </c>
      <c r="F12" s="10">
        <v>60</v>
      </c>
      <c r="G12" s="3">
        <f>'ESTUDIO DE MERCADO'!M19</f>
        <v>65450</v>
      </c>
      <c r="H12" s="40">
        <f t="shared" si="1"/>
        <v>3927000</v>
      </c>
    </row>
    <row r="13" spans="1:8" ht="51">
      <c r="A13" s="7">
        <v>5</v>
      </c>
      <c r="B13" s="12" t="s">
        <v>30</v>
      </c>
      <c r="C13" s="9" t="s">
        <v>31</v>
      </c>
      <c r="D13" s="10" t="s">
        <v>64</v>
      </c>
      <c r="E13" s="39">
        <v>1</v>
      </c>
      <c r="F13" s="10">
        <v>60</v>
      </c>
      <c r="G13" s="41">
        <f>'ESTUDIO DE MERCADO'!M13</f>
        <v>39270</v>
      </c>
      <c r="H13" s="40">
        <f t="shared" si="1"/>
        <v>2356200</v>
      </c>
    </row>
    <row r="14" spans="1:8" ht="51">
      <c r="A14" s="7">
        <v>6</v>
      </c>
      <c r="B14" s="12" t="s">
        <v>32</v>
      </c>
      <c r="C14" s="9" t="s">
        <v>7</v>
      </c>
      <c r="D14" s="10" t="s">
        <v>63</v>
      </c>
      <c r="E14" s="39">
        <v>1</v>
      </c>
      <c r="F14" s="10">
        <v>300</v>
      </c>
      <c r="G14" s="41">
        <f>'ESTUDIO DE MERCADO'!M14</f>
        <v>1904</v>
      </c>
      <c r="H14" s="40">
        <v>392700</v>
      </c>
    </row>
    <row r="15" spans="1:8" ht="129.75" customHeight="1">
      <c r="A15" s="7">
        <v>7</v>
      </c>
      <c r="B15" s="12" t="s">
        <v>97</v>
      </c>
      <c r="C15" s="9" t="s">
        <v>95</v>
      </c>
      <c r="D15" s="10" t="s">
        <v>63</v>
      </c>
      <c r="E15" s="39">
        <v>1</v>
      </c>
      <c r="F15" s="10">
        <v>6</v>
      </c>
      <c r="G15" s="41">
        <f>'ESTUDIO DE MERCADO'!M48</f>
        <v>1160250</v>
      </c>
      <c r="H15" s="40">
        <f t="shared" si="1"/>
        <v>6961500</v>
      </c>
    </row>
    <row r="16" spans="1:8" ht="129.75" customHeight="1">
      <c r="A16" s="7"/>
      <c r="B16" s="12" t="s">
        <v>16</v>
      </c>
      <c r="C16" s="38" t="s">
        <v>50</v>
      </c>
      <c r="D16" s="10" t="s">
        <v>63</v>
      </c>
      <c r="E16" s="39">
        <v>1</v>
      </c>
      <c r="F16" s="10">
        <v>3</v>
      </c>
      <c r="G16" s="3">
        <f>'ESTUDIO DE MERCADO'!M43</f>
        <v>1725500</v>
      </c>
      <c r="H16" s="40">
        <f t="shared" si="1"/>
        <v>5176500</v>
      </c>
    </row>
    <row r="17" spans="1:8" ht="61.2">
      <c r="A17" s="7"/>
      <c r="B17" s="12" t="s">
        <v>10</v>
      </c>
      <c r="C17" s="9" t="s">
        <v>45</v>
      </c>
      <c r="D17" s="10" t="s">
        <v>63</v>
      </c>
      <c r="E17" s="39">
        <v>1</v>
      </c>
      <c r="F17" s="10">
        <v>2</v>
      </c>
      <c r="G17" s="41">
        <f>'ESTUDIO DE MERCADO'!M32</f>
        <v>1666000</v>
      </c>
      <c r="H17" s="40">
        <f t="shared" si="1"/>
        <v>3332000</v>
      </c>
    </row>
    <row r="18" spans="1:8" ht="61.2">
      <c r="A18" s="7">
        <v>8</v>
      </c>
      <c r="B18" s="12" t="s">
        <v>33</v>
      </c>
      <c r="C18" s="9" t="s">
        <v>34</v>
      </c>
      <c r="D18" s="10" t="s">
        <v>63</v>
      </c>
      <c r="E18" s="39">
        <v>1</v>
      </c>
      <c r="F18" s="10">
        <v>8</v>
      </c>
      <c r="G18" s="41">
        <f>'ESTUDIO DE MERCADO'!M44</f>
        <v>291550</v>
      </c>
      <c r="H18" s="40">
        <f t="shared" si="1"/>
        <v>2332400</v>
      </c>
    </row>
    <row r="19" spans="1:8" ht="54" customHeight="1">
      <c r="A19" s="7">
        <v>9</v>
      </c>
      <c r="B19" s="12" t="s">
        <v>35</v>
      </c>
      <c r="C19" s="9" t="s">
        <v>41</v>
      </c>
      <c r="D19" s="10" t="s">
        <v>63</v>
      </c>
      <c r="E19" s="39">
        <v>1</v>
      </c>
      <c r="F19" s="10">
        <v>80</v>
      </c>
      <c r="G19" s="41">
        <f>'ESTUDIO DE MERCADO'!M49</f>
        <v>38436.999999999993</v>
      </c>
      <c r="H19" s="40">
        <f t="shared" si="1"/>
        <v>3074959.9999999995</v>
      </c>
    </row>
    <row r="20" spans="1:8" ht="57.75" customHeight="1">
      <c r="A20" s="7">
        <v>10</v>
      </c>
      <c r="B20" s="2" t="s">
        <v>15</v>
      </c>
      <c r="C20" s="42" t="s">
        <v>49</v>
      </c>
      <c r="D20" s="10" t="s">
        <v>63</v>
      </c>
      <c r="E20" s="39">
        <v>1</v>
      </c>
      <c r="F20" s="10">
        <v>1000</v>
      </c>
      <c r="G20" s="3">
        <f>'ESTUDIO DE MERCADO'!M31</f>
        <v>1000</v>
      </c>
      <c r="H20" s="40">
        <f t="shared" si="1"/>
        <v>1000000</v>
      </c>
    </row>
    <row r="21" spans="1:8" ht="36.75" customHeight="1">
      <c r="A21" s="109" t="s">
        <v>79</v>
      </c>
      <c r="B21" s="109"/>
      <c r="C21" s="109"/>
      <c r="D21" s="109"/>
      <c r="E21" s="109"/>
      <c r="F21" s="109"/>
      <c r="G21" s="109"/>
      <c r="H21" s="8">
        <f>SUM(H9:H20)</f>
        <v>44201760</v>
      </c>
    </row>
    <row r="22" spans="1:8" ht="34.5" customHeight="1">
      <c r="A22" s="110" t="s">
        <v>122</v>
      </c>
      <c r="B22" s="110"/>
      <c r="C22" s="110"/>
      <c r="D22" s="110"/>
      <c r="E22" s="110"/>
      <c r="F22" s="110"/>
      <c r="G22" s="110"/>
      <c r="H22" s="110"/>
    </row>
  </sheetData>
  <mergeCells count="8">
    <mergeCell ref="A21:G21"/>
    <mergeCell ref="A22:H22"/>
    <mergeCell ref="A1:A5"/>
    <mergeCell ref="C1:H3"/>
    <mergeCell ref="C4:H4"/>
    <mergeCell ref="C5:H5"/>
    <mergeCell ref="A6:H6"/>
    <mergeCell ref="A7:H7"/>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zoomScale="80" zoomScaleNormal="80" workbookViewId="0">
      <selection activeCell="G25" sqref="G25"/>
    </sheetView>
  </sheetViews>
  <sheetFormatPr baseColWidth="10" defaultRowHeight="14.4"/>
  <cols>
    <col min="1" max="1" width="7.44140625" customWidth="1"/>
    <col min="2" max="2" width="53.33203125" customWidth="1"/>
    <col min="3" max="3" width="11" customWidth="1"/>
    <col min="4" max="5" width="18.6640625" customWidth="1"/>
    <col min="6" max="6" width="24.6640625" customWidth="1"/>
  </cols>
  <sheetData>
    <row r="1" spans="1:6" ht="13.5" customHeight="1">
      <c r="A1" s="1"/>
      <c r="B1" s="1"/>
      <c r="C1" s="1"/>
      <c r="D1" s="1"/>
      <c r="E1" s="1"/>
      <c r="F1" s="1"/>
    </row>
    <row r="2" spans="1:6" ht="30" customHeight="1">
      <c r="A2" s="119" t="s">
        <v>1</v>
      </c>
      <c r="B2" s="119"/>
      <c r="C2" s="119"/>
      <c r="D2" s="119"/>
      <c r="E2" s="119"/>
      <c r="F2" s="119"/>
    </row>
    <row r="3" spans="1:6">
      <c r="A3" s="120" t="s">
        <v>72</v>
      </c>
      <c r="B3" s="120"/>
      <c r="C3" s="120"/>
      <c r="D3" s="120"/>
      <c r="E3" s="120"/>
      <c r="F3" s="120"/>
    </row>
    <row r="4" spans="1:6" ht="35.25" customHeight="1">
      <c r="A4" s="119" t="s">
        <v>112</v>
      </c>
      <c r="B4" s="119"/>
      <c r="C4" s="119"/>
      <c r="D4" s="119"/>
      <c r="E4" s="119"/>
      <c r="F4" s="119"/>
    </row>
    <row r="5" spans="1:6" ht="44.25" customHeight="1">
      <c r="A5" s="121" t="s">
        <v>67</v>
      </c>
      <c r="B5" s="122"/>
      <c r="C5" s="122"/>
      <c r="D5" s="122"/>
      <c r="E5" s="122"/>
      <c r="F5" s="123"/>
    </row>
    <row r="6" spans="1:6" ht="29.25" customHeight="1">
      <c r="A6" s="24" t="s">
        <v>74</v>
      </c>
      <c r="B6" s="24" t="s">
        <v>75</v>
      </c>
      <c r="C6" s="24" t="s">
        <v>3</v>
      </c>
      <c r="D6" s="24" t="s">
        <v>77</v>
      </c>
      <c r="E6" s="24" t="s">
        <v>113</v>
      </c>
      <c r="F6" s="24" t="s">
        <v>0</v>
      </c>
    </row>
    <row r="7" spans="1:6" ht="26.25" customHeight="1">
      <c r="A7" s="116" t="s">
        <v>101</v>
      </c>
      <c r="B7" s="117"/>
      <c r="C7" s="117"/>
      <c r="D7" s="117"/>
      <c r="E7" s="117"/>
      <c r="F7" s="118"/>
    </row>
    <row r="8" spans="1:6">
      <c r="A8" s="25" t="s">
        <v>114</v>
      </c>
      <c r="B8" s="26" t="s">
        <v>101</v>
      </c>
      <c r="C8" s="27">
        <v>1</v>
      </c>
      <c r="D8" s="28">
        <v>1</v>
      </c>
      <c r="E8" s="29">
        <f>'ACTV 1'!H17</f>
        <v>32236900</v>
      </c>
      <c r="F8" s="30">
        <f>E8</f>
        <v>32236900</v>
      </c>
    </row>
    <row r="9" spans="1:6" ht="23.25" customHeight="1">
      <c r="A9" s="116" t="s">
        <v>102</v>
      </c>
      <c r="B9" s="117"/>
      <c r="C9" s="117"/>
      <c r="D9" s="117"/>
      <c r="E9" s="117"/>
      <c r="F9" s="118"/>
    </row>
    <row r="10" spans="1:6">
      <c r="A10" s="25" t="s">
        <v>115</v>
      </c>
      <c r="B10" s="26" t="s">
        <v>102</v>
      </c>
      <c r="C10" s="27">
        <v>1</v>
      </c>
      <c r="D10" s="28">
        <v>1</v>
      </c>
      <c r="E10" s="29">
        <f>'ACTV 2'!H16</f>
        <v>12692340</v>
      </c>
      <c r="F10" s="30">
        <f>+C10*D10*E10</f>
        <v>12692340</v>
      </c>
    </row>
    <row r="11" spans="1:6" ht="24" customHeight="1">
      <c r="A11" s="116" t="s">
        <v>103</v>
      </c>
      <c r="B11" s="117"/>
      <c r="C11" s="117"/>
      <c r="D11" s="117"/>
      <c r="E11" s="117"/>
      <c r="F11" s="118"/>
    </row>
    <row r="12" spans="1:6">
      <c r="A12" s="25">
        <v>3</v>
      </c>
      <c r="B12" s="26" t="s">
        <v>103</v>
      </c>
      <c r="C12" s="27">
        <v>1</v>
      </c>
      <c r="D12" s="28">
        <v>1</v>
      </c>
      <c r="E12" s="29">
        <f>'ACTV 3'!H20</f>
        <v>25197180</v>
      </c>
      <c r="F12" s="30">
        <f>+C12*D12*E12</f>
        <v>25197180</v>
      </c>
    </row>
    <row r="13" spans="1:6" ht="15" customHeight="1">
      <c r="A13" s="116" t="s">
        <v>104</v>
      </c>
      <c r="B13" s="117"/>
      <c r="C13" s="117"/>
      <c r="D13" s="117"/>
      <c r="E13" s="117"/>
      <c r="F13" s="118"/>
    </row>
    <row r="14" spans="1:6">
      <c r="A14" s="25">
        <v>4</v>
      </c>
      <c r="B14" s="26" t="s">
        <v>104</v>
      </c>
      <c r="C14" s="27">
        <v>1</v>
      </c>
      <c r="D14" s="28">
        <v>1</v>
      </c>
      <c r="E14" s="29">
        <f>'ACTV 4'!H10</f>
        <v>26400000</v>
      </c>
      <c r="F14" s="30">
        <f>'ACTV 4'!H10</f>
        <v>26400000</v>
      </c>
    </row>
    <row r="15" spans="1:6" ht="15" customHeight="1">
      <c r="A15" s="116" t="s">
        <v>105</v>
      </c>
      <c r="B15" s="117"/>
      <c r="C15" s="117"/>
      <c r="D15" s="117"/>
      <c r="E15" s="117"/>
      <c r="F15" s="118"/>
    </row>
    <row r="16" spans="1:6">
      <c r="A16" s="25">
        <v>5</v>
      </c>
      <c r="B16" s="26" t="s">
        <v>105</v>
      </c>
      <c r="C16" s="27">
        <v>1</v>
      </c>
      <c r="D16" s="28">
        <v>1</v>
      </c>
      <c r="E16" s="29">
        <f>'ACTV 5'!H13</f>
        <v>29154600</v>
      </c>
      <c r="F16" s="30">
        <f>E16</f>
        <v>29154600</v>
      </c>
    </row>
    <row r="17" spans="1:6" ht="15" customHeight="1">
      <c r="A17" s="116" t="s">
        <v>106</v>
      </c>
      <c r="B17" s="117"/>
      <c r="C17" s="117"/>
      <c r="D17" s="117"/>
      <c r="E17" s="117"/>
      <c r="F17" s="118"/>
    </row>
    <row r="18" spans="1:6">
      <c r="A18" s="25">
        <v>6</v>
      </c>
      <c r="B18" s="26" t="s">
        <v>106</v>
      </c>
      <c r="C18" s="27">
        <v>1</v>
      </c>
      <c r="D18" s="28">
        <v>1</v>
      </c>
      <c r="E18" s="29">
        <f>'ACTV 6'!H23</f>
        <v>78401621.6065</v>
      </c>
      <c r="F18" s="30">
        <f>E18</f>
        <v>78401621.6065</v>
      </c>
    </row>
    <row r="19" spans="1:6" ht="15" customHeight="1">
      <c r="A19" s="116" t="s">
        <v>107</v>
      </c>
      <c r="B19" s="117"/>
      <c r="C19" s="117"/>
      <c r="D19" s="117"/>
      <c r="E19" s="117"/>
      <c r="F19" s="118"/>
    </row>
    <row r="20" spans="1:6">
      <c r="A20" s="25">
        <v>7</v>
      </c>
      <c r="B20" s="26" t="s">
        <v>107</v>
      </c>
      <c r="C20" s="27">
        <v>1</v>
      </c>
      <c r="D20" s="28">
        <v>1</v>
      </c>
      <c r="E20" s="29">
        <f>'ACTV 7'!H21</f>
        <v>44201760</v>
      </c>
      <c r="F20" s="30">
        <f>E20</f>
        <v>44201760</v>
      </c>
    </row>
    <row r="21" spans="1:6" ht="44.25" customHeight="1">
      <c r="A21" s="124" t="s">
        <v>116</v>
      </c>
      <c r="B21" s="125"/>
      <c r="C21" s="125"/>
      <c r="D21" s="125"/>
      <c r="E21" s="31"/>
      <c r="F21" s="32">
        <f>F8+F10+F12+F14+F16+F18+F20</f>
        <v>248284401.6065</v>
      </c>
    </row>
    <row r="22" spans="1:6" ht="24.75" customHeight="1">
      <c r="A22" s="33"/>
      <c r="B22" s="33"/>
      <c r="C22" s="33"/>
      <c r="D22" s="33"/>
      <c r="E22" s="34"/>
      <c r="F22" s="35"/>
    </row>
    <row r="23" spans="1:6" ht="15.6">
      <c r="A23" s="126" t="s">
        <v>117</v>
      </c>
      <c r="B23" s="126"/>
      <c r="C23" s="126"/>
      <c r="D23" s="126"/>
      <c r="E23" s="126"/>
      <c r="F23" s="126"/>
    </row>
    <row r="24" spans="1:6" ht="18.75" customHeight="1">
      <c r="A24" s="115"/>
      <c r="B24" s="115"/>
      <c r="C24" s="115"/>
      <c r="D24" s="115"/>
      <c r="E24" s="115"/>
      <c r="F24" s="115"/>
    </row>
    <row r="25" spans="1:6">
      <c r="A25" t="s">
        <v>118</v>
      </c>
      <c r="D25" t="s">
        <v>119</v>
      </c>
    </row>
    <row r="27" spans="1:6" ht="19.5" customHeight="1"/>
    <row r="28" spans="1:6">
      <c r="A28" s="36"/>
      <c r="D28" s="36"/>
    </row>
  </sheetData>
  <mergeCells count="14">
    <mergeCell ref="A24:F24"/>
    <mergeCell ref="A17:F17"/>
    <mergeCell ref="A19:F19"/>
    <mergeCell ref="A2:F2"/>
    <mergeCell ref="A3:F3"/>
    <mergeCell ref="A4:F4"/>
    <mergeCell ref="A5:F5"/>
    <mergeCell ref="A7:F7"/>
    <mergeCell ref="A9:F9"/>
    <mergeCell ref="A11:F11"/>
    <mergeCell ref="A13:F13"/>
    <mergeCell ref="A15:F15"/>
    <mergeCell ref="A21:D21"/>
    <mergeCell ref="A23:F2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vt:i4>
      </vt:variant>
    </vt:vector>
  </HeadingPairs>
  <TitlesOfParts>
    <vt:vector size="10" baseType="lpstr">
      <vt:lpstr>ESTUDIO DE MERCADO</vt:lpstr>
      <vt:lpstr>ACTV 1</vt:lpstr>
      <vt:lpstr>ACTV 2</vt:lpstr>
      <vt:lpstr>ACTV 3</vt:lpstr>
      <vt:lpstr>ACTV 4</vt:lpstr>
      <vt:lpstr>ACTV 5</vt:lpstr>
      <vt:lpstr>ACTV 6</vt:lpstr>
      <vt:lpstr>ACTV 7</vt:lpstr>
      <vt:lpstr>PRESUPUESTO</vt:lpstr>
      <vt:lpstr>'ESTUDIO DE MERCADO'!Área_de_impresión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CONTRATACION1</cp:lastModifiedBy>
  <cp:lastPrinted>2025-09-26T18:21:02Z</cp:lastPrinted>
  <dcterms:created xsi:type="dcterms:W3CDTF">2018-07-16T14:05:46Z</dcterms:created>
  <dcterms:modified xsi:type="dcterms:W3CDTF">2026-10-08T16:56:25Z</dcterms:modified>
</cp:coreProperties>
</file>