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PC\OneDrive\Desktop\PÚBLICO\3. Planeación - ALAN\1. Formulaciones\5. Dotación Casa de la Juventud y Jardines - SDIS\Proceso Dotación Casa de la Juventud y Jardín Santander SDIS 2026\"/>
    </mc:Choice>
  </mc:AlternateContent>
  <xr:revisionPtr revIDLastSave="0" documentId="13_ncr:1_{3F9CC98B-4B64-463F-B593-BD8698A86122}" xr6:coauthVersionLast="47" xr6:coauthVersionMax="47" xr10:uidLastSave="{00000000-0000-0000-0000-000000000000}"/>
  <bookViews>
    <workbookView xWindow="-110" yWindow="-110" windowWidth="19420" windowHeight="10300" xr2:uid="{00000000-000D-0000-FFFF-FFFF00000000}"/>
  </bookViews>
  <sheets>
    <sheet name="ESTUDIO MERCADO" sheetId="18" r:id="rId1"/>
  </sheets>
  <definedNames>
    <definedName name="_xlnm._FilterDatabase" localSheetId="0" hidden="1">'ESTUDIO MERCADO'!$A$5:$AF$118</definedName>
  </definedNames>
  <calcPr calcId="191029"/>
  <extLst>
    <ext uri="GoogleSheetsCustomDataVersion2">
      <go:sheetsCustomData xmlns:go="http://customooxmlschemas.google.com/" r:id="rId22" roundtripDataChecksum="GcQJw1zLeBDyAgre6KYPAb/rVgiG+Q2cGnTtGBag2MQ="/>
    </ext>
  </extLst>
</workbook>
</file>

<file path=xl/calcChain.xml><?xml version="1.0" encoding="utf-8"?>
<calcChain xmlns="http://schemas.openxmlformats.org/spreadsheetml/2006/main">
  <c r="AE118" i="18" l="1"/>
  <c r="AE117" i="18"/>
  <c r="AE81" i="18"/>
  <c r="X14" i="18"/>
  <c r="Y14" i="18"/>
  <c r="Z14" i="18"/>
  <c r="X84" i="18"/>
  <c r="Y84" i="18"/>
  <c r="Z84" i="18"/>
  <c r="X85" i="18"/>
  <c r="Y85" i="18"/>
  <c r="Z85" i="18"/>
  <c r="X86" i="18"/>
  <c r="Y86" i="18"/>
  <c r="Z86" i="18"/>
  <c r="X87" i="18"/>
  <c r="Y87" i="18"/>
  <c r="Z87" i="18"/>
  <c r="X88" i="18"/>
  <c r="Y88" i="18"/>
  <c r="Z88" i="18"/>
  <c r="X89" i="18"/>
  <c r="Y89" i="18"/>
  <c r="Z89" i="18"/>
  <c r="X90" i="18"/>
  <c r="Y90" i="18"/>
  <c r="Z90" i="18"/>
  <c r="X91" i="18"/>
  <c r="Y91" i="18"/>
  <c r="Z91" i="18"/>
  <c r="X92" i="18"/>
  <c r="Y92" i="18"/>
  <c r="Z92" i="18"/>
  <c r="X93" i="18"/>
  <c r="Y93" i="18"/>
  <c r="Z93" i="18"/>
  <c r="X94" i="18"/>
  <c r="Y94" i="18"/>
  <c r="Z94" i="18"/>
  <c r="X95" i="18"/>
  <c r="Y95" i="18"/>
  <c r="Z95" i="18"/>
  <c r="X96" i="18"/>
  <c r="Y96" i="18"/>
  <c r="Z96" i="18"/>
  <c r="X97" i="18"/>
  <c r="Y97" i="18"/>
  <c r="Z97" i="18"/>
  <c r="X98" i="18"/>
  <c r="Y98" i="18"/>
  <c r="Z98" i="18"/>
  <c r="X99" i="18"/>
  <c r="Y99" i="18"/>
  <c r="Z99" i="18"/>
  <c r="X100" i="18"/>
  <c r="Y100" i="18"/>
  <c r="Z100" i="18"/>
  <c r="X101" i="18"/>
  <c r="Y101" i="18"/>
  <c r="Z101" i="18"/>
  <c r="X102" i="18"/>
  <c r="Y102" i="18"/>
  <c r="Z102" i="18"/>
  <c r="X103" i="18"/>
  <c r="Y103" i="18"/>
  <c r="Z103" i="18"/>
  <c r="X104" i="18"/>
  <c r="Y104" i="18"/>
  <c r="Z104" i="18"/>
  <c r="X105" i="18"/>
  <c r="Y105" i="18"/>
  <c r="Z105" i="18"/>
  <c r="X106" i="18"/>
  <c r="Y106" i="18"/>
  <c r="Z106" i="18"/>
  <c r="X107" i="18"/>
  <c r="Y107" i="18"/>
  <c r="Z107" i="18"/>
  <c r="X108" i="18"/>
  <c r="Y108" i="18"/>
  <c r="Z108" i="18"/>
  <c r="X109" i="18"/>
  <c r="Y109" i="18"/>
  <c r="Z109" i="18"/>
  <c r="X110" i="18"/>
  <c r="Y110" i="18"/>
  <c r="Z110" i="18"/>
  <c r="X111" i="18"/>
  <c r="Y111" i="18"/>
  <c r="Z111" i="18"/>
  <c r="AA111" i="18" s="1"/>
  <c r="AD111" i="18" s="1"/>
  <c r="X112" i="18"/>
  <c r="Y112" i="18"/>
  <c r="Z112" i="18"/>
  <c r="X113" i="18"/>
  <c r="Y113" i="18"/>
  <c r="Z113" i="18"/>
  <c r="X114" i="18"/>
  <c r="Y114" i="18"/>
  <c r="Z114" i="18"/>
  <c r="X115" i="18"/>
  <c r="Y115" i="18"/>
  <c r="Z115" i="18"/>
  <c r="X116" i="18"/>
  <c r="Y116" i="18"/>
  <c r="Z116" i="18"/>
  <c r="Z83" i="18"/>
  <c r="Y83" i="18"/>
  <c r="X83" i="18"/>
  <c r="AA14" i="18" l="1"/>
  <c r="AD14" i="18" s="1"/>
  <c r="AE14" i="18" s="1"/>
  <c r="AA109" i="18"/>
  <c r="AD109" i="18" s="1"/>
  <c r="AE109" i="18" s="1"/>
  <c r="AA112" i="18"/>
  <c r="AD112" i="18" s="1"/>
  <c r="AA96" i="18"/>
  <c r="AD96" i="18" s="1"/>
  <c r="AB96" i="18" s="1"/>
  <c r="AC96" i="18" s="1"/>
  <c r="AA103" i="18"/>
  <c r="AA87" i="18"/>
  <c r="AA108" i="18"/>
  <c r="AA92" i="18"/>
  <c r="AA116" i="18"/>
  <c r="AA100" i="18"/>
  <c r="AA84" i="18"/>
  <c r="AA88" i="18"/>
  <c r="AA114" i="18"/>
  <c r="AA106" i="18"/>
  <c r="AA98" i="18"/>
  <c r="AA90" i="18"/>
  <c r="AA110" i="18"/>
  <c r="AA86" i="18"/>
  <c r="AD86" i="18" s="1"/>
  <c r="AA101" i="18"/>
  <c r="AA93" i="18"/>
  <c r="AA85" i="18"/>
  <c r="AA95" i="18"/>
  <c r="AA83" i="18"/>
  <c r="AD83" i="18" s="1"/>
  <c r="AA113" i="18"/>
  <c r="AD113" i="18" s="1"/>
  <c r="AA105" i="18"/>
  <c r="AA97" i="18"/>
  <c r="AA89" i="18"/>
  <c r="AA104" i="18"/>
  <c r="AA102" i="18"/>
  <c r="AA94" i="18"/>
  <c r="AA115" i="18"/>
  <c r="AA107" i="18"/>
  <c r="AA99" i="18"/>
  <c r="AA91" i="18"/>
  <c r="AE112" i="18"/>
  <c r="AB112" i="18"/>
  <c r="AC112" i="18" s="1"/>
  <c r="AE111" i="18"/>
  <c r="AB111" i="18"/>
  <c r="AC111" i="18" s="1"/>
  <c r="AE96" i="18" l="1"/>
  <c r="AB14" i="18"/>
  <c r="AC14" i="18" s="1"/>
  <c r="AD115" i="18"/>
  <c r="AE115" i="18" s="1"/>
  <c r="AD98" i="18"/>
  <c r="AB98" i="18" s="1"/>
  <c r="AC98" i="18" s="1"/>
  <c r="AD95" i="18"/>
  <c r="AE95" i="18" s="1"/>
  <c r="AD87" i="18"/>
  <c r="AE87" i="18" s="1"/>
  <c r="AD85" i="18"/>
  <c r="AE85" i="18" s="1"/>
  <c r="AD103" i="18"/>
  <c r="AB103" i="18" s="1"/>
  <c r="AC103" i="18" s="1"/>
  <c r="AD104" i="18"/>
  <c r="AE104" i="18" s="1"/>
  <c r="AD88" i="18"/>
  <c r="AE88" i="18" s="1"/>
  <c r="AB109" i="18"/>
  <c r="AC109" i="18" s="1"/>
  <c r="AD89" i="18"/>
  <c r="AE89" i="18" s="1"/>
  <c r="AD101" i="18"/>
  <c r="AB101" i="18" s="1"/>
  <c r="AC101" i="18" s="1"/>
  <c r="AD84" i="18"/>
  <c r="AB84" i="18" s="1"/>
  <c r="AC84" i="18" s="1"/>
  <c r="AD94" i="18"/>
  <c r="AB94" i="18" s="1"/>
  <c r="AC94" i="18" s="1"/>
  <c r="AD114" i="18"/>
  <c r="AE114" i="18" s="1"/>
  <c r="AD93" i="18"/>
  <c r="AE93" i="18" s="1"/>
  <c r="AD91" i="18"/>
  <c r="AB91" i="18" s="1"/>
  <c r="AC91" i="18" s="1"/>
  <c r="AD97" i="18"/>
  <c r="AE97" i="18" s="1"/>
  <c r="AD100" i="18"/>
  <c r="AB100" i="18" s="1"/>
  <c r="AC100" i="18" s="1"/>
  <c r="AD106" i="18"/>
  <c r="AB106" i="18" s="1"/>
  <c r="AC106" i="18" s="1"/>
  <c r="AD102" i="18"/>
  <c r="AB102" i="18" s="1"/>
  <c r="AC102" i="18" s="1"/>
  <c r="AD99" i="18"/>
  <c r="AE99" i="18" s="1"/>
  <c r="AD105" i="18"/>
  <c r="AE105" i="18" s="1"/>
  <c r="AD110" i="18"/>
  <c r="AE110" i="18" s="1"/>
  <c r="AD116" i="18"/>
  <c r="AB116" i="18" s="1"/>
  <c r="AC116" i="18" s="1"/>
  <c r="AD108" i="18"/>
  <c r="AB108" i="18" s="1"/>
  <c r="AC108" i="18" s="1"/>
  <c r="AD107" i="18"/>
  <c r="AB107" i="18" s="1"/>
  <c r="AC107" i="18" s="1"/>
  <c r="AD90" i="18"/>
  <c r="AE90" i="18" s="1"/>
  <c r="AD92" i="18"/>
  <c r="AB92" i="18" s="1"/>
  <c r="AC92" i="18" s="1"/>
  <c r="AB85" i="18"/>
  <c r="AC85" i="18" s="1"/>
  <c r="AB86" i="18"/>
  <c r="AC86" i="18" s="1"/>
  <c r="AE86" i="18"/>
  <c r="AB113" i="18"/>
  <c r="AC113" i="18" s="1"/>
  <c r="AE113" i="18"/>
  <c r="AE83" i="18"/>
  <c r="AB83" i="18"/>
  <c r="AC83" i="18" s="1"/>
  <c r="AB110" i="18" l="1"/>
  <c r="AC110" i="18" s="1"/>
  <c r="AB105" i="18"/>
  <c r="AC105" i="18" s="1"/>
  <c r="AB97" i="18"/>
  <c r="AC97" i="18" s="1"/>
  <c r="AE98" i="18"/>
  <c r="AE84" i="18"/>
  <c r="AB115" i="18"/>
  <c r="AC115" i="18" s="1"/>
  <c r="AB89" i="18"/>
  <c r="AC89" i="18" s="1"/>
  <c r="AB114" i="18"/>
  <c r="AC114" i="18" s="1"/>
  <c r="AE94" i="18"/>
  <c r="AE108" i="18"/>
  <c r="AB99" i="18"/>
  <c r="AC99" i="18" s="1"/>
  <c r="AB104" i="18"/>
  <c r="AC104" i="18" s="1"/>
  <c r="AE107" i="18"/>
  <c r="AE101" i="18"/>
  <c r="AE100" i="18"/>
  <c r="AE91" i="18"/>
  <c r="AE106" i="18"/>
  <c r="AB93" i="18"/>
  <c r="AC93" i="18" s="1"/>
  <c r="AE92" i="18"/>
  <c r="AE102" i="18"/>
  <c r="AB90" i="18"/>
  <c r="AC90" i="18" s="1"/>
  <c r="AB87" i="18"/>
  <c r="AC87" i="18" s="1"/>
  <c r="AE103" i="18"/>
  <c r="AB88" i="18"/>
  <c r="AC88" i="18" s="1"/>
  <c r="AE116" i="18"/>
  <c r="AB95" i="18"/>
  <c r="AC95" i="18" s="1"/>
  <c r="Z41" i="18"/>
  <c r="Y41" i="18"/>
  <c r="X41" i="18"/>
  <c r="X78" i="18"/>
  <c r="Y78" i="18"/>
  <c r="Z78" i="18"/>
  <c r="X79" i="18"/>
  <c r="Y79" i="18"/>
  <c r="Z79" i="18"/>
  <c r="X80" i="18"/>
  <c r="Y80" i="18"/>
  <c r="Z80" i="18"/>
  <c r="X77" i="18"/>
  <c r="Y77" i="18"/>
  <c r="Z77" i="18"/>
  <c r="Z76" i="18"/>
  <c r="Y76" i="18"/>
  <c r="X76" i="18"/>
  <c r="Z63" i="18"/>
  <c r="Y63" i="18"/>
  <c r="X63" i="18"/>
  <c r="X30" i="18"/>
  <c r="Y30" i="18"/>
  <c r="Z30" i="18"/>
  <c r="X29" i="18"/>
  <c r="Y29" i="18"/>
  <c r="Z29" i="18"/>
  <c r="X28" i="18"/>
  <c r="Y28" i="18"/>
  <c r="Z28" i="18"/>
  <c r="X27" i="18"/>
  <c r="Y27" i="18"/>
  <c r="Z27" i="18"/>
  <c r="X26" i="18"/>
  <c r="Y26" i="18"/>
  <c r="Z26" i="18"/>
  <c r="X25" i="18"/>
  <c r="Y25" i="18"/>
  <c r="Z25" i="18"/>
  <c r="X23" i="18"/>
  <c r="Y23" i="18"/>
  <c r="Z23" i="18"/>
  <c r="X24" i="18"/>
  <c r="Y24" i="18"/>
  <c r="Z24" i="18"/>
  <c r="X22" i="18"/>
  <c r="Y22" i="18"/>
  <c r="Z22" i="18"/>
  <c r="X21" i="18"/>
  <c r="Y21" i="18"/>
  <c r="Z21" i="18"/>
  <c r="X20" i="18"/>
  <c r="Y20" i="18"/>
  <c r="Z20" i="18"/>
  <c r="X19" i="18"/>
  <c r="Y19" i="18"/>
  <c r="Z19" i="18"/>
  <c r="X18" i="18"/>
  <c r="Y18" i="18"/>
  <c r="Z18" i="18"/>
  <c r="X17" i="18"/>
  <c r="Y17" i="18"/>
  <c r="Z17" i="18"/>
  <c r="X16" i="18"/>
  <c r="Y16" i="18"/>
  <c r="Z16" i="18"/>
  <c r="X15" i="18"/>
  <c r="Y15" i="18"/>
  <c r="Z15" i="18"/>
  <c r="X13" i="18"/>
  <c r="Y13" i="18"/>
  <c r="Z13" i="18"/>
  <c r="X12" i="18"/>
  <c r="Y12" i="18"/>
  <c r="Z12" i="18"/>
  <c r="X11" i="18"/>
  <c r="Y11" i="18"/>
  <c r="Z11" i="18"/>
  <c r="Z10" i="18"/>
  <c r="Y10" i="18"/>
  <c r="X10" i="18"/>
  <c r="Z9" i="18"/>
  <c r="Y9" i="18"/>
  <c r="X9" i="18"/>
  <c r="X8" i="18"/>
  <c r="Y8" i="18"/>
  <c r="Z8" i="18"/>
  <c r="Z7" i="18"/>
  <c r="Y7" i="18"/>
  <c r="X7" i="18"/>
  <c r="AA28" i="18" l="1"/>
  <c r="AA78" i="18"/>
  <c r="AD78" i="18" s="1"/>
  <c r="AA63" i="18"/>
  <c r="AA15" i="18"/>
  <c r="AA11" i="18"/>
  <c r="AD11" i="18" s="1"/>
  <c r="AB11" i="18" s="1"/>
  <c r="AA19" i="18"/>
  <c r="AA26" i="18"/>
  <c r="AA21" i="18"/>
  <c r="AA30" i="18"/>
  <c r="AA7" i="18"/>
  <c r="AA22" i="18"/>
  <c r="AA79" i="18"/>
  <c r="AA20" i="18"/>
  <c r="AA9" i="18"/>
  <c r="AA12" i="18"/>
  <c r="AA25" i="18"/>
  <c r="AA76" i="18"/>
  <c r="AA17" i="18"/>
  <c r="AA8" i="18"/>
  <c r="AA18" i="18"/>
  <c r="AA29" i="18"/>
  <c r="AA16" i="18"/>
  <c r="AA23" i="18"/>
  <c r="AA27" i="18"/>
  <c r="AA13" i="18"/>
  <c r="AA77" i="18"/>
  <c r="AA10" i="18"/>
  <c r="AA80" i="18"/>
  <c r="AB78" i="18"/>
  <c r="AC78" i="18" s="1"/>
  <c r="AE78" i="18"/>
  <c r="AA24" i="18"/>
  <c r="AD12" i="18" l="1"/>
  <c r="AE12" i="18" s="1"/>
  <c r="AD10" i="18"/>
  <c r="AB10" i="18" s="1"/>
  <c r="AD27" i="18"/>
  <c r="AE27" i="18" s="1"/>
  <c r="AD25" i="18"/>
  <c r="AE25" i="18" s="1"/>
  <c r="AD21" i="18"/>
  <c r="AE21" i="18" s="1"/>
  <c r="AD23" i="18"/>
  <c r="AB23" i="18" s="1"/>
  <c r="AC23" i="18" s="1"/>
  <c r="AD26" i="18"/>
  <c r="AE26" i="18" s="1"/>
  <c r="AD16" i="18"/>
  <c r="AE16" i="18" s="1"/>
  <c r="AD9" i="18"/>
  <c r="AB9" i="18" s="1"/>
  <c r="AC9" i="18" s="1"/>
  <c r="AD19" i="18"/>
  <c r="AB19" i="18" s="1"/>
  <c r="AC19" i="18" s="1"/>
  <c r="AD29" i="18"/>
  <c r="AE29" i="18" s="1"/>
  <c r="AD20" i="18"/>
  <c r="AB20" i="18" s="1"/>
  <c r="AC20" i="18" s="1"/>
  <c r="AD80" i="18"/>
  <c r="AB80" i="18" s="1"/>
  <c r="AC80" i="18" s="1"/>
  <c r="AD18" i="18"/>
  <c r="AE18" i="18" s="1"/>
  <c r="AD79" i="18"/>
  <c r="AE79" i="18" s="1"/>
  <c r="AD15" i="18"/>
  <c r="AE15" i="18" s="1"/>
  <c r="AD8" i="18"/>
  <c r="AB8" i="18" s="1"/>
  <c r="AC8" i="18" s="1"/>
  <c r="AD22" i="18"/>
  <c r="AE22" i="18" s="1"/>
  <c r="AD63" i="18"/>
  <c r="AE63" i="18" s="1"/>
  <c r="AD77" i="18"/>
  <c r="AE77" i="18" s="1"/>
  <c r="AD17" i="18"/>
  <c r="AB17" i="18" s="1"/>
  <c r="AC17" i="18" s="1"/>
  <c r="AD7" i="18"/>
  <c r="AE7" i="18" s="1"/>
  <c r="AD24" i="18"/>
  <c r="AB24" i="18" s="1"/>
  <c r="AC24" i="18" s="1"/>
  <c r="AD13" i="18"/>
  <c r="AB13" i="18" s="1"/>
  <c r="AC13" i="18" s="1"/>
  <c r="AD76" i="18"/>
  <c r="AB76" i="18" s="1"/>
  <c r="AC76" i="18" s="1"/>
  <c r="AD30" i="18"/>
  <c r="AE30" i="18" s="1"/>
  <c r="AD28" i="18"/>
  <c r="AB28" i="18" s="1"/>
  <c r="AC28" i="18" s="1"/>
  <c r="AE11" i="18"/>
  <c r="AB21" i="18"/>
  <c r="AC21" i="18" s="1"/>
  <c r="AB12" i="18"/>
  <c r="AC12" i="18" s="1"/>
  <c r="AB18" i="18"/>
  <c r="AC18" i="18" s="1"/>
  <c r="X75" i="18"/>
  <c r="Y75" i="18"/>
  <c r="Z75" i="18"/>
  <c r="Z74" i="18"/>
  <c r="Y74" i="18"/>
  <c r="X74" i="18"/>
  <c r="X71" i="18"/>
  <c r="Y71" i="18"/>
  <c r="Z71" i="18"/>
  <c r="X72" i="18"/>
  <c r="Y72" i="18"/>
  <c r="Z72" i="18"/>
  <c r="X73" i="18"/>
  <c r="Y73" i="18"/>
  <c r="Z73" i="18"/>
  <c r="X67" i="18"/>
  <c r="Y67" i="18"/>
  <c r="Z67" i="18"/>
  <c r="X68" i="18"/>
  <c r="Y68" i="18"/>
  <c r="Z68" i="18"/>
  <c r="X69" i="18"/>
  <c r="Y69" i="18"/>
  <c r="Z69" i="18"/>
  <c r="X70" i="18"/>
  <c r="Y70" i="18"/>
  <c r="Z70" i="18"/>
  <c r="Z66" i="18"/>
  <c r="Y66" i="18"/>
  <c r="X66" i="18"/>
  <c r="X65" i="18"/>
  <c r="Y65" i="18"/>
  <c r="Z65" i="18"/>
  <c r="Z64" i="18"/>
  <c r="Y64" i="18"/>
  <c r="X64" i="18"/>
  <c r="Z62" i="18"/>
  <c r="Z60" i="18"/>
  <c r="Z61" i="18"/>
  <c r="X60" i="18"/>
  <c r="Y60" i="18"/>
  <c r="X61" i="18"/>
  <c r="Y61" i="18"/>
  <c r="X62" i="18"/>
  <c r="Y62" i="18"/>
  <c r="Z59" i="18"/>
  <c r="Y59" i="18"/>
  <c r="X59" i="18"/>
  <c r="N58" i="18"/>
  <c r="X58" i="18" s="1"/>
  <c r="Z57" i="18"/>
  <c r="Y57" i="18"/>
  <c r="X57" i="18"/>
  <c r="Z56" i="18"/>
  <c r="Y56" i="18"/>
  <c r="X56" i="18"/>
  <c r="AE23" i="18" l="1"/>
  <c r="AB30" i="18"/>
  <c r="AC30" i="18" s="1"/>
  <c r="AB25" i="18"/>
  <c r="AC25" i="18" s="1"/>
  <c r="AE80" i="18"/>
  <c r="AB7" i="18"/>
  <c r="AC7" i="18" s="1"/>
  <c r="AE24" i="18"/>
  <c r="AE19" i="18"/>
  <c r="AB27" i="18"/>
  <c r="AC27" i="18" s="1"/>
  <c r="AE9" i="18"/>
  <c r="AE8" i="18"/>
  <c r="AE10" i="18"/>
  <c r="AB22" i="18"/>
  <c r="AC22" i="18" s="1"/>
  <c r="AE76" i="18"/>
  <c r="AE17" i="18"/>
  <c r="AB63" i="18"/>
  <c r="AC63" i="18" s="1"/>
  <c r="AB79" i="18"/>
  <c r="AC79" i="18" s="1"/>
  <c r="AB29" i="18"/>
  <c r="AC29" i="18" s="1"/>
  <c r="AB26" i="18"/>
  <c r="AC26" i="18" s="1"/>
  <c r="AB77" i="18"/>
  <c r="AC77" i="18" s="1"/>
  <c r="AB16" i="18"/>
  <c r="AC16" i="18" s="1"/>
  <c r="AE28" i="18"/>
  <c r="AE13" i="18"/>
  <c r="AB15" i="18"/>
  <c r="AC15" i="18" s="1"/>
  <c r="AE20" i="18"/>
  <c r="AA70" i="18"/>
  <c r="AA71" i="18"/>
  <c r="AA69" i="18"/>
  <c r="AA66" i="18"/>
  <c r="AD66" i="18" s="1"/>
  <c r="AA56" i="18"/>
  <c r="AD56" i="18" s="1"/>
  <c r="AA65" i="18"/>
  <c r="AA60" i="18"/>
  <c r="AA72" i="18"/>
  <c r="AA75" i="18"/>
  <c r="AA67" i="18"/>
  <c r="AA74" i="18"/>
  <c r="AA61" i="18"/>
  <c r="AA57" i="18"/>
  <c r="AD57" i="18" s="1"/>
  <c r="AA59" i="18"/>
  <c r="AA73" i="18"/>
  <c r="AA64" i="18"/>
  <c r="Y58" i="18"/>
  <c r="AA68" i="18"/>
  <c r="Z58" i="18"/>
  <c r="AA62" i="18"/>
  <c r="AD62" i="18" s="1"/>
  <c r="AD59" i="18" l="1"/>
  <c r="AB59" i="18" s="1"/>
  <c r="AC59" i="18" s="1"/>
  <c r="AD65" i="18"/>
  <c r="AB65" i="18" s="1"/>
  <c r="AC65" i="18" s="1"/>
  <c r="AD61" i="18"/>
  <c r="AE61" i="18" s="1"/>
  <c r="AD74" i="18"/>
  <c r="AE74" i="18" s="1"/>
  <c r="AD69" i="18"/>
  <c r="AB69" i="18" s="1"/>
  <c r="AC69" i="18" s="1"/>
  <c r="AD68" i="18"/>
  <c r="AB68" i="18" s="1"/>
  <c r="AC68" i="18" s="1"/>
  <c r="AD67" i="18"/>
  <c r="AB67" i="18" s="1"/>
  <c r="AC67" i="18" s="1"/>
  <c r="AD71" i="18"/>
  <c r="AE71" i="18" s="1"/>
  <c r="AD75" i="18"/>
  <c r="AE75" i="18" s="1"/>
  <c r="AD70" i="18"/>
  <c r="AE70" i="18" s="1"/>
  <c r="AD64" i="18"/>
  <c r="AB64" i="18" s="1"/>
  <c r="AC64" i="18" s="1"/>
  <c r="AD72" i="18"/>
  <c r="AB72" i="18" s="1"/>
  <c r="AC72" i="18" s="1"/>
  <c r="AD73" i="18"/>
  <c r="AB73" i="18" s="1"/>
  <c r="AC73" i="18" s="1"/>
  <c r="AD60" i="18"/>
  <c r="AB60" i="18" s="1"/>
  <c r="AC60" i="18" s="1"/>
  <c r="AE66" i="18"/>
  <c r="AB66" i="18"/>
  <c r="AC66" i="18" s="1"/>
  <c r="AE59" i="18"/>
  <c r="AA58" i="18"/>
  <c r="AD58" i="18" s="1"/>
  <c r="AB62" i="18"/>
  <c r="AC62" i="18" s="1"/>
  <c r="AE62" i="18"/>
  <c r="AB74" i="18" l="1"/>
  <c r="AC74" i="18" s="1"/>
  <c r="AB75" i="18"/>
  <c r="AC75" i="18" s="1"/>
  <c r="AE73" i="18"/>
  <c r="AE67" i="18"/>
  <c r="AE60" i="18"/>
  <c r="AE68" i="18"/>
  <c r="AE69" i="18"/>
  <c r="AB71" i="18"/>
  <c r="AC71" i="18" s="1"/>
  <c r="AE72" i="18"/>
  <c r="AE65" i="18"/>
  <c r="AB70" i="18"/>
  <c r="AC70" i="18" s="1"/>
  <c r="AE64" i="18"/>
  <c r="AB61" i="18"/>
  <c r="AC61" i="18" s="1"/>
  <c r="AB56" i="18"/>
  <c r="AC56" i="18" s="1"/>
  <c r="AB57" i="18"/>
  <c r="AC57" i="18" s="1"/>
  <c r="AB58" i="18"/>
  <c r="AC58" i="18" s="1"/>
  <c r="X55" i="18"/>
  <c r="Y55" i="18"/>
  <c r="Z55" i="18"/>
  <c r="X54" i="18"/>
  <c r="Y54" i="18"/>
  <c r="Z54" i="18"/>
  <c r="X53" i="18"/>
  <c r="Y53" i="18"/>
  <c r="Z53" i="18"/>
  <c r="Z52" i="18"/>
  <c r="Y52" i="18"/>
  <c r="X52" i="18"/>
  <c r="Z51" i="18"/>
  <c r="Y51" i="18"/>
  <c r="X51" i="18"/>
  <c r="Z50" i="18"/>
  <c r="Y50" i="18"/>
  <c r="X50" i="18"/>
  <c r="Z47" i="18"/>
  <c r="Y47" i="18"/>
  <c r="X47" i="18"/>
  <c r="Z44" i="18"/>
  <c r="Y44" i="18"/>
  <c r="X44" i="18"/>
  <c r="Z43" i="18"/>
  <c r="Y43" i="18"/>
  <c r="X43" i="18"/>
  <c r="Z42" i="18"/>
  <c r="Y42" i="18"/>
  <c r="X42" i="18"/>
  <c r="X39" i="18"/>
  <c r="Y39" i="18"/>
  <c r="Z39" i="18"/>
  <c r="Z38" i="18"/>
  <c r="Y38" i="18"/>
  <c r="X38" i="18"/>
  <c r="Z36" i="18"/>
  <c r="Y36" i="18"/>
  <c r="X36" i="18"/>
  <c r="X32" i="18"/>
  <c r="Y32" i="18"/>
  <c r="Z32" i="18"/>
  <c r="X33" i="18"/>
  <c r="Y33" i="18"/>
  <c r="Z33" i="18"/>
  <c r="Z31" i="18"/>
  <c r="Y31" i="18"/>
  <c r="X31" i="18"/>
  <c r="X34" i="18"/>
  <c r="Y34" i="18"/>
  <c r="Z34" i="18"/>
  <c r="X35" i="18"/>
  <c r="Y35" i="18"/>
  <c r="Z35" i="18"/>
  <c r="X37" i="18"/>
  <c r="Y37" i="18"/>
  <c r="Z37" i="18"/>
  <c r="X40" i="18"/>
  <c r="Y40" i="18"/>
  <c r="Z40" i="18"/>
  <c r="X45" i="18"/>
  <c r="Y45" i="18"/>
  <c r="Z45" i="18"/>
  <c r="X46" i="18"/>
  <c r="Y46" i="18"/>
  <c r="Z46" i="18"/>
  <c r="X48" i="18"/>
  <c r="Y48" i="18"/>
  <c r="Z48" i="18"/>
  <c r="X49" i="18"/>
  <c r="Y49" i="18"/>
  <c r="Z49" i="18"/>
  <c r="AA53" i="18" l="1"/>
  <c r="AA49" i="18"/>
  <c r="AD49" i="18" s="1"/>
  <c r="AA37" i="18"/>
  <c r="AA54" i="18"/>
  <c r="AA55" i="18"/>
  <c r="AA35" i="18"/>
  <c r="AA45" i="18"/>
  <c r="AA46" i="18"/>
  <c r="AA32" i="18"/>
  <c r="AA48" i="18"/>
  <c r="AA40" i="18"/>
  <c r="AA36" i="18"/>
  <c r="AA33" i="18"/>
  <c r="AA50" i="18"/>
  <c r="AA34" i="18"/>
  <c r="AA38" i="18"/>
  <c r="AA39" i="18"/>
  <c r="AA42" i="18"/>
  <c r="AE56" i="18"/>
  <c r="AE58" i="18"/>
  <c r="AE57" i="18"/>
  <c r="AA52" i="18"/>
  <c r="AA51" i="18"/>
  <c r="AA47" i="18"/>
  <c r="AA44" i="18"/>
  <c r="AA43" i="18"/>
  <c r="AA41" i="18"/>
  <c r="AA31" i="18"/>
  <c r="AD34" i="18" l="1"/>
  <c r="AB34" i="18" s="1"/>
  <c r="AC34" i="18" s="1"/>
  <c r="AD52" i="18"/>
  <c r="AE52" i="18" s="1"/>
  <c r="AD45" i="18"/>
  <c r="AB45" i="18" s="1"/>
  <c r="AC45" i="18" s="1"/>
  <c r="AD33" i="18"/>
  <c r="AE33" i="18" s="1"/>
  <c r="AD31" i="18"/>
  <c r="AE31" i="18" s="1"/>
  <c r="AD36" i="18"/>
  <c r="AE36" i="18" s="1"/>
  <c r="AD41" i="18"/>
  <c r="AB41" i="18" s="1"/>
  <c r="AC41" i="18" s="1"/>
  <c r="AD40" i="18"/>
  <c r="AE40" i="18" s="1"/>
  <c r="AD43" i="18"/>
  <c r="AB43" i="18" s="1"/>
  <c r="AC43" i="18" s="1"/>
  <c r="AD48" i="18"/>
  <c r="AB48" i="18" s="1"/>
  <c r="AC48" i="18" s="1"/>
  <c r="AD51" i="18"/>
  <c r="AB51" i="18" s="1"/>
  <c r="AC51" i="18" s="1"/>
  <c r="AD50" i="18"/>
  <c r="AB50" i="18" s="1"/>
  <c r="AC50" i="18" s="1"/>
  <c r="AD35" i="18"/>
  <c r="AB35" i="18" s="1"/>
  <c r="AC35" i="18" s="1"/>
  <c r="AD55" i="18"/>
  <c r="AE55" i="18" s="1"/>
  <c r="AD54" i="18"/>
  <c r="AB54" i="18" s="1"/>
  <c r="AC54" i="18" s="1"/>
  <c r="AD42" i="18"/>
  <c r="AB42" i="18" s="1"/>
  <c r="AC42" i="18" s="1"/>
  <c r="AD37" i="18"/>
  <c r="AB37" i="18" s="1"/>
  <c r="AC37" i="18" s="1"/>
  <c r="AD44" i="18"/>
  <c r="AB44" i="18" s="1"/>
  <c r="AC44" i="18" s="1"/>
  <c r="AD39" i="18"/>
  <c r="AB39" i="18" s="1"/>
  <c r="AC39" i="18" s="1"/>
  <c r="AD32" i="18"/>
  <c r="AB32" i="18" s="1"/>
  <c r="AC32" i="18" s="1"/>
  <c r="AD47" i="18"/>
  <c r="AB47" i="18" s="1"/>
  <c r="AC47" i="18" s="1"/>
  <c r="AD38" i="18"/>
  <c r="AE38" i="18" s="1"/>
  <c r="AD46" i="18"/>
  <c r="AE46" i="18" s="1"/>
  <c r="AD53" i="18"/>
  <c r="AB53" i="18" s="1"/>
  <c r="AC53" i="18" s="1"/>
  <c r="AB49" i="18"/>
  <c r="AC49" i="18" s="1"/>
  <c r="AE49" i="18"/>
  <c r="AE45" i="18"/>
  <c r="AE34" i="18"/>
  <c r="AE41" i="18"/>
  <c r="AE44" i="18"/>
  <c r="AE50" i="18" l="1"/>
  <c r="AE42" i="18"/>
  <c r="AE48" i="18"/>
  <c r="AE43" i="18"/>
  <c r="AE51" i="18"/>
  <c r="AB36" i="18"/>
  <c r="AC36" i="18" s="1"/>
  <c r="AE47" i="18"/>
  <c r="AE32" i="18"/>
  <c r="AB52" i="18"/>
  <c r="AC52" i="18" s="1"/>
  <c r="AD118" i="18"/>
  <c r="AB118" i="18" s="1"/>
  <c r="AC118" i="18" s="1"/>
  <c r="AE35" i="18"/>
  <c r="AE37" i="18"/>
  <c r="AB46" i="18"/>
  <c r="AC46" i="18" s="1"/>
  <c r="AB33" i="18"/>
  <c r="AC33" i="18" s="1"/>
  <c r="AE39" i="18"/>
  <c r="AB38" i="18"/>
  <c r="AC38" i="18" s="1"/>
  <c r="AB55" i="18"/>
  <c r="AC55" i="18" s="1"/>
  <c r="AE54" i="18"/>
  <c r="AB40" i="18"/>
  <c r="AC40" i="18" s="1"/>
  <c r="AB31" i="18"/>
  <c r="AC31" i="18" s="1"/>
  <c r="AE53"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
  </authors>
  <commentList>
    <comment ref="F16" authorId="0" shapeId="0" xr:uid="{AF72B0E1-842A-411A-97E4-457EB28D466A}">
      <text>
        <r>
          <rPr>
            <b/>
            <sz val="9"/>
            <color rgb="FF000000"/>
            <rFont val="Tahoma"/>
            <family val="2"/>
          </rPr>
          <t>User:</t>
        </r>
        <r>
          <rPr>
            <sz val="9"/>
            <color rgb="FF000000"/>
            <rFont val="Tahoma"/>
            <family val="2"/>
          </rPr>
          <t xml:space="preserve">
</t>
        </r>
        <r>
          <rPr>
            <sz val="9"/>
            <color rgb="FF000000"/>
            <rFont val="Tahoma"/>
            <family val="2"/>
          </rPr>
          <t xml:space="preserve">disminuye </t>
        </r>
      </text>
    </comment>
    <comment ref="F19" authorId="0" shapeId="0" xr:uid="{784C8860-223D-41F7-8FAE-9F2B407071B1}">
      <text>
        <r>
          <rPr>
            <b/>
            <sz val="9"/>
            <color rgb="FF000000"/>
            <rFont val="Tahoma"/>
            <family val="2"/>
          </rPr>
          <t>User:</t>
        </r>
        <r>
          <rPr>
            <sz val="9"/>
            <color rgb="FF000000"/>
            <rFont val="Tahoma"/>
            <family val="2"/>
          </rPr>
          <t xml:space="preserve">
</t>
        </r>
        <r>
          <rPr>
            <sz val="9"/>
            <color rgb="FF000000"/>
            <rFont val="Tahoma"/>
            <family val="2"/>
          </rPr>
          <t xml:space="preserve">se reduce
</t>
        </r>
      </text>
    </comment>
    <comment ref="F58" authorId="0" shapeId="0" xr:uid="{EF9C58C8-FBB0-40B7-A9E9-D414D949A625}">
      <text>
        <r>
          <rPr>
            <b/>
            <sz val="9"/>
            <color rgb="FF000000"/>
            <rFont val="Tahoma"/>
            <family val="2"/>
          </rPr>
          <t>User:</t>
        </r>
        <r>
          <rPr>
            <sz val="9"/>
            <color rgb="FF000000"/>
            <rFont val="Tahoma"/>
            <family val="2"/>
          </rPr>
          <t xml:space="preserve">
</t>
        </r>
        <r>
          <rPr>
            <sz val="9"/>
            <color rgb="FF000000"/>
            <rFont val="Tahoma"/>
            <family val="2"/>
          </rPr>
          <t xml:space="preserve">sese disminuye
</t>
        </r>
      </text>
    </comment>
    <comment ref="F61" authorId="0" shapeId="0" xr:uid="{F70C8CBE-28E5-4741-89F8-C96CE2388442}">
      <text>
        <r>
          <rPr>
            <b/>
            <sz val="9"/>
            <color rgb="FF000000"/>
            <rFont val="Tahoma"/>
            <family val="2"/>
          </rPr>
          <t>User:</t>
        </r>
        <r>
          <rPr>
            <sz val="9"/>
            <color rgb="FF000000"/>
            <rFont val="Tahoma"/>
            <family val="2"/>
          </rPr>
          <t xml:space="preserve">
</t>
        </r>
        <r>
          <rPr>
            <sz val="9"/>
            <color rgb="FF000000"/>
            <rFont val="Tahoma"/>
            <family val="2"/>
          </rPr>
          <t>se disminuye a 10</t>
        </r>
      </text>
    </comment>
    <comment ref="F63" authorId="0" shapeId="0" xr:uid="{2D090008-E3B1-4093-934B-55747FE06A0C}">
      <text>
        <r>
          <rPr>
            <b/>
            <sz val="9"/>
            <color indexed="81"/>
            <rFont val="Tahoma"/>
            <family val="2"/>
          </rPr>
          <t>User:</t>
        </r>
        <r>
          <rPr>
            <sz val="9"/>
            <color indexed="81"/>
            <rFont val="Tahoma"/>
            <family val="2"/>
          </rPr>
          <t xml:space="preserve">
se reduce
</t>
        </r>
      </text>
    </comment>
    <comment ref="F64" authorId="0" shapeId="0" xr:uid="{A16D97EE-2F98-4CBD-8AAA-4229E45465F7}">
      <text>
        <r>
          <rPr>
            <b/>
            <sz val="9"/>
            <color rgb="FF000000"/>
            <rFont val="Tahoma"/>
            <family val="2"/>
          </rPr>
          <t>User:</t>
        </r>
        <r>
          <rPr>
            <sz val="9"/>
            <color rgb="FF000000"/>
            <rFont val="Tahoma"/>
            <family val="2"/>
          </rPr>
          <t xml:space="preserve">
</t>
        </r>
        <r>
          <rPr>
            <sz val="9"/>
            <color rgb="FF000000"/>
            <rFont val="Tahoma"/>
            <family val="2"/>
          </rPr>
          <t xml:space="preserve">baja a 1
</t>
        </r>
      </text>
    </comment>
    <comment ref="F70" authorId="0" shapeId="0" xr:uid="{6703ED1E-D8C1-41FB-B41A-C0A334C0F5D0}">
      <text>
        <r>
          <rPr>
            <b/>
            <sz val="9"/>
            <color indexed="81"/>
            <rFont val="Tahoma"/>
            <family val="2"/>
          </rPr>
          <t>User:</t>
        </r>
        <r>
          <rPr>
            <sz val="9"/>
            <color indexed="81"/>
            <rFont val="Tahoma"/>
            <family val="2"/>
          </rPr>
          <t xml:space="preserve">
se disminuye de 5 a 2
</t>
        </r>
      </text>
    </comment>
    <comment ref="F75" authorId="0" shapeId="0" xr:uid="{A703590A-E5DF-4700-B8FC-485D46C246F1}">
      <text>
        <r>
          <rPr>
            <b/>
            <sz val="9"/>
            <color rgb="FF000000"/>
            <rFont val="Tahoma"/>
            <family val="2"/>
          </rPr>
          <t>User:</t>
        </r>
        <r>
          <rPr>
            <sz val="9"/>
            <color rgb="FF000000"/>
            <rFont val="Tahoma"/>
            <family val="2"/>
          </rPr>
          <t xml:space="preserve">
</t>
        </r>
        <r>
          <rPr>
            <sz val="9"/>
            <color rgb="FF000000"/>
            <rFont val="Tahoma"/>
            <family val="2"/>
          </rPr>
          <t xml:space="preserve">se disminuye
</t>
        </r>
      </text>
    </comment>
    <comment ref="F76" authorId="0" shapeId="0" xr:uid="{04FD9F74-A87F-4CAB-A4C4-E56EA3B84AAA}">
      <text>
        <r>
          <rPr>
            <b/>
            <sz val="9"/>
            <color rgb="FF000000"/>
            <rFont val="Tahoma"/>
            <family val="2"/>
          </rPr>
          <t>User:</t>
        </r>
        <r>
          <rPr>
            <sz val="9"/>
            <color rgb="FF000000"/>
            <rFont val="Tahoma"/>
            <family val="2"/>
          </rPr>
          <t xml:space="preserve">
</t>
        </r>
        <r>
          <rPr>
            <sz val="9"/>
            <color rgb="FF000000"/>
            <rFont val="Tahoma"/>
            <family val="2"/>
          </rPr>
          <t xml:space="preserve">disminuir a 5
</t>
        </r>
      </text>
    </comment>
    <comment ref="F78" authorId="0" shapeId="0" xr:uid="{58E97DE0-09F6-4462-9285-32E9DDF3C601}">
      <text>
        <r>
          <rPr>
            <b/>
            <sz val="9"/>
            <color rgb="FF000000"/>
            <rFont val="Tahoma"/>
            <family val="2"/>
          </rPr>
          <t>User:</t>
        </r>
        <r>
          <rPr>
            <sz val="9"/>
            <color rgb="FF000000"/>
            <rFont val="Tahoma"/>
            <family val="2"/>
          </rPr>
          <t xml:space="preserve">
</t>
        </r>
        <r>
          <rPr>
            <sz val="9"/>
            <color rgb="FF000000"/>
            <rFont val="Tahoma"/>
            <family val="2"/>
          </rPr>
          <t xml:space="preserve">se disminuye
</t>
        </r>
      </text>
    </comment>
    <comment ref="E108" authorId="1" shapeId="0" xr:uid="{CE28E229-DD93-4308-B443-0238406519AB}">
      <text>
        <r>
          <rPr>
            <sz val="11"/>
            <color theme="1"/>
            <rFont val="Calibri"/>
            <family val="2"/>
            <scheme val="minor"/>
          </rPr>
          <t>======
ID#AAABvLE6dNE
tc={30F55272-B380-4F48-8CC1-6DD67323B315}    (2026-02-04 21:49:11)
[Comentario encadenado]
Su versión de Excel le permite leer este comentario encadenado; sin embargo, las ediciones que se apliquen se quitarán si el archivo se abre en una versión más reciente de Excel. Más información: https://go.microsoft.com/fwlink/?linkid=870924
Comentario:
    Sería importante incluir las medidas, ya que en los elementos que preceden mencionan que hay medidas estándar de cunas institucionales.</t>
        </r>
      </text>
    </comment>
    <comment ref="E109" authorId="1" shapeId="0" xr:uid="{8655317C-4DF2-4FB9-98F9-A3CC0DBAC5EA}">
      <text>
        <r>
          <rPr>
            <sz val="11"/>
            <color theme="1"/>
            <rFont val="Calibri"/>
            <family val="2"/>
            <scheme val="minor"/>
          </rPr>
          <t>======
ID#AAABvLdO2ro
tc={C7BAEA44-5BF2-4061-985C-3C8760F82DD7}    (2026-02-04 21:49:11)
[Comentario encadenado]
Su versión de Excel le permite leer este comentario encadenado; sin embargo, las ediciones que se apliquen se quitarán si el archivo se abre en una versión más reciente de Excel. Más información: https://go.microsoft.com/fwlink/?linkid=870924
Comentario:
    Ya hay solicitudes de cobijas en el ítem 74 y de mantas en los ítems 78 y 79</t>
        </r>
      </text>
    </comment>
    <comment ref="E112" authorId="1" shapeId="0" xr:uid="{72ED46B5-A04C-460F-BB16-ECB9A69F7B50}">
      <text>
        <r>
          <rPr>
            <sz val="11"/>
            <color theme="1"/>
            <rFont val="Calibri"/>
            <family val="2"/>
            <scheme val="minor"/>
          </rPr>
          <t>======
ID#AAABvLE6dM8
tc={D99C6EF7-8A10-46EE-B906-93E311FF9FC8}    (2026-02-04 21:49:11)
[Comentario encadenado]
Su versión de Excel le permite leer este comentario encadenado; sin embargo, las ediciones que se apliquen se quitarán si el archivo se abre en una versión más reciente de Excel. Más información: https://go.microsoft.com/fwlink/?linkid=870924
Comentario:
    Este elemento es el mismo del ítem 299</t>
        </r>
      </text>
    </comment>
  </commentList>
</comments>
</file>

<file path=xl/sharedStrings.xml><?xml version="1.0" encoding="utf-8"?>
<sst xmlns="http://schemas.openxmlformats.org/spreadsheetml/2006/main" count="704" uniqueCount="305">
  <si>
    <t>No.</t>
  </si>
  <si>
    <t>14. CANTIDAD REQUERIDA</t>
  </si>
  <si>
    <t xml:space="preserve">15. PERTINENCIA SEGÚN  EDAD </t>
  </si>
  <si>
    <t>UNIDAD</t>
  </si>
  <si>
    <t>14 a 28 años de edad</t>
  </si>
  <si>
    <t>Unidad</t>
  </si>
  <si>
    <t>Elementos y material pedagógico</t>
  </si>
  <si>
    <t xml:space="preserve">Aerosol surtido </t>
  </si>
  <si>
    <t xml:space="preserve">UNIDAD    </t>
  </si>
  <si>
    <t>15 a 28 años de edad</t>
  </si>
  <si>
    <t>17 a 28 años de edad</t>
  </si>
  <si>
    <t>Ergo Mov (marioneta de aprendizaje para stopmotion)</t>
  </si>
  <si>
    <t>MEGÁFONO</t>
  </si>
  <si>
    <t>Equipos de sistemas y tecnología</t>
  </si>
  <si>
    <t>VIDEO JUEGOS</t>
  </si>
  <si>
    <t>ESTABILIZADOR O REGULADOR DE ENERGÍA</t>
  </si>
  <si>
    <t>Lente Cámara Fotográfica</t>
  </si>
  <si>
    <t>Cámara Fotográfica</t>
  </si>
  <si>
    <t>Trípode De Cámara Fotográfica</t>
  </si>
  <si>
    <t>Consola De Videojuegos</t>
  </si>
  <si>
    <t>CONVERTIDORES DE INTERNET TIPO C A LAN</t>
  </si>
  <si>
    <t>Elementos para el desarrollo deportivo</t>
  </si>
  <si>
    <t>SACO DE BOXEO</t>
  </si>
  <si>
    <t>GUANTES PARA SACO DE BOXEO</t>
  </si>
  <si>
    <t>PAR</t>
  </si>
  <si>
    <t>KIT</t>
  </si>
  <si>
    <t>Protector Bucal Boxeo</t>
  </si>
  <si>
    <t xml:space="preserve">VENDA PARA BOXEO  </t>
  </si>
  <si>
    <t>Equipos musicales</t>
  </si>
  <si>
    <t>AMPLIFICADOR BAJO ELÉCTRICO</t>
  </si>
  <si>
    <t>AMPLIFICADOR GUITARRA ELÉCTRICA</t>
  </si>
  <si>
    <t>SISTEMA DE CABINA DE AUDIO MODULAR DESMONTABLE DE 24 PIEZAS</t>
  </si>
  <si>
    <t>Elementos musicales</t>
  </si>
  <si>
    <t>Llave de afinación para batería o redoblante en acero</t>
  </si>
  <si>
    <t>PLUMAS PARA GUITARRA</t>
  </si>
  <si>
    <t>Elementos para las artes</t>
  </si>
  <si>
    <t>banderines de colores en tela</t>
  </si>
  <si>
    <t>Papel teflón protector térmico de 60 cm x 40 cm
 Resiste altas temperaturas: 320 grados celcius
 Se puede utilizar por ambos lados
 Superficie lisa, bajo coeficiente de fricción
 Protege las prendas del calor de la plancha</t>
  </si>
  <si>
    <t>pinceles planos paquetes x 10</t>
  </si>
  <si>
    <t xml:space="preserve">Pintura Acrilica </t>
  </si>
  <si>
    <t>recipientes para mezclar pintura</t>
  </si>
  <si>
    <t>Vinilos</t>
  </si>
  <si>
    <t>Emulsionadores para Serigrafia</t>
  </si>
  <si>
    <t>NEOLITE O LINÓLEO</t>
  </si>
  <si>
    <t>NEOLITE O LINÓLEO PARA GRABADO Plancha de Neolite para grabado/ carvado de sellos.
•Tamaño: 30x30 cm
•Grosor: 3mm
•Color: beige
•Ideal para aprender y practicar técnicas. Su textura es rígida.
•Es el mejor material para estampar con torculo o prensa.</t>
  </si>
  <si>
    <t>Removedor de emulsión</t>
  </si>
  <si>
    <t>KILO</t>
  </si>
  <si>
    <t>TINTA PARA SERIGRAFÍA PLASTISOL</t>
  </si>
  <si>
    <t>RODILLERAS PARA ZANCOS</t>
  </si>
  <si>
    <t>Juegos didácticos</t>
  </si>
  <si>
    <t xml:space="preserve">Naipes </t>
  </si>
  <si>
    <t>Pelotas anti estrés</t>
  </si>
  <si>
    <t>Juego Cartas UNO</t>
  </si>
  <si>
    <t>Dominó</t>
  </si>
  <si>
    <t>Jenga</t>
  </si>
  <si>
    <t>Parqués</t>
  </si>
  <si>
    <t>Twister</t>
  </si>
  <si>
    <t xml:space="preserve">Cartas de poker </t>
  </si>
  <si>
    <t>Elementos mobiliarios</t>
  </si>
  <si>
    <t>Cable plug a plug</t>
  </si>
  <si>
    <t xml:space="preserve">UNIDAD </t>
  </si>
  <si>
    <t>CHAPAS DE PUERTAS</t>
  </si>
  <si>
    <t xml:space="preserve">ESCALERA PLEGABLE </t>
  </si>
  <si>
    <t>Escalera Plegable Tijera 5 Pasos Tipo Iii Con Bandeja, sus tacos antiderrapantes, altura máxima de 1.8m, peso máximo de 150kg, Ancho de la escalera 43 cm. Material Aluminio</t>
  </si>
  <si>
    <t>EXTENSIONES</t>
  </si>
  <si>
    <t xml:space="preserve">MULTITOMA 6 SALIDAS </t>
  </si>
  <si>
    <t>Salidas electricas: 6 ; Indicadores: 3 Leds luminosos indicadores  de estado; Voltios: 120 voltios; Frecuencia: 60 Hz; Fusible: 10  Amperios; Cable de Poder: Cable encauchetado 3 x 18 con  clavija inyectada de 15A -125V; Caracteristicas: Supresor de 
picos, interruptor ON/OFF.</t>
  </si>
  <si>
    <t>PUFF GAMER</t>
  </si>
  <si>
    <t>CABLES PARA CONEXIÓN DE MICROFONO XLR</t>
  </si>
  <si>
    <t>Equipos de construcción y madera</t>
  </si>
  <si>
    <t>Elementos para los derechos sexuales y reproductivos</t>
  </si>
  <si>
    <t>kit mapa genital</t>
  </si>
  <si>
    <t>Lonchera educativa de métodos anticonceptivos</t>
  </si>
  <si>
    <t>Contenido del Kit
🧊 Modelos cristalizados (9 métodos):
•Píldoras anticonceptivas
•Inyección hormonal
•DIU de cobre
•DIU hormonal
•Implante subdérmico
•Parche hormonal
•Óvulo espermicida
•Anillo vaginal
•Píldora de emergencia
🛡️ Demostración de preservativos:
•3 condones masculinos de látex
•3 condones masculinos sintéticos
•1 condón femenino
🃏 Cartas explicativas:
•18 tarjetas a full color (16,5 x 23,5 cm) con contenido claro, técnico y actualizado sobre cada método.
🧵 Láminas en tela:
•Anatomía masculina
•Anatomía femenina
•Ciclo menstrual
🎲 Juego ‘Situaciones Reales’:
•60 cartas con ejemplos cotidianos para fomentar la conversación, reflexión y toma de decisiones conscientes.
🎒 Estuche organizador:
•Práctico, elegante y diseñado para llevar todo el material de forma segura y profesional.</t>
  </si>
  <si>
    <t>Kit de productos de autocuidado menstrual</t>
  </si>
  <si>
    <t>TOALLAS HIGIENICAS</t>
  </si>
  <si>
    <t>Elementos de bienestar</t>
  </si>
  <si>
    <t>KIT DE MEDITACIÓN</t>
  </si>
  <si>
    <t xml:space="preserve">Quitafantasmas (hace remover) de serigrafia </t>
  </si>
  <si>
    <t>LITRO</t>
  </si>
  <si>
    <t xml:space="preserve">Removedor de tinta plastisol de serigrafia </t>
  </si>
  <si>
    <t xml:space="preserve">Emulsión dual cure de serigrafia </t>
  </si>
  <si>
    <t xml:space="preserve">Acetato tamaño tabloide de serigrafia </t>
  </si>
  <si>
    <t>TABLOIDE</t>
  </si>
  <si>
    <t>Acetato Translúcido Imprimible Tabloide X 20 Hojas - 13x19" ideal para serigrafía. Translúcido 135 g. Películas impresas con el diseño que bloquean la luz.</t>
  </si>
  <si>
    <t>Caja de luz para serigrafía</t>
  </si>
  <si>
    <t>Kit cargador con Pilas AAA recargables</t>
  </si>
  <si>
    <t>Kit cargador con pila 9V</t>
  </si>
  <si>
    <t>Unidad. Verificar</t>
  </si>
  <si>
    <t>Kit cargador de pilas AA con Pilas AA recargables</t>
  </si>
  <si>
    <t>PIEZA</t>
  </si>
  <si>
    <t>lienzos de lona con bastidor</t>
  </si>
  <si>
    <t>Bastidor Lienzo Profesional Para Pintar 70x100 3cm. Ancho: 100 cm
Largo: 70 cm
Fabricado en madera. Con bastidor.
Con un espesor de 6cm.</t>
  </si>
  <si>
    <t xml:space="preserve">tinta para serigrafía textil a base de agua. </t>
  </si>
  <si>
    <t>METRO</t>
  </si>
  <si>
    <t>Papel para termofijadora (teflon)</t>
  </si>
  <si>
    <t>Estopa</t>
  </si>
  <si>
    <t>Composición: 100% Algodón de alta calidad.
Absorción: Alta capacidad de retención de líquidos (solventes, tintas base agua y plastisoles).
Textura: Suave (tipo jersey o trapo blanco) para no rayar la emulsión ni dañar la malla.
Libre de Pelusa: Característica esencial para evitar imperfecciones en la siguiente impresión.</t>
  </si>
  <si>
    <t>EMULSION FOTOPOLIMERO LÍQUIDO</t>
  </si>
  <si>
    <t>Marco para serigrafía</t>
  </si>
  <si>
    <t>GALON</t>
  </si>
  <si>
    <t>Juego Play Station 5 Grand Theft Auto V.  En CD. Multijugador. Original con acceso a perpetuidad. Compatible con la consola a adquirir.</t>
  </si>
  <si>
    <t>Juego Play Station 5 Call Of Duty Modern Warfare III.  Multijugador. Original con acceso a perpetuidad.  Compatible con la consola a adquirir. En CD.</t>
  </si>
  <si>
    <t>Videojuego Play Station 5 PlayStation Hits: God Of War .  Multijugador. Original con acceso a perpetuidad.  Compatible con la consola a adquirir. En CD.</t>
  </si>
  <si>
    <t>Juego Play Station 5 Resident Evil 4.  Multijugador. Original con acceso a perpetuidad.  Compatible con la consola a adquirir. En CD.</t>
  </si>
  <si>
    <t>ATRIL SOPORTE COLGADOR DE PARED PARA GUITARRA ANTICAÍDA</t>
  </si>
  <si>
    <t>Estructura futbol tenis con malla y accesorio</t>
  </si>
  <si>
    <t>Piso en caucho profesional para gym</t>
  </si>
  <si>
    <t>THINER</t>
  </si>
  <si>
    <t>Naipe español, material: cartón, 50 cartas,  Longitud Cartas: 9.5 Ancho Cartas: 6.2 cm, incluye estuche de cuero grueso para almacenar, por cada unidad.</t>
  </si>
  <si>
    <t>Pelotas antiestrés de 5 cm de diámetro, elaboradas en material flexible y resistente como espuma de poliuretano o gel con recubrimiento de goma suave, no tóxicas y aptas para manipulación continua. Deben ser ligeras, de textura agradable al tacto y con buena capacidad de recuperación de forma tras la presión. incluye estuche grueso de plastico para almacenar.</t>
  </si>
  <si>
    <t>Dominó profesional caja en madera juego fichas casino grande (broche para giro de fichas) de 28 fichas. Color: Crema. Medidas de la caja: Alto 4,3 cm, fondo 6,5 cm y ancho 18, 5 cm. Medidas de las fichas 4,5 cm x 2,3 cm x 6 mm.  incluye estuche de cuero grueso para almacenar, por cada unidad.</t>
  </si>
  <si>
    <t>Jenga grande de madera. Contiene 54 fichas, 4 dados,  funda apilable e instrucciones,  incluye estuche de cuero grueso para almacenar, por cada unidad.</t>
  </si>
  <si>
    <t>Parqués Imantado Doble Cara
 Diseño ALEATORIO
Parqués doble cara imantado 6  puestos.
Incluye:
24 fichas en 6 diferentes colores.
Medida de las fichas: 28 mm x 15 mm.
2 dados.
Medidas: 1 cm x 1cm.  incluye estuche de cuero grueso para almacenar, por cada unidad.</t>
  </si>
  <si>
    <t>Twister  para  2 a 4 jugadores
• Incluye alfombrilla de vinilo, tabla giratoria (spinner) con flecha y base de plástico, Incluir instrucciones,  incluye estuche de cuero grueso para almacenar, por cada unidad.</t>
  </si>
  <si>
    <t>Barajas de póker impermeables fabricadas en plástico duradero, Color del reverso: Azul/Rojo, Incluye dos mazos de 108 cartas para mayor diversión.
Medidas de las cartas: 8,8 cm x 5,8 cm. Juegos aptos para 2 o más jugadores, ideal para compartir,  incluye estuche de cuero grueso para almacenar, por cada unidad.</t>
  </si>
  <si>
    <t>Aerosol profesional de 400 ml con boquilla cada uno, que permita lograr trazos finos, medios y gruesos, con baja presión, tanto para interior como exterior. Buena cobertura y rapido secado. Válvula con sistema hembra adaptable a cualquier tipo de boquilla. Con filtro UV avanzado, con resistencia total a la intemperie. Debe contar con vigencia de mínimo 3 años contados a partir de la fecha de entrega. Incluir ficha técnica y hoja de seguridad. Cada uno incluye boquilla. Colores desglozados de la siguiente manera: Colores calidos: amarillos (10), naranjas(10), rojos(10), beige(10), cafes(10),azules (10), verdes azulados (10), Turquesas(10), morados(10),rojos (10), vinotintos(10), fucsia (10), rosados (10), violetas(10), verde claro/limon (10), verde medio/pino (10), veder oscuto (10), Verde azulado (10),(20) blancos no transparentes ni laca. Debe ser profesional no de ferretería. Incluir estuche de lona grueso, cargaderas gruesas y reforzadas en lona, para almacenar todos los elementos.</t>
  </si>
  <si>
    <t>Marioneta plastica ErgoMov especializada para aprendizade de animacion en Stop Motion. Antropométrico ErgoMOV 2: Bicolor, columna metal e imán, cintura móvil.. ErgoMOV es un simulador antropométrico modular compuesto por piezas interconectadas que representan de forma análoga el cuerpo humano, permitiendo girar y fijar articulaciones para adoptar distintas posturas. Está diseñado para usos educativos y creativos como dibujo, animación stop motion, fotografía con maquetas y estudio de antropometría, así como para aplicaciones en talleres, terapia proyectiva y motricidad en asesoría psicológica. Sus componentes están fabricados en plástico inyectado de varios colores, incluir base metálica con imán y soporte opcional con columna, y se presenta a escala 1:7,5 con una altura aproximada de 21 cm. El producto puede entregarse armado, empacado en bolsa transparente con tarjeta instructiva y regla a escala, y cuenta con patente, marca registrada y derechos de propiedad intelectual. INCLUYE ESTUCHE DE PLASTICO GRUESO PARA ALMACENAR.</t>
  </si>
  <si>
    <t>Puerto de carga tipo C, tamaño mediano. Potencia de sonido: 25 vatios. Especificaciones: micrófono, extensible, control de volumen, correa, sirena y pito. con batería recargable y su respectivo cargador para 110 voltios. INCLUYE ESTUCHE GRUESO DE LONA PARA ALMACENAR.</t>
  </si>
  <si>
    <t>Kit de Cargador que incluye: cargador pilas AA + 4 Pilas AA Recargables 1500mah. INCLUYE ESTUCHE GRUESO DE LONA PARA ALMACENAR.</t>
  </si>
  <si>
    <t>Kit de Cargador que incluye: cargador electrico + 4 Pilas AAA Recargables 750 mah. INCLUYE ESTUCHE GRUESO DE LONA PARA ALMACENAR.</t>
  </si>
  <si>
    <t>Kit de Cargador de Pilas cuadradas  Recargables 1000mah, incluye: cargador electrico de pilas 9v + 4 pilas 9v. INCLUYE ESTUCHE GRUESO DE LONA PARA ALMACENAR.</t>
  </si>
  <si>
    <t>Juego PLAYSTATION 5, FIFA 2026.  Multijugador. Original con acceso a perpetuidad.  Compatible con la consola a adquirir. En CD.</t>
  </si>
  <si>
    <t xml:space="preserve">Torre regulador Estabilizador De Voltaje Powest Propc 3000va 2700 w de 8 Tomas Color Negro. </t>
  </si>
  <si>
    <t>lente tipo teleobjetivo compatible con CÁMARA reflex , Distancia focal	75-300 mm
Apertura mínima - Apertura máxima	f/32-45 - f/4-5.6
Características de la lente	USM III. Incluye estuche para guardar en cuero. Debe ser compatible con la camara fotografica de este listado.</t>
  </si>
  <si>
    <t>18-55mm+Memoria16 Gb, fotos de calidad DSLR ,  de 12 hasta 18 megapíxeles. Capturas remotas con teléfono inteligente compatible con Wi-Fi, grabación video de 4K ULTRA HD. Incluye estuche para guardar en cuero. Incluye cables para cargar y USB.</t>
  </si>
  <si>
    <t>Tripode de aluminio estable resistente, de confección solida de alta calidad, cabezal con mango acolchado con amplia rotación de un dial de 360 grados, traperturas estables para las patas con antideslizantes, con accesorios y estuche, longitud de hasta 180 cm   | Incluye Gastos de Entrega, incluye estuche grueso de lona.</t>
  </si>
  <si>
    <t xml:space="preserve">Convertidor USB tipo C a LAN, incluye estuche grueso de plastico para cada unidad. Interfaz de Entrada: USB Tipo-C Macho (Compatible con Thunderbolt 3/4, USB 3.1 Gen 1/2).
Interfaz de Salida: RJ-45 Hembra (Gigabit Ethernet).
Velocidad de Transferencia: Soporte para 10/100/1000 Mbps (Gigabit Ethernet), ideal para juegos, streaming y videoconferencias sin latencia.
Chipset: Generalmente Realtek RTL8153 o AX88179A, que garantizan alta compatibilidad y rendimiento.
Alimentación: Bus Powered (no requiere fuente de alimentación externa, se alimenta a través del puerto USB-C).
Compatibilidad de Sistema: Plug and Play en Windows 11/10/8.1/8, macOS, Chrome OS, Linux y algunas tablets Android/iPadOS.
Material: Frecuentemente carcasa de aluminio (mejor disipación de calor) o ABS. </t>
  </si>
  <si>
    <t>Saco De Boxeo De Piso / Poste Vulk - Negro 1.60mts. Material en poliuretano
Espuma aglomerada de alta resistencia
Medidas: alto: 160 MTS
Base sin Peso
Uso: doméstico e institucional.
Saco de boxeo con base, color negro
Altura 160 cm
De alta densidad plástica de la tapa proporciona una máxima flexibilidad y resistencia - estructura de espuma de tres discos proporciona una dispersión de energía máxima
- ofrece al impacto superior y la absorción.
Base es de fácil llenado con arena para la estabilidad y pesa hasta 250 libras / 100kg
Dimensiones del producto ensamblado:
Base: 50cm x 62 cm
Copa: 110cm x 42cm
- Peso del producto (sin relleno): 18 kg / 36 libras
MATERIALES: Cuero Sintético tipo capellada.
Relleno copa de espuma Yumbolon
base acolchada de 3cm / espacio 200kg de arena. Debe venir con la arena y certificacion de garantia de 3 años.</t>
  </si>
  <si>
    <t>CONSTRUCCIÓN DE CUERO SKINTEX PREMIUM.
PANEL DE MALLA ESPECÍFICO COLOCADO DEBAJO DEL PUÑO PARA UNA GRAN REGULACIÓN TÉRMICA.
ESPUMA DE TRIPLE DENSIDAD
PALMA REFORZADA PARA UNA ABSORCIÓN MÁXIMA.
PULGAR COMPLETO AL 100% PARA UNA MEJOR PREVENCIÓN DE LESIONES.
COSTURAS REFORZADAS PARA UNA CALIDAD DURADERA.
GRAN RECINTO DE VELCRO CON ELÁSTICO.
PUÑOS LARGOS QUE MEJORAN LA PROTECCIÓN DE LA MUÑECA.  5 guantes de aproximadamente doscientos ochenta (280) gramos por unidad (equivalente a diez (10) onzas) y 5 guantes de aproximadamente trescientos cuarenta (340) gramos por unidad (equivalente a doce (12) onzas). incluye estuche grueso de lona para guardar cada par.</t>
  </si>
  <si>
    <t xml:space="preserve">Protector Bucal Boxeo en silicona para boxeo- Talla estandar adulto Paquete x5
Material ideal: EVA termoajustable, incluye estuche grueso de plastico para guardar.
</t>
  </si>
  <si>
    <t>Venda de boxeo semi elastica con velcro al extremo. 5 Metros de longitus. Color: negra o azul.  Material: nylon/polyester. Ancho: 5-6cms. incluye estuche grueso de  plastico grueso para guardar cada par.</t>
  </si>
  <si>
    <t>Malla de fútbol tenis con base de 5 metros con su estructura a piso, perfecta para sesiones de entrenamiento, juegos recreativos o actividades al aire libre. Diseñada para ofrecer el equilibrio ideal entre resistencia, estabilidad y facilidad de montaje, se adapta a las exigencias de jugadores y entrenadores que buscan calidad y practicidad. Fabricada con malla sin nudos de nylon de aprox. 1mm de grosor y cuadros de 3 × 3 cm, asegura durabilidad y un rebote uniforme en cada jugada. Su estructura metálica en acero calibre 16, con tubos reforzados de 2mm, brinda firmeza y estabilidad incluso en los intercambios más intensos. Las bases con cuerda elástica y tapones antideslizantes permiten un armado rápido, seguro y adaptable a diferentes superficies. Ligera, portátil y resistente, es la opción ideal para clubes, colegios o entrenamientos personales. Con ella podrás disfrutar de partidos llenos de dinamismo y entrenamientos más completos, llevando la emoción del fútbol tenis a cualquier lugar.
CARACTERÍSTICAS:
- Uso: Entrenamientos, juegos recreativos y actividades al aire libre.
- Material malla: Nylon sin nudos, grosor 1mm, cuadros 3×3 cm.
- Estructura: Tubos metálicos de calibre 16, reforzados de 2mm.
- Base: Con cuerda elástica y tapones antideslizantes.
- Características: Resistente, estable, ligera, portátil y de fácil montaje.
- Debe incluir tula para guardar de lona gruesa para los balones inflados
- Debe incluir 10 balones de futbol tenis blando y ligero kickit de futbol tenis Talla 5 inflados. Con 1 inflador y aguja, compatible con los balones. inclluye montaje y garantia para desmontar por 3 años, debe ser certfiicada.</t>
  </si>
  <si>
    <t>KIT Piso de caucho profesional para proteger suelo de gimnasio, entrelazado, viene por piezas de azulejos de goma de rompecabezas, protección de la superficie del suelo para gym. Cada pieza tiene un tamaño de 40x40x1,2  de grosor- Area total ajustable. Ofrece una superficie cómoda y resistente, ideal para soportar el impacto de pesas y otros equipos de entrenamiento. incluye certificado de garantia de mantenimiento de 3 años.</t>
  </si>
  <si>
    <t>Aislamiento de sonido de batería e instrumentos musicales, para salon, que incluya aislamiento de los muros y techos que incluya:
• sistema de refuerzo de aislamiento acústico para muros en recintos cerrados
• composición en material acústico de aislamiento (lana de roca mineral), cámaras de aire y terminación en placa tipo drywall pintado y rematado
• grosor total 12cm
• Aislamiento: Alto  2. 60 m x Largo: 4 m x Ancho: 5m
- aislamiento para pisos
• sistema modular de refuerzo para aislamiento acústico de pisos en recintos cerrados
• composición en fibra de vidrio, cámaras de aire, poliuretano y terminación madera laminada
• dimensiones por modulo (1mx1mx0.065m altura)
Incluye:  puerta con sistema de marcos y burletes para control de hermetismo y aislamiento acústico. composición en maderas tipo madecor
enchapado y rellenos en fibra de vidrio
• grosor de puerta 10 cm y sistema
competo de marcos 10.5cm. sistema de chapa modificada para el
grosor de la puerta y manija adicional en
ambas caras. 
- Incluye: Ventana Acústica
• Ventana para aislamiento acústico con
marcos en aluminio o madera y
empaquetaduras elásticas para
hermetismo
• Tres capas de vidrio temo de 5 mm
• Partículas anti humedad
Debe incluir instalación, rectificación de medidas y debe entregar manual de montaje y desmontaje.
El contratista debe verificar las medidas y entregar instalado. Debe contar con garantía superior a 2 años, debe incluir mantenimiento por 3 años y en caso de desmontaje.</t>
  </si>
  <si>
    <t>con parlante 12" o 15" y de peso aproximado hasta 12 kgs (según marca). Entradas de conector. Potencia de 30w Rms. Amplificador para bajo eléctrico que contiene ecualizador Bass, Middle, Trebble, Contour; control maestro de volumen, Incluye salida para audífonos y salida de línea para conexiones externas como consola. Tipo de conector de entrada: Jack 1/4". incluye garantia de 3 años para mantenimiento certiicada.
Tipo de conector de salida: Jack 1/8". Tiene 1 canal. incluye estuche para guardar en lona gruesa</t>
  </si>
  <si>
    <t>30 Watts RMS, de 12" o 15" y de peso aproximado hasta 12 kgs (según marca). Entradas de conector.  1 Conector Jack, 1 Ecualización de bajos, medios y altos, 1 Entrada RCA. contiene ecualizador; control maestro de volumen, Incluye salida para audífonos y salida de línea para conexiones externas como consola. Color Negro. incluye garantia de 3 años para mantenimiento certificada.  incluye estuche para guardar en lona gruesa</t>
  </si>
  <si>
    <t>Tipo de producto de colgar
Instrumentos recomendados:  Bajo, Bajo Acustico, Guitarra acústica, Guitarra eléctrica, Ukulele, Violín, bajo electrico
Material:  Aluminio
Capacidad de instrumentos: 1  
Altura x Largo x Ancho
7 cm x 14 cm x 9 cm
Peso máximo soportado
20 kg". incluye instalacion y sus herramientas para ello.</t>
  </si>
  <si>
    <t>Afinador De Teclas De Batería Universal. Materiales: metal.
Tamaño: aproximadamente 4,4 x 3,9 cm/1,73 x 1,54 pulgadas. Llave de afinación para Batería o Redoblante en Acero. Diseño ergonómico para mayor comodidad
- - Compatible con cualquier marca de batería o redoblante.  incluye estuche para guardar cada unidad en lona gruesa</t>
  </si>
  <si>
    <t>Plumillas Puas Accesorios Para Guitarra Y Bajo.  incluye estuche para guardar en lona gruesa</t>
  </si>
  <si>
    <t>Cada metro debe incluir una secuencia continua de banderines triangulares o en forma de punta, confeccionados en tela tipo algodón o poliéster resistente, adecuada para uso en interiores y exteriores. Se requiere surtido de colores vivos y variados, incluyendo al menos: rojo, azul, amarillo, verde, naranja, morado, fucsia y blanco. Aptos para actividades con jóvenes entre 14 y 28 años. Presentación cosida sobre cinta o cuerda que facilite su instalación. incluye estuche para guardar en plastico grueso.</t>
  </si>
  <si>
    <t>kit x 10 piezas</t>
  </si>
  <si>
    <t>10 piezas 
• Con mango 
• 0,0, 2, 6, 10, 16, 20, 12, 8, 4. incluye estuche de lona grueso por cada kit</t>
  </si>
  <si>
    <t>Kit pintura acrílica x12 unidades 60ml, incluye estuche de madera, Formulación no inflamable y sin componentes fluorescentes para uso seguro. Su fecha de vencimiento debe superar 3 años al momento de la entrega, colores: rojo, rosado, blanco, amarillo, verde, anaranjado, azul claro y oscuro, cafe, negro y morado.</t>
  </si>
  <si>
    <t>pack 5 unid</t>
  </si>
  <si>
    <t>Vasos de Mezcla 350ml + tapa vaso mezcla (Pack 5ud), Vasos de Mezcla para pinturas con 5 escalas de medición (2 a 1, 3 a 1, 4 a 1, etc), resistente a disolventes, excelente durabilidad. Vaso Medidor, Color	Transparente
Material	 Plástico. Incluye estuche para almacenar.</t>
  </si>
  <si>
    <t>vinilos de colores primarios, blanco y negro de 1000gr cada uno, Incluye estuche para almacenar antifluido,  Su fecha de vencimiento debe superar 3 años al momento de la entrega</t>
  </si>
  <si>
    <t>MARCO DE ALUMINIO PARA SERIGRAFÍA PUNTO 90, TAMAÑO 70CM X 50CM, incluye estuche de cuero para almacenar</t>
  </si>
  <si>
    <t>EMULSIÓN FOTOPOL
 Es una emulsión fotopolimérica presensibilizada, lista para usar, no requiere de ningún sensibilizador, excelente definición, alta resolución, rápida exposición, alta manejabilidad y productividad. Multipropósito, adecuada para la estampación con tintas plastisol y tintas base agua. emulsión de alta resolución para grabado de pantallas serigráficas. Su sensibilidad y durabilidad la hacen ideal para todo tipo de tintas: base agua, solvente o UV.
⚙️ Rápido revelado y excelente detalle
💪 Alta resistencia al desgaste y a solventes
🔬 Acabado limpio y profesional.  Su fecha de vencimiento debe superar 3 años al momento de la entrega. Incluye estuche tipo canasta o maleta antifluido para almacenar.</t>
  </si>
  <si>
    <t>TINTA PARA HACER SERIGRAFÍA PLASTISOL, ASI:
- 5 GALONES NEGROS
- 5 GALONES BLANCOS
- 5 GALONES AMARILLOS
-5 GALONES AZULES
- 5 GALONES ROJOS
- 5 GALONES VIOLETA.  Su fecha de vencimiento debe superar 3 años al momento de la entrega. Incluye estuche antifluido para almacenar tipo maleta.</t>
  </si>
  <si>
    <t>CADA UNO ES DE 8 ONZAS:
20 blanco
 20 Negro
 12 Amarillo
 14 Azul
 14 Rojo.  Su fecha de vencimiento debe superar 3 años al momento de la entrega. Incluye estuche antifluido para almacenar tipo maleta.</t>
  </si>
  <si>
    <t>Removedor de emulsion Serigrafica,  Su fecha de vencimiento debe superar 3 años al momento de la entrega. Incluye estuche antifluido para almacenar tipo maleta</t>
  </si>
  <si>
    <t>Emulsionador Serigrafia del tamaño de los marcos - 70 CM. Incluye estuche antifluido para almacenar tipo maleta.</t>
  </si>
  <si>
    <t>Removedor de imagen fantasma o removedor de velo para limpieza de mallas de serigrafía, formulado para eliminar residuos de tinta, sombras de diseños anteriores y manchas persistentes en mallas utilizadas en procesos de impresión serigráfica. El producto deberá ser de base acuosa o de fácil dilución en agua, diseñado para remover restos de tinta, emulsiones y residuos de impresión sin deteriorar la malla del bastidor ni afectar su estructura. Deberá ser apto para la eliminación de residuos de diferentes tipos de tinta utilizados en serigrafía, tales como tintas plastisol, tintas UV, tintas base solvente, esmaltes, lacas y tintas utilizadas en impresión de cartelería. El producto deberá ser compatible con mallas de poliéster u otros materiales utilizados en bastidores de serigrafía. Deberá incluir elementos auxiliares para su aplicación, tales como esponjas de limpieza fabricadas en espuma de melamina o material equivalente que permita remover residuos sin dañar la malla. El removedor deberá permitir la limpieza profunda de la malla restaurando su capacidad de impresión y eliminando manchas o sombras residuales de trabajos anteriores. El producto deberá entregarse en envase sellado con capacidad de 1 litro y apto para uso en procesos de limpieza y mantenimiento de equipos de serigrafía. Su fecha de vencimiento debe superar 3 años al momento de la entrega. Incluye estuche tipo canasta o maleta antifluido para almacenar.</t>
  </si>
  <si>
    <t>Removedor de tinta plastisol para procesos de serigrafía, formulado para la limpieza y eliminación de residuos de tintas plastisol en mallas, bastidores y herramientas utilizadas en impresión serigráfica. El producto deberá ser un limpiador químico especializado que permita disolver y remover restos de tinta plastisol adheridos a la malla sin deteriorar la estructura del bastidor ni los materiales utilizados en el proceso de impresión. Deberá ser apto para su uso en mallas de poliéster u otros materiales comúnmente utilizados en serigrafía y permitir la limpieza de equipos, herramientas y superficies utilizadas en procesos de impresión serigráfica. El removedor deberá entregarse en presentación líquida, en envase sellado con capacidad mínima de un (1) litro, apto para uso en actividades de limpieza y mantenimiento de equipos de serigrafía. El producto deberá incluir etiqueta o ficha técnica del fabricante con instrucciones de uso, composición general del producto y recomendaciones de seguridad para su manipulación. Su fecha de vencimiento debe superar 3 años al momento de la entrega. Incluye estuche tipo canasta o maleta antifluido para almacenar.</t>
  </si>
  <si>
    <t>Emulsión fotosensible de doble curado (dual cure) para procesos de serigrafía, utilizada para la elaboración de esténciles o plantillas de impresión sobre mallas serigráficas. El producto deberá permitir la transferencia de diseños a la pantalla mediante procesos de exposición a luz ultravioleta o fuentes de luz equivalentes utilizadas en serigrafía. La emulsión deberá ser apta para su aplicación en mallas de poliéster u otros materiales comúnmente utilizados en bastidores de serigrafía y permitir la adecuada adherencia del diseño durante el proceso de impresión. El producto deberá ser compatible con diferentes tipos de tinta utilizados en serigrafía, tales como tintas plastisol, base agua o tintas base solvente. La emulsión deberá facilitar la obtención de detalles definidos en la imagen impresa y permitir su posterior remoción mediante procesos de recuperación de pantalla. El producto deberá entregarse en envase sellado con contenido mínimo de un (1) kilogramo, apto para uso en procesos de impresión serigráfica. Su fecha de vencimiento debe superar 3 años al momento de la entrega. Incluye estuche tipo canasta o maleta antifluido para almacenar.</t>
  </si>
  <si>
    <t xml:space="preserve">Caja de luz para serigrafía. Detalles:
Características
-Voltaje: 110V
- Interruptor de apagado
- Vidrio de 6mm de espesor
- Medidas: 50cm de largo, 35cm de ancho, 14cm de alto
- Pintura: laca de alta resistencia
- Peso: 11kg
Tipo de operación: Manual, incluye garantia certificada de mantenimiento por 3 años, y sus repuestos </t>
  </si>
  <si>
    <t>Botella de vidrio de 1L de Thiner, Su fecha de vencimiento debe superar 3 años al momento de la entrega. Incluye estuche tipo canasta o maleta antifluido para almacenar.</t>
  </si>
  <si>
    <t>litros</t>
  </si>
  <si>
    <t>Rodilleras acolchadas para zancos de alta resistencia. Cubierta anti shock. Confección de PVC Y GEL. Color gris o negro. Incluye estuche de cuero para almacenar.</t>
  </si>
  <si>
    <t>Cable Plug 90 Instrumento 5 Metros Níquel
Tipo de cable y adaptador
Plug
Largo del cable
5 m. Incluye estuche  de lona grueso para almacenar.</t>
  </si>
  <si>
    <t>Chapa Cerradura Principal Manija En Acero, alto trafico.
Acabado: Mate
Tipo de pestillo: Entero
Tipo de instalación: Sobrepuesta
Tipo de apertura: Abatible
Materiales de la abertura: Aluminio, Madera, Metal
Materiales de la cerradura: Acero
Espesor mínimo de la puerta recomendado: 3,5 cm
Espesor máximo de la puerta recomendado: 5 cm
Cantidad de llaves: 3
Dirección de la cerradura: Derecha/Izquierda
Color: Plateado, incluye instalacion.</t>
  </si>
  <si>
    <t>ESTRUCTURA METÁLICA TIPO JAULA PARA CONSOLA DE VIDEOJUEGOS PS5</t>
  </si>
  <si>
    <t>Funda protectora antirrobo universal para consola de juegos metalica tipo jaula, debe incluir herrajes y elementos para instalación a pared - Estuche de seguridad con cerradura - Dimensiones internas: 7.5 pulgadas de ancho,  incluye visita del contratista para verificar medidas e instalacion.</t>
  </si>
  <si>
    <t xml:space="preserve">Longitud: 10 M - Cable de extensión para exteriores de calibre 16/3 de 25 pies con múltiples salidas indicador de luz, flexible de 3 salidas resistente a la intemperie, resistente al agua, negro, 13A 1625 W 16. Incluye estuche tipo maleta en lona gruesa con cargaderas reforzadas para almacenar. </t>
  </si>
  <si>
    <t>Puff Gamer - Diseñado para jugar videojuegos, ver tv y  peliculas.
Con espaldar, con amplio espacio de silla, base redondeada para brindar comfort.
Ligers, liviano, durable.
CARACTERÍSTICAS PRINCIPALES
Medidas: 120 cm de alto x 100 cm de ancho
Colores: Negro o azul
Fibra Textil: Lona Premium Impermeable. Lavable antifluido. 
Resistencia de peso: 70 Kilos mínimo
Impermeabilidad: 90%
Hilos: 1A
Reforzamiento de Costura
Refuerzo de base
Relleno de Poliestireno de 1ra Calidad, mayor tiempo de duración.
Sistema Hide Zipper: Evita que la cremallera se abrá por si misma y da mayor soporte al Slider.incluye garantia certificada de 3 años.</t>
  </si>
  <si>
    <t>Cable XLR para conexión de microfóno 10 y 5 metros (MACHO -HEMBRA). Incluye estuche de lona grueso para almacenar</t>
  </si>
  <si>
    <t xml:space="preserve">LLaves combinadas desde 6mm a 24 mm, juego de 14 piezas </t>
  </si>
  <si>
    <t>Las llaves combinadas hechas para sobrepasar largamente las normas industriales ANSI B107.9
Su extremo abierto está orientado a 15º para lograr ajustes rápidos, mientras que su extremo de corona de 12 puntas brinda un ángulo de recuperación de 30º y máxima seguridad para altos torques.
Incorporan el sistema MaxiDrive™ de puntas redondeadas en la corona ofreciendo 15% más torque y evita el redondeo de las puntas de Aplicaciones: Ideal para apretar y aflojar los tornillos y tuercas hexagonales, esencial para los trabajos realizados las tuercas, exclusividad de STANLEY
ESPECIFICACIONES
- 14 Piezas · Contenido · 7, 8, 9, 10, 11, 12, 13, 14, 15, 17, 19, 21, 22 &amp; 24 mm Apertura
- Presentación en bolsa de nylon.
- Acabado: Cromo Mate.
- Cabeza poligonal inclinada a 15°.
- Perfil Maxi-drive: El arrastre de la tuerca se hace por las caras y no por los ángulos. garantia de 3 años</t>
  </si>
  <si>
    <t>kit</t>
  </si>
  <si>
    <t>Contenido 3 Rompecabezas:
Mapa Órganos Genitales internos y externos Hombre e Intersexual en Poliestireno a todo color. Tamaño: 40 x 40 c.m
Mapa Genitales Internos y externos Mujer en Poliestireno a todo color. Tamaño: 40 x 40 c.m
Mapa Genitales Externos Mujer en Poliestireno a todo color. Tamaño: 40 x 40 c.m
Set de 30 Tarjetas con impresión holográfica de preguntas, respuestas y dinámicas sobre anatomía y fisiología genital y autocuidado. Tamaño: 10 x 10 c.m. incluye estuche de plastico transparente grueso para cada kit</t>
  </si>
  <si>
    <t>Contendrá:
Toalla higiénica. (1 dia, 1 noche, 1 extralarga, 1 tipo tanga)
Toalla de tela 
Copa Menstrual 1 talla s, m, l (1 de cada una).
Calzón absorbente talla s, m, l (1 de cada una).
paquete Tampón x 6
1 Protector
2 Almohadillas para el calor con semillas de olor,  incluye estuche de plastico transparente grueso para cada kit, y garantia de 1 año.</t>
  </si>
  <si>
    <t>TOALLAS HIGIENICAS FEMENINA FLUJO NORMAL DIA incluye estuche de plastico transparente grueso para almacenar.</t>
  </si>
  <si>
    <t>KIT DE MEDITACIÓN TRIANGULAR  un cojín de meditación y yoga   (ZAFU) + la base para el cojín   (ZAFUTON), fabricados artesanalmente con cuero vegano, DE tela, repele el agua, fácil de limpiar y   con un tacto suave. Con diseño Triangular. Fabricado en dos piezas, funda exterior y funda interior extraíble para el relleno, el  sistema de cierres facilita considerablemente la extracción de la funda exterior para su lavado y también resulta sumamente sencillo regular el volumen del relleno.
 La cáscara de arroz 100% natural, ligera se adapta a la estructura ósea del practicante.
Asa lateral para transporte con marquilla en cuero vegano.
Costuras extra de refuerzo
Fácil lavado
Medidas: 42 cm ancho x 12cm de alto (ajustable)
Peso aproximado: 3 kg</t>
  </si>
  <si>
    <t xml:space="preserve">ESTUDIO DE MERCADO </t>
  </si>
  <si>
    <t>RCM ARQUITECTONICOS S.A.S
NIT: 900.843.874-2</t>
  </si>
  <si>
    <t>VAOR UNITARIO CON IVA INCLUIDO</t>
  </si>
  <si>
    <t>CYS SOLUCIONES ARQUITECTONICAS
NIT:902.054.756-3</t>
  </si>
  <si>
    <t>CAJA  CPMPENSACION FAMILIAR CAFAM
NIT:860.013.570-3</t>
  </si>
  <si>
    <t>ANALISIS COTIZACIONES</t>
  </si>
  <si>
    <t xml:space="preserve">MEDIANA (Unitario) </t>
  </si>
  <si>
    <t>PROMEDIO (Unitario)</t>
  </si>
  <si>
    <t>DESVIACIÓN ESTÁNDAR (Unitario)</t>
  </si>
  <si>
    <t>DISPERSIÓN PRECIOS (Promedio)</t>
  </si>
  <si>
    <t xml:space="preserve">RESULTADO  DEL ANALISIS </t>
  </si>
  <si>
    <t>VALOR UNITARIO ANTES DE IVA</t>
  </si>
  <si>
    <t>IVA</t>
  </si>
  <si>
    <t>VALOR UNITARIO TECHO (IVA INCLUIDO)</t>
  </si>
  <si>
    <t>VALOR TOTAL IVA INCLUIDO</t>
  </si>
  <si>
    <t xml:space="preserve">OBSERVACIONES </t>
  </si>
  <si>
    <t>25 KILO</t>
  </si>
  <si>
    <t>5 KILO</t>
  </si>
  <si>
    <t>8 LITRO</t>
  </si>
  <si>
    <t>10 PARES</t>
  </si>
  <si>
    <t>SE TOMA LA MEDIANA COMO MEDIDA DE TENDENCIA CENTRAL PARA EL CALULO.</t>
  </si>
  <si>
    <t xml:space="preserve">SE TOMA EL PROMEDIO COMO MEDIDA DE TENDENCIA CENTRAL PARA EL CALCULO. VALORES TOMADOS DE LA CANASTA DE COSTOS 2026 DE LA ENTIDAD. </t>
  </si>
  <si>
    <t>SPORT FITNESS
NIT:90.474.342-2</t>
  </si>
  <si>
    <t>TMS THE MUSIC SITE
NIT:890.929.264-5</t>
  </si>
  <si>
    <t>FUNDACION ARTISTICA Y CULTURAL FUNDAARTE
NIT:8160008359-5</t>
  </si>
  <si>
    <t>AKRE PRODUCCIONES
NIT:901.204.995-8</t>
  </si>
  <si>
    <t>Juego cartas UNO: 
- 1 UNO CLASICO ORIGINAL
- 1 UNO FLIP
- 1 UNO ATTACK
- 1 UNO ALL WILD
- 1 UNO DARE,  incluye estuche de cuero grueso para almacenar, por cada unidad.</t>
  </si>
  <si>
    <t>MADRE SELVA NIT: 52438076-1</t>
  </si>
  <si>
    <t>AKIRENTO NIT: 901474450-3</t>
  </si>
  <si>
    <t>BOLIRANAS DE COLOMBIA  NIT: 901596219-1</t>
  </si>
  <si>
    <t>VISIÓN SALUD SAS NIT:830.147.387-8</t>
  </si>
  <si>
    <t>TELEMARKETER BPO &amp; LOGISTICS SAS
NIT: 901012708 - 6</t>
  </si>
  <si>
    <t xml:space="preserve"> NATOS S.A.S 
NIT:9 0 1 3 1 9 7 8 3  8  </t>
  </si>
  <si>
    <t xml:space="preserve">SE TOMA EL PROMEDIO COMO MEDIDA DE TENDENCIA CENTRAL PARA EL CALCULO. </t>
  </si>
  <si>
    <t>SE TOMA EL PROMEDIO COMO MEDIDA DE TENDENCIA CENTRAL PARA EL CALCULO.</t>
  </si>
  <si>
    <t xml:space="preserve">SE TOMA EL PROMEDIO COMO MEDIDA DE TENDENCIA CENTRAL PARA EL CALCULO.. </t>
  </si>
  <si>
    <t>CATEGORÍA</t>
  </si>
  <si>
    <t>ELEMENTO</t>
  </si>
  <si>
    <t>UNIDAD DE MEDIDA</t>
  </si>
  <si>
    <t xml:space="preserve">CARACTERISTICAS TÉCNICAS </t>
  </si>
  <si>
    <t>ALMOHADA INFANTIL</t>
  </si>
  <si>
    <t xml:space="preserve">MEDIDAS: 55 CMS X 35 CMS
ALMOHADA: ALGODÓN. CARACTERÍSTICAS: ANTI-ÁCAROS, ANTI-BACTERIAS Y LAVABLE. LAS COSTURAS E HILOS DEBEN SER RESISTENTES A LA TENSIÓN PARA EVITAR LA SALIDA DEL RELLENO, EL HILO DEBER SER EN POLIÉSTER DE ALTA RESISTENCIA NO MENOR A CALIBRE 75 Y CON LUBRICACIÓN PARA MAYOR RENDIMIENTO. COLOR:BLANCA 
RELLENO: 100% FIBRA SILICONADA.
FORRO DE LA ALMOHADA: FORRO ALGODON, ANTIALERGICO,  ANTI-ÁCAROS, ANTI-BACTERIAS Y LAVABLE. LAS COSTURAS E HILOS DEBEN SER RESISTENTES A LA TENSIÓN PARA EVITAR LA SALIDA DEL RELLENO, EL HILO DEBER SER EN POLIÉSTER DE ALTA RESISTENCIA NO MENOR A CALIBRE 75 Y CON LUBRICACIÓN PARA MAYOR RENDIMIENTO. COLOR:BLANCO
EMPAQUE: INDIVIDUAL. QUE GARANTICE EL USO DE ELEMENTOS RECICLABLES O DE BAJA CARGA CONTAMINANTE LOS CUALES DEBERÁN PROPENDER POR EMPAQUES FABRICADOS A PARTIR DE MATERIALES RECICLADOS. </t>
  </si>
  <si>
    <t>1-4 años</t>
  </si>
  <si>
    <t xml:space="preserve">ALMOHADA PARA CUNA  </t>
  </si>
  <si>
    <t xml:space="preserve">MEDIDAS 25 X 40 CMS.
ALMOHADA: ALGODÓN. CARACTERÍSTICAS: ANTI-ÁCAROS, ANTI-BACTERIAS Y LAVABLE. LAS COSTURAS E HILOS DEBEN SER RESISTENTES A LA TENSIÓN PARA EVITAR LA SALIDA DEL RELLENO, EL HILO DEBER SER EN POLIÉSTER DE ALTA RESISTENCIA NO MENOR A CALIBRE 75 Y CON LUBRICACIÓN PARA MAYOR RENDIMIENTO. COLOR:BLANCA 
RELLENO: 100% FIBRA SILICONADA.
FORRO DE LA ALMOHADA: FORRO ALGODON, ANTIALERGICO,  ANTI-ÁCAROS, ANTI-BACTERIAS Y LAVABLE. LAS COSTURAS E HILOS DEBEN SER RESISTENTES A LA TENSIÓN PARA EVITAR LA SALIDA DEL RELLENO, EL HILO DEBER SER EN POLIÉSTER DE ALTA RESISTENCIA NO MENOR A CALIBRE 75 Y CON LUBRICACIÓN PARA MAYOR RENDIMIENTO. COLOR:BLANCO
EMPAQUE: INDIVIDUAL. QUE GARANTICE EL USO DE ELEMENTOS RECICLABLES O DE BAJA CARGA CONTAMINANTE LOS CUALES DEBERÁN PROPENDER POR EMPAQUES FABRICADOS A PARTIR DE MATERIALES RECICLADOS. </t>
  </si>
  <si>
    <t>0 - 1 año</t>
  </si>
  <si>
    <t>COBIJA TÉRMICA</t>
  </si>
  <si>
    <t>MEDIDAS: 100 X 140 CMS
MATERIAL: 70% ACRÍLICO, 30% POLIÉSTER, TÉRMICO Y ANTIALÉRGICO. BORDE DE SATIN POR LOS CUATRO LADOS, TEJIDA EN UNA SOLA PIEZA, COSTURAS COMPLETAS, LAS UNIONES DEBEN COINCIDIR ENTRE UNA Y OTRA EN UN MISMO PUNTO. NO DEBE PRESENTAR CAMBIOS DE TEJIDO. RESISTENCIA A LA ROTURA EN N MÍNIMO 133 AL DESGARRE EN TRAMA Y URDIMBRE EN N MÍNIMO 6.7. COLORES: SURTIDOS EN TONOS PASTEL.</t>
  </si>
  <si>
    <t>FORRO ANTIFLUIDO ALMOHADA INFANTIL</t>
  </si>
  <si>
    <t xml:space="preserve">FORRO FABRICADO EN TELA ANTIFLUIDO 100% POLIÉSTER. CREMALLERA LATERAL, BOCA CON SOLAPA Y DOBLADILLO DE 1 CM. PROTECTOR COLOR BLANCO. ANTI-ÁCAROS, ANTI-BACTERIAS, ANTIALERGICO Y LAVABLE. 
PARA EL ITEM ALMOHADAINFANTIL MEDIDAS 55 CMS *35 CMS </t>
  </si>
  <si>
    <t xml:space="preserve">FORRO ANTIFLUIDO ALMOHADA CUNA </t>
  </si>
  <si>
    <t xml:space="preserve">FORRO FABRICADO EN TELA ANTIFLUIDO 100% POLIÉSTER. CREMALLERA LATERAL, BOCA CON SOLAPA Y DOBLADILLO DE 1 CM. PROTECTOR COLOR BLANCO. ANTI-ÁCAROS, ANTI-BACTERIAS, ANTIALERGICO Y LAVABLE. 
PARA EL ITEM ALMOHADA PARA CUNA MEDIDAS: 25CMS * 40 CMS
FORRO COLORES CLAROS </t>
  </si>
  <si>
    <t xml:space="preserve">JUEGO DE CAMA CUNA </t>
  </si>
  <si>
    <t>Conjunto</t>
  </si>
  <si>
    <t>SABANA AJUSTABLE, SOBRE SABANA PLANA Y FUNDAS 300 HILOS MATERIAL 100% ALGODÓN. COLOR BLANCO. EL PRODUCTO DEBE CUMPLIR CON LOS REQUISITOS Y ENSAYOS ESTABLECIDOS EN LA NTC 2335.
PARA COLCHONETA DE CUNA  120 X 60 X 10 CMS 
SABANA COLOR CLARO</t>
  </si>
  <si>
    <t>MANTA INFANTIL 1</t>
  </si>
  <si>
    <t>MEDIDAS: 120 * 150 CMS
MANTA 100% ALGODON, TEXTURA LISA, ANTI-ÁCAROS, ANTI-BACTERIAS, ANTIALERGICO Y LAVABLE. COLORES PASTELES - DISEÑOS INFANTILES.</t>
  </si>
  <si>
    <t>MANTA INFANTIL 2</t>
  </si>
  <si>
    <t>MEDIDAS: 90 CMS * 150 CMS
MANTA 100% ALGODON, TEXTURA LISA, ANTI-ÁCAROS, ANTI-BACTERIAS, ANTIALERGICO Y LAVABLE. COLORES PASTELES - DISEÑOS INFANTILES.</t>
  </si>
  <si>
    <t>COLCHONETA ANTIREFLUJO</t>
  </si>
  <si>
    <t>COLCHONETA ANTIREFLUJO CON ÁNGULO DE INCLINACIÓN DE 30º  DE 120 X 60 CMS CON GROSOR EN DECLIVE QUE EMPIECE EN 20 CMS Y TERMINE EN 2 CMS; ESPUMA FLEXIBLE, DENSIDAD 26, FORRADA EN LONA KODRA AZUL OSCURO TEXTIL: 100 % PVC, FILAMENTOS  DE POLIESTER 30%, PARTICIPACION DEL  RECUBRIMIENTO 70%. IMPERMEABLE 100%, FLEXIBLE, ANTIDESLIZANTE, CREMALLERA EN L Y DOS (2) RESPIRADORES.</t>
  </si>
  <si>
    <t>PROTECTOR PARA COLCHONETA ANTIREFLUJO</t>
  </si>
  <si>
    <t>PROTECTOR COLOR GRIS PARA COLCHONETA ANTIREFLUJO EN MATERIAL 100% PVC ANTIFLUIDO, TRASPIRABLE, ANTIALERGICO, ECOLOGICO, ANTI-ACAROS, IGNIFUGO. FACIL DE LIMPIAR Y DESINFECTAR CON TODOS LOS AGENTES DE LIMPIEZA COMERCIAL, CON ESQUINAS AJUSTABLES DE ACUERDO A LA MEDIDA DE LA COLCHONETA.</t>
  </si>
  <si>
    <t>COLCHONETA PARA CAMBIAR BEBES</t>
  </si>
  <si>
    <t xml:space="preserve">COLCHONETA PARA CAMBIAR BEBES DE 80 X 40 X 5 CM. ESPUMA FLEXIBLE DENSIDAD 26, FORRADA EN LONA KODRA AZUL OSCURO TEXTIL: 100 % PVC, FILAMENTOS  DE POLIESTER 30%, PARTICIPACION DEL  RECUBRIMIENTO 70%. IMPERMEABLE 100%, FLEXIBLE, ANTIDESLIZANTE, CREMALLERA LATERAL, DOS (2) AGARRADERAS VERTICALES UBICADAS AL LADO CONTRARIO DE LA CREMALLERA Y DOS (2) RESPIRADORES, DEBE TENER CORREAS DE SEGURIDAD PARA SUJETAR AL BEBÉ MIENTRAS SE REALIZA EL CAMBIO DE PAÑAL. </t>
  </si>
  <si>
    <t>0-2 años</t>
  </si>
  <si>
    <t>PROTECTOR PARA COLCHONETA CAMBIA BEBES</t>
  </si>
  <si>
    <t>PROTECTOR COLOR CLARO PARA COLCHONETA CAMBIA BEBES EN MATERIAL  100% PVC ANTIFLUIDO , TRASPIRABLE, ANTIALERGICO, ECOLOGICO, ANTI-ACAROS , IGNIFUGO. FACIL DE LIMPIAR Y DESINFECTAR CON TODOS LOS AGENTES DE LIMPIEZA COMERCIAL. CON ESQUINAS AJUSTABLES DE ACUERDO A LA MEDIDA DE LA COLCHONETA. EL PROTECTOR DEBERA CONTAR CON LOS ORIFICIOS PARA HACER UNO DE LAS CORREAS DE SEGURIDAD.</t>
  </si>
  <si>
    <t>COLCHONETA PARA CUNA</t>
  </si>
  <si>
    <t>COLCHONETA PARA CUNA DE 120 X 60 X 10 CMS, EN ESPUMA FLEXIBLE DENSIDAD 26, FORRADA EN LONA KODRA AZUL OSCURO TEXTIL: 100 % PVC, FILAMENTOS  DE POLIESTER 30%, PARTICIPACION DEL  RECUBRIMIENTO 70%. IMPERMEABLE 100%, FLEXIBLE, ANTIDESLIZANTE, CREMALLERA EN L  Y DOS (2) RESPIRADORES AL LADO CONTRARIO DE LA CREMALLERA.</t>
  </si>
  <si>
    <t>PROTECTOR PARA COLCHONETA CUNA</t>
  </si>
  <si>
    <t>PROTECTOR  DE 120 X 60 X 10 CMS, COLOR CLARO PARA COLCHONETA CUNA EN MATERIAL 100%  PVC ANTIFLUIDO , TRASPIRABLE, ANTIALERGICO, ECOLOGICO, ANTI-ACAROS , IGNIFUGO. FACIL DE LIMPIAR Y DESINFECTAR CON TODOS LOS AGENTES DE LIMPIEZA COMERCIAL. CON ESQUINAS AJUSTABLES DE ACUERDO A LA MEDIDA DE LA COLCHONETA.</t>
  </si>
  <si>
    <t>PROTECTOR PARA COLCHONETA INFANCIA</t>
  </si>
  <si>
    <t>PROTECTOR COLCHONETA  EN MATERIAL 100% PVC ANTIFLUIDO , TRASPIRABLE, ANTIALERGICO, ECOLOGICO, ANTI-ACAROS , IGNIFUGO. FACIL DE LIMPIAR Y DESINFECTAR CON TODOS LOS AGENTES DE LIMPIEZA COMERCIAL. CON ESQUINAS AJUSTABLES DE ACUERDO A LA MEDIDA DE LA COLCHONETA.</t>
  </si>
  <si>
    <t>Elementos Equipo de Salud</t>
  </si>
  <si>
    <t xml:space="preserve">BALANZA GRAMERA CON CAPACIDAD DE 1000 Grs A 5000Grs  </t>
  </si>
  <si>
    <t xml:space="preserve">CARACTERÍSTICAS: 
BANDEJA EN ACERO INOXIDABLE
TIPO ELECTRÓNICA, QUE PERMITA LIMPIEZA Y DESINFECCIÓN SEGUN FICHA TECNICA.
QUE INCLUYA  ADAPTADOR DE CORRIENTE Y BATERIAS RECARGABLES CON CARGADOR </t>
  </si>
  <si>
    <t>BASCULA PESA PERSONAS</t>
  </si>
  <si>
    <t>UNIDAD DE INDICACION: KILOGRAMO (Kg)
CAPACIDAD: ENTRE 120 Kg  A 150 Kg. 
MATERIALES: SUPERFICIE DE PESAJE ANTIDESLIZANTE FABRICADO EN ABS DE GRADO MEDICO CON BASE EN ACERO INOXIDABLE.
PRECISION IDEAL: 50 gr y MAXIMA 100 gr
DIMENSIONES PLATAFORMA: 433 * 47 * 373 (+/- 30%)mm
CON FUNCION DE TARA, AUTO HOLD.
VIDA MINIMA: 5 AÑOS.
SUPERFICIES DE FACIL LIMPIEZA Y DESINFECCIÓN Y SEGUN FICHA TÉCNICA.
DE ALIMENTACION POR ADAPTADOR DE CORRIENTE Y CON OPCION DE USO DE BATERIAS.
PORTATIL.</t>
  </si>
  <si>
    <t>BASCULA PESA BEBES</t>
  </si>
  <si>
    <t>UNIDAD DE INDICACION: GRAMOS
RESOLUCION O DIVISION DE ESCALA: 10 A20 G
CAPACIDAD MAXIMA: DE 20 A 25 KG
MATERIALES: SUPERFICIE DE PESAJE ANTIDESLIZANTE, FABRICADO EN ABS DE GRADO MEDICO CON BASE EN ACERO INOXIDABLE O DEL MISMO MATERIAL ABS DE GRADO MEDICO.
DIMENSIONES DE LA BANDEJA: 250 * 250 * 70 (+/- 20%) mm
CON FUNCION DE TARA, AUTO HOLD
VIDA UTIL MINIMO 5 AÑOS
SUPERFICIES DE FACIL LIMPIEZA Y DESINFECCIÓN Y SEGUN FICHA TECNICA.
DE ALIMENTACION POR ADAPTADOR DE CORRIENTE Y CON OPCION DE USO DE BATERIAS.</t>
  </si>
  <si>
    <t>TALLIMETRO ESTADIOMETRO PORTABLE</t>
  </si>
  <si>
    <t>ALCANCE / RANGO DE MEDICION: 20 - 205 Cms.
SENSIBILIDAD / DIVISION: 1 mm
UNIDAD DE MARCACION: Cm.
ERROR PERMITIDO: 2mm
BASE DE 25 cm DE ANCHO.
DESARMABLE Y DESMONTABLE, CON BASE O PLATAFORMA QUE BRINDE ESTABILIDAD Y TOPE MOVIL.
CON CINTA METRICA ELABORADA EN EL MISMO MATERIAL DEL ELEMENTO.
MATERIAL FABRICADO EN ABS DE GRADO MEDICO.
SIN FIJACION A LA PARED.
MONTAJE RAPIDO Y SENCILLO.
MATERIAL RESISTENTE, LIVIANO Y NO DEFORMABLE.
SUPERFICIES DE FACIL LIMPIEZA Y DESINFECCIÓN SEGUN FICHA TECNICA</t>
  </si>
  <si>
    <t>COJINES LATERALES</t>
  </si>
  <si>
    <t xml:space="preserve">Unidad </t>
  </si>
  <si>
    <t>Cojines laterales rectangulares (espesor espuma rosada de 5 cm) recubierta con tela anti fluidos, largo de 22.5 cm alto correspondientes a la profundidad mínima y altura de 15 cm.</t>
  </si>
  <si>
    <t>no se establece edad</t>
  </si>
  <si>
    <t>Elemento electrodomésticos</t>
  </si>
  <si>
    <t>LICUADORA FAMILIAR</t>
  </si>
  <si>
    <t>LICUADORA CLASICA CONTROL GIRATORIO DE 3 VELOCIDADES, VASO DE VIDRIO CON CAPACIDAD DE 1,25 LITROS REFRACTARIO BOROCLASS®, RESISTE CAMBIOS BRUSCOS DE TEMPERATURA CUCHILLA PICAHIELO DE ACERO INOXIDABLE SISTEMA DE ACOPLE TOTALMENTE METALICO ALL-METAL DRIVE®, DE MÁXIMA DURABILIDAD. MOTOR DE 600 WATTS Y ACABADO CROMADO GARANTIA MINIMA DE 18 MESES</t>
  </si>
  <si>
    <t>LICUADORA INDUSTRIAL</t>
  </si>
  <si>
    <t>LICUADORA INDUSTRIAL MINIMO DE 5 LITROS HASTA 15 LITROS CON SISTEMA DE VASO ABATIBLE PARA FACILITAR LA DESCARGA DE LOS JUGOS. / ACERO INOXIDABLE 304 ANTIÁCIDO. / CUCHILLA DE DOBLE ACCIÓN EN ACERO REFORZADO E INDEFORMABLE PARA TRABAJO CONTINUO. / BASE: TUBO CUADRADO EN ACERO INOX DE 4 CMS. / VOLTAJE: 110 VOLTIOS. / VASO: VOLCABLE (BASCULANTE) CON PIN DE SEGURIDAD PARA EVITAR EL VOLCAMIENTO ACCIDENTAL DEL VASO. / POTENCIA: 2 HP PARA JUGOS EN AGUA. / POTENCIA:3 HP O SUPERIOR PARA HIELO TRITURADO O PARA MEZCLAR PAPEL / CON SELLO MECÁNICO PARA EVITAR FILTRACIONES DE LÍQUIDOS / * INTERRUPTOR PULSADOR TERMO MAGNÉTICO AUTOMÁTICO PARA CORTE POR SOBRECARGA EN EL CASO QUE SE FRENE EL MOTOR Y EVITAR QUE SE QUEME./ / INCLUIDO ENVIÓ E INSTALACIÓN EN PUNTO (SI APLICA) / PROGRAMA DE CAPACITACIÓN TÉCNICA ACERCA DEL FUNCIONAMIENTO Y MANTENIMIENTO DEL EQUIPO / MANUAL DE OPERACIÓN EN ESPAÑOL / TIEMPO DE GARANTÍA DEL EQUIPO DE MÍNIMO DE UN (1) AÑO CONTADOS A PARTIR DEL RECIBO A SATISFACCIÓN POR PARTE DE LA ENTIDAD COMPRADORA - DEBE INCLUIR MANO DE OBRA Y TODOS LOS REPUESTOS QUE DEBAN SER CAMBIADOS POR DEFECTOS DE FABRICANTE.</t>
  </si>
  <si>
    <t>FUNDAS ALMOHADA</t>
  </si>
  <si>
    <t>La funda para almohada deberá estar fabricada con materiales de alta calidad, suaves, transpirables y resistentes al desgaste, asegurando confort y durabilidad para uso institucional. Debe contar con cierre seguro, ya sea cremallera o solapa, que facilite su colocación y retiro, permitiendo lavado frecuente sin pérdida de sus propiedades. La funda deberá proteger eficazmente la almohada contra polvo, ácaros y manchas, contribuyendo a mantener un ambiente higiénico y saludable. Además, deberá ser hipoalergénica, cumplir con los estándares de calidad y seguridad establecidos, y ajustarse a las dimensiones solicitadas por la entidad.</t>
  </si>
  <si>
    <t>TOALLAS DE BAÑO</t>
  </si>
  <si>
    <t>La toalla para cuerpo deberá estar confeccionada en tejido altamente absorbente, preferiblemente algodón 100% o mezcla de algodón con poliéster de calidad institucional. Deberá ser suave al tacto, hipoalergénica y resistente al uso intensivo y a múltiples lavados, manteniendo su capacidad de absorción, forma y color. Las costuras deberán ser reforzadas para evitar deshilachado y garantizar una mayor durabilidad. La toalla deberá contar con un gramaje mínimo recomendado (por ejemplo, 400 g/m²), y tener dimensiones mínimas de 70 x 140 cm.</t>
  </si>
  <si>
    <t>TOALLAS DE MANO</t>
  </si>
  <si>
    <t>Las toallas de mano deberán estar confeccionadas en tejido absorbente de alta calidad, preferiblemente algodón 100% o mezcla de algodón con poliéster, que garantice suavidad, durabilidad y rápida absorción. Deberán ser hipoalergénicas, resistentes al uso frecuente y a múltiples lavados sin pérdida de color, forma o capacidad de absorción. Las costuras deben estar reforzadas para evitar deshilachado y prolongar la vida útil del producto. Las toallas deberán tener un tamaño estándar mínimo de 40 x 70 cm y presentarse en colores neutros o institucionales, según lo especificado por la entidad contratante.</t>
  </si>
  <si>
    <t>CUNA</t>
  </si>
  <si>
    <t xml:space="preserve">La cuna medida: 60 X 120 deberá estar fabricada en madera sólida de alta resistencia, con acabados finos, libres de astillas y recubiertos con barniz no tóxico, apto para uso infantil. Su diseño debe garantizar estabilidad, seguridad y durabilidad en entornos institucionales. Las barandas laterales deberán ser fijas o abatibles con sistema de bloqueo seguro, y los espacios entre barrotes deben cumplir con normativas de seguridad infantil para evitar atrapamientos. La base para colchón deberá ser firme, ventilada y ajustarse perfectamente a las dimensiones de la cuna. Todas las superficies deberán ser lisas, sin bordes filosos, y fáciles de limpiar. </t>
  </si>
  <si>
    <t>COBIJAS CUNA</t>
  </si>
  <si>
    <t>Las cobijas medida 70 X 120 cm para cunas deberán estar confeccionadas con materiales suaves, cálidos y hipoalergénicos, aptos para el contacto directo con la piel sensible del bebé. Preferiblemente fabricadas en telas como algodón, microfibra o polar, que proporcionen abrigo y comodidad sin generar irritaciones. Deben ser livianas, de fácil lavado y secado rápido, manteniendo su forma y propiedades térmicas después de múltiples lavados. Las costuras deben ser reforzadas para evitar deshilachados y garantizar durabilidad. Las dimensiones deberán ajustarse a las especificaciones estándar para cunas institucionales.</t>
  </si>
  <si>
    <t>CUBRELECHO PARA CUNA</t>
  </si>
  <si>
    <t>El cubrelecho para cuna 120 X 60  CMdeberá estar confeccionado con materiales suaves, resistentes y de fácil mantenimiento, aptos para uso en contacto directo con la piel del bebé. La tela exterior deberá ser de algodón, poliéster o mezcla de ambos, con propiedades hipoalergénicas y transpirables. El relleno interno deberá ser ligero y proporcionar abrigo sin generar exceso de calor. El diseño debe incluir costuras reforzadas y un acolchado uniforme que evite desplazamientos del relleno durante el uso o lavado. El cubrelecho debe ser lavable a máquina, manteniendo su forma, color y textura después de múltiples lavados. Las dimensiones deberán ajustarse a las medidas estándar de cunas institucionales</t>
  </si>
  <si>
    <t>INFANTROMETRO</t>
  </si>
  <si>
    <t>Precisión de 1 mm
Capacidad de 110 a 120 cm.
Material de fabricación: Resistente, liviano y no deformable.
Sistema rodante, no inestable
Cinta métrica metálica, ubicada a un lado y no en la mitad del equipo.
Garantizar 90 grados espaldar, con una base de 25 cm de ancho y pieza móvil rodante, que le permita al niño o niña acostarse
No se recomienda el uso de infantómetro en materiales susceptibles a (dilatación) en diferentes ambientes (Temperatura).</t>
  </si>
  <si>
    <t>0 - 2 años</t>
  </si>
  <si>
    <t>TERMOMETROS DE CALOR</t>
  </si>
  <si>
    <t>Termómetro Rango De Temperatura:
50°C ~ 300°C (- 58°F ~ 572°F) Resolución
Temperatura: 0.1 °C
Unidad De Medida: Celsius (°C) /Fahrenheit (°F)</t>
  </si>
  <si>
    <t>TERMOMETROS DE FRIO</t>
  </si>
  <si>
    <t>Termómetro Rango De Temperatura: -
50°C ~ 300°C (-58°F ~ 572°F) Resolución
Temperatura: 0.1 °C
Unidad De Medida: Celsius (°C) /
Fahrenheit (°F)
-50+70°C/-58+158°F</t>
  </si>
  <si>
    <t>Infantómetro (Tabla de medición ligera y para uso móvil)</t>
  </si>
  <si>
    <t xml:space="preserve">Infantómetro (Tabla de medición sólida y ligera para el uso móvil ).
• Manejo sencillo, para el uso rápido y flexible. • Materiales de alta calidad, para una larga vida útil. • Superficies lisas, para una fácil limpieza.
Datos técnicos
• Alcance de medición: 10 – 100 cm, 10 – 100 cm / 4 – 39". • División: 1 mm, 1 mm / 1/16" • Dimensiones / caja (AxAxP): 1.110 x 115 x 333 mm / 43.7 x 4.5 x 13.1". • Dimensiones en estado plegado (AxAxP): 577 x 115 x 333 mm / 22.7 x 4.5 x 13.1". </t>
  </si>
  <si>
    <t xml:space="preserve">Báscula pesa-bebés (Pesabebés electrónica de
fi na graduación con plataforma
para el pesaje de niños ). </t>
  </si>
  <si>
    <t>• Pesabebés y báscula de plataforma para niños. • Bandeja fácilmente desmontable de la base. • Función de Ingestión de Leche Materna.
• Móvil y robusta para el transporte.
Datos técnicos
• Capacidad: 20 kg / 44 lbs. • División: 5 g &lt; 10 kg &gt; 10 g / 0.2 oz &lt; 22 lbs &gt; 0.5 oz. • Dimensiones (AxAxP): 552 x 156 x 332 mm / 21.7 x 6.1 x 13.1". • Dimensiones / superficie de pesaje (AxAxP): 525 x 80 x 250 mm / 20.7 x 3.1 x 9.8". • Dimensiones / plataforma (AxAxP):
280 x 65 x 235 mm / 11 x 2.6 x 9.3". • Peso: 2.3 kg / 5 lbs. • Alimentación: batería • Funciones: TARA, BMIF, Auto-HOLD, conmutación kg/lbs, desconexión automática.</t>
  </si>
  <si>
    <t>Tallímetro (Estadiómetro móvil)</t>
  </si>
  <si>
    <t xml:space="preserve">Tallímetro (Estadiómetro móvil). Montaje rápido y sencillo sin fijación a pared. • Con amplia base que le otorga estabilidad.
• Fácil lectura del resultado, incluso durante la medición. • Confortable y fácil de transportar.
Datos técnicos
• Alcance de medición: 20 – 205 cm, 20 – 205 cm / 8 – 81". • División: 1 mm, 1 mm / 1/8". • Dimensiones, estadiómetro (AxAxP):
337 x 2.130 x 590 mm / 13.3 x 83.9 x 23.2". • Dimensiones para transportar (AxAxP): 337 x 177 x 624 mm / 13.3 x 7 x 24.6"
</t>
  </si>
  <si>
    <t>2-5 años</t>
  </si>
  <si>
    <t xml:space="preserve">SYS DIDACTICOS  NIT:  830.084.135-7 </t>
  </si>
  <si>
    <t>IKSA GROUP SAS NIT: 901.281.849-9</t>
  </si>
  <si>
    <t>MEDICAL BOGOTA SAS NIT 901465571-8</t>
  </si>
  <si>
    <t>SE TOMA LA MEDIANA COMO MEDIDA DE TENDENCIA CENTRAL PARA EL CALCULO</t>
  </si>
  <si>
    <t>SE TOMA EL PROMEDIO COMO MEDIDA DE TENDENCIA CENTRAL PARA EL CALCULO</t>
  </si>
  <si>
    <t>COMPONENTE 1: DOTACIÓN CASA DE LA JUVENTUD</t>
  </si>
  <si>
    <t xml:space="preserve"> COMPONENTE 2: DOTACIÓN JARDÍN INFANTIL SANTANDER</t>
  </si>
  <si>
    <t>TOTAL CASA DE LA JUVENTUD</t>
  </si>
  <si>
    <t>TOTAL JARDÍN INFANTIL SANTANDER</t>
  </si>
  <si>
    <t>TOTAL PROCESO</t>
  </si>
  <si>
    <t>pegamento de secado rápido gel</t>
  </si>
  <si>
    <t>Pegante Instantáneo CADA UNO DE 3 Gramos Flex Gel.  Incluye estuche para almacenar.</t>
  </si>
  <si>
    <t>Consola de videojuegos con Capacidad de 1 TB, Procesador de 8 núcleos con velocidad de hasta 3.5 GHz, GPU con trazado de rayos, 16GB de memoria GDDR6 para un rendimiento fluido, Compatible con salida de video 4K a 120 Hz para gráficos impresionantes, Unidad de disco Ultra HD Blu-ray para juegos y películas, Cuatro puertos USB para conectar múltiples dispositivos. INCLUYE BASE PARA ESTA CONSOLA PS5, Incluye un tornillo de anclaje para fijación segura en posición horizontal.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</si>
</sst>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44" formatCode="_-&quot;$&quot;\ * #,##0.00_-;\-&quot;$&quot;\ * #,##0.00_-;_-&quot;$&quot;\ * &quot;-&quot;??_-;_-@_-"/>
    <numFmt numFmtId="164" formatCode="_-&quot;$&quot;\ * #,##0_-;\-&quot;$&quot;\ * #,##0_-;_-&quot;$&quot;\ * &quot;-&quot;??_-;_-@_-"/>
  </numFmts>
  <fonts count="13" x14ac:knownFonts="1">
    <font>
      <sz val="11"/>
      <color theme="1"/>
      <name val="Calibri"/>
      <scheme val="minor"/>
    </font>
    <font>
      <sz val="11"/>
      <color theme="1"/>
      <name val="Calibri"/>
      <family val="2"/>
      <scheme val="minor"/>
    </font>
    <font>
      <sz val="11"/>
      <color theme="1"/>
      <name val="Calibri"/>
      <family val="2"/>
      <scheme val="minor"/>
    </font>
    <font>
      <b/>
      <sz val="11"/>
      <color theme="1"/>
      <name val="Garamond"/>
      <family val="1"/>
    </font>
    <font>
      <sz val="11"/>
      <color theme="1"/>
      <name val="Garamond"/>
      <family val="1"/>
    </font>
    <font>
      <sz val="9"/>
      <color indexed="81"/>
      <name val="Tahoma"/>
      <family val="2"/>
    </font>
    <font>
      <b/>
      <sz val="9"/>
      <color indexed="81"/>
      <name val="Tahoma"/>
      <family val="2"/>
    </font>
    <font>
      <b/>
      <sz val="9"/>
      <color rgb="FF000000"/>
      <name val="Tahoma"/>
      <family val="2"/>
    </font>
    <font>
      <sz val="9"/>
      <color rgb="FF000000"/>
      <name val="Tahoma"/>
      <family val="2"/>
    </font>
    <font>
      <b/>
      <sz val="11"/>
      <name val="Garamond"/>
      <family val="1"/>
    </font>
    <font>
      <sz val="11"/>
      <color rgb="FF000000"/>
      <name val="Garamond"/>
      <family val="1"/>
    </font>
    <font>
      <b/>
      <sz val="11"/>
      <color rgb="FF000000"/>
      <name val="Garamond"/>
      <family val="1"/>
    </font>
    <font>
      <sz val="11"/>
      <name val="Garamond"/>
      <family val="1"/>
    </font>
  </fonts>
  <fills count="12">
    <fill>
      <patternFill patternType="none"/>
    </fill>
    <fill>
      <patternFill patternType="gray125"/>
    </fill>
    <fill>
      <patternFill patternType="solid">
        <fgColor rgb="FFD8D8D8"/>
        <bgColor rgb="FFD8D8D8"/>
      </patternFill>
    </fill>
    <fill>
      <patternFill patternType="solid">
        <fgColor theme="4" tint="0.59999389629810485"/>
        <bgColor indexed="64"/>
      </patternFill>
    </fill>
    <fill>
      <patternFill patternType="solid">
        <fgColor theme="4" tint="0.59999389629810485"/>
        <bgColor rgb="FFD8D8D8"/>
      </patternFill>
    </fill>
    <fill>
      <patternFill patternType="solid">
        <fgColor theme="5" tint="0.79998168889431442"/>
        <bgColor theme="0"/>
      </patternFill>
    </fill>
    <fill>
      <patternFill patternType="solid">
        <fgColor theme="7" tint="0.79998168889431442"/>
        <bgColor indexed="64"/>
      </patternFill>
    </fill>
    <fill>
      <patternFill patternType="solid">
        <fgColor theme="2" tint="-0.14999847407452621"/>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theme="7" tint="0.39997558519241921"/>
        <bgColor indexed="64"/>
      </patternFill>
    </fill>
  </fills>
  <borders count="72">
    <border>
      <left/>
      <right/>
      <top/>
      <bottom/>
      <diagonal/>
    </border>
    <border>
      <left style="thin">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style="thin">
        <color rgb="FF000000"/>
      </right>
      <top/>
      <bottom style="thin">
        <color rgb="FF000000"/>
      </bottom>
      <diagonal/>
    </border>
    <border>
      <left style="thin">
        <color indexed="64"/>
      </left>
      <right/>
      <top style="thin">
        <color indexed="64"/>
      </top>
      <bottom style="thin">
        <color indexed="64"/>
      </bottom>
      <diagonal/>
    </border>
    <border>
      <left style="thin">
        <color rgb="FF000000"/>
      </left>
      <right/>
      <top/>
      <bottom style="thin">
        <color indexed="64"/>
      </bottom>
      <diagonal/>
    </border>
    <border>
      <left style="thin">
        <color rgb="FF000000"/>
      </left>
      <right style="thin">
        <color rgb="FF000000"/>
      </right>
      <top style="thin">
        <color rgb="FF000000"/>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rgb="FF000000"/>
      </left>
      <right style="thin">
        <color rgb="FF000000"/>
      </right>
      <top/>
      <bottom/>
      <diagonal/>
    </border>
    <border>
      <left style="thin">
        <color rgb="FF000000"/>
      </left>
      <right style="thin">
        <color rgb="FF000000"/>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medium">
        <color indexed="64"/>
      </left>
      <right style="thin">
        <color rgb="FF000000"/>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style="thin">
        <color rgb="FF000000"/>
      </bottom>
      <diagonal/>
    </border>
    <border>
      <left style="medium">
        <color indexed="64"/>
      </left>
      <right style="medium">
        <color indexed="64"/>
      </right>
      <top style="thin">
        <color rgb="FF000000"/>
      </top>
      <bottom style="thin">
        <color rgb="FF000000"/>
      </bottom>
      <diagonal/>
    </border>
    <border>
      <left style="medium">
        <color indexed="64"/>
      </left>
      <right style="medium">
        <color indexed="64"/>
      </right>
      <top style="thin">
        <color rgb="FF000000"/>
      </top>
      <bottom style="thin">
        <color indexed="64"/>
      </bottom>
      <diagonal/>
    </border>
    <border>
      <left style="medium">
        <color indexed="64"/>
      </left>
      <right style="medium">
        <color indexed="64"/>
      </right>
      <top style="thin">
        <color rgb="FF000000"/>
      </top>
      <bottom/>
      <diagonal/>
    </border>
    <border>
      <left style="medium">
        <color indexed="64"/>
      </left>
      <right style="medium">
        <color indexed="64"/>
      </right>
      <top style="thin">
        <color indexed="64"/>
      </top>
      <bottom style="thin">
        <color indexed="64"/>
      </bottom>
      <diagonal/>
    </border>
    <border>
      <left style="medium">
        <color rgb="FF000000"/>
      </left>
      <right/>
      <top/>
      <bottom/>
      <diagonal/>
    </border>
    <border>
      <left style="thin">
        <color indexed="64"/>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thin">
        <color indexed="64"/>
      </left>
      <right/>
      <top/>
      <bottom style="thin">
        <color indexed="64"/>
      </bottom>
      <diagonal/>
    </border>
    <border>
      <left style="medium">
        <color rgb="FF000000"/>
      </left>
      <right/>
      <top style="medium">
        <color indexed="64"/>
      </top>
      <bottom style="medium">
        <color indexed="64"/>
      </bottom>
      <diagonal/>
    </border>
    <border>
      <left style="medium">
        <color indexed="64"/>
      </left>
      <right style="medium">
        <color indexed="64"/>
      </right>
      <top style="medium">
        <color indexed="64"/>
      </top>
      <bottom/>
      <diagonal/>
    </border>
    <border>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top style="medium">
        <color indexed="64"/>
      </top>
      <bottom/>
      <diagonal/>
    </border>
    <border>
      <left style="medium">
        <color rgb="FF000000"/>
      </left>
      <right style="medium">
        <color rgb="FF000000"/>
      </right>
      <top style="medium">
        <color indexed="64"/>
      </top>
      <bottom/>
      <diagonal/>
    </border>
    <border>
      <left style="medium">
        <color rgb="FF000000"/>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s>
  <cellStyleXfs count="4">
    <xf numFmtId="0" fontId="0" fillId="0" borderId="0"/>
    <xf numFmtId="44" fontId="2" fillId="0" borderId="0" applyFont="0" applyFill="0" applyBorder="0" applyAlignment="0" applyProtection="0"/>
    <xf numFmtId="9" fontId="2" fillId="0" borderId="0" applyFont="0" applyFill="0" applyBorder="0" applyAlignment="0" applyProtection="0"/>
    <xf numFmtId="44" fontId="1" fillId="0" borderId="3" applyFont="0" applyFill="0" applyBorder="0" applyAlignment="0" applyProtection="0"/>
  </cellStyleXfs>
  <cellXfs count="200">
    <xf numFmtId="0" fontId="0" fillId="0" borderId="0" xfId="0"/>
    <xf numFmtId="6" fontId="4" fillId="0" borderId="9" xfId="0" applyNumberFormat="1" applyFont="1" applyBorder="1" applyAlignment="1">
      <alignment horizontal="center" vertical="center"/>
    </xf>
    <xf numFmtId="6" fontId="4" fillId="0" borderId="16" xfId="0" applyNumberFormat="1" applyFont="1" applyBorder="1" applyAlignment="1">
      <alignment horizontal="center" vertical="center"/>
    </xf>
    <xf numFmtId="6" fontId="4" fillId="3" borderId="16" xfId="0" applyNumberFormat="1" applyFont="1" applyFill="1" applyBorder="1" applyAlignment="1">
      <alignment horizontal="center" vertical="center"/>
    </xf>
    <xf numFmtId="0" fontId="4" fillId="0" borderId="0" xfId="0" applyFont="1" applyAlignment="1">
      <alignment horizontal="center" vertical="center"/>
    </xf>
    <xf numFmtId="0" fontId="9" fillId="6" borderId="29"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8" borderId="3"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44" xfId="0" applyFont="1" applyFill="1" applyBorder="1" applyAlignment="1">
      <alignment horizontal="center" vertical="center" wrapText="1"/>
    </xf>
    <xf numFmtId="0" fontId="9" fillId="8" borderId="45" xfId="0" applyFont="1" applyFill="1" applyBorder="1" applyAlignment="1">
      <alignment horizontal="center" vertical="center" wrapText="1"/>
    </xf>
    <xf numFmtId="0" fontId="9" fillId="3" borderId="46" xfId="0" applyFont="1" applyFill="1" applyBorder="1" applyAlignment="1">
      <alignment horizontal="center" vertical="center" wrapText="1"/>
    </xf>
    <xf numFmtId="0" fontId="3" fillId="8" borderId="3"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11" borderId="3" xfId="0" applyFont="1" applyFill="1" applyBorder="1" applyAlignment="1">
      <alignment horizontal="center" vertical="center" wrapText="1"/>
    </xf>
    <xf numFmtId="0" fontId="4" fillId="0" borderId="38" xfId="0" applyFont="1" applyBorder="1" applyAlignment="1">
      <alignment horizontal="center" vertical="center"/>
    </xf>
    <xf numFmtId="44" fontId="4" fillId="0" borderId="20" xfId="0" applyNumberFormat="1" applyFont="1" applyBorder="1" applyAlignment="1">
      <alignment horizontal="center" vertical="center"/>
    </xf>
    <xf numFmtId="0" fontId="4" fillId="0" borderId="20" xfId="0" applyFont="1" applyBorder="1" applyAlignment="1">
      <alignment horizontal="center" vertical="center"/>
    </xf>
    <xf numFmtId="9" fontId="4" fillId="0" borderId="20" xfId="2" applyFont="1" applyFill="1" applyBorder="1" applyAlignment="1">
      <alignment horizontal="center" vertical="center"/>
    </xf>
    <xf numFmtId="6" fontId="4" fillId="0" borderId="20" xfId="0" applyNumberFormat="1" applyFont="1" applyBorder="1" applyAlignment="1">
      <alignment horizontal="center" vertical="center" wrapText="1"/>
    </xf>
    <xf numFmtId="0" fontId="4" fillId="0" borderId="49" xfId="0" applyFont="1" applyBorder="1" applyAlignment="1">
      <alignment horizontal="center" vertical="center" wrapText="1"/>
    </xf>
    <xf numFmtId="44" fontId="4" fillId="0" borderId="9" xfId="0" applyNumberFormat="1" applyFont="1" applyBorder="1" applyAlignment="1">
      <alignment horizontal="center" vertical="center"/>
    </xf>
    <xf numFmtId="0" fontId="4" fillId="0" borderId="9" xfId="0" applyFont="1" applyBorder="1" applyAlignment="1">
      <alignment horizontal="center" vertical="center"/>
    </xf>
    <xf numFmtId="9" fontId="4" fillId="0" borderId="9" xfId="2" applyFont="1" applyFill="1" applyBorder="1" applyAlignment="1">
      <alignment horizontal="center" vertical="center"/>
    </xf>
    <xf numFmtId="6" fontId="4" fillId="0" borderId="9" xfId="0" applyNumberFormat="1" applyFont="1" applyBorder="1" applyAlignment="1">
      <alignment horizontal="center" vertical="center" wrapText="1"/>
    </xf>
    <xf numFmtId="44" fontId="4" fillId="0" borderId="9" xfId="1" applyFont="1" applyFill="1" applyBorder="1" applyAlignment="1">
      <alignment horizontal="center" vertical="center"/>
    </xf>
    <xf numFmtId="0" fontId="4" fillId="0" borderId="25" xfId="0" applyFont="1" applyBorder="1" applyAlignment="1">
      <alignment horizontal="center" vertical="center" wrapText="1"/>
    </xf>
    <xf numFmtId="164" fontId="4" fillId="0" borderId="9" xfId="0" applyNumberFormat="1" applyFont="1" applyBorder="1" applyAlignment="1">
      <alignment horizontal="center" vertical="center"/>
    </xf>
    <xf numFmtId="44" fontId="4" fillId="0" borderId="14" xfId="0" applyNumberFormat="1" applyFont="1" applyBorder="1" applyAlignment="1">
      <alignment horizontal="center" vertical="center"/>
    </xf>
    <xf numFmtId="0" fontId="4" fillId="0" borderId="9" xfId="0" applyFont="1" applyBorder="1" applyAlignment="1">
      <alignment horizontal="center" vertical="center" wrapText="1"/>
    </xf>
    <xf numFmtId="44" fontId="4" fillId="0" borderId="15" xfId="0" applyNumberFormat="1" applyFont="1" applyBorder="1" applyAlignment="1">
      <alignment horizontal="center" vertical="center"/>
    </xf>
    <xf numFmtId="44"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9" fontId="4" fillId="0" borderId="16" xfId="2" applyFont="1" applyFill="1" applyBorder="1" applyAlignment="1">
      <alignment horizontal="center" vertical="center"/>
    </xf>
    <xf numFmtId="6" fontId="4" fillId="0" borderId="16" xfId="0" applyNumberFormat="1" applyFont="1" applyBorder="1" applyAlignment="1">
      <alignment horizontal="center" vertical="center" wrapText="1"/>
    </xf>
    <xf numFmtId="44" fontId="4" fillId="3" borderId="15" xfId="0" applyNumberFormat="1" applyFont="1" applyFill="1" applyBorder="1" applyAlignment="1">
      <alignment horizontal="center" vertical="center"/>
    </xf>
    <xf numFmtId="44" fontId="4" fillId="3" borderId="16" xfId="0" applyNumberFormat="1" applyFont="1" applyFill="1" applyBorder="1" applyAlignment="1">
      <alignment horizontal="center" vertical="center"/>
    </xf>
    <xf numFmtId="0" fontId="4" fillId="3" borderId="16" xfId="0" applyFont="1" applyFill="1" applyBorder="1" applyAlignment="1">
      <alignment horizontal="center" vertical="center"/>
    </xf>
    <xf numFmtId="9" fontId="4" fillId="3" borderId="16" xfId="2" applyFont="1" applyFill="1" applyBorder="1" applyAlignment="1">
      <alignment horizontal="center" vertical="center"/>
    </xf>
    <xf numFmtId="6" fontId="4" fillId="3" borderId="16" xfId="0" applyNumberFormat="1" applyFont="1" applyFill="1" applyBorder="1" applyAlignment="1">
      <alignment horizontal="center" vertical="center" wrapText="1"/>
    </xf>
    <xf numFmtId="0" fontId="4" fillId="3" borderId="9" xfId="0" applyFont="1" applyFill="1" applyBorder="1" applyAlignment="1">
      <alignment horizontal="center" vertical="center" wrapText="1"/>
    </xf>
    <xf numFmtId="0" fontId="4" fillId="0" borderId="51" xfId="0" applyFont="1" applyBorder="1" applyAlignment="1">
      <alignment horizontal="center" vertical="center" wrapText="1"/>
    </xf>
    <xf numFmtId="44" fontId="4" fillId="0" borderId="9" xfId="1" applyFont="1" applyFill="1" applyBorder="1" applyAlignment="1">
      <alignment horizontal="center" vertical="center" wrapText="1"/>
    </xf>
    <xf numFmtId="0" fontId="4" fillId="0" borderId="42" xfId="0" applyFont="1" applyBorder="1" applyAlignment="1">
      <alignment horizontal="center" vertical="center" wrapText="1"/>
    </xf>
    <xf numFmtId="0" fontId="4" fillId="0" borderId="50" xfId="0" applyFont="1" applyBorder="1" applyAlignment="1">
      <alignment horizontal="center" vertical="center" wrapText="1"/>
    </xf>
    <xf numFmtId="44" fontId="4" fillId="0" borderId="16" xfId="1" applyFont="1" applyFill="1" applyBorder="1" applyAlignment="1">
      <alignment horizontal="center" vertical="center"/>
    </xf>
    <xf numFmtId="44" fontId="4" fillId="0" borderId="16" xfId="1" applyFont="1" applyFill="1" applyBorder="1" applyAlignment="1">
      <alignment horizontal="center" vertical="center" wrapText="1"/>
    </xf>
    <xf numFmtId="0" fontId="4" fillId="0" borderId="3" xfId="0" applyFont="1" applyBorder="1" applyAlignment="1">
      <alignment horizontal="center" vertical="center"/>
    </xf>
    <xf numFmtId="0" fontId="4" fillId="0" borderId="14" xfId="0" applyFont="1" applyBorder="1" applyAlignment="1">
      <alignment horizontal="center" vertical="center"/>
    </xf>
    <xf numFmtId="164" fontId="3" fillId="7" borderId="60" xfId="1" applyNumberFormat="1" applyFont="1" applyFill="1" applyBorder="1" applyAlignment="1">
      <alignment horizontal="center" vertical="center" wrapText="1"/>
    </xf>
    <xf numFmtId="164" fontId="3" fillId="7" borderId="61" xfId="1" applyNumberFormat="1" applyFont="1" applyFill="1" applyBorder="1" applyAlignment="1">
      <alignment horizontal="center" vertical="center" wrapText="1"/>
    </xf>
    <xf numFmtId="44" fontId="3" fillId="7" borderId="62" xfId="3" applyFont="1" applyFill="1" applyBorder="1" applyAlignment="1">
      <alignment horizontal="center" vertical="center" wrapText="1"/>
    </xf>
    <xf numFmtId="164" fontId="3" fillId="3" borderId="47" xfId="1" applyNumberFormat="1" applyFont="1" applyFill="1" applyBorder="1" applyAlignment="1">
      <alignment horizontal="center" vertical="center" wrapText="1"/>
    </xf>
    <xf numFmtId="164" fontId="3" fillId="3" borderId="28" xfId="1" applyNumberFormat="1" applyFont="1" applyFill="1" applyBorder="1" applyAlignment="1">
      <alignment horizontal="center" vertical="center" wrapText="1"/>
    </xf>
    <xf numFmtId="44" fontId="3" fillId="3" borderId="48" xfId="3" applyFont="1" applyFill="1" applyBorder="1" applyAlignment="1">
      <alignment horizontal="center" vertical="center" wrapText="1"/>
    </xf>
    <xf numFmtId="164" fontId="3" fillId="7" borderId="61" xfId="1" applyNumberFormat="1" applyFont="1" applyFill="1" applyBorder="1" applyAlignment="1">
      <alignment horizontal="right" vertical="center" wrapText="1"/>
    </xf>
    <xf numFmtId="164" fontId="3" fillId="3" borderId="28" xfId="1" applyNumberFormat="1" applyFont="1" applyFill="1" applyBorder="1" applyAlignment="1">
      <alignment horizontal="right" vertical="center" wrapText="1"/>
    </xf>
    <xf numFmtId="44" fontId="4" fillId="0" borderId="20" xfId="1" applyFont="1" applyFill="1" applyBorder="1" applyAlignment="1">
      <alignment horizontal="right" vertical="center"/>
    </xf>
    <xf numFmtId="44" fontId="4" fillId="0" borderId="9" xfId="1" applyFont="1" applyFill="1" applyBorder="1" applyAlignment="1">
      <alignment horizontal="right" vertical="center"/>
    </xf>
    <xf numFmtId="6" fontId="4" fillId="0" borderId="9" xfId="0" applyNumberFormat="1" applyFont="1" applyBorder="1" applyAlignment="1">
      <alignment horizontal="right" vertical="center" wrapText="1"/>
    </xf>
    <xf numFmtId="6" fontId="4" fillId="0" borderId="16" xfId="0" applyNumberFormat="1" applyFont="1" applyBorder="1" applyAlignment="1">
      <alignment horizontal="right" vertical="center" wrapText="1"/>
    </xf>
    <xf numFmtId="44" fontId="4" fillId="0" borderId="16" xfId="1" applyFont="1" applyFill="1" applyBorder="1" applyAlignment="1">
      <alignment horizontal="right" vertical="center"/>
    </xf>
    <xf numFmtId="44" fontId="3" fillId="9" borderId="17" xfId="0" applyNumberFormat="1" applyFont="1" applyFill="1" applyBorder="1" applyAlignment="1">
      <alignment horizontal="right" vertical="center"/>
    </xf>
    <xf numFmtId="0" fontId="4" fillId="0" borderId="0" xfId="0" applyFont="1" applyAlignment="1">
      <alignment horizontal="right" vertical="center"/>
    </xf>
    <xf numFmtId="0" fontId="4" fillId="0" borderId="67" xfId="0" applyFont="1" applyBorder="1" applyAlignment="1">
      <alignment horizontal="center" vertical="center" wrapText="1"/>
    </xf>
    <xf numFmtId="44" fontId="4" fillId="0" borderId="15" xfId="1" applyFont="1" applyFill="1" applyBorder="1" applyAlignment="1">
      <alignment horizontal="center" vertical="center" wrapText="1"/>
    </xf>
    <xf numFmtId="0" fontId="4" fillId="0" borderId="14" xfId="0" applyFont="1" applyBorder="1" applyAlignment="1">
      <alignment horizontal="center" vertical="center" wrapText="1"/>
    </xf>
    <xf numFmtId="44" fontId="3" fillId="3" borderId="29" xfId="0" applyNumberFormat="1" applyFont="1" applyFill="1" applyBorder="1" applyAlignment="1">
      <alignment horizontal="right" vertical="center" wrapText="1"/>
    </xf>
    <xf numFmtId="44" fontId="3" fillId="0" borderId="17" xfId="0" applyNumberFormat="1" applyFont="1" applyBorder="1" applyAlignment="1">
      <alignment horizontal="right" vertical="center" wrapText="1"/>
    </xf>
    <xf numFmtId="0" fontId="10" fillId="0" borderId="3" xfId="0" applyFont="1" applyBorder="1" applyAlignment="1">
      <alignment horizontal="center" vertical="center" wrapText="1"/>
    </xf>
    <xf numFmtId="0" fontId="3" fillId="4" borderId="43" xfId="0" applyFont="1" applyFill="1" applyBorder="1" applyAlignment="1">
      <alignment horizontal="center" vertical="center" wrapText="1"/>
    </xf>
    <xf numFmtId="0" fontId="11" fillId="10" borderId="54" xfId="0" applyFont="1" applyFill="1" applyBorder="1" applyAlignment="1">
      <alignment horizontal="center" vertical="center" wrapText="1"/>
    </xf>
    <xf numFmtId="0" fontId="11" fillId="10" borderId="55" xfId="0" applyFont="1" applyFill="1" applyBorder="1" applyAlignment="1">
      <alignment horizontal="center" vertical="center" wrapText="1"/>
    </xf>
    <xf numFmtId="0" fontId="11" fillId="10" borderId="56" xfId="0" applyFont="1" applyFill="1" applyBorder="1" applyAlignment="1">
      <alignment horizontal="center" vertical="center" wrapText="1"/>
    </xf>
    <xf numFmtId="0" fontId="11" fillId="10" borderId="57" xfId="0" applyFont="1" applyFill="1" applyBorder="1" applyAlignment="1">
      <alignment horizontal="center" vertical="center" wrapText="1"/>
    </xf>
    <xf numFmtId="0" fontId="11" fillId="2" borderId="55" xfId="0" applyFont="1" applyFill="1" applyBorder="1" applyAlignment="1">
      <alignment horizontal="center" vertical="center" wrapText="1"/>
    </xf>
    <xf numFmtId="0" fontId="11" fillId="2" borderId="58" xfId="0" applyFont="1" applyFill="1" applyBorder="1" applyAlignment="1">
      <alignment horizontal="center" vertical="center" wrapText="1"/>
    </xf>
    <xf numFmtId="0" fontId="11" fillId="2" borderId="59"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4" borderId="53" xfId="0" applyFont="1" applyFill="1" applyBorder="1" applyAlignment="1">
      <alignment horizontal="center" vertical="center" wrapText="1"/>
    </xf>
    <xf numFmtId="0" fontId="11" fillId="4" borderId="64" xfId="0" applyFont="1" applyFill="1" applyBorder="1" applyAlignment="1">
      <alignment horizontal="center" vertical="center" wrapText="1"/>
    </xf>
    <xf numFmtId="0" fontId="11" fillId="4" borderId="28" xfId="0" applyFont="1" applyFill="1" applyBorder="1" applyAlignment="1">
      <alignment horizontal="center" vertical="center" wrapText="1"/>
    </xf>
    <xf numFmtId="0" fontId="4" fillId="0" borderId="38"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10" fillId="0" borderId="5" xfId="0" applyFont="1" applyBorder="1" applyAlignment="1">
      <alignment horizontal="center" vertical="center"/>
    </xf>
    <xf numFmtId="0" fontId="10" fillId="0" borderId="6" xfId="0" applyFont="1" applyBorder="1" applyAlignment="1">
      <alignment horizontal="center" vertical="center"/>
    </xf>
    <xf numFmtId="0" fontId="10" fillId="0" borderId="7" xfId="0" applyFont="1" applyBorder="1" applyAlignment="1">
      <alignment horizontal="center" vertical="center"/>
    </xf>
    <xf numFmtId="0" fontId="10" fillId="0" borderId="20" xfId="0" applyFont="1" applyBorder="1" applyAlignment="1">
      <alignment horizontal="center" vertical="center"/>
    </xf>
    <xf numFmtId="164" fontId="10" fillId="0" borderId="20" xfId="1" applyNumberFormat="1" applyFont="1" applyFill="1" applyBorder="1" applyAlignment="1">
      <alignment horizontal="center" vertical="center"/>
    </xf>
    <xf numFmtId="44" fontId="4" fillId="0" borderId="20" xfId="1" applyFont="1" applyFill="1" applyBorder="1" applyAlignment="1">
      <alignment horizontal="center" vertical="center" wrapText="1"/>
    </xf>
    <xf numFmtId="6" fontId="4" fillId="0" borderId="20" xfId="0" applyNumberFormat="1" applyFont="1" applyBorder="1" applyAlignment="1">
      <alignment horizontal="center" vertical="center"/>
    </xf>
    <xf numFmtId="0" fontId="4" fillId="0" borderId="39"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 xfId="0" applyFont="1" applyBorder="1" applyAlignment="1">
      <alignment horizontal="center" vertical="center" wrapText="1"/>
    </xf>
    <xf numFmtId="0" fontId="4" fillId="0" borderId="8" xfId="0" applyFont="1" applyBorder="1" applyAlignment="1">
      <alignment horizontal="center" vertical="center" wrapText="1"/>
    </xf>
    <xf numFmtId="0" fontId="4" fillId="0" borderId="39" xfId="0" applyFont="1" applyBorder="1" applyAlignment="1">
      <alignment horizontal="center" vertical="center"/>
    </xf>
    <xf numFmtId="0" fontId="10" fillId="0" borderId="9" xfId="0" applyFont="1" applyBorder="1" applyAlignment="1">
      <alignment horizontal="center" vertical="center"/>
    </xf>
    <xf numFmtId="44" fontId="10" fillId="0" borderId="9" xfId="1" applyFont="1" applyFill="1" applyBorder="1" applyAlignment="1">
      <alignment horizontal="center" vertical="center"/>
    </xf>
    <xf numFmtId="164" fontId="10" fillId="0" borderId="9" xfId="1" applyNumberFormat="1" applyFont="1" applyFill="1" applyBorder="1" applyAlignment="1">
      <alignment horizontal="center" vertical="center"/>
    </xf>
    <xf numFmtId="0" fontId="10" fillId="0" borderId="22" xfId="0" applyFont="1" applyBorder="1" applyAlignment="1">
      <alignment horizontal="center" vertical="center"/>
    </xf>
    <xf numFmtId="0" fontId="10" fillId="0" borderId="12"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10" xfId="0" applyFont="1" applyBorder="1" applyAlignment="1">
      <alignment horizontal="center" vertical="center"/>
    </xf>
    <xf numFmtId="44" fontId="10" fillId="0" borderId="5" xfId="1" applyFont="1" applyFill="1" applyBorder="1" applyAlignment="1">
      <alignment horizontal="center" vertical="center"/>
    </xf>
    <xf numFmtId="44" fontId="10" fillId="0" borderId="6" xfId="1" applyFont="1" applyFill="1" applyBorder="1" applyAlignment="1">
      <alignment horizontal="center" vertical="center"/>
    </xf>
    <xf numFmtId="44" fontId="10" fillId="0" borderId="7" xfId="1" applyFont="1" applyFill="1" applyBorder="1" applyAlignment="1">
      <alignment horizontal="center" vertical="center"/>
    </xf>
    <xf numFmtId="0" fontId="10" fillId="0" borderId="14" xfId="0" applyFont="1" applyBorder="1" applyAlignment="1">
      <alignment horizontal="center" vertical="center"/>
    </xf>
    <xf numFmtId="0" fontId="10" fillId="0" borderId="2" xfId="0" applyFont="1" applyBorder="1" applyAlignment="1">
      <alignment horizontal="center" vertical="center" wrapText="1"/>
    </xf>
    <xf numFmtId="0" fontId="10" fillId="0" borderId="2" xfId="0" applyFont="1" applyBorder="1" applyAlignment="1">
      <alignment horizontal="center" vertical="center"/>
    </xf>
    <xf numFmtId="0" fontId="10" fillId="0" borderId="8" xfId="0" applyFont="1" applyBorder="1" applyAlignment="1">
      <alignment horizontal="center" vertical="center" wrapText="1"/>
    </xf>
    <xf numFmtId="0" fontId="10" fillId="0" borderId="41" xfId="0" applyFont="1" applyBorder="1" applyAlignment="1">
      <alignment horizontal="center" vertical="center"/>
    </xf>
    <xf numFmtId="0" fontId="10" fillId="0" borderId="23" xfId="0" applyFont="1" applyBorder="1" applyAlignment="1">
      <alignment horizontal="center" vertical="center"/>
    </xf>
    <xf numFmtId="44" fontId="10" fillId="0" borderId="13" xfId="1" applyFont="1" applyFill="1" applyBorder="1" applyAlignment="1">
      <alignment horizontal="center" vertical="center" shrinkToFit="1"/>
    </xf>
    <xf numFmtId="0" fontId="4" fillId="0" borderId="1" xfId="0" applyFont="1" applyBorder="1" applyAlignment="1">
      <alignment horizontal="center" vertical="center"/>
    </xf>
    <xf numFmtId="0" fontId="10" fillId="0" borderId="11" xfId="0" applyFont="1" applyBorder="1" applyAlignment="1">
      <alignment horizontal="center" vertical="center"/>
    </xf>
    <xf numFmtId="44" fontId="10" fillId="0" borderId="14" xfId="1" applyFont="1" applyFill="1" applyBorder="1" applyAlignment="1">
      <alignment horizontal="center" vertical="center"/>
    </xf>
    <xf numFmtId="44" fontId="10" fillId="0" borderId="10" xfId="1" applyFont="1" applyFill="1" applyBorder="1" applyAlignment="1">
      <alignment horizontal="center" vertical="center"/>
    </xf>
    <xf numFmtId="0" fontId="10" fillId="0" borderId="39" xfId="0" applyFont="1" applyBorder="1" applyAlignment="1">
      <alignment horizontal="center" vertical="center"/>
    </xf>
    <xf numFmtId="44" fontId="10" fillId="0" borderId="2" xfId="1" applyFont="1" applyFill="1" applyBorder="1" applyAlignment="1">
      <alignment horizontal="center" vertical="center" shrinkToFit="1"/>
    </xf>
    <xf numFmtId="0" fontId="4" fillId="0" borderId="8" xfId="0" applyFont="1" applyBorder="1" applyAlignment="1">
      <alignment horizontal="center" vertical="center"/>
    </xf>
    <xf numFmtId="44" fontId="10" fillId="0" borderId="5" xfId="1" applyFont="1" applyFill="1" applyBorder="1" applyAlignment="1">
      <alignment horizontal="center" vertical="center" wrapText="1"/>
    </xf>
    <xf numFmtId="44" fontId="4" fillId="0" borderId="14" xfId="1" applyFont="1" applyFill="1" applyBorder="1" applyAlignment="1">
      <alignment horizontal="center" vertical="center" wrapText="1"/>
    </xf>
    <xf numFmtId="0" fontId="4" fillId="0" borderId="2" xfId="0" applyFont="1" applyBorder="1" applyAlignment="1">
      <alignment horizontal="center" vertical="center"/>
    </xf>
    <xf numFmtId="0" fontId="4" fillId="0" borderId="41" xfId="0" applyFont="1" applyBorder="1" applyAlignment="1">
      <alignment horizontal="center" vertical="center" wrapText="1"/>
    </xf>
    <xf numFmtId="0" fontId="4" fillId="0" borderId="23" xfId="0" applyFont="1" applyBorder="1" applyAlignment="1">
      <alignment horizontal="center" vertical="center" wrapText="1"/>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4" xfId="0" applyFont="1" applyBorder="1" applyAlignment="1">
      <alignment horizontal="center" vertical="center"/>
    </xf>
    <xf numFmtId="44" fontId="10" fillId="0" borderId="16" xfId="1" applyFont="1" applyFill="1" applyBorder="1" applyAlignment="1">
      <alignment horizontal="center" vertical="center"/>
    </xf>
    <xf numFmtId="44" fontId="10" fillId="0" borderId="15" xfId="1" applyFont="1" applyFill="1" applyBorder="1" applyAlignment="1">
      <alignment horizontal="center" vertical="center"/>
    </xf>
    <xf numFmtId="0" fontId="4" fillId="0" borderId="11" xfId="0" applyFont="1" applyBorder="1" applyAlignment="1">
      <alignment horizontal="center" vertical="center" wrapText="1"/>
    </xf>
    <xf numFmtId="44" fontId="10" fillId="0" borderId="20" xfId="1" applyFont="1" applyFill="1" applyBorder="1" applyAlignment="1">
      <alignment horizontal="center" vertical="center"/>
    </xf>
    <xf numFmtId="44" fontId="4" fillId="0" borderId="21" xfId="1" applyFont="1" applyFill="1" applyBorder="1" applyAlignment="1">
      <alignment horizontal="center" vertical="center" wrapText="1"/>
    </xf>
    <xf numFmtId="0" fontId="10"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16"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27" xfId="0" applyFont="1" applyBorder="1" applyAlignment="1">
      <alignment horizontal="center" vertical="center"/>
    </xf>
    <xf numFmtId="0" fontId="10" fillId="0" borderId="16" xfId="0" applyFont="1" applyBorder="1" applyAlignment="1">
      <alignment horizontal="center" vertical="center"/>
    </xf>
    <xf numFmtId="0" fontId="10" fillId="0" borderId="15" xfId="0" applyFont="1" applyBorder="1" applyAlignment="1">
      <alignment horizontal="center" vertical="center"/>
    </xf>
    <xf numFmtId="0" fontId="4" fillId="0" borderId="3" xfId="0" applyFont="1" applyBorder="1" applyAlignment="1">
      <alignment horizontal="center" vertical="center" wrapText="1"/>
    </xf>
    <xf numFmtId="0" fontId="10" fillId="0" borderId="3" xfId="0" applyFont="1" applyBorder="1" applyAlignment="1">
      <alignment horizontal="center" vertical="center"/>
    </xf>
    <xf numFmtId="6" fontId="4" fillId="0" borderId="11" xfId="0" applyNumberFormat="1" applyFont="1" applyBorder="1" applyAlignment="1">
      <alignment horizontal="center" vertical="center"/>
    </xf>
    <xf numFmtId="0" fontId="10" fillId="3" borderId="3" xfId="0" applyFont="1" applyFill="1" applyBorder="1" applyAlignment="1">
      <alignment horizontal="center" vertical="center"/>
    </xf>
    <xf numFmtId="0" fontId="10" fillId="3" borderId="16" xfId="0" applyFont="1" applyFill="1" applyBorder="1" applyAlignment="1">
      <alignment horizontal="center" vertical="center"/>
    </xf>
    <xf numFmtId="0" fontId="10" fillId="3" borderId="15" xfId="0" applyFont="1" applyFill="1" applyBorder="1" applyAlignment="1">
      <alignment horizontal="center" vertical="center"/>
    </xf>
    <xf numFmtId="44" fontId="10" fillId="3" borderId="15" xfId="1" applyFont="1" applyFill="1" applyBorder="1" applyAlignment="1">
      <alignment horizontal="center" vertical="center"/>
    </xf>
    <xf numFmtId="6" fontId="4" fillId="3" borderId="9" xfId="0" applyNumberFormat="1" applyFont="1" applyFill="1" applyBorder="1" applyAlignment="1">
      <alignment horizontal="center" vertical="center"/>
    </xf>
    <xf numFmtId="0" fontId="4" fillId="0" borderId="21"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52" xfId="0" applyFont="1" applyBorder="1" applyAlignment="1">
      <alignment horizontal="center" vertical="center" wrapText="1"/>
    </xf>
    <xf numFmtId="44" fontId="10" fillId="0" borderId="9" xfId="1" applyFont="1" applyFill="1" applyBorder="1" applyAlignment="1">
      <alignment horizontal="center" vertical="center" shrinkToFit="1"/>
    </xf>
    <xf numFmtId="0" fontId="12" fillId="0" borderId="14" xfId="0" applyFont="1" applyBorder="1" applyAlignment="1">
      <alignment horizontal="center" vertical="center" wrapText="1"/>
    </xf>
    <xf numFmtId="0" fontId="12" fillId="0" borderId="15" xfId="0" applyFont="1" applyBorder="1" applyAlignment="1">
      <alignment horizontal="center" vertical="center" wrapText="1"/>
    </xf>
    <xf numFmtId="6" fontId="4" fillId="0" borderId="26" xfId="0" applyNumberFormat="1" applyFont="1" applyBorder="1" applyAlignment="1">
      <alignment horizontal="center" vertical="center"/>
    </xf>
    <xf numFmtId="0" fontId="4" fillId="0" borderId="0" xfId="0" applyFont="1" applyAlignment="1">
      <alignment horizontal="center" vertical="center" wrapText="1"/>
    </xf>
    <xf numFmtId="0" fontId="11" fillId="0" borderId="3" xfId="0" applyFont="1" applyBorder="1" applyAlignment="1">
      <alignment horizontal="center" vertical="center" wrapText="1"/>
    </xf>
    <xf numFmtId="0" fontId="3" fillId="0" borderId="38" xfId="0" applyFont="1" applyBorder="1" applyAlignment="1">
      <alignment horizontal="center" vertical="center" wrapText="1"/>
    </xf>
    <xf numFmtId="0" fontId="3" fillId="0" borderId="39" xfId="0" applyFont="1" applyBorder="1" applyAlignment="1">
      <alignment horizontal="center" vertical="center" wrapText="1"/>
    </xf>
    <xf numFmtId="0" fontId="3" fillId="0" borderId="0" xfId="0" applyFont="1" applyAlignment="1">
      <alignment horizontal="center" vertical="center"/>
    </xf>
    <xf numFmtId="44" fontId="3" fillId="0" borderId="54" xfId="1" applyFont="1" applyFill="1" applyBorder="1" applyAlignment="1">
      <alignment horizontal="right" vertical="center"/>
    </xf>
    <xf numFmtId="0" fontId="4" fillId="9" borderId="28" xfId="0" applyFont="1" applyFill="1" applyBorder="1" applyAlignment="1">
      <alignment horizontal="center" vertical="center"/>
    </xf>
    <xf numFmtId="6" fontId="4" fillId="9" borderId="69" xfId="0" applyNumberFormat="1" applyFont="1" applyFill="1" applyBorder="1" applyAlignment="1">
      <alignment horizontal="center" vertical="center"/>
    </xf>
    <xf numFmtId="0" fontId="4" fillId="0" borderId="66" xfId="0" applyFont="1" applyBorder="1" applyAlignment="1">
      <alignment horizontal="center" vertical="center"/>
    </xf>
    <xf numFmtId="0" fontId="3" fillId="9" borderId="68" xfId="0" applyFont="1" applyFill="1" applyBorder="1" applyAlignment="1">
      <alignment horizontal="center" vertical="center"/>
    </xf>
    <xf numFmtId="0" fontId="3" fillId="9" borderId="28" xfId="0" applyFont="1" applyFill="1" applyBorder="1" applyAlignment="1">
      <alignment horizontal="center" vertical="center"/>
    </xf>
    <xf numFmtId="0" fontId="3" fillId="5" borderId="33" xfId="0" applyFont="1" applyFill="1" applyBorder="1" applyAlignment="1">
      <alignment horizontal="center" vertical="center" wrapText="1"/>
    </xf>
    <xf numFmtId="0" fontId="3" fillId="5" borderId="34" xfId="0" applyFont="1" applyFill="1" applyBorder="1" applyAlignment="1">
      <alignment horizontal="center" vertical="center" wrapText="1"/>
    </xf>
    <xf numFmtId="0" fontId="3" fillId="5" borderId="35" xfId="0" applyFont="1" applyFill="1" applyBorder="1" applyAlignment="1">
      <alignment horizontal="center" vertical="center" wrapText="1"/>
    </xf>
    <xf numFmtId="0" fontId="3" fillId="5" borderId="36"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3" fillId="5" borderId="37" xfId="0" applyFont="1" applyFill="1" applyBorder="1" applyAlignment="1">
      <alignment horizontal="center" vertical="center" wrapText="1"/>
    </xf>
    <xf numFmtId="0" fontId="3" fillId="5" borderId="30" xfId="0" applyFont="1" applyFill="1" applyBorder="1" applyAlignment="1">
      <alignment horizontal="center" vertical="center" wrapText="1"/>
    </xf>
    <xf numFmtId="0" fontId="3" fillId="5" borderId="31" xfId="0" applyFont="1" applyFill="1" applyBorder="1" applyAlignment="1">
      <alignment horizontal="center" vertical="center" wrapText="1"/>
    </xf>
    <xf numFmtId="0" fontId="3" fillId="5" borderId="32" xfId="0" applyFont="1" applyFill="1" applyBorder="1" applyAlignment="1">
      <alignment horizontal="center" vertical="center" wrapText="1"/>
    </xf>
    <xf numFmtId="0" fontId="3" fillId="8" borderId="34" xfId="0" applyFont="1" applyFill="1" applyBorder="1" applyAlignment="1">
      <alignment horizontal="center" vertical="center"/>
    </xf>
    <xf numFmtId="0" fontId="3" fillId="8" borderId="35" xfId="0" applyFont="1" applyFill="1" applyBorder="1" applyAlignment="1">
      <alignment horizontal="center" vertical="center"/>
    </xf>
    <xf numFmtId="0" fontId="3" fillId="9" borderId="33" xfId="0" applyFont="1" applyFill="1" applyBorder="1" applyAlignment="1">
      <alignment horizontal="center" vertical="center"/>
    </xf>
    <xf numFmtId="0" fontId="3" fillId="9" borderId="34" xfId="0" applyFont="1" applyFill="1" applyBorder="1" applyAlignment="1">
      <alignment horizontal="center" vertical="center"/>
    </xf>
    <xf numFmtId="0" fontId="3" fillId="9" borderId="35" xfId="0" applyFont="1" applyFill="1" applyBorder="1" applyAlignment="1">
      <alignment horizontal="center" vertical="center"/>
    </xf>
    <xf numFmtId="0" fontId="3" fillId="3" borderId="63" xfId="0" applyFont="1" applyFill="1" applyBorder="1" applyAlignment="1">
      <alignment horizontal="center" vertical="center" wrapText="1"/>
    </xf>
    <xf numFmtId="0" fontId="3" fillId="3" borderId="64" xfId="0" applyFont="1" applyFill="1" applyBorder="1" applyAlignment="1">
      <alignment horizontal="center" vertical="center" wrapText="1"/>
    </xf>
    <xf numFmtId="0" fontId="3" fillId="3" borderId="66" xfId="0" applyFont="1" applyFill="1" applyBorder="1" applyAlignment="1">
      <alignment horizontal="center" vertical="center" wrapText="1"/>
    </xf>
    <xf numFmtId="0" fontId="11" fillId="3" borderId="63" xfId="0" applyFont="1" applyFill="1" applyBorder="1" applyAlignment="1">
      <alignment horizontal="center" vertical="center" wrapText="1"/>
    </xf>
    <xf numFmtId="0" fontId="11" fillId="3" borderId="64" xfId="0" applyFont="1" applyFill="1" applyBorder="1" applyAlignment="1">
      <alignment horizontal="center" vertical="center" wrapText="1"/>
    </xf>
    <xf numFmtId="0" fontId="11" fillId="3" borderId="65" xfId="0" applyFont="1" applyFill="1" applyBorder="1" applyAlignment="1">
      <alignment horizontal="center" vertical="center" wrapText="1"/>
    </xf>
    <xf numFmtId="0" fontId="3" fillId="0" borderId="33" xfId="0" applyFont="1" applyBorder="1" applyAlignment="1">
      <alignment horizontal="center" vertical="center" wrapText="1"/>
    </xf>
    <xf numFmtId="0" fontId="3" fillId="0" borderId="34" xfId="0" applyFont="1" applyBorder="1" applyAlignment="1">
      <alignment horizontal="center" vertical="center" wrapText="1"/>
    </xf>
    <xf numFmtId="0" fontId="3" fillId="0" borderId="35"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0" fontId="3" fillId="0" borderId="66" xfId="0" applyFont="1" applyBorder="1" applyAlignment="1">
      <alignment horizontal="center" vertical="center" wrapText="1"/>
    </xf>
    <xf numFmtId="0" fontId="4" fillId="0" borderId="70" xfId="0" applyFont="1" applyBorder="1" applyAlignment="1">
      <alignment horizontal="center" vertical="center" wrapText="1"/>
    </xf>
    <xf numFmtId="0" fontId="4" fillId="0" borderId="71"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 xfId="0" applyFont="1" applyBorder="1" applyAlignment="1">
      <alignment horizontal="center" vertical="center" wrapText="1"/>
    </xf>
    <xf numFmtId="0" fontId="10" fillId="0" borderId="9" xfId="0" applyFont="1" applyBorder="1" applyAlignment="1">
      <alignment horizontal="center" vertical="center" wrapText="1"/>
    </xf>
  </cellXfs>
  <cellStyles count="4">
    <cellStyle name="Moneda" xfId="1" builtinId="4"/>
    <cellStyle name="Moneda 3" xfId="3" xr:uid="{B9B1D7CD-73D3-4EE0-A664-CF8EABA656F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calcChain" Target="calcChain.xml"/><Relationship Id="rId25" Type="http://schemas.openxmlformats.org/officeDocument/2006/relationships/sharedStrings" Target="sharedStrings.xml"/><Relationship Id="rId1" Type="http://schemas.openxmlformats.org/officeDocument/2006/relationships/worksheet" Target="worksheets/sheet1.xml"/><Relationship Id="rId24" Type="http://schemas.openxmlformats.org/officeDocument/2006/relationships/styles" Target="styles.xml"/><Relationship Id="rId23" Type="http://schemas.openxmlformats.org/officeDocument/2006/relationships/theme" Target="theme/theme1.xml"/><Relationship Id="rId22"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390525</xdr:colOff>
      <xdr:row>0</xdr:row>
      <xdr:rowOff>95250</xdr:rowOff>
    </xdr:from>
    <xdr:ext cx="1104900" cy="571500"/>
    <xdr:pic>
      <xdr:nvPicPr>
        <xdr:cNvPr id="2" name="image1.jpg" descr="escudo-alc" title="Imagen">
          <a:extLst>
            <a:ext uri="{FF2B5EF4-FFF2-40B4-BE49-F238E27FC236}">
              <a16:creationId xmlns:a16="http://schemas.microsoft.com/office/drawing/2014/main" id="{00000000-0008-0000-1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0"/>
  </sheetPr>
  <dimension ref="A1:AG898"/>
  <sheetViews>
    <sheetView tabSelected="1" zoomScale="50" zoomScaleNormal="50" workbookViewId="0">
      <pane xSplit="5" ySplit="5" topLeftCell="Z63" activePane="bottomRight" state="frozen"/>
      <selection pane="topRight" activeCell="F1" sqref="F1"/>
      <selection pane="bottomLeft" activeCell="A6" sqref="A6"/>
      <selection pane="bottomRight" activeCell="E65" sqref="E65"/>
    </sheetView>
  </sheetViews>
  <sheetFormatPr baseColWidth="10" defaultColWidth="14.453125" defaultRowHeight="15" customHeight="1" x14ac:dyDescent="0.35"/>
  <cols>
    <col min="1" max="1" width="7.453125" style="162" customWidth="1"/>
    <col min="2" max="2" width="21.54296875" style="4" customWidth="1"/>
    <col min="3" max="3" width="27.453125" style="4" customWidth="1"/>
    <col min="4" max="4" width="21.54296875" style="4" customWidth="1"/>
    <col min="5" max="5" width="58.26953125" style="4" customWidth="1"/>
    <col min="6" max="6" width="21.54296875" style="4" customWidth="1"/>
    <col min="7" max="7" width="22.453125" style="4" customWidth="1"/>
    <col min="8" max="8" width="19.453125" style="4" customWidth="1"/>
    <col min="9" max="9" width="22.453125" style="4" customWidth="1"/>
    <col min="10" max="10" width="22" style="4" customWidth="1"/>
    <col min="11" max="11" width="27.453125" style="47" customWidth="1"/>
    <col min="12" max="12" width="32.54296875" style="22" customWidth="1"/>
    <col min="13" max="23" width="32.54296875" style="47" customWidth="1"/>
    <col min="24" max="24" width="21" style="47" customWidth="1"/>
    <col min="25" max="25" width="20.54296875" style="4" customWidth="1"/>
    <col min="26" max="26" width="18.453125" style="4" customWidth="1"/>
    <col min="27" max="27" width="16.453125" style="4" customWidth="1"/>
    <col min="28" max="29" width="14.453125" style="4"/>
    <col min="30" max="30" width="18.54296875" style="4" customWidth="1"/>
    <col min="31" max="31" width="24.453125" style="63" customWidth="1"/>
    <col min="32" max="32" width="63.54296875" style="4" customWidth="1"/>
    <col min="33" max="16384" width="14.453125" style="4"/>
  </cols>
  <sheetData>
    <row r="1" spans="1:32" ht="18.75" customHeight="1" x14ac:dyDescent="0.35">
      <c r="A1" s="169" t="s">
        <v>174</v>
      </c>
      <c r="B1" s="170"/>
      <c r="C1" s="170"/>
      <c r="D1" s="170"/>
      <c r="E1" s="170"/>
      <c r="F1" s="170"/>
      <c r="G1" s="170"/>
      <c r="H1" s="170"/>
      <c r="I1" s="170"/>
      <c r="J1" s="170"/>
      <c r="K1" s="170"/>
      <c r="L1" s="170"/>
      <c r="M1" s="170"/>
      <c r="N1" s="170"/>
      <c r="O1" s="170"/>
      <c r="P1" s="170"/>
      <c r="Q1" s="170"/>
      <c r="R1" s="170"/>
      <c r="S1" s="170"/>
      <c r="T1" s="170"/>
      <c r="U1" s="170"/>
      <c r="V1" s="170"/>
      <c r="W1" s="170"/>
      <c r="X1" s="170"/>
      <c r="Y1" s="170"/>
      <c r="Z1" s="170"/>
      <c r="AA1" s="170"/>
      <c r="AB1" s="170"/>
      <c r="AC1" s="170"/>
      <c r="AD1" s="170"/>
      <c r="AE1" s="170"/>
      <c r="AF1" s="171"/>
    </row>
    <row r="2" spans="1:32" ht="9.75" customHeight="1" thickBot="1" x14ac:dyDescent="0.4">
      <c r="A2" s="172"/>
      <c r="B2" s="173"/>
      <c r="C2" s="173"/>
      <c r="D2" s="173"/>
      <c r="E2" s="173"/>
      <c r="F2" s="173"/>
      <c r="G2" s="173"/>
      <c r="H2" s="173"/>
      <c r="I2" s="173"/>
      <c r="J2" s="173"/>
      <c r="K2" s="173"/>
      <c r="L2" s="173"/>
      <c r="M2" s="173"/>
      <c r="N2" s="173"/>
      <c r="O2" s="173"/>
      <c r="P2" s="173"/>
      <c r="Q2" s="173"/>
      <c r="R2" s="173"/>
      <c r="S2" s="173"/>
      <c r="T2" s="173"/>
      <c r="U2" s="173"/>
      <c r="V2" s="173"/>
      <c r="W2" s="173"/>
      <c r="X2" s="173"/>
      <c r="Y2" s="173"/>
      <c r="Z2" s="173"/>
      <c r="AA2" s="173"/>
      <c r="AB2" s="173"/>
      <c r="AC2" s="173"/>
      <c r="AD2" s="173"/>
      <c r="AE2" s="173"/>
      <c r="AF2" s="174"/>
    </row>
    <row r="3" spans="1:32" ht="15.75" hidden="1" customHeight="1" thickBot="1" x14ac:dyDescent="0.4">
      <c r="A3" s="175"/>
      <c r="B3" s="176"/>
      <c r="C3" s="176"/>
      <c r="D3" s="176"/>
      <c r="E3" s="176"/>
      <c r="F3" s="176"/>
      <c r="G3" s="176"/>
      <c r="H3" s="176"/>
      <c r="I3" s="176"/>
      <c r="J3" s="176"/>
      <c r="K3" s="176"/>
      <c r="L3" s="176"/>
      <c r="M3" s="176"/>
      <c r="N3" s="176"/>
      <c r="O3" s="176"/>
      <c r="P3" s="176"/>
      <c r="Q3" s="176"/>
      <c r="R3" s="176"/>
      <c r="S3" s="176"/>
      <c r="T3" s="176"/>
      <c r="U3" s="173"/>
      <c r="V3" s="173"/>
      <c r="W3" s="173"/>
      <c r="X3" s="176"/>
      <c r="Y3" s="176"/>
      <c r="Z3" s="176"/>
      <c r="AA3" s="176"/>
      <c r="AB3" s="176"/>
      <c r="AC3" s="176"/>
      <c r="AD3" s="176"/>
      <c r="AE3" s="176"/>
      <c r="AF3" s="177"/>
    </row>
    <row r="4" spans="1:32" ht="105" customHeight="1" thickBot="1" x14ac:dyDescent="0.4">
      <c r="A4" s="159"/>
      <c r="B4" s="69"/>
      <c r="C4" s="69"/>
      <c r="D4" s="69"/>
      <c r="E4" s="69"/>
      <c r="F4" s="69"/>
      <c r="G4" s="69"/>
      <c r="H4" s="70" t="s">
        <v>175</v>
      </c>
      <c r="I4" s="5" t="s">
        <v>177</v>
      </c>
      <c r="J4" s="6" t="s">
        <v>178</v>
      </c>
      <c r="K4" s="7" t="s">
        <v>196</v>
      </c>
      <c r="L4" s="8" t="s">
        <v>197</v>
      </c>
      <c r="M4" s="7" t="s">
        <v>198</v>
      </c>
      <c r="N4" s="8" t="s">
        <v>199</v>
      </c>
      <c r="O4" s="7" t="s">
        <v>201</v>
      </c>
      <c r="P4" s="8" t="s">
        <v>202</v>
      </c>
      <c r="Q4" s="7" t="s">
        <v>203</v>
      </c>
      <c r="R4" s="9" t="s">
        <v>204</v>
      </c>
      <c r="S4" s="10" t="s">
        <v>205</v>
      </c>
      <c r="T4" s="11" t="s">
        <v>206</v>
      </c>
      <c r="U4" s="12" t="s">
        <v>292</v>
      </c>
      <c r="V4" s="13" t="s">
        <v>293</v>
      </c>
      <c r="W4" s="14" t="s">
        <v>294</v>
      </c>
      <c r="X4" s="178" t="s">
        <v>179</v>
      </c>
      <c r="Y4" s="178"/>
      <c r="Z4" s="178"/>
      <c r="AA4" s="179"/>
      <c r="AB4" s="180" t="s">
        <v>184</v>
      </c>
      <c r="AC4" s="181"/>
      <c r="AD4" s="181"/>
      <c r="AE4" s="181"/>
      <c r="AF4" s="182"/>
    </row>
    <row r="5" spans="1:32" ht="67" customHeight="1" thickBot="1" x14ac:dyDescent="0.4">
      <c r="A5" s="71" t="s">
        <v>0</v>
      </c>
      <c r="B5" s="72" t="s">
        <v>210</v>
      </c>
      <c r="C5" s="73" t="s">
        <v>211</v>
      </c>
      <c r="D5" s="73" t="s">
        <v>212</v>
      </c>
      <c r="E5" s="74" t="s">
        <v>213</v>
      </c>
      <c r="F5" s="71" t="s">
        <v>1</v>
      </c>
      <c r="G5" s="75" t="s">
        <v>2</v>
      </c>
      <c r="H5" s="76" t="s">
        <v>176</v>
      </c>
      <c r="I5" s="76" t="s">
        <v>176</v>
      </c>
      <c r="J5" s="76" t="s">
        <v>176</v>
      </c>
      <c r="K5" s="76" t="s">
        <v>176</v>
      </c>
      <c r="L5" s="76" t="s">
        <v>176</v>
      </c>
      <c r="M5" s="76" t="s">
        <v>176</v>
      </c>
      <c r="N5" s="76" t="s">
        <v>176</v>
      </c>
      <c r="O5" s="76" t="s">
        <v>176</v>
      </c>
      <c r="P5" s="76" t="s">
        <v>176</v>
      </c>
      <c r="Q5" s="76" t="s">
        <v>176</v>
      </c>
      <c r="R5" s="76" t="s">
        <v>176</v>
      </c>
      <c r="S5" s="76" t="s">
        <v>176</v>
      </c>
      <c r="T5" s="77" t="s">
        <v>176</v>
      </c>
      <c r="U5" s="78" t="s">
        <v>176</v>
      </c>
      <c r="V5" s="78" t="s">
        <v>176</v>
      </c>
      <c r="W5" s="78" t="s">
        <v>176</v>
      </c>
      <c r="X5" s="49" t="s">
        <v>180</v>
      </c>
      <c r="Y5" s="50" t="s">
        <v>181</v>
      </c>
      <c r="Z5" s="50" t="s">
        <v>182</v>
      </c>
      <c r="AA5" s="50" t="s">
        <v>183</v>
      </c>
      <c r="AB5" s="50" t="s">
        <v>185</v>
      </c>
      <c r="AC5" s="50" t="s">
        <v>186</v>
      </c>
      <c r="AD5" s="50" t="s">
        <v>187</v>
      </c>
      <c r="AE5" s="55" t="s">
        <v>188</v>
      </c>
      <c r="AF5" s="51" t="s">
        <v>189</v>
      </c>
    </row>
    <row r="6" spans="1:32" ht="15.75" customHeight="1" thickBot="1" x14ac:dyDescent="0.4">
      <c r="A6" s="186" t="s">
        <v>297</v>
      </c>
      <c r="B6" s="187"/>
      <c r="C6" s="187"/>
      <c r="D6" s="187"/>
      <c r="E6" s="187"/>
      <c r="F6" s="187"/>
      <c r="G6" s="188"/>
      <c r="H6" s="79"/>
      <c r="I6" s="80"/>
      <c r="J6" s="80"/>
      <c r="K6" s="80"/>
      <c r="L6" s="80"/>
      <c r="M6" s="80"/>
      <c r="N6" s="80"/>
      <c r="O6" s="80"/>
      <c r="P6" s="80"/>
      <c r="Q6" s="80"/>
      <c r="R6" s="80"/>
      <c r="S6" s="80"/>
      <c r="T6" s="80"/>
      <c r="U6" s="81"/>
      <c r="V6" s="81"/>
      <c r="W6" s="81"/>
      <c r="X6" s="52"/>
      <c r="Y6" s="53"/>
      <c r="Z6" s="53"/>
      <c r="AA6" s="53"/>
      <c r="AB6" s="53"/>
      <c r="AC6" s="53"/>
      <c r="AD6" s="53"/>
      <c r="AE6" s="56"/>
      <c r="AF6" s="54"/>
    </row>
    <row r="7" spans="1:32" ht="217.5" x14ac:dyDescent="0.35">
      <c r="A7" s="160">
        <v>1</v>
      </c>
      <c r="B7" s="83" t="s">
        <v>76</v>
      </c>
      <c r="C7" s="84" t="s">
        <v>77</v>
      </c>
      <c r="D7" s="84" t="s">
        <v>3</v>
      </c>
      <c r="E7" s="85" t="s">
        <v>173</v>
      </c>
      <c r="F7" s="15">
        <v>1</v>
      </c>
      <c r="G7" s="83" t="s">
        <v>4</v>
      </c>
      <c r="H7" s="86"/>
      <c r="I7" s="87"/>
      <c r="J7" s="88"/>
      <c r="K7" s="88"/>
      <c r="L7" s="89"/>
      <c r="M7" s="89"/>
      <c r="N7" s="89"/>
      <c r="O7" s="90">
        <v>170000</v>
      </c>
      <c r="P7" s="90"/>
      <c r="Q7" s="90"/>
      <c r="R7" s="90"/>
      <c r="S7" s="91">
        <v>297500</v>
      </c>
      <c r="T7" s="91">
        <v>249900</v>
      </c>
      <c r="U7" s="91"/>
      <c r="V7" s="91"/>
      <c r="W7" s="91"/>
      <c r="X7" s="16">
        <f>+MEDIAN(S7,T7)</f>
        <v>273700</v>
      </c>
      <c r="Y7" s="16">
        <f>+AVERAGE(S7,T7)</f>
        <v>273700</v>
      </c>
      <c r="Z7" s="17">
        <f>+STDEV(S7,T7)</f>
        <v>33658.282784479663</v>
      </c>
      <c r="AA7" s="18">
        <f t="shared" ref="AA7" si="0">+Z7/Y7</f>
        <v>0.12297509238026914</v>
      </c>
      <c r="AB7" s="92">
        <f t="shared" ref="AB7" si="1">AD7/1.19</f>
        <v>230000</v>
      </c>
      <c r="AC7" s="19">
        <f t="shared" ref="AC7:AC30" si="2">AB7*19%</f>
        <v>43700</v>
      </c>
      <c r="AD7" s="92">
        <f t="shared" ref="AD7:AD83" si="3">ROUNDUP(IF(AA7&lt;15%,Y7,X7),0)</f>
        <v>273700</v>
      </c>
      <c r="AE7" s="57">
        <f t="shared" ref="AE7:AE22" si="4">+AD7*F7</f>
        <v>273700</v>
      </c>
      <c r="AF7" s="20" t="s">
        <v>208</v>
      </c>
    </row>
    <row r="8" spans="1:32" ht="159.5" x14ac:dyDescent="0.35">
      <c r="A8" s="161">
        <v>2</v>
      </c>
      <c r="B8" s="94" t="s">
        <v>70</v>
      </c>
      <c r="C8" s="95" t="s">
        <v>71</v>
      </c>
      <c r="D8" s="95" t="s">
        <v>169</v>
      </c>
      <c r="E8" s="96" t="s">
        <v>170</v>
      </c>
      <c r="F8" s="97">
        <v>1</v>
      </c>
      <c r="G8" s="94" t="s">
        <v>4</v>
      </c>
      <c r="H8" s="86"/>
      <c r="I8" s="87"/>
      <c r="J8" s="88"/>
      <c r="K8" s="88"/>
      <c r="L8" s="98"/>
      <c r="M8" s="98"/>
      <c r="N8" s="98"/>
      <c r="O8" s="98"/>
      <c r="P8" s="98"/>
      <c r="Q8" s="98"/>
      <c r="R8" s="98"/>
      <c r="S8" s="99">
        <v>553350</v>
      </c>
      <c r="T8" s="99">
        <v>523600</v>
      </c>
      <c r="U8" s="99"/>
      <c r="V8" s="99"/>
      <c r="W8" s="99"/>
      <c r="X8" s="21">
        <f>+MEDIAN(S8,T8)</f>
        <v>538475</v>
      </c>
      <c r="Y8" s="21">
        <f>+AVERAGE(S8,T8)</f>
        <v>538475</v>
      </c>
      <c r="Z8" s="22">
        <f>+STDEV(S8,T8)</f>
        <v>21036.42674029979</v>
      </c>
      <c r="AA8" s="23">
        <f t="shared" ref="AA8" si="5">+Z8/Y8</f>
        <v>3.9066672993731913E-2</v>
      </c>
      <c r="AB8" s="1">
        <f t="shared" ref="AB8" si="6">AD8/1.19</f>
        <v>452500</v>
      </c>
      <c r="AC8" s="24">
        <f t="shared" si="2"/>
        <v>85975</v>
      </c>
      <c r="AD8" s="1">
        <f t="shared" si="3"/>
        <v>538475</v>
      </c>
      <c r="AE8" s="58">
        <f t="shared" si="4"/>
        <v>538475</v>
      </c>
      <c r="AF8" s="26" t="s">
        <v>208</v>
      </c>
    </row>
    <row r="9" spans="1:32" ht="409.5" x14ac:dyDescent="0.35">
      <c r="A9" s="160">
        <v>3</v>
      </c>
      <c r="B9" s="94" t="s">
        <v>70</v>
      </c>
      <c r="C9" s="95" t="s">
        <v>72</v>
      </c>
      <c r="D9" s="95" t="s">
        <v>3</v>
      </c>
      <c r="E9" s="96" t="s">
        <v>73</v>
      </c>
      <c r="F9" s="97">
        <v>1</v>
      </c>
      <c r="G9" s="94" t="s">
        <v>4</v>
      </c>
      <c r="H9" s="86"/>
      <c r="I9" s="87"/>
      <c r="J9" s="88"/>
      <c r="K9" s="88"/>
      <c r="L9" s="98"/>
      <c r="M9" s="98"/>
      <c r="N9" s="98"/>
      <c r="O9" s="98"/>
      <c r="P9" s="98"/>
      <c r="Q9" s="98"/>
      <c r="R9" s="100">
        <v>1047200</v>
      </c>
      <c r="S9" s="100">
        <v>952000</v>
      </c>
      <c r="T9" s="100"/>
      <c r="U9" s="100"/>
      <c r="V9" s="100"/>
      <c r="W9" s="100"/>
      <c r="X9" s="27">
        <f>+MEDIAN(R9,S9)</f>
        <v>999600</v>
      </c>
      <c r="Y9" s="27">
        <f>+AVERAGE(R9,S9)</f>
        <v>999600</v>
      </c>
      <c r="Z9" s="22">
        <f>+STDEV(R9,S9)</f>
        <v>67316.565568959326</v>
      </c>
      <c r="AA9" s="23">
        <f t="shared" ref="AA9:AA10" si="7">+Z9/Y9</f>
        <v>6.7343502970147379E-2</v>
      </c>
      <c r="AB9" s="1">
        <f t="shared" ref="AB9" si="8">AD9/1.19</f>
        <v>840000</v>
      </c>
      <c r="AC9" s="24">
        <f t="shared" si="2"/>
        <v>159600</v>
      </c>
      <c r="AD9" s="1">
        <f t="shared" si="3"/>
        <v>999600</v>
      </c>
      <c r="AE9" s="58">
        <f t="shared" si="4"/>
        <v>999600</v>
      </c>
      <c r="AF9" s="26" t="s">
        <v>208</v>
      </c>
    </row>
    <row r="10" spans="1:32" ht="130.5" x14ac:dyDescent="0.35">
      <c r="A10" s="161">
        <v>4</v>
      </c>
      <c r="B10" s="94" t="s">
        <v>70</v>
      </c>
      <c r="C10" s="95" t="s">
        <v>74</v>
      </c>
      <c r="D10" s="95" t="s">
        <v>3</v>
      </c>
      <c r="E10" s="96" t="s">
        <v>171</v>
      </c>
      <c r="F10" s="97">
        <v>1</v>
      </c>
      <c r="G10" s="94" t="s">
        <v>4</v>
      </c>
      <c r="H10" s="86"/>
      <c r="I10" s="87"/>
      <c r="J10" s="88"/>
      <c r="K10" s="88"/>
      <c r="L10" s="98"/>
      <c r="M10" s="98"/>
      <c r="N10" s="98"/>
      <c r="O10" s="98"/>
      <c r="P10" s="98"/>
      <c r="Q10" s="98"/>
      <c r="R10" s="98"/>
      <c r="S10" s="99">
        <v>285600</v>
      </c>
      <c r="T10" s="99">
        <v>309400</v>
      </c>
      <c r="U10" s="99"/>
      <c r="V10" s="99"/>
      <c r="W10" s="99"/>
      <c r="X10" s="21">
        <f t="shared" ref="X10:X22" si="9">+MEDIAN(S10,T10)</f>
        <v>297500</v>
      </c>
      <c r="Y10" s="21">
        <f t="shared" ref="Y10:Y22" si="10">+AVERAGE(S10,T10)</f>
        <v>297500</v>
      </c>
      <c r="Z10" s="22">
        <f t="shared" ref="Z10:Z22" si="11">+STDEV(S10,T10)</f>
        <v>16829.141392239831</v>
      </c>
      <c r="AA10" s="23">
        <f t="shared" si="7"/>
        <v>5.6568542494923803E-2</v>
      </c>
      <c r="AB10" s="1">
        <f>AD10</f>
        <v>297500</v>
      </c>
      <c r="AC10" s="24">
        <v>0</v>
      </c>
      <c r="AD10" s="1">
        <f t="shared" si="3"/>
        <v>297500</v>
      </c>
      <c r="AE10" s="58">
        <f t="shared" si="4"/>
        <v>297500</v>
      </c>
      <c r="AF10" s="26" t="s">
        <v>208</v>
      </c>
    </row>
    <row r="11" spans="1:32" ht="43.5" x14ac:dyDescent="0.35">
      <c r="A11" s="160">
        <v>5</v>
      </c>
      <c r="B11" s="94" t="s">
        <v>70</v>
      </c>
      <c r="C11" s="95" t="s">
        <v>75</v>
      </c>
      <c r="D11" s="95" t="s">
        <v>3</v>
      </c>
      <c r="E11" s="96" t="s">
        <v>172</v>
      </c>
      <c r="F11" s="97">
        <v>25</v>
      </c>
      <c r="G11" s="94" t="s">
        <v>4</v>
      </c>
      <c r="H11" s="86"/>
      <c r="I11" s="87"/>
      <c r="J11" s="88"/>
      <c r="K11" s="88"/>
      <c r="L11" s="98"/>
      <c r="M11" s="98"/>
      <c r="N11" s="98"/>
      <c r="O11" s="98"/>
      <c r="P11" s="98"/>
      <c r="Q11" s="98"/>
      <c r="R11" s="98"/>
      <c r="S11" s="99">
        <v>5355</v>
      </c>
      <c r="T11" s="99">
        <v>5950</v>
      </c>
      <c r="U11" s="99"/>
      <c r="V11" s="99"/>
      <c r="W11" s="99"/>
      <c r="X11" s="21">
        <f t="shared" si="9"/>
        <v>5652.5</v>
      </c>
      <c r="Y11" s="21">
        <f t="shared" si="10"/>
        <v>5652.5</v>
      </c>
      <c r="Z11" s="22">
        <f t="shared" si="11"/>
        <v>420.72853480599576</v>
      </c>
      <c r="AA11" s="23">
        <f t="shared" ref="AA11" si="12">+Z11/Y11</f>
        <v>7.4432292756478682E-2</v>
      </c>
      <c r="AB11" s="1">
        <f>AD11</f>
        <v>5653</v>
      </c>
      <c r="AC11" s="24">
        <v>0</v>
      </c>
      <c r="AD11" s="1">
        <f t="shared" si="3"/>
        <v>5653</v>
      </c>
      <c r="AE11" s="58">
        <f t="shared" si="4"/>
        <v>141325</v>
      </c>
      <c r="AF11" s="26" t="s">
        <v>208</v>
      </c>
    </row>
    <row r="12" spans="1:32" ht="304.5" x14ac:dyDescent="0.35">
      <c r="A12" s="161">
        <v>6</v>
      </c>
      <c r="B12" s="94" t="s">
        <v>69</v>
      </c>
      <c r="C12" s="95" t="s">
        <v>167</v>
      </c>
      <c r="D12" s="95" t="s">
        <v>3</v>
      </c>
      <c r="E12" s="96" t="s">
        <v>168</v>
      </c>
      <c r="F12" s="93">
        <v>1</v>
      </c>
      <c r="G12" s="94" t="s">
        <v>4</v>
      </c>
      <c r="H12" s="86"/>
      <c r="I12" s="87"/>
      <c r="J12" s="88"/>
      <c r="K12" s="88"/>
      <c r="L12" s="98"/>
      <c r="M12" s="98"/>
      <c r="N12" s="98"/>
      <c r="O12" s="98"/>
      <c r="P12" s="98"/>
      <c r="Q12" s="98"/>
      <c r="R12" s="98"/>
      <c r="S12" s="99">
        <v>297500</v>
      </c>
      <c r="T12" s="99">
        <v>309400</v>
      </c>
      <c r="U12" s="99"/>
      <c r="V12" s="99"/>
      <c r="W12" s="99"/>
      <c r="X12" s="21">
        <f t="shared" si="9"/>
        <v>303450</v>
      </c>
      <c r="Y12" s="21">
        <f t="shared" si="10"/>
        <v>303450</v>
      </c>
      <c r="Z12" s="22">
        <f t="shared" si="11"/>
        <v>8414.5706961199157</v>
      </c>
      <c r="AA12" s="23">
        <f t="shared" ref="AA12" si="13">+Z12/Y12</f>
        <v>2.77296776935901E-2</v>
      </c>
      <c r="AB12" s="1">
        <f t="shared" ref="AB12" si="14">AD12/1.19</f>
        <v>255000</v>
      </c>
      <c r="AC12" s="24">
        <f t="shared" si="2"/>
        <v>48450</v>
      </c>
      <c r="AD12" s="1">
        <f t="shared" si="3"/>
        <v>303450</v>
      </c>
      <c r="AE12" s="58">
        <f t="shared" si="4"/>
        <v>303450</v>
      </c>
      <c r="AF12" s="26" t="s">
        <v>208</v>
      </c>
    </row>
    <row r="13" spans="1:32" ht="72.5" x14ac:dyDescent="0.35">
      <c r="A13" s="160">
        <v>7</v>
      </c>
      <c r="B13" s="94" t="s">
        <v>58</v>
      </c>
      <c r="C13" s="95" t="s">
        <v>59</v>
      </c>
      <c r="D13" s="95" t="s">
        <v>60</v>
      </c>
      <c r="E13" s="96" t="s">
        <v>160</v>
      </c>
      <c r="F13" s="93">
        <v>3</v>
      </c>
      <c r="G13" s="94" t="s">
        <v>4</v>
      </c>
      <c r="H13" s="86"/>
      <c r="I13" s="87"/>
      <c r="J13" s="88"/>
      <c r="K13" s="88"/>
      <c r="L13" s="98"/>
      <c r="M13" s="98"/>
      <c r="N13" s="98"/>
      <c r="O13" s="98"/>
      <c r="P13" s="98"/>
      <c r="Q13" s="98"/>
      <c r="R13" s="98"/>
      <c r="S13" s="99">
        <v>48671</v>
      </c>
      <c r="T13" s="99">
        <v>54740</v>
      </c>
      <c r="U13" s="99"/>
      <c r="V13" s="99"/>
      <c r="W13" s="99"/>
      <c r="X13" s="21">
        <f t="shared" si="9"/>
        <v>51705.5</v>
      </c>
      <c r="Y13" s="21">
        <f t="shared" si="10"/>
        <v>51705.5</v>
      </c>
      <c r="Z13" s="22">
        <f t="shared" si="11"/>
        <v>4291.4310550211567</v>
      </c>
      <c r="AA13" s="23">
        <f t="shared" ref="AA13" si="15">+Z13/Y13</f>
        <v>8.2997573856188542E-2</v>
      </c>
      <c r="AB13" s="1">
        <f t="shared" ref="AB13" si="16">AD13/1.19</f>
        <v>43450.420168067227</v>
      </c>
      <c r="AC13" s="24">
        <f t="shared" si="2"/>
        <v>8255.5798319327732</v>
      </c>
      <c r="AD13" s="1">
        <f t="shared" si="3"/>
        <v>51706</v>
      </c>
      <c r="AE13" s="58">
        <f t="shared" si="4"/>
        <v>155118</v>
      </c>
      <c r="AF13" s="26" t="s">
        <v>208</v>
      </c>
    </row>
    <row r="14" spans="1:32" ht="174" x14ac:dyDescent="0.35">
      <c r="A14" s="161">
        <v>8</v>
      </c>
      <c r="B14" s="94" t="s">
        <v>58</v>
      </c>
      <c r="C14" s="95" t="s">
        <v>61</v>
      </c>
      <c r="D14" s="95" t="s">
        <v>60</v>
      </c>
      <c r="E14" s="96" t="s">
        <v>161</v>
      </c>
      <c r="F14" s="93">
        <v>1</v>
      </c>
      <c r="G14" s="94" t="s">
        <v>4</v>
      </c>
      <c r="H14" s="86"/>
      <c r="I14" s="87"/>
      <c r="J14" s="88"/>
      <c r="K14" s="88"/>
      <c r="L14" s="98"/>
      <c r="M14" s="98"/>
      <c r="N14" s="98"/>
      <c r="O14" s="98"/>
      <c r="P14" s="98"/>
      <c r="Q14" s="98"/>
      <c r="R14" s="98"/>
      <c r="S14" s="99">
        <v>452200</v>
      </c>
      <c r="T14" s="99">
        <v>428400</v>
      </c>
      <c r="U14" s="99"/>
      <c r="V14" s="99"/>
      <c r="W14" s="99"/>
      <c r="X14" s="21">
        <f t="shared" si="9"/>
        <v>440300</v>
      </c>
      <c r="Y14" s="21">
        <f t="shared" si="10"/>
        <v>440300</v>
      </c>
      <c r="Z14" s="22">
        <f t="shared" si="11"/>
        <v>16829.141392239831</v>
      </c>
      <c r="AA14" s="23">
        <f t="shared" ref="AA14" si="17">+Z14/Y14</f>
        <v>3.8221988172245813E-2</v>
      </c>
      <c r="AB14" s="1">
        <f t="shared" ref="AB14" si="18">AD14/1.19</f>
        <v>370000</v>
      </c>
      <c r="AC14" s="24">
        <f t="shared" si="2"/>
        <v>70300</v>
      </c>
      <c r="AD14" s="1">
        <f t="shared" si="3"/>
        <v>440300</v>
      </c>
      <c r="AE14" s="58">
        <f t="shared" si="4"/>
        <v>440300</v>
      </c>
      <c r="AF14" s="26" t="s">
        <v>208</v>
      </c>
    </row>
    <row r="15" spans="1:32" ht="43.5" x14ac:dyDescent="0.35">
      <c r="A15" s="160">
        <v>9</v>
      </c>
      <c r="B15" s="94" t="s">
        <v>58</v>
      </c>
      <c r="C15" s="95" t="s">
        <v>62</v>
      </c>
      <c r="D15" s="95" t="s">
        <v>60</v>
      </c>
      <c r="E15" s="96" t="s">
        <v>63</v>
      </c>
      <c r="F15" s="93">
        <v>1</v>
      </c>
      <c r="G15" s="94" t="s">
        <v>4</v>
      </c>
      <c r="H15" s="86"/>
      <c r="I15" s="87"/>
      <c r="J15" s="88"/>
      <c r="K15" s="88"/>
      <c r="L15" s="98"/>
      <c r="M15" s="98"/>
      <c r="N15" s="98"/>
      <c r="O15" s="98"/>
      <c r="P15" s="98"/>
      <c r="Q15" s="98"/>
      <c r="R15" s="98"/>
      <c r="S15" s="99">
        <v>297500</v>
      </c>
      <c r="T15" s="99">
        <v>333200</v>
      </c>
      <c r="U15" s="99"/>
      <c r="V15" s="99"/>
      <c r="W15" s="99"/>
      <c r="X15" s="21">
        <f t="shared" si="9"/>
        <v>315350</v>
      </c>
      <c r="Y15" s="21">
        <f t="shared" si="10"/>
        <v>315350</v>
      </c>
      <c r="Z15" s="22">
        <f t="shared" si="11"/>
        <v>25243.712088359745</v>
      </c>
      <c r="AA15" s="23">
        <f t="shared" ref="AA15" si="19">+Z15/Y15</f>
        <v>8.0049824285269522E-2</v>
      </c>
      <c r="AB15" s="1">
        <f t="shared" ref="AB15" si="20">AD15/1.19</f>
        <v>265000</v>
      </c>
      <c r="AC15" s="24">
        <f t="shared" si="2"/>
        <v>50350</v>
      </c>
      <c r="AD15" s="1">
        <f t="shared" si="3"/>
        <v>315350</v>
      </c>
      <c r="AE15" s="58">
        <f t="shared" si="4"/>
        <v>315350</v>
      </c>
      <c r="AF15" s="26" t="s">
        <v>208</v>
      </c>
    </row>
    <row r="16" spans="1:32" ht="72.5" x14ac:dyDescent="0.35">
      <c r="A16" s="161">
        <v>10</v>
      </c>
      <c r="B16" s="94" t="s">
        <v>58</v>
      </c>
      <c r="C16" s="95" t="s">
        <v>162</v>
      </c>
      <c r="D16" s="95" t="s">
        <v>3</v>
      </c>
      <c r="E16" s="96" t="s">
        <v>163</v>
      </c>
      <c r="F16" s="93">
        <v>1</v>
      </c>
      <c r="G16" s="101" t="s">
        <v>4</v>
      </c>
      <c r="H16" s="86"/>
      <c r="I16" s="87"/>
      <c r="J16" s="88"/>
      <c r="K16" s="88"/>
      <c r="L16" s="98"/>
      <c r="M16" s="98"/>
      <c r="N16" s="98"/>
      <c r="O16" s="98"/>
      <c r="P16" s="98"/>
      <c r="Q16" s="98"/>
      <c r="R16" s="98"/>
      <c r="S16" s="99">
        <v>459340</v>
      </c>
      <c r="T16" s="99">
        <v>476000</v>
      </c>
      <c r="U16" s="99"/>
      <c r="V16" s="99"/>
      <c r="W16" s="99"/>
      <c r="X16" s="21">
        <f t="shared" si="9"/>
        <v>467670</v>
      </c>
      <c r="Y16" s="21">
        <f t="shared" si="10"/>
        <v>467670</v>
      </c>
      <c r="Z16" s="22">
        <f t="shared" si="11"/>
        <v>11780.398974567881</v>
      </c>
      <c r="AA16" s="23">
        <f t="shared" ref="AA16" si="21">+Z16/Y16</f>
        <v>2.5189554546085662E-2</v>
      </c>
      <c r="AB16" s="1">
        <f t="shared" ref="AB16" si="22">AD16/1.19</f>
        <v>393000</v>
      </c>
      <c r="AC16" s="24">
        <f t="shared" si="2"/>
        <v>74670</v>
      </c>
      <c r="AD16" s="1">
        <f t="shared" si="3"/>
        <v>467670</v>
      </c>
      <c r="AE16" s="58">
        <f t="shared" si="4"/>
        <v>467670</v>
      </c>
      <c r="AF16" s="26" t="s">
        <v>208</v>
      </c>
    </row>
    <row r="17" spans="1:32" ht="72.5" x14ac:dyDescent="0.35">
      <c r="A17" s="160">
        <v>11</v>
      </c>
      <c r="B17" s="94" t="s">
        <v>58</v>
      </c>
      <c r="C17" s="95" t="s">
        <v>64</v>
      </c>
      <c r="D17" s="95" t="s">
        <v>5</v>
      </c>
      <c r="E17" s="96" t="s">
        <v>164</v>
      </c>
      <c r="F17" s="93">
        <v>3</v>
      </c>
      <c r="G17" s="101" t="s">
        <v>4</v>
      </c>
      <c r="H17" s="86"/>
      <c r="I17" s="87"/>
      <c r="J17" s="88"/>
      <c r="K17" s="88"/>
      <c r="L17" s="98"/>
      <c r="M17" s="98"/>
      <c r="N17" s="98"/>
      <c r="O17" s="98"/>
      <c r="P17" s="98"/>
      <c r="Q17" s="98"/>
      <c r="R17" s="98"/>
      <c r="S17" s="99">
        <v>122500</v>
      </c>
      <c r="T17" s="99">
        <v>119000</v>
      </c>
      <c r="U17" s="99"/>
      <c r="V17" s="99"/>
      <c r="W17" s="99"/>
      <c r="X17" s="21">
        <f t="shared" si="9"/>
        <v>120750</v>
      </c>
      <c r="Y17" s="21">
        <f t="shared" si="10"/>
        <v>120750</v>
      </c>
      <c r="Z17" s="22">
        <f t="shared" si="11"/>
        <v>2474.8737341529163</v>
      </c>
      <c r="AA17" s="23">
        <f t="shared" ref="AA17" si="23">+Z17/Y17</f>
        <v>2.0495848730044855E-2</v>
      </c>
      <c r="AB17" s="1">
        <f t="shared" ref="AB17" si="24">AD17/1.19</f>
        <v>101470.58823529413</v>
      </c>
      <c r="AC17" s="24">
        <f t="shared" si="2"/>
        <v>19279.411764705885</v>
      </c>
      <c r="AD17" s="1">
        <f t="shared" si="3"/>
        <v>120750</v>
      </c>
      <c r="AE17" s="58">
        <f t="shared" si="4"/>
        <v>362250</v>
      </c>
      <c r="AF17" s="26" t="s">
        <v>208</v>
      </c>
    </row>
    <row r="18" spans="1:32" ht="72.5" x14ac:dyDescent="0.35">
      <c r="A18" s="161">
        <v>12</v>
      </c>
      <c r="B18" s="94" t="s">
        <v>58</v>
      </c>
      <c r="C18" s="95" t="s">
        <v>65</v>
      </c>
      <c r="D18" s="95" t="s">
        <v>3</v>
      </c>
      <c r="E18" s="96" t="s">
        <v>66</v>
      </c>
      <c r="F18" s="93">
        <v>3</v>
      </c>
      <c r="G18" s="101" t="s">
        <v>4</v>
      </c>
      <c r="H18" s="86"/>
      <c r="I18" s="87"/>
      <c r="J18" s="88"/>
      <c r="K18" s="88"/>
      <c r="L18" s="98"/>
      <c r="M18" s="98"/>
      <c r="N18" s="98"/>
      <c r="O18" s="98"/>
      <c r="P18" s="98"/>
      <c r="Q18" s="98"/>
      <c r="R18" s="98"/>
      <c r="S18" s="99">
        <v>22372</v>
      </c>
      <c r="T18" s="99">
        <v>23800</v>
      </c>
      <c r="U18" s="99"/>
      <c r="V18" s="99"/>
      <c r="W18" s="99"/>
      <c r="X18" s="21">
        <f t="shared" si="9"/>
        <v>23086</v>
      </c>
      <c r="Y18" s="21">
        <f t="shared" si="10"/>
        <v>23086</v>
      </c>
      <c r="Z18" s="22">
        <f t="shared" si="11"/>
        <v>1009.7484835343898</v>
      </c>
      <c r="AA18" s="23">
        <f t="shared" ref="AA18" si="25">+Z18/Y18</f>
        <v>4.3738563784734896E-2</v>
      </c>
      <c r="AB18" s="1">
        <f t="shared" ref="AB18" si="26">AD18/1.19</f>
        <v>19400</v>
      </c>
      <c r="AC18" s="24">
        <f t="shared" si="2"/>
        <v>3686</v>
      </c>
      <c r="AD18" s="1">
        <f t="shared" si="3"/>
        <v>23086</v>
      </c>
      <c r="AE18" s="58">
        <f t="shared" si="4"/>
        <v>69258</v>
      </c>
      <c r="AF18" s="26" t="s">
        <v>208</v>
      </c>
    </row>
    <row r="19" spans="1:32" ht="232" x14ac:dyDescent="0.35">
      <c r="A19" s="160">
        <v>13</v>
      </c>
      <c r="B19" s="94" t="s">
        <v>58</v>
      </c>
      <c r="C19" s="95" t="s">
        <v>67</v>
      </c>
      <c r="D19" s="95" t="s">
        <v>3</v>
      </c>
      <c r="E19" s="96" t="s">
        <v>165</v>
      </c>
      <c r="F19" s="93">
        <v>2</v>
      </c>
      <c r="G19" s="94" t="s">
        <v>4</v>
      </c>
      <c r="H19" s="86"/>
      <c r="I19" s="87"/>
      <c r="J19" s="88"/>
      <c r="K19" s="88"/>
      <c r="L19" s="98"/>
      <c r="M19" s="98"/>
      <c r="N19" s="98"/>
      <c r="O19" s="98"/>
      <c r="P19" s="98"/>
      <c r="Q19" s="98"/>
      <c r="R19" s="98"/>
      <c r="S19" s="99">
        <v>440895</v>
      </c>
      <c r="T19" s="99">
        <v>476000</v>
      </c>
      <c r="U19" s="99"/>
      <c r="V19" s="99"/>
      <c r="W19" s="99"/>
      <c r="X19" s="21">
        <f t="shared" si="9"/>
        <v>458447.5</v>
      </c>
      <c r="Y19" s="21">
        <f t="shared" si="10"/>
        <v>458447.5</v>
      </c>
      <c r="Z19" s="22">
        <f t="shared" si="11"/>
        <v>24822.98355355375</v>
      </c>
      <c r="AA19" s="23">
        <f t="shared" ref="AA19" si="27">+Z19/Y19</f>
        <v>5.4145749630118499E-2</v>
      </c>
      <c r="AB19" s="1">
        <f t="shared" ref="AB19" si="28">AD19/1.19</f>
        <v>385250.42016806727</v>
      </c>
      <c r="AC19" s="24">
        <f t="shared" si="2"/>
        <v>73197.579831932788</v>
      </c>
      <c r="AD19" s="1">
        <f t="shared" si="3"/>
        <v>458448</v>
      </c>
      <c r="AE19" s="58">
        <f t="shared" si="4"/>
        <v>916896</v>
      </c>
      <c r="AF19" s="26" t="s">
        <v>208</v>
      </c>
    </row>
    <row r="20" spans="1:32" ht="29" x14ac:dyDescent="0.35">
      <c r="A20" s="161">
        <v>14</v>
      </c>
      <c r="B20" s="94" t="s">
        <v>58</v>
      </c>
      <c r="C20" s="95" t="s">
        <v>68</v>
      </c>
      <c r="D20" s="95" t="s">
        <v>3</v>
      </c>
      <c r="E20" s="96" t="s">
        <v>166</v>
      </c>
      <c r="F20" s="93">
        <v>7</v>
      </c>
      <c r="G20" s="94" t="s">
        <v>4</v>
      </c>
      <c r="H20" s="86"/>
      <c r="I20" s="87"/>
      <c r="J20" s="88"/>
      <c r="K20" s="88"/>
      <c r="L20" s="98"/>
      <c r="M20" s="98"/>
      <c r="N20" s="98"/>
      <c r="O20" s="98"/>
      <c r="P20" s="98"/>
      <c r="Q20" s="98"/>
      <c r="R20" s="98"/>
      <c r="S20" s="99">
        <v>41650</v>
      </c>
      <c r="T20" s="99">
        <v>47600</v>
      </c>
      <c r="U20" s="99"/>
      <c r="V20" s="99"/>
      <c r="W20" s="99"/>
      <c r="X20" s="21">
        <f t="shared" si="9"/>
        <v>44625</v>
      </c>
      <c r="Y20" s="21">
        <f t="shared" si="10"/>
        <v>44625</v>
      </c>
      <c r="Z20" s="22">
        <f t="shared" si="11"/>
        <v>4207.2853480599579</v>
      </c>
      <c r="AA20" s="23">
        <f t="shared" ref="AA20" si="29">+Z20/Y20</f>
        <v>9.4280904158206336E-2</v>
      </c>
      <c r="AB20" s="1">
        <f t="shared" ref="AB20" si="30">AD20/1.19</f>
        <v>37500</v>
      </c>
      <c r="AC20" s="24">
        <f t="shared" si="2"/>
        <v>7125</v>
      </c>
      <c r="AD20" s="1">
        <f t="shared" si="3"/>
        <v>44625</v>
      </c>
      <c r="AE20" s="58">
        <f t="shared" si="4"/>
        <v>312375</v>
      </c>
      <c r="AF20" s="26" t="s">
        <v>208</v>
      </c>
    </row>
    <row r="21" spans="1:32" ht="43.5" x14ac:dyDescent="0.35">
      <c r="A21" s="160">
        <v>15</v>
      </c>
      <c r="B21" s="94" t="s">
        <v>49</v>
      </c>
      <c r="C21" s="95" t="s">
        <v>50</v>
      </c>
      <c r="D21" s="95" t="s">
        <v>5</v>
      </c>
      <c r="E21" s="96" t="s">
        <v>109</v>
      </c>
      <c r="F21" s="93">
        <v>4</v>
      </c>
      <c r="G21" s="94" t="s">
        <v>4</v>
      </c>
      <c r="H21" s="86"/>
      <c r="I21" s="87"/>
      <c r="J21" s="88"/>
      <c r="K21" s="88"/>
      <c r="L21" s="98"/>
      <c r="M21" s="98"/>
      <c r="N21" s="98"/>
      <c r="O21" s="98"/>
      <c r="P21" s="98"/>
      <c r="Q21" s="98"/>
      <c r="R21" s="98"/>
      <c r="S21" s="99">
        <v>47005</v>
      </c>
      <c r="T21" s="99">
        <v>41650</v>
      </c>
      <c r="U21" s="99"/>
      <c r="V21" s="99"/>
      <c r="W21" s="99"/>
      <c r="X21" s="21">
        <f t="shared" si="9"/>
        <v>44327.5</v>
      </c>
      <c r="Y21" s="21">
        <f t="shared" si="10"/>
        <v>44327.5</v>
      </c>
      <c r="Z21" s="22">
        <f t="shared" si="11"/>
        <v>3786.556813253962</v>
      </c>
      <c r="AA21" s="23">
        <f t="shared" ref="AA21" si="31">+Z21/Y21</f>
        <v>8.5422295713811117E-2</v>
      </c>
      <c r="AB21" s="1">
        <f t="shared" ref="AB21" si="32">AD21/1.19</f>
        <v>37250.420168067227</v>
      </c>
      <c r="AC21" s="24">
        <f t="shared" si="2"/>
        <v>7077.5798319327732</v>
      </c>
      <c r="AD21" s="1">
        <f t="shared" si="3"/>
        <v>44328</v>
      </c>
      <c r="AE21" s="58">
        <f t="shared" si="4"/>
        <v>177312</v>
      </c>
      <c r="AF21" s="26" t="s">
        <v>208</v>
      </c>
    </row>
    <row r="22" spans="1:32" ht="87" x14ac:dyDescent="0.35">
      <c r="A22" s="161">
        <v>16</v>
      </c>
      <c r="B22" s="94" t="s">
        <v>49</v>
      </c>
      <c r="C22" s="95" t="s">
        <v>51</v>
      </c>
      <c r="D22" s="95" t="s">
        <v>5</v>
      </c>
      <c r="E22" s="96" t="s">
        <v>110</v>
      </c>
      <c r="F22" s="93">
        <v>4</v>
      </c>
      <c r="G22" s="94" t="s">
        <v>4</v>
      </c>
      <c r="H22" s="86"/>
      <c r="I22" s="87"/>
      <c r="J22" s="88"/>
      <c r="K22" s="88"/>
      <c r="L22" s="98"/>
      <c r="M22" s="98"/>
      <c r="N22" s="98"/>
      <c r="O22" s="98"/>
      <c r="P22" s="98"/>
      <c r="Q22" s="98"/>
      <c r="R22" s="98"/>
      <c r="S22" s="99">
        <v>57120</v>
      </c>
      <c r="T22" s="99">
        <v>51170</v>
      </c>
      <c r="U22" s="99"/>
      <c r="V22" s="99"/>
      <c r="W22" s="99"/>
      <c r="X22" s="21">
        <f t="shared" si="9"/>
        <v>54145</v>
      </c>
      <c r="Y22" s="21">
        <f t="shared" si="10"/>
        <v>54145</v>
      </c>
      <c r="Z22" s="22">
        <f t="shared" si="11"/>
        <v>4207.2853480599579</v>
      </c>
      <c r="AA22" s="23">
        <f t="shared" ref="AA22" si="33">+Z22/Y22</f>
        <v>7.77040418886316E-2</v>
      </c>
      <c r="AB22" s="1">
        <f t="shared" ref="AB22" si="34">AD22/1.19</f>
        <v>45500</v>
      </c>
      <c r="AC22" s="24">
        <f t="shared" si="2"/>
        <v>8645</v>
      </c>
      <c r="AD22" s="1">
        <f t="shared" si="3"/>
        <v>54145</v>
      </c>
      <c r="AE22" s="58">
        <f t="shared" si="4"/>
        <v>216580</v>
      </c>
      <c r="AF22" s="26" t="s">
        <v>208</v>
      </c>
    </row>
    <row r="23" spans="1:32" ht="101.5" x14ac:dyDescent="0.35">
      <c r="A23" s="160">
        <v>17</v>
      </c>
      <c r="B23" s="94" t="s">
        <v>49</v>
      </c>
      <c r="C23" s="95" t="s">
        <v>52</v>
      </c>
      <c r="D23" s="95" t="s">
        <v>5</v>
      </c>
      <c r="E23" s="96" t="s">
        <v>200</v>
      </c>
      <c r="F23" s="93">
        <v>4</v>
      </c>
      <c r="G23" s="94" t="s">
        <v>4</v>
      </c>
      <c r="H23" s="86"/>
      <c r="I23" s="87"/>
      <c r="J23" s="88"/>
      <c r="K23" s="88"/>
      <c r="L23" s="98"/>
      <c r="M23" s="98"/>
      <c r="N23" s="98"/>
      <c r="O23" s="98"/>
      <c r="P23" s="98"/>
      <c r="Q23" s="98"/>
      <c r="R23" s="98"/>
      <c r="S23" s="99">
        <v>119000</v>
      </c>
      <c r="T23" s="99">
        <v>136850</v>
      </c>
      <c r="U23" s="99"/>
      <c r="V23" s="99"/>
      <c r="W23" s="99"/>
      <c r="X23" s="21">
        <f t="shared" ref="X23:X24" si="35">+MEDIAN(S23,T23)</f>
        <v>127925</v>
      </c>
      <c r="Y23" s="21">
        <f t="shared" ref="Y23:Y24" si="36">+AVERAGE(S23,T23)</f>
        <v>127925</v>
      </c>
      <c r="Z23" s="22">
        <f t="shared" ref="Z23:Z24" si="37">+STDEV(S23,T23)</f>
        <v>12621.856044179873</v>
      </c>
      <c r="AA23" s="23">
        <f t="shared" ref="AA23:AA24" si="38">+Z23/Y23</f>
        <v>9.8666062491146164E-2</v>
      </c>
      <c r="AB23" s="1">
        <f t="shared" ref="AB23:AB24" si="39">AD23/1.19</f>
        <v>107500</v>
      </c>
      <c r="AC23" s="24">
        <f t="shared" si="2"/>
        <v>20425</v>
      </c>
      <c r="AD23" s="1">
        <f t="shared" si="3"/>
        <v>127925</v>
      </c>
      <c r="AE23" s="58">
        <f t="shared" ref="AE23:AE24" si="40">+AD23*F23</f>
        <v>511700</v>
      </c>
      <c r="AF23" s="26" t="s">
        <v>208</v>
      </c>
    </row>
    <row r="24" spans="1:32" ht="72.5" x14ac:dyDescent="0.35">
      <c r="A24" s="161">
        <v>18</v>
      </c>
      <c r="B24" s="94" t="s">
        <v>49</v>
      </c>
      <c r="C24" s="95" t="s">
        <v>53</v>
      </c>
      <c r="D24" s="95" t="s">
        <v>5</v>
      </c>
      <c r="E24" s="96" t="s">
        <v>111</v>
      </c>
      <c r="F24" s="93">
        <v>1</v>
      </c>
      <c r="G24" s="94" t="s">
        <v>4</v>
      </c>
      <c r="H24" s="86"/>
      <c r="I24" s="87"/>
      <c r="J24" s="88"/>
      <c r="K24" s="88"/>
      <c r="L24" s="98"/>
      <c r="M24" s="98"/>
      <c r="N24" s="98"/>
      <c r="O24" s="98"/>
      <c r="P24" s="98"/>
      <c r="Q24" s="98"/>
      <c r="R24" s="98"/>
      <c r="S24" s="99">
        <v>83300</v>
      </c>
      <c r="T24" s="99">
        <v>98770</v>
      </c>
      <c r="U24" s="99"/>
      <c r="V24" s="99"/>
      <c r="W24" s="99"/>
      <c r="X24" s="21">
        <f t="shared" si="35"/>
        <v>91035</v>
      </c>
      <c r="Y24" s="21">
        <f t="shared" si="36"/>
        <v>91035</v>
      </c>
      <c r="Z24" s="22">
        <f t="shared" si="37"/>
        <v>10938.941904955891</v>
      </c>
      <c r="AA24" s="23">
        <f t="shared" si="38"/>
        <v>0.12016193667222377</v>
      </c>
      <c r="AB24" s="1">
        <f t="shared" si="39"/>
        <v>76500</v>
      </c>
      <c r="AC24" s="24">
        <f t="shared" si="2"/>
        <v>14535</v>
      </c>
      <c r="AD24" s="1">
        <f t="shared" si="3"/>
        <v>91035</v>
      </c>
      <c r="AE24" s="58">
        <f t="shared" si="40"/>
        <v>91035</v>
      </c>
      <c r="AF24" s="26" t="s">
        <v>208</v>
      </c>
    </row>
    <row r="25" spans="1:32" ht="43.5" x14ac:dyDescent="0.35">
      <c r="A25" s="160">
        <v>19</v>
      </c>
      <c r="B25" s="94" t="s">
        <v>49</v>
      </c>
      <c r="C25" s="95" t="s">
        <v>54</v>
      </c>
      <c r="D25" s="95" t="s">
        <v>5</v>
      </c>
      <c r="E25" s="96" t="s">
        <v>112</v>
      </c>
      <c r="F25" s="93">
        <v>2</v>
      </c>
      <c r="G25" s="94" t="s">
        <v>4</v>
      </c>
      <c r="H25" s="86"/>
      <c r="I25" s="87"/>
      <c r="J25" s="88"/>
      <c r="K25" s="88"/>
      <c r="L25" s="98"/>
      <c r="M25" s="98"/>
      <c r="N25" s="98"/>
      <c r="O25" s="98"/>
      <c r="P25" s="98"/>
      <c r="Q25" s="98"/>
      <c r="R25" s="98"/>
      <c r="S25" s="99">
        <v>89250</v>
      </c>
      <c r="T25" s="99">
        <v>83300</v>
      </c>
      <c r="U25" s="99"/>
      <c r="V25" s="99"/>
      <c r="W25" s="99"/>
      <c r="X25" s="21">
        <f t="shared" ref="X25" si="41">+MEDIAN(S25,T25)</f>
        <v>86275</v>
      </c>
      <c r="Y25" s="21">
        <f t="shared" ref="Y25" si="42">+AVERAGE(S25,T25)</f>
        <v>86275</v>
      </c>
      <c r="Z25" s="22">
        <f t="shared" ref="Z25" si="43">+STDEV(S25,T25)</f>
        <v>4207.2853480599579</v>
      </c>
      <c r="AA25" s="23">
        <f t="shared" ref="AA25" si="44">+Z25/Y25</f>
        <v>4.8765984909417075E-2</v>
      </c>
      <c r="AB25" s="1">
        <f t="shared" ref="AB25" si="45">AD25/1.19</f>
        <v>72500</v>
      </c>
      <c r="AC25" s="24">
        <f t="shared" si="2"/>
        <v>13775</v>
      </c>
      <c r="AD25" s="1">
        <f t="shared" si="3"/>
        <v>86275</v>
      </c>
      <c r="AE25" s="58">
        <f t="shared" ref="AE25" si="46">+AD25*F25</f>
        <v>172550</v>
      </c>
      <c r="AF25" s="26" t="s">
        <v>208</v>
      </c>
    </row>
    <row r="26" spans="1:32" ht="130.5" x14ac:dyDescent="0.35">
      <c r="A26" s="161">
        <v>20</v>
      </c>
      <c r="B26" s="94" t="s">
        <v>49</v>
      </c>
      <c r="C26" s="95" t="s">
        <v>55</v>
      </c>
      <c r="D26" s="95" t="s">
        <v>5</v>
      </c>
      <c r="E26" s="96" t="s">
        <v>113</v>
      </c>
      <c r="F26" s="93">
        <v>2</v>
      </c>
      <c r="G26" s="94" t="s">
        <v>4</v>
      </c>
      <c r="H26" s="86"/>
      <c r="I26" s="87"/>
      <c r="J26" s="88"/>
      <c r="K26" s="88"/>
      <c r="L26" s="98"/>
      <c r="M26" s="98"/>
      <c r="N26" s="98"/>
      <c r="O26" s="98"/>
      <c r="P26" s="98"/>
      <c r="Q26" s="98"/>
      <c r="R26" s="98"/>
      <c r="S26" s="99">
        <v>95200</v>
      </c>
      <c r="T26" s="99">
        <v>83300</v>
      </c>
      <c r="U26" s="99"/>
      <c r="V26" s="99"/>
      <c r="W26" s="99"/>
      <c r="X26" s="21">
        <f t="shared" ref="X26" si="47">+MEDIAN(S26,T26)</f>
        <v>89250</v>
      </c>
      <c r="Y26" s="21">
        <f t="shared" ref="Y26" si="48">+AVERAGE(S26,T26)</f>
        <v>89250</v>
      </c>
      <c r="Z26" s="22">
        <f t="shared" ref="Z26" si="49">+STDEV(S26,T26)</f>
        <v>8414.5706961199157</v>
      </c>
      <c r="AA26" s="23">
        <f t="shared" ref="AA26" si="50">+Z26/Y26</f>
        <v>9.4280904158206336E-2</v>
      </c>
      <c r="AB26" s="1">
        <f t="shared" ref="AB26" si="51">AD26/1.19</f>
        <v>75000</v>
      </c>
      <c r="AC26" s="24">
        <f t="shared" si="2"/>
        <v>14250</v>
      </c>
      <c r="AD26" s="1">
        <f t="shared" si="3"/>
        <v>89250</v>
      </c>
      <c r="AE26" s="58">
        <f t="shared" ref="AE26" si="52">+AD26*F26</f>
        <v>178500</v>
      </c>
      <c r="AF26" s="26" t="s">
        <v>208</v>
      </c>
    </row>
    <row r="27" spans="1:32" ht="58" x14ac:dyDescent="0.35">
      <c r="A27" s="160">
        <v>21</v>
      </c>
      <c r="B27" s="94" t="s">
        <v>49</v>
      </c>
      <c r="C27" s="95" t="s">
        <v>56</v>
      </c>
      <c r="D27" s="95" t="s">
        <v>5</v>
      </c>
      <c r="E27" s="96" t="s">
        <v>114</v>
      </c>
      <c r="F27" s="93">
        <v>1</v>
      </c>
      <c r="G27" s="94" t="s">
        <v>4</v>
      </c>
      <c r="H27" s="86"/>
      <c r="I27" s="87"/>
      <c r="J27" s="88"/>
      <c r="K27" s="88"/>
      <c r="L27" s="98"/>
      <c r="M27" s="98"/>
      <c r="N27" s="98"/>
      <c r="O27" s="98"/>
      <c r="P27" s="98"/>
      <c r="Q27" s="98"/>
      <c r="R27" s="98"/>
      <c r="S27" s="99">
        <v>154105</v>
      </c>
      <c r="T27" s="99">
        <v>142800</v>
      </c>
      <c r="U27" s="99"/>
      <c r="V27" s="99"/>
      <c r="W27" s="99"/>
      <c r="X27" s="21">
        <f t="shared" ref="X27" si="53">+MEDIAN(S27,T27)</f>
        <v>148452.5</v>
      </c>
      <c r="Y27" s="21">
        <f t="shared" ref="Y27" si="54">+AVERAGE(S27,T27)</f>
        <v>148452.5</v>
      </c>
      <c r="Z27" s="22">
        <f t="shared" ref="Z27" si="55">+STDEV(S27,T27)</f>
        <v>7993.8421613139199</v>
      </c>
      <c r="AA27" s="23">
        <f t="shared" ref="AA27" si="56">+Z27/Y27</f>
        <v>5.3847810992161939E-2</v>
      </c>
      <c r="AB27" s="1">
        <f t="shared" ref="AB27" si="57">AD27/1.19</f>
        <v>124750.42016806723</v>
      </c>
      <c r="AC27" s="24">
        <f t="shared" si="2"/>
        <v>23702.579831932773</v>
      </c>
      <c r="AD27" s="1">
        <f t="shared" si="3"/>
        <v>148453</v>
      </c>
      <c r="AE27" s="58">
        <f t="shared" ref="AE27" si="58">+AD27*F27</f>
        <v>148453</v>
      </c>
      <c r="AF27" s="26" t="s">
        <v>208</v>
      </c>
    </row>
    <row r="28" spans="1:32" ht="87" x14ac:dyDescent="0.35">
      <c r="A28" s="161">
        <v>22</v>
      </c>
      <c r="B28" s="94" t="s">
        <v>49</v>
      </c>
      <c r="C28" s="95" t="s">
        <v>57</v>
      </c>
      <c r="D28" s="95" t="s">
        <v>5</v>
      </c>
      <c r="E28" s="102" t="s">
        <v>115</v>
      </c>
      <c r="F28" s="103">
        <v>3</v>
      </c>
      <c r="G28" s="94" t="s">
        <v>4</v>
      </c>
      <c r="H28" s="86"/>
      <c r="I28" s="87"/>
      <c r="J28" s="88"/>
      <c r="K28" s="88"/>
      <c r="L28" s="98"/>
      <c r="M28" s="98"/>
      <c r="N28" s="98"/>
      <c r="O28" s="98"/>
      <c r="P28" s="98"/>
      <c r="Q28" s="98"/>
      <c r="R28" s="98"/>
      <c r="S28" s="99">
        <v>65450</v>
      </c>
      <c r="T28" s="99">
        <v>59500</v>
      </c>
      <c r="U28" s="99"/>
      <c r="V28" s="99"/>
      <c r="W28" s="99"/>
      <c r="X28" s="21">
        <f t="shared" ref="X28" si="59">+MEDIAN(S28,T28)</f>
        <v>62475</v>
      </c>
      <c r="Y28" s="21">
        <f t="shared" ref="Y28" si="60">+AVERAGE(S28,T28)</f>
        <v>62475</v>
      </c>
      <c r="Z28" s="22">
        <f t="shared" ref="Z28" si="61">+STDEV(S28,T28)</f>
        <v>4207.2853480599579</v>
      </c>
      <c r="AA28" s="23">
        <f t="shared" ref="AA28" si="62">+Z28/Y28</f>
        <v>6.7343502970147379E-2</v>
      </c>
      <c r="AB28" s="1">
        <f t="shared" ref="AB28" si="63">AD28/1.19</f>
        <v>52500</v>
      </c>
      <c r="AC28" s="24">
        <f t="shared" si="2"/>
        <v>9975</v>
      </c>
      <c r="AD28" s="1">
        <f t="shared" si="3"/>
        <v>62475</v>
      </c>
      <c r="AE28" s="58">
        <f t="shared" ref="AE28" si="64">+AD28*F28</f>
        <v>187425</v>
      </c>
      <c r="AF28" s="26" t="s">
        <v>208</v>
      </c>
    </row>
    <row r="29" spans="1:32" ht="116" x14ac:dyDescent="0.35">
      <c r="A29" s="160">
        <v>23</v>
      </c>
      <c r="B29" s="94" t="s">
        <v>35</v>
      </c>
      <c r="C29" s="95" t="s">
        <v>36</v>
      </c>
      <c r="D29" s="95" t="s">
        <v>94</v>
      </c>
      <c r="E29" s="96" t="s">
        <v>140</v>
      </c>
      <c r="F29" s="93">
        <v>5</v>
      </c>
      <c r="G29" s="94" t="s">
        <v>4</v>
      </c>
      <c r="H29" s="86"/>
      <c r="I29" s="87"/>
      <c r="J29" s="88"/>
      <c r="K29" s="88"/>
      <c r="L29" s="98"/>
      <c r="M29" s="98"/>
      <c r="N29" s="98"/>
      <c r="O29" s="98"/>
      <c r="P29" s="98"/>
      <c r="Q29" s="98"/>
      <c r="R29" s="98"/>
      <c r="S29" s="99">
        <v>21301</v>
      </c>
      <c r="T29" s="99">
        <v>20230</v>
      </c>
      <c r="U29" s="99"/>
      <c r="V29" s="99"/>
      <c r="W29" s="99"/>
      <c r="X29" s="21">
        <f t="shared" ref="X29" si="65">+MEDIAN(S29,T29)</f>
        <v>20765.5</v>
      </c>
      <c r="Y29" s="21">
        <f t="shared" ref="Y29" si="66">+AVERAGE(S29,T29)</f>
        <v>20765.5</v>
      </c>
      <c r="Z29" s="22">
        <f t="shared" ref="Z29" si="67">+STDEV(S29,T29)</f>
        <v>757.31136265079238</v>
      </c>
      <c r="AA29" s="23">
        <f t="shared" ref="AA29" si="68">+Z29/Y29</f>
        <v>3.6469690720223082E-2</v>
      </c>
      <c r="AB29" s="1">
        <f t="shared" ref="AB29" si="69">AD29/1.19</f>
        <v>17450.420168067227</v>
      </c>
      <c r="AC29" s="24">
        <f t="shared" si="2"/>
        <v>3315.5798319327732</v>
      </c>
      <c r="AD29" s="1">
        <f t="shared" si="3"/>
        <v>20766</v>
      </c>
      <c r="AE29" s="58">
        <f t="shared" ref="AE29" si="70">+AD29*F29</f>
        <v>103830</v>
      </c>
      <c r="AF29" s="26" t="s">
        <v>208</v>
      </c>
    </row>
    <row r="30" spans="1:32" ht="58" x14ac:dyDescent="0.35">
      <c r="A30" s="161">
        <v>24</v>
      </c>
      <c r="B30" s="94" t="s">
        <v>35</v>
      </c>
      <c r="C30" s="95" t="s">
        <v>91</v>
      </c>
      <c r="D30" s="95" t="s">
        <v>3</v>
      </c>
      <c r="E30" s="96" t="s">
        <v>92</v>
      </c>
      <c r="F30" s="93">
        <v>10</v>
      </c>
      <c r="G30" s="94" t="s">
        <v>4</v>
      </c>
      <c r="H30" s="104"/>
      <c r="I30" s="87"/>
      <c r="J30" s="88"/>
      <c r="K30" s="88"/>
      <c r="L30" s="98"/>
      <c r="M30" s="98"/>
      <c r="N30" s="98"/>
      <c r="O30" s="98"/>
      <c r="P30" s="98"/>
      <c r="Q30" s="98"/>
      <c r="R30" s="98"/>
      <c r="S30" s="98">
        <v>89845</v>
      </c>
      <c r="T30" s="98">
        <v>95200</v>
      </c>
      <c r="U30" s="98"/>
      <c r="V30" s="98"/>
      <c r="W30" s="98"/>
      <c r="X30" s="21">
        <f t="shared" ref="X30" si="71">+MEDIAN(S30,T30)</f>
        <v>92522.5</v>
      </c>
      <c r="Y30" s="21">
        <f t="shared" ref="Y30" si="72">+AVERAGE(S30,T30)</f>
        <v>92522.5</v>
      </c>
      <c r="Z30" s="22">
        <f t="shared" ref="Z30" si="73">+STDEV(S30,T30)</f>
        <v>3786.556813253962</v>
      </c>
      <c r="AA30" s="23">
        <f t="shared" ref="AA30" si="74">+Z30/Y30</f>
        <v>4.0925794409510788E-2</v>
      </c>
      <c r="AB30" s="1">
        <f t="shared" ref="AB30" si="75">AD30/1.19</f>
        <v>77750.420168067227</v>
      </c>
      <c r="AC30" s="24">
        <f t="shared" si="2"/>
        <v>14772.579831932773</v>
      </c>
      <c r="AD30" s="1">
        <f t="shared" si="3"/>
        <v>92523</v>
      </c>
      <c r="AE30" s="58">
        <f t="shared" ref="AE30" si="76">+AD30*F30</f>
        <v>925230</v>
      </c>
      <c r="AF30" s="26" t="s">
        <v>208</v>
      </c>
    </row>
    <row r="31" spans="1:32" ht="58" x14ac:dyDescent="0.35">
      <c r="A31" s="160">
        <v>25</v>
      </c>
      <c r="B31" s="94" t="s">
        <v>35</v>
      </c>
      <c r="C31" s="95" t="s">
        <v>38</v>
      </c>
      <c r="D31" s="95" t="s">
        <v>141</v>
      </c>
      <c r="E31" s="96" t="s">
        <v>142</v>
      </c>
      <c r="F31" s="93">
        <v>5</v>
      </c>
      <c r="G31" s="94" t="s">
        <v>4</v>
      </c>
      <c r="H31" s="105">
        <v>85680</v>
      </c>
      <c r="I31" s="106">
        <v>95200</v>
      </c>
      <c r="J31" s="107">
        <v>192377.185</v>
      </c>
      <c r="K31" s="88"/>
      <c r="L31" s="98"/>
      <c r="M31" s="108"/>
      <c r="N31" s="108"/>
      <c r="O31" s="108"/>
      <c r="P31" s="108"/>
      <c r="Q31" s="108"/>
      <c r="R31" s="108"/>
      <c r="S31" s="108"/>
      <c r="T31" s="108"/>
      <c r="U31" s="108"/>
      <c r="V31" s="108"/>
      <c r="W31" s="108"/>
      <c r="X31" s="28">
        <f>+MEDIAN(H31,I31)</f>
        <v>90440</v>
      </c>
      <c r="Y31" s="21">
        <f>+AVERAGE(H31,I31)</f>
        <v>90440</v>
      </c>
      <c r="Z31" s="22">
        <f>+STDEV(H31,I31)</f>
        <v>6731.6565568959322</v>
      </c>
      <c r="AA31" s="23">
        <f>+Z31/Y31</f>
        <v>7.4432292756478682E-2</v>
      </c>
      <c r="AB31" s="1">
        <f t="shared" ref="AB31" si="77">AD31/1.19</f>
        <v>76000</v>
      </c>
      <c r="AC31" s="24">
        <f>AB31*19%</f>
        <v>14440</v>
      </c>
      <c r="AD31" s="1">
        <f t="shared" si="3"/>
        <v>90440</v>
      </c>
      <c r="AE31" s="59">
        <f>+AD31*F31</f>
        <v>452200</v>
      </c>
      <c r="AF31" s="26" t="s">
        <v>207</v>
      </c>
    </row>
    <row r="32" spans="1:32" ht="72.5" x14ac:dyDescent="0.35">
      <c r="A32" s="161">
        <v>26</v>
      </c>
      <c r="B32" s="94" t="s">
        <v>35</v>
      </c>
      <c r="C32" s="95" t="s">
        <v>39</v>
      </c>
      <c r="D32" s="95" t="s">
        <v>25</v>
      </c>
      <c r="E32" s="96" t="s">
        <v>143</v>
      </c>
      <c r="F32" s="93">
        <v>10</v>
      </c>
      <c r="G32" s="94" t="s">
        <v>4</v>
      </c>
      <c r="H32" s="105">
        <v>71400</v>
      </c>
      <c r="I32" s="106">
        <v>83300</v>
      </c>
      <c r="J32" s="107">
        <v>425254.83</v>
      </c>
      <c r="K32" s="88"/>
      <c r="L32" s="98"/>
      <c r="M32" s="108"/>
      <c r="N32" s="108"/>
      <c r="O32" s="108"/>
      <c r="P32" s="108"/>
      <c r="Q32" s="108"/>
      <c r="R32" s="108"/>
      <c r="S32" s="108"/>
      <c r="T32" s="108"/>
      <c r="U32" s="108"/>
      <c r="V32" s="108"/>
      <c r="W32" s="108"/>
      <c r="X32" s="28">
        <f t="shared" ref="X32:X33" si="78">+MEDIAN(H32,I32)</f>
        <v>77350</v>
      </c>
      <c r="Y32" s="21">
        <f t="shared" ref="Y32:Y33" si="79">+AVERAGE(H32,I32)</f>
        <v>77350</v>
      </c>
      <c r="Z32" s="22">
        <f t="shared" ref="Z32:Z33" si="80">+STDEV(H32,I32)</f>
        <v>8414.5706961199157</v>
      </c>
      <c r="AA32" s="23">
        <f t="shared" ref="AA32:AA59" si="81">+Z32/Y32</f>
        <v>0.10878565864408424</v>
      </c>
      <c r="AB32" s="1">
        <f t="shared" ref="AB32:AB58" si="82">AD32/1.19</f>
        <v>65000</v>
      </c>
      <c r="AC32" s="24">
        <f t="shared" ref="AC32:AC58" si="83">AB32*19%</f>
        <v>12350</v>
      </c>
      <c r="AD32" s="1">
        <f t="shared" si="3"/>
        <v>77350</v>
      </c>
      <c r="AE32" s="59">
        <f t="shared" ref="AE32:AE58" si="84">+AD32*F32</f>
        <v>773500</v>
      </c>
      <c r="AF32" s="26" t="s">
        <v>207</v>
      </c>
    </row>
    <row r="33" spans="1:32" ht="72.5" x14ac:dyDescent="0.35">
      <c r="A33" s="160">
        <v>27</v>
      </c>
      <c r="B33" s="94" t="s">
        <v>35</v>
      </c>
      <c r="C33" s="197" t="s">
        <v>40</v>
      </c>
      <c r="D33" s="197" t="s">
        <v>144</v>
      </c>
      <c r="E33" s="198" t="s">
        <v>145</v>
      </c>
      <c r="F33" s="93">
        <v>4</v>
      </c>
      <c r="G33" s="94" t="s">
        <v>4</v>
      </c>
      <c r="H33" s="105">
        <v>29750</v>
      </c>
      <c r="I33" s="106">
        <v>35700</v>
      </c>
      <c r="J33" s="107">
        <v>117451.334</v>
      </c>
      <c r="K33" s="88"/>
      <c r="L33" s="98"/>
      <c r="M33" s="108"/>
      <c r="N33" s="108"/>
      <c r="O33" s="108"/>
      <c r="P33" s="108"/>
      <c r="Q33" s="108"/>
      <c r="R33" s="108"/>
      <c r="S33" s="108"/>
      <c r="T33" s="108"/>
      <c r="U33" s="108"/>
      <c r="V33" s="108"/>
      <c r="W33" s="108"/>
      <c r="X33" s="28">
        <f t="shared" si="78"/>
        <v>32725</v>
      </c>
      <c r="Y33" s="21">
        <f t="shared" si="79"/>
        <v>32725</v>
      </c>
      <c r="Z33" s="22">
        <f t="shared" si="80"/>
        <v>4207.2853480599579</v>
      </c>
      <c r="AA33" s="23">
        <f t="shared" si="81"/>
        <v>0.12856486930664501</v>
      </c>
      <c r="AB33" s="1">
        <f t="shared" si="82"/>
        <v>27500</v>
      </c>
      <c r="AC33" s="24">
        <f t="shared" si="83"/>
        <v>5225</v>
      </c>
      <c r="AD33" s="1">
        <f t="shared" si="3"/>
        <v>32725</v>
      </c>
      <c r="AE33" s="59">
        <f t="shared" si="84"/>
        <v>130900</v>
      </c>
      <c r="AF33" s="26" t="s">
        <v>207</v>
      </c>
    </row>
    <row r="34" spans="1:32" ht="29" x14ac:dyDescent="0.35">
      <c r="A34" s="161">
        <v>28</v>
      </c>
      <c r="B34" s="195" t="s">
        <v>35</v>
      </c>
      <c r="C34" s="199" t="s">
        <v>302</v>
      </c>
      <c r="D34" s="199" t="s">
        <v>3</v>
      </c>
      <c r="E34" s="199" t="s">
        <v>303</v>
      </c>
      <c r="F34" s="196">
        <v>3</v>
      </c>
      <c r="G34" s="94" t="s">
        <v>4</v>
      </c>
      <c r="H34" s="105">
        <v>22610</v>
      </c>
      <c r="I34" s="106">
        <v>27370</v>
      </c>
      <c r="J34" s="107">
        <v>28350.322</v>
      </c>
      <c r="K34" s="88"/>
      <c r="L34" s="98"/>
      <c r="M34" s="108"/>
      <c r="N34" s="108"/>
      <c r="O34" s="108"/>
      <c r="P34" s="108"/>
      <c r="Q34" s="108"/>
      <c r="R34" s="108"/>
      <c r="S34" s="108"/>
      <c r="T34" s="108"/>
      <c r="U34" s="108"/>
      <c r="V34" s="108"/>
      <c r="W34" s="108"/>
      <c r="X34" s="28">
        <f t="shared" ref="X34:X49" si="85">+MEDIAN(H34,I34,J34)</f>
        <v>27370</v>
      </c>
      <c r="Y34" s="21">
        <f t="shared" ref="Y34:Y49" si="86">+AVERAGE(H34,I34,J34)</f>
        <v>26110.107333333333</v>
      </c>
      <c r="Z34" s="22">
        <f t="shared" ref="Z34:Z49" si="87">+STDEV(H34,I34,J34)</f>
        <v>3070.5571667958461</v>
      </c>
      <c r="AA34" s="23">
        <f t="shared" si="81"/>
        <v>0.11760032724476147</v>
      </c>
      <c r="AB34" s="1">
        <f t="shared" si="82"/>
        <v>21942.016806722691</v>
      </c>
      <c r="AC34" s="24">
        <f t="shared" si="83"/>
        <v>4168.9831932773113</v>
      </c>
      <c r="AD34" s="1">
        <f t="shared" si="3"/>
        <v>26111</v>
      </c>
      <c r="AE34" s="59">
        <f t="shared" si="84"/>
        <v>78333</v>
      </c>
      <c r="AF34" s="26" t="s">
        <v>207</v>
      </c>
    </row>
    <row r="35" spans="1:32" ht="43.5" x14ac:dyDescent="0.35">
      <c r="A35" s="160">
        <v>29</v>
      </c>
      <c r="B35" s="94" t="s">
        <v>35</v>
      </c>
      <c r="C35" s="84" t="s">
        <v>41</v>
      </c>
      <c r="D35" s="84" t="s">
        <v>3</v>
      </c>
      <c r="E35" s="85" t="s">
        <v>146</v>
      </c>
      <c r="F35" s="93">
        <v>10</v>
      </c>
      <c r="G35" s="94" t="s">
        <v>4</v>
      </c>
      <c r="H35" s="105">
        <v>65450</v>
      </c>
      <c r="I35" s="106">
        <v>77350</v>
      </c>
      <c r="J35" s="107">
        <v>97201.104000000007</v>
      </c>
      <c r="K35" s="88"/>
      <c r="L35" s="98"/>
      <c r="M35" s="108"/>
      <c r="N35" s="108"/>
      <c r="O35" s="108"/>
      <c r="P35" s="108"/>
      <c r="Q35" s="108"/>
      <c r="R35" s="108"/>
      <c r="S35" s="108"/>
      <c r="T35" s="108"/>
      <c r="U35" s="108"/>
      <c r="V35" s="108"/>
      <c r="W35" s="108"/>
      <c r="X35" s="28">
        <f t="shared" si="85"/>
        <v>77350</v>
      </c>
      <c r="Y35" s="21">
        <f t="shared" si="86"/>
        <v>80000.368000000002</v>
      </c>
      <c r="Z35" s="22">
        <f t="shared" si="87"/>
        <v>16040.619975745141</v>
      </c>
      <c r="AA35" s="23">
        <f t="shared" si="81"/>
        <v>0.20050682736540837</v>
      </c>
      <c r="AB35" s="1">
        <f t="shared" si="82"/>
        <v>65000</v>
      </c>
      <c r="AC35" s="24">
        <f t="shared" si="83"/>
        <v>12350</v>
      </c>
      <c r="AD35" s="1">
        <f t="shared" si="3"/>
        <v>77350</v>
      </c>
      <c r="AE35" s="59">
        <f t="shared" si="84"/>
        <v>773500</v>
      </c>
      <c r="AF35" s="26" t="s">
        <v>194</v>
      </c>
    </row>
    <row r="36" spans="1:32" ht="72.5" x14ac:dyDescent="0.35">
      <c r="A36" s="161">
        <v>30</v>
      </c>
      <c r="B36" s="94" t="s">
        <v>35</v>
      </c>
      <c r="C36" s="95" t="s">
        <v>95</v>
      </c>
      <c r="D36" s="95" t="s">
        <v>3</v>
      </c>
      <c r="E36" s="96" t="s">
        <v>37</v>
      </c>
      <c r="F36" s="93">
        <v>10</v>
      </c>
      <c r="G36" s="94" t="s">
        <v>4</v>
      </c>
      <c r="H36" s="105">
        <v>28560</v>
      </c>
      <c r="I36" s="106">
        <v>33320</v>
      </c>
      <c r="J36" s="107">
        <v>64800.736000000004</v>
      </c>
      <c r="K36" s="88"/>
      <c r="L36" s="98"/>
      <c r="M36" s="108"/>
      <c r="N36" s="108"/>
      <c r="O36" s="108"/>
      <c r="P36" s="108"/>
      <c r="Q36" s="108"/>
      <c r="R36" s="108"/>
      <c r="S36" s="108"/>
      <c r="T36" s="108"/>
      <c r="U36" s="108"/>
      <c r="V36" s="108"/>
      <c r="W36" s="108"/>
      <c r="X36" s="28">
        <f t="shared" ref="X36:X38" si="88">+MEDIAN(H36,I36)</f>
        <v>30940</v>
      </c>
      <c r="Y36" s="21">
        <f t="shared" ref="Y36:Y38" si="89">+AVERAGE(H36,I36)</f>
        <v>30940</v>
      </c>
      <c r="Z36" s="22">
        <f t="shared" ref="Z36:Z38" si="90">+STDEV(H36,I36)</f>
        <v>3365.8282784479661</v>
      </c>
      <c r="AA36" s="23">
        <f t="shared" si="81"/>
        <v>0.10878565864408424</v>
      </c>
      <c r="AB36" s="1">
        <f t="shared" si="82"/>
        <v>26000</v>
      </c>
      <c r="AC36" s="24">
        <f t="shared" si="83"/>
        <v>4940</v>
      </c>
      <c r="AD36" s="1">
        <f t="shared" si="3"/>
        <v>30940</v>
      </c>
      <c r="AE36" s="59">
        <f t="shared" si="84"/>
        <v>309400</v>
      </c>
      <c r="AF36" s="26" t="s">
        <v>207</v>
      </c>
    </row>
    <row r="37" spans="1:32" ht="43.5" x14ac:dyDescent="0.35">
      <c r="A37" s="160">
        <v>31</v>
      </c>
      <c r="B37" s="101" t="s">
        <v>35</v>
      </c>
      <c r="C37" s="109" t="s">
        <v>82</v>
      </c>
      <c r="D37" s="110" t="s">
        <v>83</v>
      </c>
      <c r="E37" s="111" t="s">
        <v>84</v>
      </c>
      <c r="F37" s="112">
        <v>8</v>
      </c>
      <c r="G37" s="113" t="s">
        <v>4</v>
      </c>
      <c r="H37" s="114">
        <v>166600</v>
      </c>
      <c r="I37" s="114">
        <v>190400</v>
      </c>
      <c r="J37" s="114">
        <v>172126.95500000002</v>
      </c>
      <c r="K37" s="115"/>
      <c r="M37" s="48"/>
      <c r="N37" s="48"/>
      <c r="O37" s="48"/>
      <c r="P37" s="48"/>
      <c r="Q37" s="48"/>
      <c r="R37" s="48"/>
      <c r="S37" s="48"/>
      <c r="T37" s="48"/>
      <c r="U37" s="48"/>
      <c r="V37" s="48"/>
      <c r="W37" s="48"/>
      <c r="X37" s="28">
        <f t="shared" si="85"/>
        <v>172126.95500000002</v>
      </c>
      <c r="Y37" s="21">
        <f t="shared" si="86"/>
        <v>176375.6516666667</v>
      </c>
      <c r="Z37" s="22">
        <f t="shared" si="87"/>
        <v>12455.864784269626</v>
      </c>
      <c r="AA37" s="23">
        <f t="shared" si="81"/>
        <v>7.0621226153199601E-2</v>
      </c>
      <c r="AB37" s="1">
        <f t="shared" si="82"/>
        <v>148215.12605042016</v>
      </c>
      <c r="AC37" s="24">
        <f t="shared" si="83"/>
        <v>28160.873949579833</v>
      </c>
      <c r="AD37" s="1">
        <f t="shared" si="3"/>
        <v>176376</v>
      </c>
      <c r="AE37" s="59">
        <f t="shared" si="84"/>
        <v>1411008</v>
      </c>
      <c r="AF37" s="26" t="s">
        <v>207</v>
      </c>
    </row>
    <row r="38" spans="1:32" ht="101.5" x14ac:dyDescent="0.35">
      <c r="A38" s="161">
        <v>32</v>
      </c>
      <c r="B38" s="94" t="s">
        <v>35</v>
      </c>
      <c r="C38" s="95" t="s">
        <v>96</v>
      </c>
      <c r="D38" s="95" t="s">
        <v>190</v>
      </c>
      <c r="E38" s="96" t="s">
        <v>97</v>
      </c>
      <c r="F38" s="43">
        <v>1</v>
      </c>
      <c r="G38" s="66" t="s">
        <v>4</v>
      </c>
      <c r="H38" s="99">
        <v>499800</v>
      </c>
      <c r="I38" s="99">
        <v>529550</v>
      </c>
      <c r="J38" s="99">
        <v>24300.276000000002</v>
      </c>
      <c r="K38" s="116"/>
      <c r="L38" s="98"/>
      <c r="M38" s="108"/>
      <c r="N38" s="108"/>
      <c r="O38" s="108"/>
      <c r="P38" s="108"/>
      <c r="Q38" s="108"/>
      <c r="R38" s="108"/>
      <c r="S38" s="108"/>
      <c r="T38" s="108"/>
      <c r="U38" s="108"/>
      <c r="V38" s="108"/>
      <c r="W38" s="108"/>
      <c r="X38" s="28">
        <f t="shared" si="88"/>
        <v>514675</v>
      </c>
      <c r="Y38" s="21">
        <f t="shared" si="89"/>
        <v>514675</v>
      </c>
      <c r="Z38" s="22">
        <f t="shared" si="90"/>
        <v>21036.42674029979</v>
      </c>
      <c r="AA38" s="23">
        <f t="shared" si="81"/>
        <v>4.0873224346043215E-2</v>
      </c>
      <c r="AB38" s="1">
        <f t="shared" si="82"/>
        <v>432500</v>
      </c>
      <c r="AC38" s="24">
        <f t="shared" si="83"/>
        <v>82175</v>
      </c>
      <c r="AD38" s="1">
        <f t="shared" si="3"/>
        <v>514675</v>
      </c>
      <c r="AE38" s="59">
        <f t="shared" si="84"/>
        <v>514675</v>
      </c>
      <c r="AF38" s="26" t="s">
        <v>207</v>
      </c>
    </row>
    <row r="39" spans="1:32" ht="29" x14ac:dyDescent="0.35">
      <c r="A39" s="160">
        <v>33</v>
      </c>
      <c r="B39" s="94" t="s">
        <v>35</v>
      </c>
      <c r="C39" s="95" t="s">
        <v>99</v>
      </c>
      <c r="D39" s="95" t="s">
        <v>3</v>
      </c>
      <c r="E39" s="96" t="s">
        <v>147</v>
      </c>
      <c r="F39" s="82">
        <v>5</v>
      </c>
      <c r="G39" s="83" t="s">
        <v>4</v>
      </c>
      <c r="H39" s="105">
        <v>130900</v>
      </c>
      <c r="I39" s="106">
        <v>136850</v>
      </c>
      <c r="J39" s="107">
        <v>293628.33500000002</v>
      </c>
      <c r="K39" s="88"/>
      <c r="L39" s="98"/>
      <c r="M39" s="108"/>
      <c r="N39" s="108"/>
      <c r="O39" s="108"/>
      <c r="P39" s="108"/>
      <c r="Q39" s="108"/>
      <c r="R39" s="108"/>
      <c r="S39" s="108"/>
      <c r="T39" s="108"/>
      <c r="U39" s="108"/>
      <c r="V39" s="108"/>
      <c r="W39" s="108"/>
      <c r="X39" s="28">
        <f t="shared" ref="X39" si="91">+MEDIAN(H39,I39)</f>
        <v>133875</v>
      </c>
      <c r="Y39" s="21">
        <f t="shared" ref="Y39" si="92">+AVERAGE(H39,I39)</f>
        <v>133875</v>
      </c>
      <c r="Z39" s="22">
        <f t="shared" ref="Z39" si="93">+STDEV(H39,I39)</f>
        <v>4207.2853480599579</v>
      </c>
      <c r="AA39" s="23">
        <f t="shared" si="81"/>
        <v>3.1426968052735448E-2</v>
      </c>
      <c r="AB39" s="1">
        <f t="shared" si="82"/>
        <v>112500</v>
      </c>
      <c r="AC39" s="24">
        <f t="shared" si="83"/>
        <v>21375</v>
      </c>
      <c r="AD39" s="1">
        <f t="shared" si="3"/>
        <v>133875</v>
      </c>
      <c r="AE39" s="59">
        <f t="shared" si="84"/>
        <v>669375</v>
      </c>
      <c r="AF39" s="26" t="s">
        <v>207</v>
      </c>
    </row>
    <row r="40" spans="1:32" ht="29" x14ac:dyDescent="0.35">
      <c r="A40" s="161">
        <v>34</v>
      </c>
      <c r="B40" s="94" t="s">
        <v>35</v>
      </c>
      <c r="C40" s="95" t="s">
        <v>42</v>
      </c>
      <c r="D40" s="95" t="s">
        <v>3</v>
      </c>
      <c r="E40" s="96" t="s">
        <v>152</v>
      </c>
      <c r="F40" s="93">
        <v>5</v>
      </c>
      <c r="G40" s="94" t="s">
        <v>4</v>
      </c>
      <c r="H40" s="105">
        <v>142800</v>
      </c>
      <c r="I40" s="106">
        <v>148750</v>
      </c>
      <c r="J40" s="107">
        <v>192377.185</v>
      </c>
      <c r="K40" s="88"/>
      <c r="L40" s="98"/>
      <c r="M40" s="108"/>
      <c r="N40" s="108"/>
      <c r="O40" s="108"/>
      <c r="P40" s="108"/>
      <c r="Q40" s="108"/>
      <c r="R40" s="108"/>
      <c r="S40" s="108"/>
      <c r="T40" s="108"/>
      <c r="U40" s="108"/>
      <c r="V40" s="108"/>
      <c r="W40" s="108"/>
      <c r="X40" s="28">
        <f t="shared" si="85"/>
        <v>148750</v>
      </c>
      <c r="Y40" s="21">
        <f t="shared" si="86"/>
        <v>161309.06166666668</v>
      </c>
      <c r="Z40" s="22">
        <f t="shared" si="87"/>
        <v>27069.758783399007</v>
      </c>
      <c r="AA40" s="23">
        <f t="shared" si="81"/>
        <v>0.16781300755029296</v>
      </c>
      <c r="AB40" s="1">
        <f t="shared" si="82"/>
        <v>125000</v>
      </c>
      <c r="AC40" s="24">
        <f t="shared" si="83"/>
        <v>23750</v>
      </c>
      <c r="AD40" s="1">
        <f t="shared" si="3"/>
        <v>148750</v>
      </c>
      <c r="AE40" s="59">
        <f t="shared" si="84"/>
        <v>743750</v>
      </c>
      <c r="AF40" s="26" t="s">
        <v>194</v>
      </c>
    </row>
    <row r="41" spans="1:32" ht="43.5" x14ac:dyDescent="0.35">
      <c r="A41" s="160">
        <v>35</v>
      </c>
      <c r="B41" s="94" t="s">
        <v>35</v>
      </c>
      <c r="C41" s="95" t="s">
        <v>45</v>
      </c>
      <c r="D41" s="95" t="s">
        <v>100</v>
      </c>
      <c r="E41" s="96" t="s">
        <v>151</v>
      </c>
      <c r="F41" s="93">
        <v>5</v>
      </c>
      <c r="G41" s="94" t="s">
        <v>4</v>
      </c>
      <c r="H41" s="105">
        <v>714000</v>
      </c>
      <c r="I41" s="106">
        <v>77350</v>
      </c>
      <c r="J41" s="107">
        <v>152472.32000000001</v>
      </c>
      <c r="K41" s="88"/>
      <c r="L41" s="98"/>
      <c r="M41" s="108"/>
      <c r="N41" s="108"/>
      <c r="O41" s="108"/>
      <c r="P41" s="108"/>
      <c r="Q41" s="108"/>
      <c r="R41" s="108"/>
      <c r="S41" s="117">
        <v>136850</v>
      </c>
      <c r="T41" s="108"/>
      <c r="U41" s="108"/>
      <c r="V41" s="108"/>
      <c r="W41" s="108"/>
      <c r="X41" s="28">
        <f>+MEDIAN(J41,S41)</f>
        <v>144661.16</v>
      </c>
      <c r="Y41" s="21">
        <f>+AVERAGE(J41,S41)</f>
        <v>144661.16</v>
      </c>
      <c r="Z41" s="22">
        <f>+STDEV(J41,S41)</f>
        <v>11046.648409866229</v>
      </c>
      <c r="AA41" s="23">
        <f t="shared" si="81"/>
        <v>7.6362227496767132E-2</v>
      </c>
      <c r="AB41" s="1">
        <f t="shared" si="82"/>
        <v>121564.70588235295</v>
      </c>
      <c r="AC41" s="24">
        <f t="shared" si="83"/>
        <v>23097.294117647059</v>
      </c>
      <c r="AD41" s="1">
        <f t="shared" si="3"/>
        <v>144662</v>
      </c>
      <c r="AE41" s="59">
        <f t="shared" si="84"/>
        <v>723310</v>
      </c>
      <c r="AF41" s="26" t="s">
        <v>207</v>
      </c>
    </row>
    <row r="42" spans="1:32" ht="101.5" x14ac:dyDescent="0.35">
      <c r="A42" s="161">
        <v>36</v>
      </c>
      <c r="B42" s="94" t="s">
        <v>35</v>
      </c>
      <c r="C42" s="95" t="s">
        <v>93</v>
      </c>
      <c r="D42" s="95" t="s">
        <v>3</v>
      </c>
      <c r="E42" s="96" t="s">
        <v>150</v>
      </c>
      <c r="F42" s="93">
        <v>5</v>
      </c>
      <c r="G42" s="94" t="s">
        <v>4</v>
      </c>
      <c r="H42" s="118">
        <v>273700</v>
      </c>
      <c r="I42" s="106">
        <v>285600</v>
      </c>
      <c r="J42" s="107">
        <v>50880.83</v>
      </c>
      <c r="K42" s="88"/>
      <c r="L42" s="98"/>
      <c r="M42" s="108"/>
      <c r="N42" s="108"/>
      <c r="O42" s="108"/>
      <c r="P42" s="108"/>
      <c r="Q42" s="108"/>
      <c r="R42" s="108"/>
      <c r="S42" s="108"/>
      <c r="T42" s="108"/>
      <c r="U42" s="108"/>
      <c r="V42" s="108"/>
      <c r="W42" s="108"/>
      <c r="X42" s="28">
        <f t="shared" ref="X42:X44" si="94">+MEDIAN(H42,I42)</f>
        <v>279650</v>
      </c>
      <c r="Y42" s="21">
        <f t="shared" ref="Y42:Y44" si="95">+AVERAGE(H42,I42)</f>
        <v>279650</v>
      </c>
      <c r="Z42" s="22">
        <f t="shared" ref="Z42:Z44" si="96">+STDEV(H42,I42)</f>
        <v>8414.5706961199157</v>
      </c>
      <c r="AA42" s="23">
        <f t="shared" si="81"/>
        <v>3.0089650263257342E-2</v>
      </c>
      <c r="AB42" s="1">
        <f t="shared" si="82"/>
        <v>235000</v>
      </c>
      <c r="AC42" s="24">
        <f t="shared" si="83"/>
        <v>44650</v>
      </c>
      <c r="AD42" s="1">
        <f t="shared" si="3"/>
        <v>279650</v>
      </c>
      <c r="AE42" s="59">
        <f t="shared" si="84"/>
        <v>1398250</v>
      </c>
      <c r="AF42" s="26" t="s">
        <v>207</v>
      </c>
    </row>
    <row r="43" spans="1:32" ht="130.5" x14ac:dyDescent="0.35">
      <c r="A43" s="160">
        <v>37</v>
      </c>
      <c r="B43" s="94" t="s">
        <v>35</v>
      </c>
      <c r="C43" s="95" t="s">
        <v>47</v>
      </c>
      <c r="D43" s="95" t="s">
        <v>100</v>
      </c>
      <c r="E43" s="96" t="s">
        <v>149</v>
      </c>
      <c r="F43" s="93">
        <v>2</v>
      </c>
      <c r="G43" s="94" t="s">
        <v>4</v>
      </c>
      <c r="H43" s="105">
        <v>714000</v>
      </c>
      <c r="I43" s="106">
        <v>749700</v>
      </c>
      <c r="J43" s="107">
        <v>422505.93</v>
      </c>
      <c r="K43" s="88"/>
      <c r="L43" s="98"/>
      <c r="M43" s="108"/>
      <c r="N43" s="108"/>
      <c r="O43" s="108"/>
      <c r="P43" s="108"/>
      <c r="Q43" s="108"/>
      <c r="R43" s="108"/>
      <c r="S43" s="108"/>
      <c r="T43" s="108"/>
      <c r="U43" s="108"/>
      <c r="V43" s="108"/>
      <c r="W43" s="108"/>
      <c r="X43" s="28">
        <f t="shared" si="94"/>
        <v>731850</v>
      </c>
      <c r="Y43" s="21">
        <f t="shared" si="95"/>
        <v>731850</v>
      </c>
      <c r="Z43" s="22">
        <f t="shared" si="96"/>
        <v>25243.712088359745</v>
      </c>
      <c r="AA43" s="23">
        <f t="shared" si="81"/>
        <v>3.449301371641695E-2</v>
      </c>
      <c r="AB43" s="1">
        <f t="shared" si="82"/>
        <v>615000</v>
      </c>
      <c r="AC43" s="24">
        <f t="shared" si="83"/>
        <v>116850</v>
      </c>
      <c r="AD43" s="1">
        <f t="shared" si="3"/>
        <v>731850</v>
      </c>
      <c r="AE43" s="59">
        <f t="shared" si="84"/>
        <v>1463700</v>
      </c>
      <c r="AF43" s="26" t="s">
        <v>207</v>
      </c>
    </row>
    <row r="44" spans="1:32" ht="188.5" x14ac:dyDescent="0.35">
      <c r="A44" s="161">
        <v>38</v>
      </c>
      <c r="B44" s="94" t="s">
        <v>35</v>
      </c>
      <c r="C44" s="95" t="s">
        <v>98</v>
      </c>
      <c r="D44" s="95" t="s">
        <v>191</v>
      </c>
      <c r="E44" s="96" t="s">
        <v>148</v>
      </c>
      <c r="F44" s="93">
        <v>1</v>
      </c>
      <c r="G44" s="94" t="s">
        <v>4</v>
      </c>
      <c r="H44" s="105">
        <v>119000</v>
      </c>
      <c r="I44" s="106">
        <v>166600</v>
      </c>
      <c r="J44" s="107">
        <v>246576.33000000002</v>
      </c>
      <c r="K44" s="88"/>
      <c r="L44" s="98"/>
      <c r="M44" s="108"/>
      <c r="N44" s="108"/>
      <c r="O44" s="108"/>
      <c r="P44" s="108"/>
      <c r="Q44" s="108"/>
      <c r="R44" s="108"/>
      <c r="S44" s="108"/>
      <c r="T44" s="108"/>
      <c r="U44" s="108"/>
      <c r="V44" s="108"/>
      <c r="W44" s="108"/>
      <c r="X44" s="28">
        <f t="shared" si="94"/>
        <v>142800</v>
      </c>
      <c r="Y44" s="21">
        <f t="shared" si="95"/>
        <v>142800</v>
      </c>
      <c r="Z44" s="22">
        <f t="shared" si="96"/>
        <v>33658.282784479663</v>
      </c>
      <c r="AA44" s="23">
        <f t="shared" si="81"/>
        <v>0.23570226039551584</v>
      </c>
      <c r="AB44" s="1">
        <f t="shared" si="82"/>
        <v>120000</v>
      </c>
      <c r="AC44" s="24">
        <f t="shared" si="83"/>
        <v>22800</v>
      </c>
      <c r="AD44" s="1">
        <f t="shared" si="3"/>
        <v>142800</v>
      </c>
      <c r="AE44" s="59">
        <f t="shared" si="84"/>
        <v>142800</v>
      </c>
      <c r="AF44" s="26" t="s">
        <v>194</v>
      </c>
    </row>
    <row r="45" spans="1:32" ht="101.5" x14ac:dyDescent="0.35">
      <c r="A45" s="160">
        <v>39</v>
      </c>
      <c r="B45" s="94" t="s">
        <v>35</v>
      </c>
      <c r="C45" s="95" t="s">
        <v>43</v>
      </c>
      <c r="D45" s="95" t="s">
        <v>3</v>
      </c>
      <c r="E45" s="96" t="s">
        <v>44</v>
      </c>
      <c r="F45" s="93">
        <v>5</v>
      </c>
      <c r="G45" s="94" t="s">
        <v>4</v>
      </c>
      <c r="H45" s="105">
        <v>47600</v>
      </c>
      <c r="I45" s="106">
        <v>54740</v>
      </c>
      <c r="J45" s="107">
        <v>45265.22</v>
      </c>
      <c r="K45" s="88"/>
      <c r="L45" s="98"/>
      <c r="M45" s="108"/>
      <c r="N45" s="108"/>
      <c r="O45" s="108"/>
      <c r="P45" s="108"/>
      <c r="Q45" s="108"/>
      <c r="R45" s="108"/>
      <c r="S45" s="108"/>
      <c r="T45" s="108"/>
      <c r="U45" s="108"/>
      <c r="V45" s="108"/>
      <c r="W45" s="108"/>
      <c r="X45" s="28">
        <f t="shared" si="85"/>
        <v>47600</v>
      </c>
      <c r="Y45" s="21">
        <f t="shared" si="86"/>
        <v>49201.74</v>
      </c>
      <c r="Z45" s="22">
        <f t="shared" si="87"/>
        <v>4936.2984393976822</v>
      </c>
      <c r="AA45" s="23">
        <f t="shared" si="81"/>
        <v>0.10032772091795295</v>
      </c>
      <c r="AB45" s="1">
        <f t="shared" si="82"/>
        <v>41346.218487394959</v>
      </c>
      <c r="AC45" s="24">
        <f t="shared" si="83"/>
        <v>7855.7815126050427</v>
      </c>
      <c r="AD45" s="1">
        <f t="shared" si="3"/>
        <v>49202</v>
      </c>
      <c r="AE45" s="59">
        <f t="shared" si="84"/>
        <v>246010</v>
      </c>
      <c r="AF45" s="26" t="s">
        <v>195</v>
      </c>
    </row>
    <row r="46" spans="1:32" ht="304.5" x14ac:dyDescent="0.35">
      <c r="A46" s="161">
        <v>40</v>
      </c>
      <c r="B46" s="101" t="s">
        <v>35</v>
      </c>
      <c r="C46" s="109" t="s">
        <v>78</v>
      </c>
      <c r="D46" s="110" t="s">
        <v>79</v>
      </c>
      <c r="E46" s="111" t="s">
        <v>153</v>
      </c>
      <c r="F46" s="119">
        <v>6</v>
      </c>
      <c r="G46" s="101" t="s">
        <v>4</v>
      </c>
      <c r="H46" s="120">
        <v>95200</v>
      </c>
      <c r="I46" s="120">
        <v>103530</v>
      </c>
      <c r="J46" s="120">
        <v>117240.58499999999</v>
      </c>
      <c r="K46" s="121"/>
      <c r="M46" s="48"/>
      <c r="N46" s="48"/>
      <c r="O46" s="48"/>
      <c r="P46" s="48"/>
      <c r="Q46" s="48"/>
      <c r="R46" s="48"/>
      <c r="S46" s="48"/>
      <c r="T46" s="48"/>
      <c r="U46" s="48"/>
      <c r="V46" s="48"/>
      <c r="W46" s="48"/>
      <c r="X46" s="28">
        <f t="shared" si="85"/>
        <v>103530</v>
      </c>
      <c r="Y46" s="21">
        <f t="shared" si="86"/>
        <v>105323.52833333332</v>
      </c>
      <c r="Z46" s="22">
        <f t="shared" si="87"/>
        <v>11129.214019750372</v>
      </c>
      <c r="AA46" s="23">
        <f t="shared" si="81"/>
        <v>0.10566693117731552</v>
      </c>
      <c r="AB46" s="1">
        <f t="shared" si="82"/>
        <v>88507.563025210082</v>
      </c>
      <c r="AC46" s="24">
        <f t="shared" si="83"/>
        <v>16816.436974789915</v>
      </c>
      <c r="AD46" s="1">
        <f t="shared" si="3"/>
        <v>105324</v>
      </c>
      <c r="AE46" s="59">
        <f t="shared" si="84"/>
        <v>631944</v>
      </c>
      <c r="AF46" s="26" t="s">
        <v>195</v>
      </c>
    </row>
    <row r="47" spans="1:32" ht="246.5" x14ac:dyDescent="0.35">
      <c r="A47" s="160">
        <v>41</v>
      </c>
      <c r="B47" s="101" t="s">
        <v>35</v>
      </c>
      <c r="C47" s="109" t="s">
        <v>80</v>
      </c>
      <c r="D47" s="110" t="s">
        <v>192</v>
      </c>
      <c r="E47" s="111" t="s">
        <v>154</v>
      </c>
      <c r="F47" s="119">
        <v>2</v>
      </c>
      <c r="G47" s="101" t="s">
        <v>4</v>
      </c>
      <c r="H47" s="120">
        <v>399840</v>
      </c>
      <c r="I47" s="120">
        <v>476000</v>
      </c>
      <c r="J47" s="120">
        <v>97252.154999999999</v>
      </c>
      <c r="K47" s="121"/>
      <c r="M47" s="48"/>
      <c r="N47" s="48"/>
      <c r="O47" s="48"/>
      <c r="P47" s="48"/>
      <c r="Q47" s="48"/>
      <c r="R47" s="48"/>
      <c r="S47" s="48"/>
      <c r="T47" s="48"/>
      <c r="U47" s="48"/>
      <c r="V47" s="48"/>
      <c r="W47" s="48"/>
      <c r="X47" s="28">
        <f>+MEDIAN(H47,I47,)</f>
        <v>399840</v>
      </c>
      <c r="Y47" s="21">
        <f>+AVERAGE(H47,I47)</f>
        <v>437920</v>
      </c>
      <c r="Z47" s="22">
        <f>+STDEV(H47,I47)</f>
        <v>53853.252455167458</v>
      </c>
      <c r="AA47" s="23">
        <f t="shared" si="81"/>
        <v>0.12297509238026913</v>
      </c>
      <c r="AB47" s="1">
        <f t="shared" si="82"/>
        <v>368000</v>
      </c>
      <c r="AC47" s="24">
        <f t="shared" si="83"/>
        <v>69920</v>
      </c>
      <c r="AD47" s="1">
        <f t="shared" si="3"/>
        <v>437920</v>
      </c>
      <c r="AE47" s="59">
        <f t="shared" si="84"/>
        <v>875840</v>
      </c>
      <c r="AF47" s="26" t="s">
        <v>208</v>
      </c>
    </row>
    <row r="48" spans="1:32" ht="246.5" x14ac:dyDescent="0.35">
      <c r="A48" s="161">
        <v>42</v>
      </c>
      <c r="B48" s="101" t="s">
        <v>35</v>
      </c>
      <c r="C48" s="109" t="s">
        <v>81</v>
      </c>
      <c r="D48" s="110" t="s">
        <v>46</v>
      </c>
      <c r="E48" s="111" t="s">
        <v>155</v>
      </c>
      <c r="F48" s="119">
        <v>3</v>
      </c>
      <c r="G48" s="101" t="s">
        <v>4</v>
      </c>
      <c r="H48" s="120">
        <v>261800</v>
      </c>
      <c r="I48" s="120">
        <v>253470</v>
      </c>
      <c r="J48" s="120">
        <v>200119.92</v>
      </c>
      <c r="K48" s="121"/>
      <c r="M48" s="48"/>
      <c r="N48" s="48"/>
      <c r="O48" s="48"/>
      <c r="P48" s="48"/>
      <c r="Q48" s="48"/>
      <c r="R48" s="48"/>
      <c r="S48" s="48"/>
      <c r="T48" s="48"/>
      <c r="U48" s="48"/>
      <c r="V48" s="48"/>
      <c r="W48" s="48"/>
      <c r="X48" s="28">
        <f t="shared" si="85"/>
        <v>253470</v>
      </c>
      <c r="Y48" s="21">
        <f t="shared" si="86"/>
        <v>238463.30666666667</v>
      </c>
      <c r="Z48" s="22">
        <f t="shared" si="87"/>
        <v>33466.531054205843</v>
      </c>
      <c r="AA48" s="23">
        <f t="shared" si="81"/>
        <v>0.14034247667707916</v>
      </c>
      <c r="AB48" s="1">
        <f t="shared" si="82"/>
        <v>200389.91596638656</v>
      </c>
      <c r="AC48" s="24">
        <f t="shared" si="83"/>
        <v>38074.08403361345</v>
      </c>
      <c r="AD48" s="1">
        <f t="shared" si="3"/>
        <v>238464</v>
      </c>
      <c r="AE48" s="59">
        <f t="shared" si="84"/>
        <v>715392</v>
      </c>
      <c r="AF48" s="26" t="s">
        <v>209</v>
      </c>
    </row>
    <row r="49" spans="1:32" ht="145" x14ac:dyDescent="0.35">
      <c r="A49" s="160">
        <v>43</v>
      </c>
      <c r="B49" s="94" t="s">
        <v>35</v>
      </c>
      <c r="C49" s="95" t="s">
        <v>85</v>
      </c>
      <c r="D49" s="95" t="s">
        <v>3</v>
      </c>
      <c r="E49" s="96" t="s">
        <v>156</v>
      </c>
      <c r="F49" s="93">
        <v>1</v>
      </c>
      <c r="G49" s="94" t="s">
        <v>4</v>
      </c>
      <c r="H49" s="118">
        <v>3332000</v>
      </c>
      <c r="I49" s="106">
        <v>3570000</v>
      </c>
      <c r="J49" s="107">
        <v>2144142</v>
      </c>
      <c r="K49" s="88"/>
      <c r="L49" s="98"/>
      <c r="M49" s="108"/>
      <c r="N49" s="108"/>
      <c r="O49" s="108"/>
      <c r="P49" s="108"/>
      <c r="Q49" s="108"/>
      <c r="R49" s="108"/>
      <c r="S49" s="108"/>
      <c r="T49" s="108"/>
      <c r="U49" s="108"/>
      <c r="V49" s="108"/>
      <c r="W49" s="108"/>
      <c r="X49" s="28">
        <f t="shared" si="85"/>
        <v>3332000</v>
      </c>
      <c r="Y49" s="21">
        <f t="shared" si="86"/>
        <v>3015380.6666666665</v>
      </c>
      <c r="Z49" s="22">
        <f t="shared" si="87"/>
        <v>763841.35180110147</v>
      </c>
      <c r="AA49" s="23">
        <f t="shared" si="81"/>
        <v>0.25331506573778129</v>
      </c>
      <c r="AB49" s="1">
        <f t="shared" si="82"/>
        <v>2800000</v>
      </c>
      <c r="AC49" s="24">
        <f t="shared" si="83"/>
        <v>532000</v>
      </c>
      <c r="AD49" s="1">
        <f t="shared" si="3"/>
        <v>3332000</v>
      </c>
      <c r="AE49" s="59">
        <f t="shared" si="84"/>
        <v>3332000</v>
      </c>
      <c r="AF49" s="26" t="s">
        <v>194</v>
      </c>
    </row>
    <row r="50" spans="1:32" ht="43.5" x14ac:dyDescent="0.35">
      <c r="A50" s="161">
        <v>44</v>
      </c>
      <c r="B50" s="94" t="s">
        <v>35</v>
      </c>
      <c r="C50" s="95" t="s">
        <v>108</v>
      </c>
      <c r="D50" s="95" t="s">
        <v>158</v>
      </c>
      <c r="E50" s="96" t="s">
        <v>157</v>
      </c>
      <c r="F50" s="93">
        <v>3</v>
      </c>
      <c r="G50" s="94" t="s">
        <v>4</v>
      </c>
      <c r="H50" s="122">
        <v>57120</v>
      </c>
      <c r="I50" s="106">
        <v>59500</v>
      </c>
      <c r="J50" s="107">
        <v>25643.31</v>
      </c>
      <c r="K50" s="88"/>
      <c r="L50" s="98"/>
      <c r="M50" s="108"/>
      <c r="N50" s="108"/>
      <c r="O50" s="108"/>
      <c r="P50" s="108"/>
      <c r="Q50" s="108"/>
      <c r="R50" s="108"/>
      <c r="S50" s="108"/>
      <c r="T50" s="108"/>
      <c r="U50" s="108"/>
      <c r="V50" s="108"/>
      <c r="W50" s="108"/>
      <c r="X50" s="28">
        <f>+MEDIAN(H50,I50)</f>
        <v>58310</v>
      </c>
      <c r="Y50" s="21">
        <f>+AVERAGE(H50,I50)</f>
        <v>58310</v>
      </c>
      <c r="Z50" s="22">
        <f>+STDEV(H50,I50)</f>
        <v>1682.9141392239831</v>
      </c>
      <c r="AA50" s="23">
        <f t="shared" si="81"/>
        <v>2.8861501272920306E-2</v>
      </c>
      <c r="AB50" s="1">
        <f t="shared" si="82"/>
        <v>49000</v>
      </c>
      <c r="AC50" s="24">
        <f t="shared" si="83"/>
        <v>9310</v>
      </c>
      <c r="AD50" s="1">
        <f t="shared" si="3"/>
        <v>58310</v>
      </c>
      <c r="AE50" s="59">
        <f t="shared" si="84"/>
        <v>174930</v>
      </c>
      <c r="AF50" s="26" t="s">
        <v>194</v>
      </c>
    </row>
    <row r="51" spans="1:32" ht="43.5" x14ac:dyDescent="0.35">
      <c r="A51" s="160">
        <v>45</v>
      </c>
      <c r="B51" s="94" t="s">
        <v>35</v>
      </c>
      <c r="C51" s="95" t="s">
        <v>48</v>
      </c>
      <c r="D51" s="95" t="s">
        <v>193</v>
      </c>
      <c r="E51" s="96" t="s">
        <v>159</v>
      </c>
      <c r="F51" s="93">
        <v>1</v>
      </c>
      <c r="G51" s="94" t="s">
        <v>4</v>
      </c>
      <c r="H51" s="122">
        <v>85680</v>
      </c>
      <c r="I51" s="106">
        <v>89250</v>
      </c>
      <c r="J51" s="107">
        <v>154854.70000000001</v>
      </c>
      <c r="K51" s="88"/>
      <c r="L51" s="98"/>
      <c r="M51" s="108"/>
      <c r="N51" s="108"/>
      <c r="O51" s="108"/>
      <c r="P51" s="108"/>
      <c r="Q51" s="108"/>
      <c r="R51" s="108"/>
      <c r="S51" s="108"/>
      <c r="T51" s="108"/>
      <c r="U51" s="108"/>
      <c r="V51" s="108"/>
      <c r="W51" s="108"/>
      <c r="X51" s="28">
        <f>+MEDIAN(H51,I51)</f>
        <v>87465</v>
      </c>
      <c r="Y51" s="21">
        <f t="shared" ref="Y51:Y55" si="97">+AVERAGE(H51,I51)</f>
        <v>87465</v>
      </c>
      <c r="Z51" s="22">
        <f t="shared" ref="Z51:Z55" si="98">+STDEV(H51,I51)</f>
        <v>2524.3712088359748</v>
      </c>
      <c r="AA51" s="23">
        <f t="shared" si="81"/>
        <v>2.8861501272920309E-2</v>
      </c>
      <c r="AB51" s="1">
        <f t="shared" si="82"/>
        <v>73500</v>
      </c>
      <c r="AC51" s="24">
        <f t="shared" si="83"/>
        <v>13965</v>
      </c>
      <c r="AD51" s="1">
        <f t="shared" si="3"/>
        <v>87465</v>
      </c>
      <c r="AE51" s="59">
        <f t="shared" si="84"/>
        <v>87465</v>
      </c>
      <c r="AF51" s="26" t="s">
        <v>194</v>
      </c>
    </row>
    <row r="52" spans="1:32" ht="409.5" x14ac:dyDescent="0.35">
      <c r="A52" s="161">
        <v>46</v>
      </c>
      <c r="B52" s="94" t="s">
        <v>28</v>
      </c>
      <c r="C52" s="95" t="s">
        <v>31</v>
      </c>
      <c r="D52" s="95" t="s">
        <v>3</v>
      </c>
      <c r="E52" s="96" t="s">
        <v>134</v>
      </c>
      <c r="F52" s="93">
        <v>1</v>
      </c>
      <c r="G52" s="94" t="s">
        <v>4</v>
      </c>
      <c r="H52" s="105">
        <v>47600000</v>
      </c>
      <c r="I52" s="106">
        <v>53550000</v>
      </c>
      <c r="J52" s="107">
        <v>24844820</v>
      </c>
      <c r="K52" s="88"/>
      <c r="L52" s="98"/>
      <c r="M52" s="108"/>
      <c r="N52" s="108"/>
      <c r="O52" s="108"/>
      <c r="P52" s="108"/>
      <c r="Q52" s="108"/>
      <c r="R52" s="108"/>
      <c r="S52" s="108"/>
      <c r="T52" s="108"/>
      <c r="U52" s="108"/>
      <c r="V52" s="108"/>
      <c r="W52" s="108"/>
      <c r="X52" s="28">
        <f t="shared" ref="X52:X55" si="99">+MEDIAN(H52,I52,)</f>
        <v>47600000</v>
      </c>
      <c r="Y52" s="21">
        <f t="shared" si="97"/>
        <v>50575000</v>
      </c>
      <c r="Z52" s="22">
        <f t="shared" si="98"/>
        <v>4207285.3480599578</v>
      </c>
      <c r="AA52" s="23">
        <f t="shared" si="81"/>
        <v>8.3189033080770303E-2</v>
      </c>
      <c r="AB52" s="1">
        <f t="shared" si="82"/>
        <v>42500000</v>
      </c>
      <c r="AC52" s="24">
        <f t="shared" si="83"/>
        <v>8075000</v>
      </c>
      <c r="AD52" s="1">
        <f t="shared" si="3"/>
        <v>50575000</v>
      </c>
      <c r="AE52" s="59">
        <f t="shared" si="84"/>
        <v>50575000</v>
      </c>
      <c r="AF52" s="26" t="s">
        <v>194</v>
      </c>
    </row>
    <row r="53" spans="1:32" ht="130.5" x14ac:dyDescent="0.35">
      <c r="A53" s="160">
        <v>47</v>
      </c>
      <c r="B53" s="94" t="s">
        <v>28</v>
      </c>
      <c r="C53" s="95" t="s">
        <v>29</v>
      </c>
      <c r="D53" s="95" t="s">
        <v>3</v>
      </c>
      <c r="E53" s="96" t="s">
        <v>135</v>
      </c>
      <c r="F53" s="93">
        <v>1</v>
      </c>
      <c r="G53" s="94" t="s">
        <v>4</v>
      </c>
      <c r="H53" s="105">
        <v>3570000</v>
      </c>
      <c r="I53" s="106">
        <v>3927000</v>
      </c>
      <c r="J53" s="107">
        <v>1699082</v>
      </c>
      <c r="K53" s="88"/>
      <c r="L53" s="98"/>
      <c r="M53" s="108"/>
      <c r="N53" s="108"/>
      <c r="O53" s="108"/>
      <c r="P53" s="108"/>
      <c r="Q53" s="108"/>
      <c r="R53" s="108"/>
      <c r="S53" s="108"/>
      <c r="T53" s="108"/>
      <c r="U53" s="108"/>
      <c r="V53" s="108"/>
      <c r="W53" s="108"/>
      <c r="X53" s="28">
        <f t="shared" si="99"/>
        <v>3570000</v>
      </c>
      <c r="Y53" s="21">
        <f t="shared" si="97"/>
        <v>3748500</v>
      </c>
      <c r="Z53" s="22">
        <f t="shared" si="98"/>
        <v>252437.12088359747</v>
      </c>
      <c r="AA53" s="23">
        <f t="shared" si="81"/>
        <v>6.7343502970147379E-2</v>
      </c>
      <c r="AB53" s="1">
        <f t="shared" si="82"/>
        <v>3150000</v>
      </c>
      <c r="AC53" s="24">
        <f t="shared" si="83"/>
        <v>598500</v>
      </c>
      <c r="AD53" s="1">
        <f t="shared" si="3"/>
        <v>3748500</v>
      </c>
      <c r="AE53" s="59">
        <f t="shared" si="84"/>
        <v>3748500</v>
      </c>
      <c r="AF53" s="26" t="s">
        <v>208</v>
      </c>
    </row>
    <row r="54" spans="1:32" ht="101.5" x14ac:dyDescent="0.35">
      <c r="A54" s="161">
        <v>48</v>
      </c>
      <c r="B54" s="94" t="s">
        <v>28</v>
      </c>
      <c r="C54" s="95" t="s">
        <v>30</v>
      </c>
      <c r="D54" s="95" t="s">
        <v>3</v>
      </c>
      <c r="E54" s="96" t="s">
        <v>136</v>
      </c>
      <c r="F54" s="93">
        <v>1</v>
      </c>
      <c r="G54" s="94" t="s">
        <v>4</v>
      </c>
      <c r="H54" s="105">
        <v>3570000</v>
      </c>
      <c r="I54" s="106">
        <v>3927000</v>
      </c>
      <c r="J54" s="107">
        <v>50880.83</v>
      </c>
      <c r="K54" s="88"/>
      <c r="L54" s="98"/>
      <c r="M54" s="108"/>
      <c r="N54" s="108"/>
      <c r="O54" s="108"/>
      <c r="P54" s="108"/>
      <c r="Q54" s="108"/>
      <c r="R54" s="108"/>
      <c r="S54" s="108"/>
      <c r="T54" s="108"/>
      <c r="U54" s="108"/>
      <c r="V54" s="108"/>
      <c r="W54" s="108"/>
      <c r="X54" s="28">
        <f t="shared" si="99"/>
        <v>3570000</v>
      </c>
      <c r="Y54" s="21">
        <f t="shared" si="97"/>
        <v>3748500</v>
      </c>
      <c r="Z54" s="22">
        <f t="shared" si="98"/>
        <v>252437.12088359747</v>
      </c>
      <c r="AA54" s="23">
        <f t="shared" si="81"/>
        <v>6.7343502970147379E-2</v>
      </c>
      <c r="AB54" s="1">
        <f t="shared" si="82"/>
        <v>3150000</v>
      </c>
      <c r="AC54" s="24">
        <f t="shared" si="83"/>
        <v>598500</v>
      </c>
      <c r="AD54" s="1">
        <f t="shared" si="3"/>
        <v>3748500</v>
      </c>
      <c r="AE54" s="59">
        <f t="shared" si="84"/>
        <v>3748500</v>
      </c>
      <c r="AF54" s="26" t="s">
        <v>208</v>
      </c>
    </row>
    <row r="55" spans="1:32" ht="130.5" x14ac:dyDescent="0.35">
      <c r="A55" s="160">
        <v>49</v>
      </c>
      <c r="B55" s="94" t="s">
        <v>32</v>
      </c>
      <c r="C55" s="95" t="s">
        <v>105</v>
      </c>
      <c r="D55" s="95" t="s">
        <v>5</v>
      </c>
      <c r="E55" s="96" t="s">
        <v>137</v>
      </c>
      <c r="F55" s="93">
        <v>5</v>
      </c>
      <c r="G55" s="94" t="s">
        <v>4</v>
      </c>
      <c r="H55" s="118">
        <v>178500</v>
      </c>
      <c r="I55" s="106">
        <v>190400</v>
      </c>
      <c r="J55" s="107">
        <v>45265.22</v>
      </c>
      <c r="K55" s="88"/>
      <c r="L55" s="98"/>
      <c r="M55" s="108"/>
      <c r="N55" s="108"/>
      <c r="O55" s="108"/>
      <c r="P55" s="108"/>
      <c r="Q55" s="108"/>
      <c r="R55" s="108"/>
      <c r="S55" s="108"/>
      <c r="T55" s="108"/>
      <c r="U55" s="108"/>
      <c r="V55" s="108"/>
      <c r="W55" s="108"/>
      <c r="X55" s="28">
        <f t="shared" si="99"/>
        <v>178500</v>
      </c>
      <c r="Y55" s="21">
        <f t="shared" si="97"/>
        <v>184450</v>
      </c>
      <c r="Z55" s="22">
        <f t="shared" si="98"/>
        <v>8414.5706961199157</v>
      </c>
      <c r="AA55" s="23">
        <f t="shared" si="81"/>
        <v>4.5619792334615973E-2</v>
      </c>
      <c r="AB55" s="1">
        <f t="shared" si="82"/>
        <v>155000</v>
      </c>
      <c r="AC55" s="24">
        <f t="shared" si="83"/>
        <v>29450</v>
      </c>
      <c r="AD55" s="1">
        <f t="shared" si="3"/>
        <v>184450</v>
      </c>
      <c r="AE55" s="59">
        <f t="shared" si="84"/>
        <v>922250</v>
      </c>
      <c r="AF55" s="26" t="s">
        <v>208</v>
      </c>
    </row>
    <row r="56" spans="1:32" ht="87" x14ac:dyDescent="0.35">
      <c r="A56" s="161">
        <v>50</v>
      </c>
      <c r="B56" s="94" t="s">
        <v>32</v>
      </c>
      <c r="C56" s="95" t="s">
        <v>33</v>
      </c>
      <c r="D56" s="95" t="s">
        <v>3</v>
      </c>
      <c r="E56" s="96" t="s">
        <v>138</v>
      </c>
      <c r="F56" s="93">
        <v>5</v>
      </c>
      <c r="G56" s="94" t="s">
        <v>4</v>
      </c>
      <c r="H56" s="86"/>
      <c r="I56" s="87"/>
      <c r="J56" s="88"/>
      <c r="K56" s="88"/>
      <c r="L56" s="99">
        <v>7140</v>
      </c>
      <c r="M56" s="99">
        <v>5900</v>
      </c>
      <c r="N56" s="42">
        <v>7000.0000000000009</v>
      </c>
      <c r="O56" s="123"/>
      <c r="P56" s="123"/>
      <c r="Q56" s="123"/>
      <c r="R56" s="123"/>
      <c r="S56" s="123"/>
      <c r="T56" s="123"/>
      <c r="U56" s="123"/>
      <c r="V56" s="123"/>
      <c r="W56" s="123"/>
      <c r="X56" s="28">
        <f>+MEDIAN(L56,M56,N56)</f>
        <v>7000.0000000000009</v>
      </c>
      <c r="Y56" s="21">
        <f>+AVERAGE(L56,M56,N56)</f>
        <v>6680</v>
      </c>
      <c r="Z56" s="22">
        <f>+STDEV(L56,M56,N56)</f>
        <v>679.11707385398597</v>
      </c>
      <c r="AA56" s="23">
        <f t="shared" si="81"/>
        <v>0.10166423261287215</v>
      </c>
      <c r="AB56" s="1">
        <f t="shared" si="82"/>
        <v>5613.4453781512611</v>
      </c>
      <c r="AC56" s="24">
        <f t="shared" si="83"/>
        <v>1066.5546218487395</v>
      </c>
      <c r="AD56" s="1">
        <f t="shared" si="3"/>
        <v>6680</v>
      </c>
      <c r="AE56" s="59">
        <f t="shared" si="84"/>
        <v>33400</v>
      </c>
      <c r="AF56" s="26" t="s">
        <v>208</v>
      </c>
    </row>
    <row r="57" spans="1:32" ht="29" x14ac:dyDescent="0.35">
      <c r="A57" s="160">
        <v>51</v>
      </c>
      <c r="B57" s="94" t="s">
        <v>32</v>
      </c>
      <c r="C57" s="124" t="s">
        <v>34</v>
      </c>
      <c r="D57" s="95" t="s">
        <v>3</v>
      </c>
      <c r="E57" s="96" t="s">
        <v>139</v>
      </c>
      <c r="F57" s="97">
        <v>5</v>
      </c>
      <c r="G57" s="94" t="s">
        <v>9</v>
      </c>
      <c r="H57" s="86"/>
      <c r="I57" s="87"/>
      <c r="J57" s="88"/>
      <c r="K57" s="88"/>
      <c r="L57" s="99">
        <v>47362</v>
      </c>
      <c r="M57" s="117"/>
      <c r="N57" s="42">
        <v>47890</v>
      </c>
      <c r="O57" s="123"/>
      <c r="P57" s="123"/>
      <c r="Q57" s="123"/>
      <c r="R57" s="123"/>
      <c r="S57" s="123"/>
      <c r="T57" s="123"/>
      <c r="U57" s="123"/>
      <c r="V57" s="123"/>
      <c r="W57" s="123"/>
      <c r="X57" s="28">
        <f>+MEDIAN(L57,N57)</f>
        <v>47626</v>
      </c>
      <c r="Y57" s="21">
        <f>+AVERAGE(L57,N57)</f>
        <v>47626</v>
      </c>
      <c r="Z57" s="22">
        <f>+STDEV(L57,N57)</f>
        <v>373.3523804664971</v>
      </c>
      <c r="AA57" s="23">
        <f t="shared" si="81"/>
        <v>7.8392554584994986E-3</v>
      </c>
      <c r="AB57" s="1">
        <f t="shared" si="82"/>
        <v>40021.848739495799</v>
      </c>
      <c r="AC57" s="24">
        <f t="shared" si="83"/>
        <v>7604.1512605042017</v>
      </c>
      <c r="AD57" s="1">
        <f t="shared" si="3"/>
        <v>47626</v>
      </c>
      <c r="AE57" s="59">
        <f t="shared" si="84"/>
        <v>238130</v>
      </c>
      <c r="AF57" s="29" t="s">
        <v>208</v>
      </c>
    </row>
    <row r="58" spans="1:32" ht="319" x14ac:dyDescent="0.35">
      <c r="A58" s="161">
        <v>52</v>
      </c>
      <c r="B58" s="94" t="s">
        <v>21</v>
      </c>
      <c r="C58" s="95" t="s">
        <v>22</v>
      </c>
      <c r="D58" s="95" t="s">
        <v>3</v>
      </c>
      <c r="E58" s="96" t="s">
        <v>128</v>
      </c>
      <c r="F58" s="93">
        <v>1</v>
      </c>
      <c r="G58" s="94" t="s">
        <v>4</v>
      </c>
      <c r="H58" s="86"/>
      <c r="I58" s="87"/>
      <c r="J58" s="88"/>
      <c r="K58" s="99">
        <v>959000</v>
      </c>
      <c r="L58" s="98"/>
      <c r="M58" s="99">
        <v>959000</v>
      </c>
      <c r="N58" s="117">
        <f>+MEDIAN(K58,M58)</f>
        <v>959000</v>
      </c>
      <c r="O58" s="117"/>
      <c r="P58" s="117"/>
      <c r="Q58" s="117"/>
      <c r="R58" s="117"/>
      <c r="S58" s="117"/>
      <c r="T58" s="117"/>
      <c r="U58" s="117"/>
      <c r="V58" s="117"/>
      <c r="W58" s="117"/>
      <c r="X58" s="28">
        <f>+AVERAGE(K58,M58,N58)</f>
        <v>959000</v>
      </c>
      <c r="Y58" s="21">
        <f>+AVERAGE(K58,M58,N58)</f>
        <v>959000</v>
      </c>
      <c r="Z58" s="22">
        <f>+STDEV(K58,M58,N58)</f>
        <v>0</v>
      </c>
      <c r="AA58" s="23">
        <f t="shared" si="81"/>
        <v>0</v>
      </c>
      <c r="AB58" s="1">
        <f t="shared" si="82"/>
        <v>805882.3529411765</v>
      </c>
      <c r="AC58" s="24">
        <f t="shared" si="83"/>
        <v>153117.64705882352</v>
      </c>
      <c r="AD58" s="1">
        <f t="shared" si="3"/>
        <v>959000</v>
      </c>
      <c r="AE58" s="59">
        <f t="shared" si="84"/>
        <v>959000</v>
      </c>
      <c r="AF58" s="29" t="s">
        <v>208</v>
      </c>
    </row>
    <row r="59" spans="1:32" ht="232" x14ac:dyDescent="0.35">
      <c r="A59" s="160">
        <v>53</v>
      </c>
      <c r="B59" s="94" t="s">
        <v>21</v>
      </c>
      <c r="C59" s="95" t="s">
        <v>23</v>
      </c>
      <c r="D59" s="95" t="s">
        <v>24</v>
      </c>
      <c r="E59" s="96" t="s">
        <v>129</v>
      </c>
      <c r="F59" s="93">
        <v>4</v>
      </c>
      <c r="G59" s="94" t="s">
        <v>4</v>
      </c>
      <c r="H59" s="86"/>
      <c r="I59" s="87"/>
      <c r="J59" s="88"/>
      <c r="K59" s="99">
        <v>96600.000000000015</v>
      </c>
      <c r="L59" s="98"/>
      <c r="M59" s="99">
        <v>96600.000000000015</v>
      </c>
      <c r="N59" s="117"/>
      <c r="O59" s="117"/>
      <c r="P59" s="117"/>
      <c r="Q59" s="117"/>
      <c r="R59" s="117"/>
      <c r="S59" s="117"/>
      <c r="T59" s="117"/>
      <c r="U59" s="117"/>
      <c r="V59" s="117"/>
      <c r="W59" s="117"/>
      <c r="X59" s="28">
        <f>+MEDIAN(K59,M59)</f>
        <v>96600.000000000015</v>
      </c>
      <c r="Y59" s="21">
        <f>+AVERAGE(K59,M59)</f>
        <v>96600.000000000015</v>
      </c>
      <c r="Z59" s="22">
        <f>+STDEV(K59,M59)</f>
        <v>0</v>
      </c>
      <c r="AA59" s="23">
        <f t="shared" si="81"/>
        <v>0</v>
      </c>
      <c r="AB59" s="1">
        <f t="shared" ref="AB59:AB75" si="100">AD59/1.19</f>
        <v>81176.470588235301</v>
      </c>
      <c r="AC59" s="24">
        <f t="shared" ref="AC59:AC75" si="101">AB59*19%</f>
        <v>15423.529411764708</v>
      </c>
      <c r="AD59" s="1">
        <f t="shared" si="3"/>
        <v>96600</v>
      </c>
      <c r="AE59" s="59">
        <f t="shared" ref="AE59:AE75" si="102">+AD59*F59</f>
        <v>386400</v>
      </c>
      <c r="AF59" s="29" t="s">
        <v>208</v>
      </c>
    </row>
    <row r="60" spans="1:32" ht="72.5" x14ac:dyDescent="0.35">
      <c r="A60" s="161">
        <v>54</v>
      </c>
      <c r="B60" s="94" t="s">
        <v>21</v>
      </c>
      <c r="C60" s="95" t="s">
        <v>26</v>
      </c>
      <c r="D60" s="95" t="s">
        <v>3</v>
      </c>
      <c r="E60" s="96" t="s">
        <v>130</v>
      </c>
      <c r="F60" s="93">
        <v>11</v>
      </c>
      <c r="G60" s="94" t="s">
        <v>4</v>
      </c>
      <c r="H60" s="86"/>
      <c r="I60" s="87"/>
      <c r="J60" s="88"/>
      <c r="K60" s="99">
        <v>25000</v>
      </c>
      <c r="L60" s="98"/>
      <c r="M60" s="99">
        <v>25000</v>
      </c>
      <c r="N60" s="117"/>
      <c r="O60" s="117"/>
      <c r="P60" s="117"/>
      <c r="Q60" s="117"/>
      <c r="R60" s="117"/>
      <c r="S60" s="117"/>
      <c r="T60" s="117"/>
      <c r="U60" s="117"/>
      <c r="V60" s="117"/>
      <c r="W60" s="117"/>
      <c r="X60" s="28">
        <f t="shared" ref="X60:X62" si="103">+MEDIAN(K60,M60)</f>
        <v>25000</v>
      </c>
      <c r="Y60" s="21">
        <f t="shared" ref="Y60:Y62" si="104">+AVERAGE(K60,M60)</f>
        <v>25000</v>
      </c>
      <c r="Z60" s="22">
        <f t="shared" ref="Z60:Z61" si="105">+STDEV(K60,M60)</f>
        <v>0</v>
      </c>
      <c r="AA60" s="23">
        <f t="shared" ref="AA60:AA61" si="106">+Z60/Y60</f>
        <v>0</v>
      </c>
      <c r="AB60" s="1">
        <f t="shared" si="100"/>
        <v>21008.403361344539</v>
      </c>
      <c r="AC60" s="24">
        <f t="shared" si="101"/>
        <v>3991.5966386554624</v>
      </c>
      <c r="AD60" s="1">
        <f t="shared" si="3"/>
        <v>25000</v>
      </c>
      <c r="AE60" s="59">
        <f t="shared" si="102"/>
        <v>275000</v>
      </c>
      <c r="AF60" s="29" t="s">
        <v>208</v>
      </c>
    </row>
    <row r="61" spans="1:32" ht="43.5" x14ac:dyDescent="0.35">
      <c r="A61" s="160">
        <v>55</v>
      </c>
      <c r="B61" s="94" t="s">
        <v>21</v>
      </c>
      <c r="C61" s="95" t="s">
        <v>27</v>
      </c>
      <c r="D61" s="95" t="s">
        <v>24</v>
      </c>
      <c r="E61" s="96" t="s">
        <v>131</v>
      </c>
      <c r="F61" s="93">
        <v>5</v>
      </c>
      <c r="G61" s="94" t="s">
        <v>4</v>
      </c>
      <c r="H61" s="86"/>
      <c r="I61" s="87"/>
      <c r="J61" s="88"/>
      <c r="K61" s="99">
        <v>49700</v>
      </c>
      <c r="L61" s="98"/>
      <c r="M61" s="99">
        <v>49700</v>
      </c>
      <c r="N61" s="117"/>
      <c r="O61" s="117"/>
      <c r="P61" s="117"/>
      <c r="Q61" s="117"/>
      <c r="R61" s="117"/>
      <c r="S61" s="117"/>
      <c r="T61" s="117"/>
      <c r="U61" s="117"/>
      <c r="V61" s="117"/>
      <c r="W61" s="117"/>
      <c r="X61" s="28">
        <f t="shared" si="103"/>
        <v>49700</v>
      </c>
      <c r="Y61" s="21">
        <f t="shared" si="104"/>
        <v>49700</v>
      </c>
      <c r="Z61" s="22">
        <f t="shared" si="105"/>
        <v>0</v>
      </c>
      <c r="AA61" s="23">
        <f t="shared" si="106"/>
        <v>0</v>
      </c>
      <c r="AB61" s="1">
        <f t="shared" si="100"/>
        <v>41764.705882352944</v>
      </c>
      <c r="AC61" s="24">
        <f t="shared" si="101"/>
        <v>7935.2941176470595</v>
      </c>
      <c r="AD61" s="1">
        <f t="shared" si="3"/>
        <v>49700</v>
      </c>
      <c r="AE61" s="59">
        <f t="shared" si="102"/>
        <v>248500</v>
      </c>
      <c r="AF61" s="29" t="s">
        <v>208</v>
      </c>
    </row>
    <row r="62" spans="1:32" ht="391.5" x14ac:dyDescent="0.35">
      <c r="A62" s="161">
        <v>56</v>
      </c>
      <c r="B62" s="94" t="s">
        <v>21</v>
      </c>
      <c r="C62" s="95" t="s">
        <v>106</v>
      </c>
      <c r="D62" s="95" t="s">
        <v>3</v>
      </c>
      <c r="E62" s="96" t="s">
        <v>132</v>
      </c>
      <c r="F62" s="93">
        <v>1</v>
      </c>
      <c r="G62" s="94" t="s">
        <v>4</v>
      </c>
      <c r="H62" s="86"/>
      <c r="I62" s="87"/>
      <c r="J62" s="88"/>
      <c r="K62" s="99">
        <v>485169</v>
      </c>
      <c r="L62" s="98"/>
      <c r="M62" s="99">
        <v>485169</v>
      </c>
      <c r="N62" s="117"/>
      <c r="O62" s="117"/>
      <c r="P62" s="117"/>
      <c r="Q62" s="117"/>
      <c r="R62" s="117"/>
      <c r="S62" s="117"/>
      <c r="T62" s="117"/>
      <c r="U62" s="117"/>
      <c r="V62" s="117"/>
      <c r="W62" s="117"/>
      <c r="X62" s="28">
        <f t="shared" si="103"/>
        <v>485169</v>
      </c>
      <c r="Y62" s="21">
        <f t="shared" si="104"/>
        <v>485169</v>
      </c>
      <c r="Z62" s="22">
        <f t="shared" ref="Z62" si="107">+STDEV(K62,M62)</f>
        <v>0</v>
      </c>
      <c r="AA62" s="23">
        <f t="shared" ref="AA62:AA64" si="108">+Z62/Y62</f>
        <v>0</v>
      </c>
      <c r="AB62" s="1">
        <f t="shared" si="100"/>
        <v>407705.04201680672</v>
      </c>
      <c r="AC62" s="24">
        <f t="shared" si="101"/>
        <v>77463.957983193279</v>
      </c>
      <c r="AD62" s="1">
        <f t="shared" si="3"/>
        <v>485169</v>
      </c>
      <c r="AE62" s="59">
        <f t="shared" si="102"/>
        <v>485169</v>
      </c>
      <c r="AF62" s="29" t="s">
        <v>208</v>
      </c>
    </row>
    <row r="63" spans="1:32" ht="101.5" x14ac:dyDescent="0.35">
      <c r="A63" s="160">
        <v>57</v>
      </c>
      <c r="B63" s="94" t="s">
        <v>21</v>
      </c>
      <c r="C63" s="95" t="s">
        <v>107</v>
      </c>
      <c r="D63" s="95" t="s">
        <v>90</v>
      </c>
      <c r="E63" s="96" t="s">
        <v>133</v>
      </c>
      <c r="F63" s="93">
        <v>30</v>
      </c>
      <c r="G63" s="94" t="s">
        <v>4</v>
      </c>
      <c r="H63" s="86"/>
      <c r="I63" s="87"/>
      <c r="J63" s="88"/>
      <c r="K63" s="99">
        <v>45900</v>
      </c>
      <c r="L63" s="98"/>
      <c r="M63" s="108"/>
      <c r="N63" s="108"/>
      <c r="O63" s="108"/>
      <c r="P63" s="108"/>
      <c r="Q63" s="108"/>
      <c r="R63" s="108"/>
      <c r="S63" s="117">
        <v>45220</v>
      </c>
      <c r="T63" s="108"/>
      <c r="U63" s="108"/>
      <c r="V63" s="108"/>
      <c r="W63" s="108"/>
      <c r="X63" s="28">
        <f>+MEDIAN(K63,S63)</f>
        <v>45560</v>
      </c>
      <c r="Y63" s="21">
        <f>+AVERAGE(K63,S63)</f>
        <v>45560</v>
      </c>
      <c r="Z63" s="22">
        <f>+STDEV(K63,S63)</f>
        <v>480.83261120685233</v>
      </c>
      <c r="AA63" s="23">
        <f t="shared" ref="AA63" si="109">+Z63/Y63</f>
        <v>1.0553832555023098E-2</v>
      </c>
      <c r="AB63" s="1">
        <f t="shared" ref="AB63" si="110">AD63/1.19</f>
        <v>38285.71428571429</v>
      </c>
      <c r="AC63" s="24">
        <f t="shared" ref="AC63" si="111">AB63*19%</f>
        <v>7274.2857142857156</v>
      </c>
      <c r="AD63" s="1">
        <f t="shared" si="3"/>
        <v>45560</v>
      </c>
      <c r="AE63" s="59">
        <f t="shared" ref="AE63" si="112">+AD63*F63</f>
        <v>1366800</v>
      </c>
      <c r="AF63" s="29" t="s">
        <v>208</v>
      </c>
    </row>
    <row r="64" spans="1:32" ht="116" x14ac:dyDescent="0.35">
      <c r="A64" s="161">
        <v>58</v>
      </c>
      <c r="B64" s="94" t="s">
        <v>13</v>
      </c>
      <c r="C64" s="95" t="s">
        <v>19</v>
      </c>
      <c r="D64" s="95" t="s">
        <v>88</v>
      </c>
      <c r="E64" s="96" t="s">
        <v>304</v>
      </c>
      <c r="F64" s="93">
        <v>1</v>
      </c>
      <c r="G64" s="94" t="s">
        <v>4</v>
      </c>
      <c r="H64" s="86"/>
      <c r="I64" s="87"/>
      <c r="J64" s="88"/>
      <c r="K64" s="88"/>
      <c r="L64" s="99">
        <v>3275237</v>
      </c>
      <c r="M64" s="99">
        <v>2950000.0000000005</v>
      </c>
      <c r="N64" s="42">
        <v>2750000.0000000005</v>
      </c>
      <c r="O64" s="123"/>
      <c r="P64" s="123"/>
      <c r="Q64" s="123"/>
      <c r="R64" s="123"/>
      <c r="S64" s="123"/>
      <c r="T64" s="123"/>
      <c r="U64" s="123"/>
      <c r="V64" s="123"/>
      <c r="W64" s="123"/>
      <c r="X64" s="28">
        <f>+MEDIAN(M64,N64)</f>
        <v>2850000.0000000005</v>
      </c>
      <c r="Y64" s="21">
        <f>+AVERAGE(M64,N64)</f>
        <v>2850000.0000000005</v>
      </c>
      <c r="Z64" s="22">
        <f>+STDEV(M64,N64)</f>
        <v>141421.35623730952</v>
      </c>
      <c r="AA64" s="23">
        <f t="shared" si="108"/>
        <v>4.9621528504319119E-2</v>
      </c>
      <c r="AB64" s="1">
        <f t="shared" si="100"/>
        <v>2394957.9831932774</v>
      </c>
      <c r="AC64" s="24">
        <f t="shared" si="101"/>
        <v>455042.01680672274</v>
      </c>
      <c r="AD64" s="1">
        <f t="shared" si="3"/>
        <v>2850000</v>
      </c>
      <c r="AE64" s="59">
        <f t="shared" si="102"/>
        <v>2850000</v>
      </c>
      <c r="AF64" s="29" t="s">
        <v>208</v>
      </c>
    </row>
    <row r="65" spans="1:32" ht="43.5" x14ac:dyDescent="0.35">
      <c r="A65" s="160">
        <v>59</v>
      </c>
      <c r="B65" s="94" t="s">
        <v>13</v>
      </c>
      <c r="C65" s="95" t="s">
        <v>14</v>
      </c>
      <c r="D65" s="95" t="s">
        <v>3</v>
      </c>
      <c r="E65" s="96" t="s">
        <v>101</v>
      </c>
      <c r="F65" s="93">
        <v>1</v>
      </c>
      <c r="G65" s="94" t="s">
        <v>4</v>
      </c>
      <c r="H65" s="86"/>
      <c r="I65" s="87"/>
      <c r="J65" s="88"/>
      <c r="K65" s="88"/>
      <c r="L65" s="98"/>
      <c r="M65" s="99">
        <v>119900</v>
      </c>
      <c r="N65" s="42">
        <v>121900</v>
      </c>
      <c r="O65" s="123"/>
      <c r="P65" s="123"/>
      <c r="Q65" s="123"/>
      <c r="R65" s="123"/>
      <c r="S65" s="123"/>
      <c r="T65" s="123"/>
      <c r="U65" s="123"/>
      <c r="V65" s="123"/>
      <c r="W65" s="123"/>
      <c r="X65" s="28">
        <f>+MEDIAN(M65,N65)</f>
        <v>120900</v>
      </c>
      <c r="Y65" s="21">
        <f>+AVERAGE(M65,N65)</f>
        <v>120900</v>
      </c>
      <c r="Z65" s="22">
        <f>+STDEV(M65,N65)</f>
        <v>1414.2135623730951</v>
      </c>
      <c r="AA65" s="23">
        <f t="shared" ref="AA65:AA66" si="113">+Z65/Y65</f>
        <v>1.1697382649901531E-2</v>
      </c>
      <c r="AB65" s="1">
        <f t="shared" si="100"/>
        <v>101596.63865546219</v>
      </c>
      <c r="AC65" s="24">
        <f t="shared" si="101"/>
        <v>19303.361344537814</v>
      </c>
      <c r="AD65" s="1">
        <f t="shared" si="3"/>
        <v>120900</v>
      </c>
      <c r="AE65" s="59">
        <f t="shared" si="102"/>
        <v>120900</v>
      </c>
      <c r="AF65" s="29" t="s">
        <v>208</v>
      </c>
    </row>
    <row r="66" spans="1:32" ht="29" x14ac:dyDescent="0.35">
      <c r="A66" s="161">
        <v>60</v>
      </c>
      <c r="B66" s="94" t="s">
        <v>13</v>
      </c>
      <c r="C66" s="95" t="s">
        <v>14</v>
      </c>
      <c r="D66" s="95" t="s">
        <v>3</v>
      </c>
      <c r="E66" s="96" t="s">
        <v>122</v>
      </c>
      <c r="F66" s="93">
        <v>1</v>
      </c>
      <c r="G66" s="94" t="s">
        <v>4</v>
      </c>
      <c r="H66" s="86"/>
      <c r="I66" s="87"/>
      <c r="J66" s="88"/>
      <c r="K66" s="88"/>
      <c r="L66" s="99">
        <v>124950</v>
      </c>
      <c r="M66" s="99">
        <v>119900</v>
      </c>
      <c r="N66" s="42">
        <v>121900</v>
      </c>
      <c r="O66" s="123"/>
      <c r="P66" s="123"/>
      <c r="Q66" s="123"/>
      <c r="R66" s="123"/>
      <c r="S66" s="123"/>
      <c r="T66" s="123"/>
      <c r="U66" s="123"/>
      <c r="V66" s="123"/>
      <c r="W66" s="123"/>
      <c r="X66" s="28">
        <f>+MEDIAN(L66,M66,N66)</f>
        <v>121900</v>
      </c>
      <c r="Y66" s="21">
        <f>+AVERAGE(L66,M66,N66)</f>
        <v>122250</v>
      </c>
      <c r="Z66" s="22">
        <f>+STDEV(L66,M66,N66)</f>
        <v>2543.127995205904</v>
      </c>
      <c r="AA66" s="23">
        <f t="shared" si="113"/>
        <v>2.0802682987369359E-2</v>
      </c>
      <c r="AB66" s="1">
        <f t="shared" si="100"/>
        <v>102731.0924369748</v>
      </c>
      <c r="AC66" s="24">
        <f t="shared" si="101"/>
        <v>19518.907563025212</v>
      </c>
      <c r="AD66" s="1">
        <f t="shared" si="3"/>
        <v>122250</v>
      </c>
      <c r="AE66" s="59">
        <f t="shared" si="102"/>
        <v>122250</v>
      </c>
      <c r="AF66" s="29" t="s">
        <v>208</v>
      </c>
    </row>
    <row r="67" spans="1:32" ht="43.5" x14ac:dyDescent="0.35">
      <c r="A67" s="160">
        <v>61</v>
      </c>
      <c r="B67" s="94" t="s">
        <v>13</v>
      </c>
      <c r="C67" s="95" t="s">
        <v>14</v>
      </c>
      <c r="D67" s="95" t="s">
        <v>3</v>
      </c>
      <c r="E67" s="96" t="s">
        <v>102</v>
      </c>
      <c r="F67" s="93">
        <v>1</v>
      </c>
      <c r="G67" s="94" t="s">
        <v>4</v>
      </c>
      <c r="H67" s="86"/>
      <c r="I67" s="87"/>
      <c r="J67" s="88"/>
      <c r="K67" s="88"/>
      <c r="L67" s="99">
        <v>124950</v>
      </c>
      <c r="M67" s="99">
        <v>119900</v>
      </c>
      <c r="N67" s="42">
        <v>121900</v>
      </c>
      <c r="O67" s="123"/>
      <c r="P67" s="123"/>
      <c r="Q67" s="123"/>
      <c r="R67" s="123"/>
      <c r="S67" s="123"/>
      <c r="T67" s="123"/>
      <c r="U67" s="123"/>
      <c r="V67" s="123"/>
      <c r="W67" s="123"/>
      <c r="X67" s="28">
        <f t="shared" ref="X67:X70" si="114">+MEDIAN(L67,M67,N67)</f>
        <v>121900</v>
      </c>
      <c r="Y67" s="21">
        <f t="shared" ref="Y67:Y70" si="115">+AVERAGE(L67,M67,N67)</f>
        <v>122250</v>
      </c>
      <c r="Z67" s="22">
        <f t="shared" ref="Z67:Z70" si="116">+STDEV(L67,M67,N67)</f>
        <v>2543.127995205904</v>
      </c>
      <c r="AA67" s="23">
        <f t="shared" ref="AA67:AA70" si="117">+Z67/Y67</f>
        <v>2.0802682987369359E-2</v>
      </c>
      <c r="AB67" s="1">
        <f t="shared" si="100"/>
        <v>102731.0924369748</v>
      </c>
      <c r="AC67" s="24">
        <f t="shared" si="101"/>
        <v>19518.907563025212</v>
      </c>
      <c r="AD67" s="1">
        <f t="shared" si="3"/>
        <v>122250</v>
      </c>
      <c r="AE67" s="59">
        <f t="shared" si="102"/>
        <v>122250</v>
      </c>
      <c r="AF67" s="29" t="s">
        <v>208</v>
      </c>
    </row>
    <row r="68" spans="1:32" ht="43.5" x14ac:dyDescent="0.35">
      <c r="A68" s="161">
        <v>62</v>
      </c>
      <c r="B68" s="94" t="s">
        <v>13</v>
      </c>
      <c r="C68" s="95" t="s">
        <v>14</v>
      </c>
      <c r="D68" s="95" t="s">
        <v>3</v>
      </c>
      <c r="E68" s="96" t="s">
        <v>103</v>
      </c>
      <c r="F68" s="93">
        <v>1</v>
      </c>
      <c r="G68" s="94" t="s">
        <v>4</v>
      </c>
      <c r="H68" s="86"/>
      <c r="I68" s="87"/>
      <c r="J68" s="88"/>
      <c r="K68" s="88"/>
      <c r="L68" s="99">
        <v>124950</v>
      </c>
      <c r="M68" s="99">
        <v>119900</v>
      </c>
      <c r="N68" s="42">
        <v>121900</v>
      </c>
      <c r="O68" s="123"/>
      <c r="P68" s="123"/>
      <c r="Q68" s="123"/>
      <c r="R68" s="123"/>
      <c r="S68" s="123"/>
      <c r="T68" s="123"/>
      <c r="U68" s="123"/>
      <c r="V68" s="123"/>
      <c r="W68" s="123"/>
      <c r="X68" s="28">
        <f t="shared" si="114"/>
        <v>121900</v>
      </c>
      <c r="Y68" s="21">
        <f t="shared" si="115"/>
        <v>122250</v>
      </c>
      <c r="Z68" s="22">
        <f t="shared" si="116"/>
        <v>2543.127995205904</v>
      </c>
      <c r="AA68" s="23">
        <f t="shared" si="117"/>
        <v>2.0802682987369359E-2</v>
      </c>
      <c r="AB68" s="1">
        <f t="shared" si="100"/>
        <v>102731.0924369748</v>
      </c>
      <c r="AC68" s="24">
        <f t="shared" si="101"/>
        <v>19518.907563025212</v>
      </c>
      <c r="AD68" s="1">
        <f t="shared" si="3"/>
        <v>122250</v>
      </c>
      <c r="AE68" s="59">
        <f t="shared" si="102"/>
        <v>122250</v>
      </c>
      <c r="AF68" s="29" t="s">
        <v>208</v>
      </c>
    </row>
    <row r="69" spans="1:32" ht="29" x14ac:dyDescent="0.35">
      <c r="A69" s="160">
        <v>63</v>
      </c>
      <c r="B69" s="94" t="s">
        <v>13</v>
      </c>
      <c r="C69" s="95" t="s">
        <v>14</v>
      </c>
      <c r="D69" s="95" t="s">
        <v>3</v>
      </c>
      <c r="E69" s="96" t="s">
        <v>104</v>
      </c>
      <c r="F69" s="93">
        <v>1</v>
      </c>
      <c r="G69" s="94" t="s">
        <v>4</v>
      </c>
      <c r="H69" s="86"/>
      <c r="I69" s="87"/>
      <c r="J69" s="88"/>
      <c r="K69" s="88"/>
      <c r="L69" s="99">
        <v>124950</v>
      </c>
      <c r="M69" s="99">
        <v>119900</v>
      </c>
      <c r="N69" s="42">
        <v>121900</v>
      </c>
      <c r="O69" s="123"/>
      <c r="P69" s="123"/>
      <c r="Q69" s="123"/>
      <c r="R69" s="123"/>
      <c r="S69" s="123"/>
      <c r="T69" s="123"/>
      <c r="U69" s="123"/>
      <c r="V69" s="123"/>
      <c r="W69" s="123"/>
      <c r="X69" s="28">
        <f t="shared" si="114"/>
        <v>121900</v>
      </c>
      <c r="Y69" s="21">
        <f t="shared" si="115"/>
        <v>122250</v>
      </c>
      <c r="Z69" s="22">
        <f t="shared" si="116"/>
        <v>2543.127995205904</v>
      </c>
      <c r="AA69" s="23">
        <f t="shared" si="117"/>
        <v>2.0802682987369359E-2</v>
      </c>
      <c r="AB69" s="1">
        <f t="shared" si="100"/>
        <v>102731.0924369748</v>
      </c>
      <c r="AC69" s="24">
        <f t="shared" si="101"/>
        <v>19518.907563025212</v>
      </c>
      <c r="AD69" s="1">
        <f t="shared" si="3"/>
        <v>122250</v>
      </c>
      <c r="AE69" s="59">
        <f t="shared" si="102"/>
        <v>122250</v>
      </c>
      <c r="AF69" s="29" t="s">
        <v>208</v>
      </c>
    </row>
    <row r="70" spans="1:32" ht="29" x14ac:dyDescent="0.35">
      <c r="A70" s="161">
        <v>64</v>
      </c>
      <c r="B70" s="94" t="s">
        <v>13</v>
      </c>
      <c r="C70" s="95" t="s">
        <v>15</v>
      </c>
      <c r="D70" s="95" t="s">
        <v>3</v>
      </c>
      <c r="E70" s="96" t="s">
        <v>123</v>
      </c>
      <c r="F70" s="93">
        <v>2</v>
      </c>
      <c r="G70" s="94" t="s">
        <v>4</v>
      </c>
      <c r="H70" s="86"/>
      <c r="I70" s="87"/>
      <c r="J70" s="88"/>
      <c r="K70" s="88"/>
      <c r="L70" s="99">
        <v>337316.21</v>
      </c>
      <c r="M70" s="99">
        <v>240900.00000000003</v>
      </c>
      <c r="N70" s="42">
        <v>335000</v>
      </c>
      <c r="O70" s="123"/>
      <c r="P70" s="123"/>
      <c r="Q70" s="123"/>
      <c r="R70" s="123"/>
      <c r="S70" s="123"/>
      <c r="T70" s="123"/>
      <c r="U70" s="123"/>
      <c r="V70" s="123"/>
      <c r="W70" s="123"/>
      <c r="X70" s="28">
        <f t="shared" si="114"/>
        <v>335000</v>
      </c>
      <c r="Y70" s="21">
        <f t="shared" si="115"/>
        <v>304405.40333333338</v>
      </c>
      <c r="Z70" s="22">
        <f t="shared" si="116"/>
        <v>55009.484605729973</v>
      </c>
      <c r="AA70" s="23">
        <f t="shared" si="117"/>
        <v>0.18071126203201091</v>
      </c>
      <c r="AB70" s="1">
        <f t="shared" si="100"/>
        <v>281512.60504201683</v>
      </c>
      <c r="AC70" s="24">
        <f t="shared" si="101"/>
        <v>53487.394957983197</v>
      </c>
      <c r="AD70" s="1">
        <f t="shared" si="3"/>
        <v>335000</v>
      </c>
      <c r="AE70" s="59">
        <f t="shared" si="102"/>
        <v>670000</v>
      </c>
      <c r="AF70" s="29" t="s">
        <v>208</v>
      </c>
    </row>
    <row r="71" spans="1:32" ht="72.5" x14ac:dyDescent="0.35">
      <c r="A71" s="160">
        <v>65</v>
      </c>
      <c r="B71" s="94" t="s">
        <v>13</v>
      </c>
      <c r="C71" s="95" t="s">
        <v>16</v>
      </c>
      <c r="D71" s="95" t="s">
        <v>5</v>
      </c>
      <c r="E71" s="96" t="s">
        <v>124</v>
      </c>
      <c r="F71" s="93">
        <v>1</v>
      </c>
      <c r="G71" s="94" t="s">
        <v>4</v>
      </c>
      <c r="H71" s="86"/>
      <c r="I71" s="87"/>
      <c r="J71" s="88"/>
      <c r="K71" s="88"/>
      <c r="L71" s="99">
        <v>953473.22</v>
      </c>
      <c r="M71" s="117"/>
      <c r="N71" s="42">
        <v>956000.00000000012</v>
      </c>
      <c r="O71" s="123"/>
      <c r="P71" s="123"/>
      <c r="Q71" s="123"/>
      <c r="R71" s="123"/>
      <c r="S71" s="123"/>
      <c r="T71" s="123"/>
      <c r="U71" s="123"/>
      <c r="V71" s="123"/>
      <c r="W71" s="123"/>
      <c r="X71" s="28">
        <f t="shared" ref="X71:X73" si="118">+MEDIAN(L71,N71)</f>
        <v>954736.6100000001</v>
      </c>
      <c r="Y71" s="21">
        <f t="shared" ref="Y71:Y73" si="119">+AVERAGE(L71,N71)</f>
        <v>954736.6100000001</v>
      </c>
      <c r="Z71" s="22">
        <f t="shared" ref="Z71:Z73" si="120">+STDEV(L71,N71)</f>
        <v>1786.7032725666465</v>
      </c>
      <c r="AA71" s="23">
        <f t="shared" ref="AA71:AA74" si="121">+Z71/Y71</f>
        <v>1.8714096158590236E-3</v>
      </c>
      <c r="AB71" s="1">
        <f t="shared" si="100"/>
        <v>802300</v>
      </c>
      <c r="AC71" s="24">
        <f t="shared" si="101"/>
        <v>152437</v>
      </c>
      <c r="AD71" s="1">
        <f t="shared" si="3"/>
        <v>954737</v>
      </c>
      <c r="AE71" s="59">
        <f t="shared" si="102"/>
        <v>954737</v>
      </c>
      <c r="AF71" s="29" t="s">
        <v>208</v>
      </c>
    </row>
    <row r="72" spans="1:32" ht="58" x14ac:dyDescent="0.35">
      <c r="A72" s="161">
        <v>66</v>
      </c>
      <c r="B72" s="94" t="s">
        <v>13</v>
      </c>
      <c r="C72" s="95" t="s">
        <v>17</v>
      </c>
      <c r="D72" s="95" t="s">
        <v>5</v>
      </c>
      <c r="E72" s="96" t="s">
        <v>125</v>
      </c>
      <c r="F72" s="93">
        <v>1</v>
      </c>
      <c r="G72" s="94" t="s">
        <v>4</v>
      </c>
      <c r="H72" s="86"/>
      <c r="I72" s="87"/>
      <c r="J72" s="88"/>
      <c r="K72" s="88"/>
      <c r="L72" s="99">
        <v>2804830</v>
      </c>
      <c r="M72" s="117"/>
      <c r="N72" s="42">
        <v>2880000</v>
      </c>
      <c r="O72" s="123"/>
      <c r="P72" s="123"/>
      <c r="Q72" s="123"/>
      <c r="R72" s="123"/>
      <c r="S72" s="123"/>
      <c r="T72" s="123"/>
      <c r="U72" s="123"/>
      <c r="V72" s="123"/>
      <c r="W72" s="123"/>
      <c r="X72" s="28">
        <f t="shared" si="118"/>
        <v>2842415</v>
      </c>
      <c r="Y72" s="21">
        <f t="shared" si="119"/>
        <v>2842415</v>
      </c>
      <c r="Z72" s="22">
        <f t="shared" si="120"/>
        <v>53153.216741792778</v>
      </c>
      <c r="AA72" s="23">
        <f t="shared" si="121"/>
        <v>1.8700019786622564E-2</v>
      </c>
      <c r="AB72" s="1">
        <f t="shared" si="100"/>
        <v>2388584.0336134457</v>
      </c>
      <c r="AC72" s="24">
        <f t="shared" si="101"/>
        <v>453830.9663865547</v>
      </c>
      <c r="AD72" s="1">
        <f t="shared" si="3"/>
        <v>2842415</v>
      </c>
      <c r="AE72" s="59">
        <f t="shared" si="102"/>
        <v>2842415</v>
      </c>
      <c r="AF72" s="29" t="s">
        <v>208</v>
      </c>
    </row>
    <row r="73" spans="1:32" ht="72.5" x14ac:dyDescent="0.35">
      <c r="A73" s="160">
        <v>67</v>
      </c>
      <c r="B73" s="94" t="s">
        <v>13</v>
      </c>
      <c r="C73" s="95" t="s">
        <v>18</v>
      </c>
      <c r="D73" s="95" t="s">
        <v>5</v>
      </c>
      <c r="E73" s="96" t="s">
        <v>126</v>
      </c>
      <c r="F73" s="125">
        <v>1</v>
      </c>
      <c r="G73" s="126" t="s">
        <v>4</v>
      </c>
      <c r="H73" s="127"/>
      <c r="I73" s="128"/>
      <c r="J73" s="129"/>
      <c r="K73" s="129"/>
      <c r="L73" s="130">
        <v>365053.92</v>
      </c>
      <c r="M73" s="131"/>
      <c r="N73" s="46">
        <v>360000</v>
      </c>
      <c r="O73" s="65"/>
      <c r="P73" s="65"/>
      <c r="Q73" s="65"/>
      <c r="R73" s="65"/>
      <c r="S73" s="65"/>
      <c r="T73" s="123"/>
      <c r="U73" s="123"/>
      <c r="V73" s="123"/>
      <c r="W73" s="123"/>
      <c r="X73" s="28">
        <f t="shared" si="118"/>
        <v>362526.95999999996</v>
      </c>
      <c r="Y73" s="21">
        <f t="shared" si="119"/>
        <v>362526.95999999996</v>
      </c>
      <c r="Z73" s="22">
        <f t="shared" si="120"/>
        <v>3573.6611035743049</v>
      </c>
      <c r="AA73" s="23">
        <f t="shared" si="121"/>
        <v>9.8576423214822573E-3</v>
      </c>
      <c r="AB73" s="1">
        <f t="shared" si="100"/>
        <v>304644.53781512607</v>
      </c>
      <c r="AC73" s="24">
        <f t="shared" si="101"/>
        <v>57882.462184873955</v>
      </c>
      <c r="AD73" s="1">
        <f t="shared" si="3"/>
        <v>362527</v>
      </c>
      <c r="AE73" s="59">
        <f t="shared" si="102"/>
        <v>362527</v>
      </c>
      <c r="AF73" s="29" t="s">
        <v>208</v>
      </c>
    </row>
    <row r="74" spans="1:32" ht="203" x14ac:dyDescent="0.35">
      <c r="A74" s="161">
        <v>68</v>
      </c>
      <c r="B74" s="94" t="s">
        <v>13</v>
      </c>
      <c r="C74" s="95" t="s">
        <v>20</v>
      </c>
      <c r="D74" s="95" t="s">
        <v>3</v>
      </c>
      <c r="E74" s="96" t="s">
        <v>127</v>
      </c>
      <c r="F74" s="43">
        <v>2</v>
      </c>
      <c r="G74" s="66" t="s">
        <v>10</v>
      </c>
      <c r="H74" s="98"/>
      <c r="I74" s="98"/>
      <c r="J74" s="98"/>
      <c r="K74" s="98"/>
      <c r="L74" s="99">
        <v>54809.020000000004</v>
      </c>
      <c r="M74" s="99">
        <v>62000</v>
      </c>
      <c r="N74" s="42">
        <v>56000.000000000007</v>
      </c>
      <c r="O74" s="42"/>
      <c r="P74" s="42"/>
      <c r="Q74" s="42"/>
      <c r="R74" s="42"/>
      <c r="S74" s="42"/>
      <c r="T74" s="123"/>
      <c r="U74" s="123"/>
      <c r="V74" s="123"/>
      <c r="W74" s="123"/>
      <c r="X74" s="28">
        <f>+MEDIAN(M74,N74)</f>
        <v>59000</v>
      </c>
      <c r="Y74" s="21">
        <f>+AVERAGE(M74,N74)</f>
        <v>59000</v>
      </c>
      <c r="Z74" s="22">
        <f>+STDEV(M74,N74)</f>
        <v>4242.6406871192803</v>
      </c>
      <c r="AA74" s="23">
        <f t="shared" si="121"/>
        <v>7.1909164188462382E-2</v>
      </c>
      <c r="AB74" s="1">
        <f t="shared" si="100"/>
        <v>49579.831932773108</v>
      </c>
      <c r="AC74" s="24">
        <f t="shared" si="101"/>
        <v>9420.1680672268903</v>
      </c>
      <c r="AD74" s="1">
        <f t="shared" si="3"/>
        <v>59000</v>
      </c>
      <c r="AE74" s="59">
        <f t="shared" si="102"/>
        <v>118000</v>
      </c>
      <c r="AF74" s="29" t="s">
        <v>208</v>
      </c>
    </row>
    <row r="75" spans="1:32" ht="217.5" x14ac:dyDescent="0.35">
      <c r="A75" s="160">
        <v>69</v>
      </c>
      <c r="B75" s="94" t="s">
        <v>6</v>
      </c>
      <c r="C75" s="95" t="s">
        <v>7</v>
      </c>
      <c r="D75" s="95" t="s">
        <v>8</v>
      </c>
      <c r="E75" s="132" t="s">
        <v>116</v>
      </c>
      <c r="F75" s="82">
        <v>60</v>
      </c>
      <c r="G75" s="83" t="s">
        <v>4</v>
      </c>
      <c r="H75" s="86"/>
      <c r="I75" s="87"/>
      <c r="J75" s="88"/>
      <c r="K75" s="88"/>
      <c r="L75" s="89"/>
      <c r="M75" s="133">
        <v>11200</v>
      </c>
      <c r="N75" s="91">
        <v>12500</v>
      </c>
      <c r="O75" s="134"/>
      <c r="P75" s="134"/>
      <c r="Q75" s="134"/>
      <c r="R75" s="134"/>
      <c r="S75" s="134"/>
      <c r="T75" s="123"/>
      <c r="U75" s="123"/>
      <c r="V75" s="123"/>
      <c r="W75" s="123"/>
      <c r="X75" s="28">
        <f>+MEDIAN(M75,N75)</f>
        <v>11850</v>
      </c>
      <c r="Y75" s="21">
        <f>+AVERAGE(M75,N75)</f>
        <v>11850</v>
      </c>
      <c r="Z75" s="22">
        <f>+STDEV(M75,N75)</f>
        <v>919.23881554251182</v>
      </c>
      <c r="AA75" s="23">
        <f t="shared" ref="AA75" si="122">+Z75/Y75</f>
        <v>7.7572895826372307E-2</v>
      </c>
      <c r="AB75" s="1">
        <f t="shared" si="100"/>
        <v>9957.9831932773122</v>
      </c>
      <c r="AC75" s="24">
        <f t="shared" si="101"/>
        <v>1892.0168067226894</v>
      </c>
      <c r="AD75" s="1">
        <f t="shared" si="3"/>
        <v>11850</v>
      </c>
      <c r="AE75" s="59">
        <f t="shared" si="102"/>
        <v>711000</v>
      </c>
      <c r="AF75" s="29" t="s">
        <v>207</v>
      </c>
    </row>
    <row r="76" spans="1:32" ht="246.5" x14ac:dyDescent="0.35">
      <c r="A76" s="161">
        <v>70</v>
      </c>
      <c r="B76" s="94" t="s">
        <v>6</v>
      </c>
      <c r="C76" s="95" t="s">
        <v>11</v>
      </c>
      <c r="D76" s="95" t="s">
        <v>5</v>
      </c>
      <c r="E76" s="96" t="s">
        <v>117</v>
      </c>
      <c r="F76" s="93">
        <v>2</v>
      </c>
      <c r="G76" s="94" t="s">
        <v>4</v>
      </c>
      <c r="H76" s="86"/>
      <c r="I76" s="87"/>
      <c r="J76" s="88"/>
      <c r="K76" s="88"/>
      <c r="L76" s="98"/>
      <c r="M76" s="108"/>
      <c r="N76" s="108"/>
      <c r="O76" s="108"/>
      <c r="P76" s="108"/>
      <c r="Q76" s="108"/>
      <c r="R76" s="108"/>
      <c r="S76" s="117">
        <v>118405</v>
      </c>
      <c r="T76" s="117">
        <v>124950</v>
      </c>
      <c r="U76" s="117"/>
      <c r="V76" s="117"/>
      <c r="W76" s="117"/>
      <c r="X76" s="28">
        <f>+MEDIAN(S76,T76)</f>
        <v>121677.5</v>
      </c>
      <c r="Y76" s="21">
        <f>+AVERAGE(S76,T76)</f>
        <v>121677.5</v>
      </c>
      <c r="Z76" s="22">
        <f>+STDEV(S76,T76)</f>
        <v>4628.0138828659537</v>
      </c>
      <c r="AA76" s="23">
        <f t="shared" ref="AA76" si="123">+Z76/Y76</f>
        <v>3.8035083584606472E-2</v>
      </c>
      <c r="AB76" s="1">
        <f t="shared" ref="AB76" si="124">AD76/1.19</f>
        <v>102250.42016806723</v>
      </c>
      <c r="AC76" s="24">
        <f t="shared" ref="AC76" si="125">AB76*19%</f>
        <v>19427.579831932773</v>
      </c>
      <c r="AD76" s="1">
        <f t="shared" si="3"/>
        <v>121678</v>
      </c>
      <c r="AE76" s="59">
        <f t="shared" ref="AE76" si="126">+AD76*F76</f>
        <v>243356</v>
      </c>
      <c r="AF76" s="29" t="s">
        <v>208</v>
      </c>
    </row>
    <row r="77" spans="1:32" ht="72.5" x14ac:dyDescent="0.35">
      <c r="A77" s="160">
        <v>71</v>
      </c>
      <c r="B77" s="94" t="s">
        <v>6</v>
      </c>
      <c r="C77" s="95" t="s">
        <v>12</v>
      </c>
      <c r="D77" s="95" t="s">
        <v>5</v>
      </c>
      <c r="E77" s="96" t="s">
        <v>118</v>
      </c>
      <c r="F77" s="93">
        <v>1</v>
      </c>
      <c r="G77" s="94" t="s">
        <v>4</v>
      </c>
      <c r="H77" s="86"/>
      <c r="I77" s="87"/>
      <c r="J77" s="88"/>
      <c r="K77" s="88"/>
      <c r="L77" s="98"/>
      <c r="M77" s="108"/>
      <c r="N77" s="108"/>
      <c r="O77" s="108"/>
      <c r="P77" s="108"/>
      <c r="Q77" s="108"/>
      <c r="R77" s="108"/>
      <c r="S77" s="117">
        <v>308805</v>
      </c>
      <c r="T77" s="117">
        <v>273700</v>
      </c>
      <c r="U77" s="117"/>
      <c r="V77" s="117"/>
      <c r="W77" s="117"/>
      <c r="X77" s="28">
        <f>+MEDIAN(S77,T77)</f>
        <v>291252.5</v>
      </c>
      <c r="Y77" s="21">
        <f>+AVERAGE(S77,T77)</f>
        <v>291252.5</v>
      </c>
      <c r="Z77" s="22">
        <f>+STDEV(S77,T77)</f>
        <v>24822.98355355375</v>
      </c>
      <c r="AA77" s="23">
        <f t="shared" ref="AA77" si="127">+Z77/Y77</f>
        <v>8.5228396506652301E-2</v>
      </c>
      <c r="AB77" s="1">
        <f t="shared" ref="AB77" si="128">AD77/1.19</f>
        <v>244750.42016806724</v>
      </c>
      <c r="AC77" s="24">
        <f t="shared" ref="AC77" si="129">AB77*19%</f>
        <v>46502.579831932773</v>
      </c>
      <c r="AD77" s="1">
        <f t="shared" si="3"/>
        <v>291253</v>
      </c>
      <c r="AE77" s="59">
        <f t="shared" ref="AE77" si="130">+AD77*F77</f>
        <v>291253</v>
      </c>
      <c r="AF77" s="29" t="s">
        <v>208</v>
      </c>
    </row>
    <row r="78" spans="1:32" ht="43.5" x14ac:dyDescent="0.35">
      <c r="A78" s="161">
        <v>72</v>
      </c>
      <c r="B78" s="94" t="s">
        <v>69</v>
      </c>
      <c r="C78" s="96" t="s">
        <v>89</v>
      </c>
      <c r="D78" s="29" t="s">
        <v>25</v>
      </c>
      <c r="E78" s="132" t="s">
        <v>119</v>
      </c>
      <c r="F78" s="43">
        <v>1</v>
      </c>
      <c r="G78" s="66" t="s">
        <v>4</v>
      </c>
      <c r="H78" s="104"/>
      <c r="I78" s="87"/>
      <c r="J78" s="88"/>
      <c r="K78" s="88"/>
      <c r="L78" s="98"/>
      <c r="M78" s="108"/>
      <c r="N78" s="108"/>
      <c r="O78" s="108"/>
      <c r="P78" s="108"/>
      <c r="Q78" s="108"/>
      <c r="R78" s="108"/>
      <c r="S78" s="117">
        <v>71400</v>
      </c>
      <c r="T78" s="117">
        <v>83300</v>
      </c>
      <c r="U78" s="117"/>
      <c r="V78" s="117"/>
      <c r="W78" s="117"/>
      <c r="X78" s="28">
        <f t="shared" ref="X78:X80" si="131">+MEDIAN(S78,T78)</f>
        <v>77350</v>
      </c>
      <c r="Y78" s="21">
        <f t="shared" ref="Y78:Y80" si="132">+AVERAGE(S78,T78)</f>
        <v>77350</v>
      </c>
      <c r="Z78" s="22">
        <f t="shared" ref="Z78:Z80" si="133">+STDEV(S78,T78)</f>
        <v>8414.5706961199157</v>
      </c>
      <c r="AA78" s="23">
        <f t="shared" ref="AA78:AA83" si="134">+Z78/Y78</f>
        <v>0.10878565864408424</v>
      </c>
      <c r="AB78" s="1">
        <f t="shared" ref="AB78:AB83" si="135">AD78/1.19</f>
        <v>65000</v>
      </c>
      <c r="AC78" s="24">
        <f t="shared" ref="AC78:AC83" si="136">AB78*19%</f>
        <v>12350</v>
      </c>
      <c r="AD78" s="1">
        <f t="shared" si="3"/>
        <v>77350</v>
      </c>
      <c r="AE78" s="59">
        <f t="shared" ref="AE78:AE80" si="137">+AD78*F78</f>
        <v>77350</v>
      </c>
      <c r="AF78" s="29" t="s">
        <v>208</v>
      </c>
    </row>
    <row r="79" spans="1:32" ht="43.5" x14ac:dyDescent="0.35">
      <c r="A79" s="160">
        <v>73</v>
      </c>
      <c r="B79" s="66" t="s">
        <v>69</v>
      </c>
      <c r="C79" s="132" t="s">
        <v>86</v>
      </c>
      <c r="D79" s="29" t="s">
        <v>25</v>
      </c>
      <c r="E79" s="132" t="s">
        <v>120</v>
      </c>
      <c r="F79" s="43">
        <v>1</v>
      </c>
      <c r="G79" s="135" t="s">
        <v>4</v>
      </c>
      <c r="H79" s="104"/>
      <c r="I79" s="87"/>
      <c r="J79" s="88"/>
      <c r="K79" s="88"/>
      <c r="L79" s="98"/>
      <c r="M79" s="108"/>
      <c r="N79" s="108"/>
      <c r="O79" s="108"/>
      <c r="P79" s="108"/>
      <c r="Q79" s="108"/>
      <c r="R79" s="108"/>
      <c r="S79" s="117">
        <v>143871</v>
      </c>
      <c r="T79" s="117">
        <v>130900</v>
      </c>
      <c r="U79" s="117"/>
      <c r="V79" s="117"/>
      <c r="W79" s="117"/>
      <c r="X79" s="28">
        <f t="shared" si="131"/>
        <v>137385.5</v>
      </c>
      <c r="Y79" s="21">
        <f t="shared" si="132"/>
        <v>137385.5</v>
      </c>
      <c r="Z79" s="22">
        <f t="shared" si="133"/>
        <v>9171.8820587707087</v>
      </c>
      <c r="AA79" s="23">
        <f t="shared" si="134"/>
        <v>6.6760189821856816E-2</v>
      </c>
      <c r="AB79" s="1">
        <f t="shared" si="135"/>
        <v>115450.42016806723</v>
      </c>
      <c r="AC79" s="24">
        <f t="shared" si="136"/>
        <v>21935.579831932773</v>
      </c>
      <c r="AD79" s="1">
        <f t="shared" si="3"/>
        <v>137386</v>
      </c>
      <c r="AE79" s="59">
        <f t="shared" si="137"/>
        <v>137386</v>
      </c>
      <c r="AF79" s="29" t="s">
        <v>208</v>
      </c>
    </row>
    <row r="80" spans="1:32" ht="44" thickBot="1" x14ac:dyDescent="0.4">
      <c r="A80" s="161">
        <v>74</v>
      </c>
      <c r="B80" s="136" t="s">
        <v>69</v>
      </c>
      <c r="C80" s="137" t="s">
        <v>87</v>
      </c>
      <c r="D80" s="138" t="s">
        <v>25</v>
      </c>
      <c r="E80" s="137" t="s">
        <v>121</v>
      </c>
      <c r="F80" s="44">
        <v>1</v>
      </c>
      <c r="G80" s="139" t="s">
        <v>4</v>
      </c>
      <c r="H80" s="140"/>
      <c r="I80" s="128"/>
      <c r="J80" s="129"/>
      <c r="K80" s="129"/>
      <c r="L80" s="141"/>
      <c r="M80" s="142"/>
      <c r="N80" s="142"/>
      <c r="O80" s="142"/>
      <c r="P80" s="142"/>
      <c r="Q80" s="142"/>
      <c r="R80" s="142"/>
      <c r="S80" s="131">
        <v>63070</v>
      </c>
      <c r="T80" s="131">
        <v>77350</v>
      </c>
      <c r="U80" s="131"/>
      <c r="V80" s="131"/>
      <c r="W80" s="131"/>
      <c r="X80" s="30">
        <f t="shared" si="131"/>
        <v>70210</v>
      </c>
      <c r="Y80" s="31">
        <f t="shared" si="132"/>
        <v>70210</v>
      </c>
      <c r="Z80" s="32">
        <f t="shared" si="133"/>
        <v>10097.484835343899</v>
      </c>
      <c r="AA80" s="33">
        <f t="shared" si="134"/>
        <v>0.14381832837692493</v>
      </c>
      <c r="AB80" s="2">
        <f t="shared" si="135"/>
        <v>59000</v>
      </c>
      <c r="AC80" s="34">
        <f t="shared" si="136"/>
        <v>11210</v>
      </c>
      <c r="AD80" s="1">
        <f t="shared" si="3"/>
        <v>70210</v>
      </c>
      <c r="AE80" s="60">
        <f t="shared" si="137"/>
        <v>70210</v>
      </c>
      <c r="AF80" s="29" t="s">
        <v>208</v>
      </c>
    </row>
    <row r="81" spans="1:32" thickBot="1" x14ac:dyDescent="0.4">
      <c r="A81" s="192" t="s">
        <v>299</v>
      </c>
      <c r="B81" s="193"/>
      <c r="C81" s="193"/>
      <c r="D81" s="193"/>
      <c r="E81" s="194"/>
      <c r="F81" s="143"/>
      <c r="G81" s="69"/>
      <c r="H81" s="144"/>
      <c r="I81" s="144"/>
      <c r="J81" s="144"/>
      <c r="K81" s="144"/>
      <c r="L81" s="141"/>
      <c r="M81" s="142"/>
      <c r="N81" s="142"/>
      <c r="O81" s="142"/>
      <c r="P81" s="142"/>
      <c r="Q81" s="142"/>
      <c r="R81" s="142"/>
      <c r="S81" s="131"/>
      <c r="T81" s="131"/>
      <c r="U81" s="131"/>
      <c r="V81" s="131"/>
      <c r="W81" s="131"/>
      <c r="X81" s="30"/>
      <c r="Y81" s="31"/>
      <c r="Z81" s="32"/>
      <c r="AA81" s="33"/>
      <c r="AB81" s="2"/>
      <c r="AC81" s="34"/>
      <c r="AD81" s="145"/>
      <c r="AE81" s="68">
        <f>SUM(AE7:AE80)</f>
        <v>96878947</v>
      </c>
      <c r="AF81" s="66"/>
    </row>
    <row r="82" spans="1:32" thickBot="1" x14ac:dyDescent="0.4">
      <c r="A82" s="183" t="s">
        <v>298</v>
      </c>
      <c r="B82" s="184"/>
      <c r="C82" s="184"/>
      <c r="D82" s="184"/>
      <c r="E82" s="184"/>
      <c r="F82" s="184"/>
      <c r="G82" s="185"/>
      <c r="H82" s="146"/>
      <c r="I82" s="146"/>
      <c r="J82" s="146"/>
      <c r="K82" s="146"/>
      <c r="L82" s="147"/>
      <c r="M82" s="148"/>
      <c r="N82" s="148"/>
      <c r="O82" s="148"/>
      <c r="P82" s="148"/>
      <c r="Q82" s="148"/>
      <c r="R82" s="148"/>
      <c r="S82" s="149"/>
      <c r="T82" s="149"/>
      <c r="U82" s="149"/>
      <c r="V82" s="149"/>
      <c r="W82" s="149"/>
      <c r="X82" s="35"/>
      <c r="Y82" s="36"/>
      <c r="Z82" s="37"/>
      <c r="AA82" s="38"/>
      <c r="AB82" s="3"/>
      <c r="AC82" s="39"/>
      <c r="AD82" s="150"/>
      <c r="AE82" s="67"/>
      <c r="AF82" s="40"/>
    </row>
    <row r="83" spans="1:32" ht="319" x14ac:dyDescent="0.35">
      <c r="A83" s="160">
        <v>75</v>
      </c>
      <c r="B83" s="151" t="s">
        <v>58</v>
      </c>
      <c r="C83" s="152" t="s">
        <v>214</v>
      </c>
      <c r="D83" s="152" t="s">
        <v>3</v>
      </c>
      <c r="E83" s="153" t="s">
        <v>215</v>
      </c>
      <c r="F83" s="41">
        <v>9</v>
      </c>
      <c r="G83" s="151" t="s">
        <v>216</v>
      </c>
      <c r="H83" s="154"/>
      <c r="I83" s="154"/>
      <c r="J83" s="154"/>
      <c r="K83" s="25"/>
      <c r="L83" s="25"/>
      <c r="M83" s="25"/>
      <c r="N83" s="25"/>
      <c r="O83" s="25"/>
      <c r="P83" s="25"/>
      <c r="Q83" s="25"/>
      <c r="R83" s="25"/>
      <c r="S83" s="25">
        <v>95200</v>
      </c>
      <c r="T83" s="25"/>
      <c r="U83" s="25"/>
      <c r="V83" s="25">
        <v>64260</v>
      </c>
      <c r="W83" s="25"/>
      <c r="X83" s="25">
        <f>+MEDIAN(H83,I83,J83,K83,L83,M83,N83,O83,P83,Q83,R83,S83,T83,U83,V83,W83)</f>
        <v>79730</v>
      </c>
      <c r="Y83" s="25">
        <f>+AVERAGE(H83,I83,J83,K83,L83,M83,N83,O83,P83,Q83,R83,S83,T83,U83,V83,W83)</f>
        <v>79730</v>
      </c>
      <c r="Z83" s="25">
        <f>+STDEV(H83,I83,J83,K83,L83,M83,N83,O83,P83,Q83,R83,S83,T83,U83,V83,W83)</f>
        <v>21877.883809911782</v>
      </c>
      <c r="AA83" s="23">
        <f t="shared" si="134"/>
        <v>0.27439964643060055</v>
      </c>
      <c r="AB83" s="1">
        <f t="shared" si="135"/>
        <v>67000</v>
      </c>
      <c r="AC83" s="24">
        <f t="shared" si="136"/>
        <v>12730</v>
      </c>
      <c r="AD83" s="1">
        <f t="shared" si="3"/>
        <v>79730</v>
      </c>
      <c r="AE83" s="58">
        <f>+AD83*F83</f>
        <v>717570</v>
      </c>
      <c r="AF83" s="42" t="s">
        <v>295</v>
      </c>
    </row>
    <row r="84" spans="1:32" ht="319" x14ac:dyDescent="0.35">
      <c r="A84" s="161">
        <v>76</v>
      </c>
      <c r="B84" s="66" t="s">
        <v>58</v>
      </c>
      <c r="C84" s="29" t="s">
        <v>217</v>
      </c>
      <c r="D84" s="29" t="s">
        <v>3</v>
      </c>
      <c r="E84" s="132" t="s">
        <v>218</v>
      </c>
      <c r="F84" s="43">
        <v>9</v>
      </c>
      <c r="G84" s="66" t="s">
        <v>219</v>
      </c>
      <c r="H84" s="25"/>
      <c r="I84" s="25"/>
      <c r="J84" s="25"/>
      <c r="K84" s="25"/>
      <c r="L84" s="25"/>
      <c r="M84" s="25"/>
      <c r="N84" s="25"/>
      <c r="O84" s="25"/>
      <c r="P84" s="25"/>
      <c r="Q84" s="25"/>
      <c r="R84" s="25"/>
      <c r="S84" s="25">
        <v>77350</v>
      </c>
      <c r="T84" s="25"/>
      <c r="U84" s="25">
        <v>119000</v>
      </c>
      <c r="V84" s="25"/>
      <c r="W84" s="25"/>
      <c r="X84" s="25">
        <f t="shared" ref="X84:X116" si="138">+MEDIAN(H84,I84,J84,K84,L84,M84,N84,O84,P84,Q84,R84,S84,T84,U84,V84,W84)</f>
        <v>98175</v>
      </c>
      <c r="Y84" s="25">
        <f t="shared" ref="Y84:Y116" si="139">+AVERAGE(H84,I84,J84,K84,L84,M84,N84,O84,P84,Q84,R84,S84,T84,U84,V84,W84)</f>
        <v>98175</v>
      </c>
      <c r="Z84" s="25">
        <f t="shared" ref="Z84:Z116" si="140">+STDEV(H84,I84,J84,K84,L84,M84,N84,O84,P84,Q84,R84,S84,T84,U84,V84,W84)</f>
        <v>29450.997436419704</v>
      </c>
      <c r="AA84" s="23">
        <f t="shared" ref="AA84:AA116" si="141">+Z84/Y84</f>
        <v>0.29998469504883835</v>
      </c>
      <c r="AB84" s="1">
        <f t="shared" ref="AB84:AB118" si="142">AD84/1.19</f>
        <v>82500</v>
      </c>
      <c r="AC84" s="24">
        <f t="shared" ref="AC84:AC118" si="143">AB84*19%</f>
        <v>15675</v>
      </c>
      <c r="AD84" s="1">
        <f t="shared" ref="AD84:AD116" si="144">ROUNDUP(IF(AA84&lt;15%,Y84,X84),0)</f>
        <v>98175</v>
      </c>
      <c r="AE84" s="58">
        <f t="shared" ref="AE84:AE116" si="145">+AD84*F84</f>
        <v>883575</v>
      </c>
      <c r="AF84" s="42" t="s">
        <v>295</v>
      </c>
    </row>
    <row r="85" spans="1:32" ht="145" x14ac:dyDescent="0.35">
      <c r="A85" s="160">
        <v>77</v>
      </c>
      <c r="B85" s="66" t="s">
        <v>58</v>
      </c>
      <c r="C85" s="29" t="s">
        <v>220</v>
      </c>
      <c r="D85" s="29" t="s">
        <v>3</v>
      </c>
      <c r="E85" s="132" t="s">
        <v>221</v>
      </c>
      <c r="F85" s="43">
        <v>10</v>
      </c>
      <c r="G85" s="66" t="s">
        <v>216</v>
      </c>
      <c r="H85" s="25"/>
      <c r="I85" s="154"/>
      <c r="J85" s="25"/>
      <c r="K85" s="25"/>
      <c r="L85" s="25"/>
      <c r="M85" s="25"/>
      <c r="N85" s="25"/>
      <c r="O85" s="25"/>
      <c r="P85" s="25"/>
      <c r="Q85" s="25"/>
      <c r="R85" s="25"/>
      <c r="S85" s="25">
        <v>89250</v>
      </c>
      <c r="T85" s="25"/>
      <c r="U85" s="25"/>
      <c r="V85" s="25">
        <v>76160</v>
      </c>
      <c r="W85" s="25"/>
      <c r="X85" s="25">
        <f t="shared" si="138"/>
        <v>82705</v>
      </c>
      <c r="Y85" s="25">
        <f t="shared" si="139"/>
        <v>82705</v>
      </c>
      <c r="Z85" s="25">
        <f t="shared" si="140"/>
        <v>9256.0277657319075</v>
      </c>
      <c r="AA85" s="23">
        <f t="shared" si="141"/>
        <v>0.11191618119499314</v>
      </c>
      <c r="AB85" s="1">
        <f t="shared" si="142"/>
        <v>69500</v>
      </c>
      <c r="AC85" s="24">
        <f t="shared" si="143"/>
        <v>13205</v>
      </c>
      <c r="AD85" s="1">
        <f t="shared" si="144"/>
        <v>82705</v>
      </c>
      <c r="AE85" s="58">
        <f t="shared" si="145"/>
        <v>827050</v>
      </c>
      <c r="AF85" s="42" t="s">
        <v>296</v>
      </c>
    </row>
    <row r="86" spans="1:32" ht="101.5" x14ac:dyDescent="0.35">
      <c r="A86" s="161">
        <v>78</v>
      </c>
      <c r="B86" s="66" t="s">
        <v>58</v>
      </c>
      <c r="C86" s="29" t="s">
        <v>222</v>
      </c>
      <c r="D86" s="29" t="s">
        <v>3</v>
      </c>
      <c r="E86" s="132" t="s">
        <v>223</v>
      </c>
      <c r="F86" s="43">
        <v>5</v>
      </c>
      <c r="G86" s="66" t="s">
        <v>216</v>
      </c>
      <c r="H86" s="25"/>
      <c r="I86" s="25"/>
      <c r="J86" s="25"/>
      <c r="K86" s="25"/>
      <c r="L86" s="25"/>
      <c r="M86" s="25"/>
      <c r="N86" s="25"/>
      <c r="O86" s="25"/>
      <c r="P86" s="25"/>
      <c r="Q86" s="25"/>
      <c r="R86" s="25"/>
      <c r="S86" s="25">
        <v>65450</v>
      </c>
      <c r="T86" s="25"/>
      <c r="U86" s="25">
        <v>83300</v>
      </c>
      <c r="V86" s="25"/>
      <c r="W86" s="25"/>
      <c r="X86" s="25">
        <f t="shared" si="138"/>
        <v>74375</v>
      </c>
      <c r="Y86" s="25">
        <f t="shared" si="139"/>
        <v>74375</v>
      </c>
      <c r="Z86" s="25">
        <f t="shared" si="140"/>
        <v>12621.856044179873</v>
      </c>
      <c r="AA86" s="23">
        <f t="shared" si="141"/>
        <v>0.16970562748477139</v>
      </c>
      <c r="AB86" s="1">
        <f t="shared" si="142"/>
        <v>62500</v>
      </c>
      <c r="AC86" s="24">
        <f t="shared" si="143"/>
        <v>11875</v>
      </c>
      <c r="AD86" s="1">
        <f t="shared" si="144"/>
        <v>74375</v>
      </c>
      <c r="AE86" s="58">
        <f t="shared" si="145"/>
        <v>371875</v>
      </c>
      <c r="AF86" s="42" t="s">
        <v>295</v>
      </c>
    </row>
    <row r="87" spans="1:32" ht="116" x14ac:dyDescent="0.35">
      <c r="A87" s="160">
        <v>79</v>
      </c>
      <c r="B87" s="66" t="s">
        <v>58</v>
      </c>
      <c r="C87" s="29" t="s">
        <v>224</v>
      </c>
      <c r="D87" s="29" t="s">
        <v>3</v>
      </c>
      <c r="E87" s="132" t="s">
        <v>225</v>
      </c>
      <c r="F87" s="43">
        <v>5</v>
      </c>
      <c r="G87" s="66" t="s">
        <v>216</v>
      </c>
      <c r="H87" s="25"/>
      <c r="I87" s="25"/>
      <c r="J87" s="25"/>
      <c r="K87" s="25"/>
      <c r="L87" s="25"/>
      <c r="M87" s="25"/>
      <c r="N87" s="25"/>
      <c r="O87" s="25"/>
      <c r="P87" s="25"/>
      <c r="Q87" s="25"/>
      <c r="R87" s="25"/>
      <c r="S87" s="25">
        <v>53550</v>
      </c>
      <c r="T87" s="25">
        <v>36890</v>
      </c>
      <c r="U87" s="25"/>
      <c r="V87" s="25"/>
      <c r="W87" s="25"/>
      <c r="X87" s="25">
        <f t="shared" si="138"/>
        <v>45220</v>
      </c>
      <c r="Y87" s="25">
        <f t="shared" si="139"/>
        <v>45220</v>
      </c>
      <c r="Z87" s="25">
        <f t="shared" si="140"/>
        <v>11780.398974567881</v>
      </c>
      <c r="AA87" s="23">
        <f t="shared" si="141"/>
        <v>0.2605130246476754</v>
      </c>
      <c r="AB87" s="1">
        <f t="shared" si="142"/>
        <v>38000</v>
      </c>
      <c r="AC87" s="24">
        <f t="shared" si="143"/>
        <v>7220</v>
      </c>
      <c r="AD87" s="1">
        <f t="shared" si="144"/>
        <v>45220</v>
      </c>
      <c r="AE87" s="58">
        <f t="shared" si="145"/>
        <v>226100</v>
      </c>
      <c r="AF87" s="42" t="s">
        <v>295</v>
      </c>
    </row>
    <row r="88" spans="1:32" ht="87" x14ac:dyDescent="0.35">
      <c r="A88" s="161">
        <v>80</v>
      </c>
      <c r="B88" s="66" t="s">
        <v>58</v>
      </c>
      <c r="C88" s="29" t="s">
        <v>226</v>
      </c>
      <c r="D88" s="29" t="s">
        <v>227</v>
      </c>
      <c r="E88" s="132" t="s">
        <v>228</v>
      </c>
      <c r="F88" s="43">
        <v>5</v>
      </c>
      <c r="G88" s="66" t="s">
        <v>219</v>
      </c>
      <c r="H88" s="25"/>
      <c r="I88" s="25"/>
      <c r="J88" s="25"/>
      <c r="K88" s="25"/>
      <c r="L88" s="25"/>
      <c r="M88" s="25"/>
      <c r="N88" s="25"/>
      <c r="O88" s="25"/>
      <c r="P88" s="25"/>
      <c r="Q88" s="25"/>
      <c r="R88" s="25"/>
      <c r="S88" s="25">
        <v>154700</v>
      </c>
      <c r="T88" s="25">
        <v>142800</v>
      </c>
      <c r="U88" s="25">
        <v>119000</v>
      </c>
      <c r="V88" s="25">
        <v>82110</v>
      </c>
      <c r="W88" s="25"/>
      <c r="X88" s="25">
        <f t="shared" si="138"/>
        <v>130900</v>
      </c>
      <c r="Y88" s="25">
        <f t="shared" si="139"/>
        <v>124652.5</v>
      </c>
      <c r="Z88" s="25">
        <f t="shared" si="140"/>
        <v>32010.410155656133</v>
      </c>
      <c r="AA88" s="23">
        <f t="shared" si="141"/>
        <v>0.25679717739841668</v>
      </c>
      <c r="AB88" s="1">
        <f t="shared" si="142"/>
        <v>110000</v>
      </c>
      <c r="AC88" s="24">
        <f t="shared" si="143"/>
        <v>20900</v>
      </c>
      <c r="AD88" s="1">
        <f t="shared" si="144"/>
        <v>130900</v>
      </c>
      <c r="AE88" s="58">
        <f t="shared" si="145"/>
        <v>654500</v>
      </c>
      <c r="AF88" s="42" t="s">
        <v>295</v>
      </c>
    </row>
    <row r="89" spans="1:32" ht="58" x14ac:dyDescent="0.35">
      <c r="A89" s="160">
        <v>81</v>
      </c>
      <c r="B89" s="66" t="s">
        <v>58</v>
      </c>
      <c r="C89" s="29" t="s">
        <v>229</v>
      </c>
      <c r="D89" s="29" t="s">
        <v>3</v>
      </c>
      <c r="E89" s="132" t="s">
        <v>230</v>
      </c>
      <c r="F89" s="43">
        <v>5</v>
      </c>
      <c r="G89" s="66" t="s">
        <v>216</v>
      </c>
      <c r="H89" s="25"/>
      <c r="I89" s="25"/>
      <c r="J89" s="25"/>
      <c r="K89" s="25"/>
      <c r="L89" s="25"/>
      <c r="M89" s="25"/>
      <c r="N89" s="25"/>
      <c r="O89" s="25"/>
      <c r="P89" s="25"/>
      <c r="Q89" s="25"/>
      <c r="R89" s="25"/>
      <c r="S89" s="25">
        <v>101150</v>
      </c>
      <c r="T89" s="25"/>
      <c r="U89" s="25"/>
      <c r="V89" s="25">
        <v>80920</v>
      </c>
      <c r="W89" s="25"/>
      <c r="X89" s="25">
        <f t="shared" si="138"/>
        <v>91035</v>
      </c>
      <c r="Y89" s="25">
        <f t="shared" si="139"/>
        <v>91035</v>
      </c>
      <c r="Z89" s="25">
        <f t="shared" si="140"/>
        <v>14304.770183403856</v>
      </c>
      <c r="AA89" s="23">
        <f t="shared" si="141"/>
        <v>0.15713484026367722</v>
      </c>
      <c r="AB89" s="1">
        <f t="shared" si="142"/>
        <v>76500</v>
      </c>
      <c r="AC89" s="24">
        <f t="shared" si="143"/>
        <v>14535</v>
      </c>
      <c r="AD89" s="1">
        <f t="shared" si="144"/>
        <v>91035</v>
      </c>
      <c r="AE89" s="58">
        <f t="shared" si="145"/>
        <v>455175</v>
      </c>
      <c r="AF89" s="42" t="s">
        <v>295</v>
      </c>
    </row>
    <row r="90" spans="1:32" ht="58" x14ac:dyDescent="0.35">
      <c r="A90" s="161">
        <v>82</v>
      </c>
      <c r="B90" s="66" t="s">
        <v>58</v>
      </c>
      <c r="C90" s="29" t="s">
        <v>231</v>
      </c>
      <c r="D90" s="29" t="s">
        <v>3</v>
      </c>
      <c r="E90" s="132" t="s">
        <v>232</v>
      </c>
      <c r="F90" s="43">
        <v>5</v>
      </c>
      <c r="G90" s="66" t="s">
        <v>216</v>
      </c>
      <c r="H90" s="25"/>
      <c r="I90" s="25"/>
      <c r="J90" s="25"/>
      <c r="K90" s="25"/>
      <c r="L90" s="25"/>
      <c r="M90" s="25"/>
      <c r="N90" s="25"/>
      <c r="O90" s="25"/>
      <c r="P90" s="25"/>
      <c r="Q90" s="25"/>
      <c r="R90" s="25"/>
      <c r="S90" s="25">
        <v>83300</v>
      </c>
      <c r="T90" s="25">
        <v>71400</v>
      </c>
      <c r="U90" s="25"/>
      <c r="V90" s="25"/>
      <c r="W90" s="25"/>
      <c r="X90" s="25">
        <f t="shared" si="138"/>
        <v>77350</v>
      </c>
      <c r="Y90" s="25">
        <f t="shared" si="139"/>
        <v>77350</v>
      </c>
      <c r="Z90" s="25">
        <f t="shared" si="140"/>
        <v>8414.5706961199157</v>
      </c>
      <c r="AA90" s="23">
        <f t="shared" si="141"/>
        <v>0.10878565864408424</v>
      </c>
      <c r="AB90" s="1">
        <f t="shared" si="142"/>
        <v>65000</v>
      </c>
      <c r="AC90" s="24">
        <f t="shared" si="143"/>
        <v>12350</v>
      </c>
      <c r="AD90" s="1">
        <f t="shared" si="144"/>
        <v>77350</v>
      </c>
      <c r="AE90" s="58">
        <f t="shared" si="145"/>
        <v>386750</v>
      </c>
      <c r="AF90" s="42" t="s">
        <v>296</v>
      </c>
    </row>
    <row r="91" spans="1:32" ht="130.5" x14ac:dyDescent="0.35">
      <c r="A91" s="160">
        <v>83</v>
      </c>
      <c r="B91" s="66" t="s">
        <v>58</v>
      </c>
      <c r="C91" s="29" t="s">
        <v>233</v>
      </c>
      <c r="D91" s="29" t="s">
        <v>3</v>
      </c>
      <c r="E91" s="132" t="s">
        <v>234</v>
      </c>
      <c r="F91" s="43">
        <v>5</v>
      </c>
      <c r="G91" s="66" t="s">
        <v>219</v>
      </c>
      <c r="H91" s="25"/>
      <c r="I91" s="25"/>
      <c r="J91" s="25"/>
      <c r="K91" s="25"/>
      <c r="L91" s="25"/>
      <c r="M91" s="25"/>
      <c r="N91" s="25"/>
      <c r="O91" s="25"/>
      <c r="P91" s="25"/>
      <c r="Q91" s="25"/>
      <c r="R91" s="25"/>
      <c r="S91" s="25"/>
      <c r="T91" s="25"/>
      <c r="U91" s="25">
        <v>339150</v>
      </c>
      <c r="V91" s="25">
        <v>333200</v>
      </c>
      <c r="W91" s="25"/>
      <c r="X91" s="25">
        <f t="shared" si="138"/>
        <v>336175</v>
      </c>
      <c r="Y91" s="25">
        <f t="shared" si="139"/>
        <v>336175</v>
      </c>
      <c r="Z91" s="25">
        <f t="shared" si="140"/>
        <v>4207.2853480599579</v>
      </c>
      <c r="AA91" s="23">
        <f t="shared" si="141"/>
        <v>1.2515164268788452E-2</v>
      </c>
      <c r="AB91" s="1">
        <f t="shared" si="142"/>
        <v>282500</v>
      </c>
      <c r="AC91" s="24">
        <f t="shared" si="143"/>
        <v>53675</v>
      </c>
      <c r="AD91" s="1">
        <f t="shared" si="144"/>
        <v>336175</v>
      </c>
      <c r="AE91" s="58">
        <f t="shared" si="145"/>
        <v>1680875</v>
      </c>
      <c r="AF91" s="42" t="s">
        <v>296</v>
      </c>
    </row>
    <row r="92" spans="1:32" ht="101.5" x14ac:dyDescent="0.35">
      <c r="A92" s="161">
        <v>84</v>
      </c>
      <c r="B92" s="66" t="s">
        <v>58</v>
      </c>
      <c r="C92" s="29" t="s">
        <v>235</v>
      </c>
      <c r="D92" s="29" t="s">
        <v>3</v>
      </c>
      <c r="E92" s="132" t="s">
        <v>236</v>
      </c>
      <c r="F92" s="43">
        <v>5</v>
      </c>
      <c r="G92" s="66" t="s">
        <v>219</v>
      </c>
      <c r="H92" s="25"/>
      <c r="I92" s="25"/>
      <c r="J92" s="25"/>
      <c r="K92" s="25"/>
      <c r="L92" s="25"/>
      <c r="M92" s="25"/>
      <c r="N92" s="25"/>
      <c r="O92" s="25"/>
      <c r="P92" s="25"/>
      <c r="Q92" s="25"/>
      <c r="R92" s="25"/>
      <c r="S92" s="25">
        <v>113050</v>
      </c>
      <c r="T92" s="25"/>
      <c r="U92" s="25">
        <v>130900</v>
      </c>
      <c r="V92" s="25"/>
      <c r="W92" s="25"/>
      <c r="X92" s="25">
        <f t="shared" si="138"/>
        <v>121975</v>
      </c>
      <c r="Y92" s="25">
        <f t="shared" si="139"/>
        <v>121975</v>
      </c>
      <c r="Z92" s="25">
        <f t="shared" si="140"/>
        <v>12621.856044179873</v>
      </c>
      <c r="AA92" s="23">
        <f t="shared" si="141"/>
        <v>0.10347904114925086</v>
      </c>
      <c r="AB92" s="1">
        <f t="shared" si="142"/>
        <v>102500</v>
      </c>
      <c r="AC92" s="24">
        <f t="shared" si="143"/>
        <v>19475</v>
      </c>
      <c r="AD92" s="1">
        <f t="shared" si="144"/>
        <v>121975</v>
      </c>
      <c r="AE92" s="58">
        <f t="shared" si="145"/>
        <v>609875</v>
      </c>
      <c r="AF92" s="42" t="s">
        <v>296</v>
      </c>
    </row>
    <row r="93" spans="1:32" ht="159.5" x14ac:dyDescent="0.35">
      <c r="A93" s="160">
        <v>85</v>
      </c>
      <c r="B93" s="66" t="s">
        <v>58</v>
      </c>
      <c r="C93" s="29" t="s">
        <v>237</v>
      </c>
      <c r="D93" s="29" t="s">
        <v>3</v>
      </c>
      <c r="E93" s="132" t="s">
        <v>238</v>
      </c>
      <c r="F93" s="43">
        <v>5</v>
      </c>
      <c r="G93" s="66" t="s">
        <v>239</v>
      </c>
      <c r="H93" s="25"/>
      <c r="I93" s="25"/>
      <c r="J93" s="25"/>
      <c r="K93" s="25"/>
      <c r="L93" s="25"/>
      <c r="M93" s="25"/>
      <c r="N93" s="25"/>
      <c r="O93" s="25"/>
      <c r="P93" s="25"/>
      <c r="Q93" s="25"/>
      <c r="R93" s="25"/>
      <c r="S93" s="25">
        <v>149345</v>
      </c>
      <c r="T93" s="25"/>
      <c r="U93" s="25"/>
      <c r="V93" s="25">
        <v>149940</v>
      </c>
      <c r="W93" s="25"/>
      <c r="X93" s="25">
        <f t="shared" si="138"/>
        <v>149642.5</v>
      </c>
      <c r="Y93" s="25">
        <f t="shared" si="139"/>
        <v>149642.5</v>
      </c>
      <c r="Z93" s="25">
        <f t="shared" si="140"/>
        <v>420.72853480599576</v>
      </c>
      <c r="AA93" s="23">
        <f t="shared" si="141"/>
        <v>2.8115577780777235E-3</v>
      </c>
      <c r="AB93" s="1">
        <f t="shared" si="142"/>
        <v>125750.42016806723</v>
      </c>
      <c r="AC93" s="24">
        <f t="shared" si="143"/>
        <v>23892.579831932773</v>
      </c>
      <c r="AD93" s="1">
        <f t="shared" si="144"/>
        <v>149643</v>
      </c>
      <c r="AE93" s="58">
        <f t="shared" si="145"/>
        <v>748215</v>
      </c>
      <c r="AF93" s="42" t="s">
        <v>296</v>
      </c>
    </row>
    <row r="94" spans="1:32" ht="130.5" x14ac:dyDescent="0.35">
      <c r="A94" s="161">
        <v>86</v>
      </c>
      <c r="B94" s="66" t="s">
        <v>58</v>
      </c>
      <c r="C94" s="29" t="s">
        <v>240</v>
      </c>
      <c r="D94" s="29" t="s">
        <v>3</v>
      </c>
      <c r="E94" s="132" t="s">
        <v>241</v>
      </c>
      <c r="F94" s="43">
        <v>5</v>
      </c>
      <c r="G94" s="66" t="s">
        <v>239</v>
      </c>
      <c r="H94" s="25"/>
      <c r="I94" s="25"/>
      <c r="J94" s="25"/>
      <c r="K94" s="25"/>
      <c r="L94" s="25"/>
      <c r="M94" s="25"/>
      <c r="N94" s="25"/>
      <c r="O94" s="25"/>
      <c r="P94" s="25"/>
      <c r="Q94" s="25"/>
      <c r="R94" s="25"/>
      <c r="S94" s="25">
        <v>64855</v>
      </c>
      <c r="T94" s="25"/>
      <c r="U94" s="25"/>
      <c r="V94" s="25">
        <v>42840</v>
      </c>
      <c r="W94" s="25"/>
      <c r="X94" s="25">
        <f t="shared" si="138"/>
        <v>53847.5</v>
      </c>
      <c r="Y94" s="25">
        <f t="shared" si="139"/>
        <v>53847.5</v>
      </c>
      <c r="Z94" s="25">
        <f t="shared" si="140"/>
        <v>15566.955787821844</v>
      </c>
      <c r="AA94" s="23">
        <f t="shared" si="141"/>
        <v>0.28909338015361613</v>
      </c>
      <c r="AB94" s="1">
        <f t="shared" si="142"/>
        <v>45250.420168067227</v>
      </c>
      <c r="AC94" s="24">
        <f t="shared" si="143"/>
        <v>8597.5798319327732</v>
      </c>
      <c r="AD94" s="1">
        <f t="shared" si="144"/>
        <v>53848</v>
      </c>
      <c r="AE94" s="58">
        <f t="shared" si="145"/>
        <v>269240</v>
      </c>
      <c r="AF94" s="42" t="s">
        <v>295</v>
      </c>
    </row>
    <row r="95" spans="1:32" ht="116" x14ac:dyDescent="0.35">
      <c r="A95" s="160">
        <v>87</v>
      </c>
      <c r="B95" s="66" t="s">
        <v>58</v>
      </c>
      <c r="C95" s="29" t="s">
        <v>242</v>
      </c>
      <c r="D95" s="29" t="s">
        <v>3</v>
      </c>
      <c r="E95" s="132" t="s">
        <v>243</v>
      </c>
      <c r="F95" s="43">
        <v>7</v>
      </c>
      <c r="G95" s="66" t="s">
        <v>219</v>
      </c>
      <c r="H95" s="25"/>
      <c r="I95" s="25"/>
      <c r="J95" s="25"/>
      <c r="K95" s="25"/>
      <c r="L95" s="25"/>
      <c r="M95" s="25"/>
      <c r="N95" s="25"/>
      <c r="O95" s="25"/>
      <c r="P95" s="25"/>
      <c r="Q95" s="25"/>
      <c r="R95" s="25"/>
      <c r="S95" s="25">
        <v>297500</v>
      </c>
      <c r="T95" s="25">
        <v>255850</v>
      </c>
      <c r="U95" s="25"/>
      <c r="V95" s="25"/>
      <c r="W95" s="25"/>
      <c r="X95" s="25">
        <f t="shared" si="138"/>
        <v>276675</v>
      </c>
      <c r="Y95" s="25">
        <f t="shared" si="139"/>
        <v>276675</v>
      </c>
      <c r="Z95" s="25">
        <f t="shared" si="140"/>
        <v>29450.997436419704</v>
      </c>
      <c r="AA95" s="23">
        <f t="shared" si="141"/>
        <v>0.10644618211410392</v>
      </c>
      <c r="AB95" s="1">
        <f t="shared" si="142"/>
        <v>232500</v>
      </c>
      <c r="AC95" s="24">
        <f t="shared" si="143"/>
        <v>44175</v>
      </c>
      <c r="AD95" s="1">
        <f t="shared" si="144"/>
        <v>276675</v>
      </c>
      <c r="AE95" s="58">
        <f t="shared" si="145"/>
        <v>1936725</v>
      </c>
      <c r="AF95" s="42" t="s">
        <v>296</v>
      </c>
    </row>
    <row r="96" spans="1:32" ht="101.5" x14ac:dyDescent="0.35">
      <c r="A96" s="161">
        <v>88</v>
      </c>
      <c r="B96" s="66" t="s">
        <v>58</v>
      </c>
      <c r="C96" s="29" t="s">
        <v>244</v>
      </c>
      <c r="D96" s="29" t="s">
        <v>3</v>
      </c>
      <c r="E96" s="132" t="s">
        <v>245</v>
      </c>
      <c r="F96" s="43">
        <v>7</v>
      </c>
      <c r="G96" s="66" t="s">
        <v>219</v>
      </c>
      <c r="H96" s="25"/>
      <c r="I96" s="25"/>
      <c r="J96" s="25"/>
      <c r="K96" s="25"/>
      <c r="L96" s="25"/>
      <c r="M96" s="25"/>
      <c r="N96" s="25"/>
      <c r="O96" s="25"/>
      <c r="P96" s="25"/>
      <c r="Q96" s="25"/>
      <c r="R96" s="25"/>
      <c r="S96" s="25">
        <v>130781</v>
      </c>
      <c r="T96" s="25">
        <v>136850</v>
      </c>
      <c r="U96" s="25"/>
      <c r="V96" s="25"/>
      <c r="W96" s="25"/>
      <c r="X96" s="25">
        <f t="shared" si="138"/>
        <v>133815.5</v>
      </c>
      <c r="Y96" s="25">
        <f t="shared" si="139"/>
        <v>133815.5</v>
      </c>
      <c r="Z96" s="25">
        <f t="shared" si="140"/>
        <v>4291.4310550211567</v>
      </c>
      <c r="AA96" s="23">
        <f t="shared" si="141"/>
        <v>3.2069760640741594E-2</v>
      </c>
      <c r="AB96" s="1">
        <f t="shared" si="142"/>
        <v>112450.42016806723</v>
      </c>
      <c r="AC96" s="24">
        <f t="shared" si="143"/>
        <v>21365.579831932773</v>
      </c>
      <c r="AD96" s="1">
        <f t="shared" si="144"/>
        <v>133816</v>
      </c>
      <c r="AE96" s="58">
        <f t="shared" si="145"/>
        <v>936712</v>
      </c>
      <c r="AF96" s="42" t="s">
        <v>296</v>
      </c>
    </row>
    <row r="97" spans="1:32" ht="87" x14ac:dyDescent="0.35">
      <c r="A97" s="160">
        <v>89</v>
      </c>
      <c r="B97" s="66" t="s">
        <v>58</v>
      </c>
      <c r="C97" s="29" t="s">
        <v>246</v>
      </c>
      <c r="D97" s="29" t="s">
        <v>3</v>
      </c>
      <c r="E97" s="132" t="s">
        <v>247</v>
      </c>
      <c r="F97" s="43">
        <v>5</v>
      </c>
      <c r="G97" s="66" t="s">
        <v>216</v>
      </c>
      <c r="H97" s="25"/>
      <c r="I97" s="25"/>
      <c r="J97" s="25"/>
      <c r="K97" s="25"/>
      <c r="L97" s="25"/>
      <c r="M97" s="25"/>
      <c r="N97" s="25"/>
      <c r="O97" s="25"/>
      <c r="P97" s="25"/>
      <c r="Q97" s="25"/>
      <c r="R97" s="25"/>
      <c r="S97" s="25">
        <v>89250</v>
      </c>
      <c r="T97" s="25"/>
      <c r="U97" s="25"/>
      <c r="V97" s="25">
        <v>76160</v>
      </c>
      <c r="W97" s="25"/>
      <c r="X97" s="25">
        <f t="shared" si="138"/>
        <v>82705</v>
      </c>
      <c r="Y97" s="25">
        <f t="shared" si="139"/>
        <v>82705</v>
      </c>
      <c r="Z97" s="25">
        <f t="shared" si="140"/>
        <v>9256.0277657319075</v>
      </c>
      <c r="AA97" s="23">
        <f t="shared" si="141"/>
        <v>0.11191618119499314</v>
      </c>
      <c r="AB97" s="1">
        <f t="shared" si="142"/>
        <v>69500</v>
      </c>
      <c r="AC97" s="24">
        <f t="shared" si="143"/>
        <v>13205</v>
      </c>
      <c r="AD97" s="1">
        <f t="shared" si="144"/>
        <v>82705</v>
      </c>
      <c r="AE97" s="58">
        <f t="shared" si="145"/>
        <v>413525</v>
      </c>
      <c r="AF97" s="42" t="s">
        <v>296</v>
      </c>
    </row>
    <row r="98" spans="1:32" ht="87" x14ac:dyDescent="0.35">
      <c r="A98" s="161">
        <v>90</v>
      </c>
      <c r="B98" s="66" t="s">
        <v>248</v>
      </c>
      <c r="C98" s="29" t="s">
        <v>249</v>
      </c>
      <c r="D98" s="29" t="s">
        <v>3</v>
      </c>
      <c r="E98" s="132" t="s">
        <v>250</v>
      </c>
      <c r="F98" s="43">
        <v>1</v>
      </c>
      <c r="G98" s="66" t="s">
        <v>216</v>
      </c>
      <c r="H98" s="25">
        <v>417690</v>
      </c>
      <c r="I98" s="25">
        <v>476000</v>
      </c>
      <c r="J98" s="25"/>
      <c r="K98" s="25"/>
      <c r="L98" s="25"/>
      <c r="M98" s="25"/>
      <c r="N98" s="25"/>
      <c r="O98" s="25"/>
      <c r="P98" s="25"/>
      <c r="Q98" s="25"/>
      <c r="R98" s="25"/>
      <c r="S98" s="25"/>
      <c r="T98" s="25"/>
      <c r="U98" s="25"/>
      <c r="V98" s="25"/>
      <c r="W98" s="25"/>
      <c r="X98" s="25">
        <f t="shared" si="138"/>
        <v>446845</v>
      </c>
      <c r="Y98" s="25">
        <f t="shared" si="139"/>
        <v>446845</v>
      </c>
      <c r="Z98" s="25">
        <f t="shared" si="140"/>
        <v>41231.396410987589</v>
      </c>
      <c r="AA98" s="23">
        <f t="shared" si="141"/>
        <v>9.227225639984242E-2</v>
      </c>
      <c r="AB98" s="1">
        <f t="shared" si="142"/>
        <v>375500</v>
      </c>
      <c r="AC98" s="24">
        <f t="shared" si="143"/>
        <v>71345</v>
      </c>
      <c r="AD98" s="1">
        <f t="shared" si="144"/>
        <v>446845</v>
      </c>
      <c r="AE98" s="58">
        <f t="shared" si="145"/>
        <v>446845</v>
      </c>
      <c r="AF98" s="42" t="s">
        <v>296</v>
      </c>
    </row>
    <row r="99" spans="1:32" ht="203" x14ac:dyDescent="0.35">
      <c r="A99" s="160">
        <v>91</v>
      </c>
      <c r="B99" s="66" t="s">
        <v>248</v>
      </c>
      <c r="C99" s="29" t="s">
        <v>251</v>
      </c>
      <c r="D99" s="29" t="s">
        <v>3</v>
      </c>
      <c r="E99" s="132" t="s">
        <v>252</v>
      </c>
      <c r="F99" s="43">
        <v>1</v>
      </c>
      <c r="G99" s="66" t="s">
        <v>216</v>
      </c>
      <c r="H99" s="25">
        <v>559300</v>
      </c>
      <c r="I99" s="25">
        <v>595000</v>
      </c>
      <c r="J99" s="25"/>
      <c r="K99" s="25"/>
      <c r="L99" s="25"/>
      <c r="M99" s="25"/>
      <c r="N99" s="25"/>
      <c r="O99" s="25"/>
      <c r="P99" s="25"/>
      <c r="Q99" s="25"/>
      <c r="R99" s="25"/>
      <c r="S99" s="25"/>
      <c r="T99" s="25"/>
      <c r="U99" s="25"/>
      <c r="V99" s="25"/>
      <c r="W99" s="25"/>
      <c r="X99" s="25">
        <f t="shared" si="138"/>
        <v>577150</v>
      </c>
      <c r="Y99" s="25">
        <f t="shared" si="139"/>
        <v>577150</v>
      </c>
      <c r="Z99" s="25">
        <f t="shared" si="140"/>
        <v>25243.712088359745</v>
      </c>
      <c r="AA99" s="23">
        <f t="shared" si="141"/>
        <v>4.3738563784734896E-2</v>
      </c>
      <c r="AB99" s="1">
        <f t="shared" si="142"/>
        <v>485000</v>
      </c>
      <c r="AC99" s="24">
        <f t="shared" si="143"/>
        <v>92150</v>
      </c>
      <c r="AD99" s="1">
        <f t="shared" si="144"/>
        <v>577150</v>
      </c>
      <c r="AE99" s="58">
        <f t="shared" si="145"/>
        <v>577150</v>
      </c>
      <c r="AF99" s="42" t="s">
        <v>296</v>
      </c>
    </row>
    <row r="100" spans="1:32" ht="203" x14ac:dyDescent="0.35">
      <c r="A100" s="161">
        <v>92</v>
      </c>
      <c r="B100" s="66" t="s">
        <v>248</v>
      </c>
      <c r="C100" s="29" t="s">
        <v>253</v>
      </c>
      <c r="D100" s="29" t="s">
        <v>3</v>
      </c>
      <c r="E100" s="132" t="s">
        <v>254</v>
      </c>
      <c r="F100" s="43">
        <v>1</v>
      </c>
      <c r="G100" s="66" t="s">
        <v>219</v>
      </c>
      <c r="H100" s="25">
        <v>71400</v>
      </c>
      <c r="I100" s="25">
        <v>89250</v>
      </c>
      <c r="J100" s="25"/>
      <c r="K100" s="25"/>
      <c r="L100" s="25"/>
      <c r="M100" s="25"/>
      <c r="N100" s="25"/>
      <c r="O100" s="25"/>
      <c r="P100" s="25"/>
      <c r="Q100" s="25"/>
      <c r="R100" s="25"/>
      <c r="S100" s="25"/>
      <c r="T100" s="25"/>
      <c r="U100" s="25"/>
      <c r="V100" s="25"/>
      <c r="W100" s="25"/>
      <c r="X100" s="25">
        <f t="shared" si="138"/>
        <v>80325</v>
      </c>
      <c r="Y100" s="25">
        <f t="shared" si="139"/>
        <v>80325</v>
      </c>
      <c r="Z100" s="25">
        <f t="shared" si="140"/>
        <v>12621.856044179873</v>
      </c>
      <c r="AA100" s="23">
        <f t="shared" si="141"/>
        <v>0.15713484026367722</v>
      </c>
      <c r="AB100" s="1">
        <f t="shared" si="142"/>
        <v>67500</v>
      </c>
      <c r="AC100" s="24">
        <f t="shared" si="143"/>
        <v>12825</v>
      </c>
      <c r="AD100" s="1">
        <f t="shared" si="144"/>
        <v>80325</v>
      </c>
      <c r="AE100" s="58">
        <f t="shared" si="145"/>
        <v>80325</v>
      </c>
      <c r="AF100" s="42" t="s">
        <v>295</v>
      </c>
    </row>
    <row r="101" spans="1:32" ht="217.5" x14ac:dyDescent="0.35">
      <c r="A101" s="160">
        <v>93</v>
      </c>
      <c r="B101" s="66" t="s">
        <v>248</v>
      </c>
      <c r="C101" s="29" t="s">
        <v>255</v>
      </c>
      <c r="D101" s="29" t="s">
        <v>3</v>
      </c>
      <c r="E101" s="132" t="s">
        <v>256</v>
      </c>
      <c r="F101" s="43">
        <v>1</v>
      </c>
      <c r="G101" s="66" t="s">
        <v>216</v>
      </c>
      <c r="H101" s="25">
        <v>71400</v>
      </c>
      <c r="I101" s="25">
        <v>89250</v>
      </c>
      <c r="J101" s="25"/>
      <c r="K101" s="25"/>
      <c r="L101" s="25"/>
      <c r="M101" s="25"/>
      <c r="N101" s="25"/>
      <c r="O101" s="25"/>
      <c r="P101" s="25"/>
      <c r="Q101" s="25"/>
      <c r="R101" s="25"/>
      <c r="S101" s="25"/>
      <c r="T101" s="25"/>
      <c r="U101" s="25"/>
      <c r="V101" s="25"/>
      <c r="W101" s="25"/>
      <c r="X101" s="25">
        <f t="shared" si="138"/>
        <v>80325</v>
      </c>
      <c r="Y101" s="25">
        <f t="shared" si="139"/>
        <v>80325</v>
      </c>
      <c r="Z101" s="25">
        <f t="shared" si="140"/>
        <v>12621.856044179873</v>
      </c>
      <c r="AA101" s="23">
        <f t="shared" si="141"/>
        <v>0.15713484026367722</v>
      </c>
      <c r="AB101" s="1">
        <f t="shared" si="142"/>
        <v>67500</v>
      </c>
      <c r="AC101" s="24">
        <f t="shared" si="143"/>
        <v>12825</v>
      </c>
      <c r="AD101" s="1">
        <f t="shared" si="144"/>
        <v>80325</v>
      </c>
      <c r="AE101" s="58">
        <f t="shared" si="145"/>
        <v>80325</v>
      </c>
      <c r="AF101" s="42" t="s">
        <v>295</v>
      </c>
    </row>
    <row r="102" spans="1:32" ht="43.5" x14ac:dyDescent="0.35">
      <c r="A102" s="161">
        <v>94</v>
      </c>
      <c r="B102" s="66" t="s">
        <v>58</v>
      </c>
      <c r="C102" s="29" t="s">
        <v>257</v>
      </c>
      <c r="D102" s="29" t="s">
        <v>258</v>
      </c>
      <c r="E102" s="132" t="s">
        <v>259</v>
      </c>
      <c r="F102" s="43">
        <v>5</v>
      </c>
      <c r="G102" s="66" t="s">
        <v>260</v>
      </c>
      <c r="H102" s="25"/>
      <c r="I102" s="25"/>
      <c r="J102" s="25"/>
      <c r="K102" s="25"/>
      <c r="L102" s="25"/>
      <c r="M102" s="25"/>
      <c r="N102" s="25"/>
      <c r="O102" s="25"/>
      <c r="P102" s="25"/>
      <c r="Q102" s="25"/>
      <c r="R102" s="25"/>
      <c r="S102" s="25">
        <v>83300</v>
      </c>
      <c r="T102" s="25">
        <v>59500</v>
      </c>
      <c r="U102" s="25"/>
      <c r="V102" s="25"/>
      <c r="W102" s="25"/>
      <c r="X102" s="25">
        <f t="shared" si="138"/>
        <v>71400</v>
      </c>
      <c r="Y102" s="25">
        <f t="shared" si="139"/>
        <v>71400</v>
      </c>
      <c r="Z102" s="25">
        <f t="shared" si="140"/>
        <v>16829.141392239831</v>
      </c>
      <c r="AA102" s="23">
        <f t="shared" si="141"/>
        <v>0.23570226039551584</v>
      </c>
      <c r="AB102" s="1">
        <f t="shared" si="142"/>
        <v>60000</v>
      </c>
      <c r="AC102" s="24">
        <f t="shared" si="143"/>
        <v>11400</v>
      </c>
      <c r="AD102" s="1">
        <f t="shared" si="144"/>
        <v>71400</v>
      </c>
      <c r="AE102" s="58">
        <f t="shared" si="145"/>
        <v>357000</v>
      </c>
      <c r="AF102" s="42" t="s">
        <v>295</v>
      </c>
    </row>
    <row r="103" spans="1:32" ht="116" x14ac:dyDescent="0.35">
      <c r="A103" s="160">
        <v>95</v>
      </c>
      <c r="B103" s="66" t="s">
        <v>261</v>
      </c>
      <c r="C103" s="29" t="s">
        <v>262</v>
      </c>
      <c r="D103" s="29" t="s">
        <v>5</v>
      </c>
      <c r="E103" s="132" t="s">
        <v>263</v>
      </c>
      <c r="F103" s="43">
        <v>2</v>
      </c>
      <c r="G103" s="66" t="s">
        <v>260</v>
      </c>
      <c r="H103" s="25"/>
      <c r="I103" s="25"/>
      <c r="J103" s="25"/>
      <c r="K103" s="25"/>
      <c r="L103" s="25"/>
      <c r="M103" s="25"/>
      <c r="N103" s="25"/>
      <c r="O103" s="25"/>
      <c r="P103" s="25"/>
      <c r="Q103" s="25"/>
      <c r="R103" s="25"/>
      <c r="S103" s="25">
        <v>416500</v>
      </c>
      <c r="T103" s="25">
        <v>357000</v>
      </c>
      <c r="U103" s="25"/>
      <c r="V103" s="25"/>
      <c r="W103" s="25"/>
      <c r="X103" s="25">
        <f t="shared" si="138"/>
        <v>386750</v>
      </c>
      <c r="Y103" s="25">
        <f t="shared" si="139"/>
        <v>386750</v>
      </c>
      <c r="Z103" s="25">
        <f t="shared" si="140"/>
        <v>42072.853480599581</v>
      </c>
      <c r="AA103" s="23">
        <f t="shared" si="141"/>
        <v>0.10878565864408424</v>
      </c>
      <c r="AB103" s="1">
        <f t="shared" si="142"/>
        <v>325000</v>
      </c>
      <c r="AC103" s="24">
        <f t="shared" si="143"/>
        <v>61750</v>
      </c>
      <c r="AD103" s="1">
        <f t="shared" si="144"/>
        <v>386750</v>
      </c>
      <c r="AE103" s="58">
        <f t="shared" si="145"/>
        <v>773500</v>
      </c>
      <c r="AF103" s="42" t="s">
        <v>296</v>
      </c>
    </row>
    <row r="104" spans="1:32" ht="362.5" x14ac:dyDescent="0.35">
      <c r="A104" s="161">
        <v>96</v>
      </c>
      <c r="B104" s="66" t="s">
        <v>261</v>
      </c>
      <c r="C104" s="29" t="s">
        <v>264</v>
      </c>
      <c r="D104" s="29" t="s">
        <v>5</v>
      </c>
      <c r="E104" s="132" t="s">
        <v>265</v>
      </c>
      <c r="F104" s="43">
        <v>1</v>
      </c>
      <c r="G104" s="66" t="s">
        <v>260</v>
      </c>
      <c r="H104" s="25"/>
      <c r="I104" s="25"/>
      <c r="J104" s="25"/>
      <c r="K104" s="25"/>
      <c r="L104" s="25"/>
      <c r="M104" s="25"/>
      <c r="N104" s="25"/>
      <c r="O104" s="25"/>
      <c r="P104" s="25"/>
      <c r="Q104" s="25"/>
      <c r="R104" s="25"/>
      <c r="S104" s="25">
        <v>2856000</v>
      </c>
      <c r="T104" s="25">
        <v>2975000</v>
      </c>
      <c r="U104" s="25"/>
      <c r="V104" s="25"/>
      <c r="W104" s="25"/>
      <c r="X104" s="25">
        <f t="shared" si="138"/>
        <v>2915500</v>
      </c>
      <c r="Y104" s="25">
        <f t="shared" si="139"/>
        <v>2915500</v>
      </c>
      <c r="Z104" s="25">
        <f t="shared" si="140"/>
        <v>84145.706961199161</v>
      </c>
      <c r="AA104" s="23">
        <f t="shared" si="141"/>
        <v>2.8861501272920309E-2</v>
      </c>
      <c r="AB104" s="1">
        <f t="shared" si="142"/>
        <v>2450000</v>
      </c>
      <c r="AC104" s="24">
        <f t="shared" si="143"/>
        <v>465500</v>
      </c>
      <c r="AD104" s="1">
        <f t="shared" si="144"/>
        <v>2915500</v>
      </c>
      <c r="AE104" s="58">
        <f t="shared" si="145"/>
        <v>2915500</v>
      </c>
      <c r="AF104" s="42" t="s">
        <v>296</v>
      </c>
    </row>
    <row r="105" spans="1:32" ht="145" x14ac:dyDescent="0.35">
      <c r="A105" s="160">
        <v>97</v>
      </c>
      <c r="B105" s="66" t="s">
        <v>58</v>
      </c>
      <c r="C105" s="29" t="s">
        <v>266</v>
      </c>
      <c r="D105" s="29" t="s">
        <v>3</v>
      </c>
      <c r="E105" s="132" t="s">
        <v>267</v>
      </c>
      <c r="F105" s="43">
        <v>6</v>
      </c>
      <c r="G105" s="66" t="s">
        <v>260</v>
      </c>
      <c r="H105" s="25"/>
      <c r="I105" s="25"/>
      <c r="J105" s="25"/>
      <c r="K105" s="25"/>
      <c r="L105" s="25"/>
      <c r="M105" s="25"/>
      <c r="N105" s="25"/>
      <c r="O105" s="25"/>
      <c r="P105" s="25"/>
      <c r="Q105" s="25"/>
      <c r="R105" s="25"/>
      <c r="S105" s="25">
        <v>58905</v>
      </c>
      <c r="T105" s="25">
        <v>41650</v>
      </c>
      <c r="U105" s="25"/>
      <c r="V105" s="25"/>
      <c r="W105" s="25"/>
      <c r="X105" s="25">
        <f t="shared" si="138"/>
        <v>50277.5</v>
      </c>
      <c r="Y105" s="25">
        <f t="shared" si="139"/>
        <v>50277.5</v>
      </c>
      <c r="Z105" s="25">
        <f t="shared" si="140"/>
        <v>12201.127509373877</v>
      </c>
      <c r="AA105" s="23">
        <f t="shared" si="141"/>
        <v>0.24267570005218789</v>
      </c>
      <c r="AB105" s="1">
        <f t="shared" si="142"/>
        <v>42250.420168067227</v>
      </c>
      <c r="AC105" s="24">
        <f t="shared" si="143"/>
        <v>8027.5798319327732</v>
      </c>
      <c r="AD105" s="1">
        <f t="shared" si="144"/>
        <v>50278</v>
      </c>
      <c r="AE105" s="58">
        <f t="shared" si="145"/>
        <v>301668</v>
      </c>
      <c r="AF105" s="42" t="s">
        <v>295</v>
      </c>
    </row>
    <row r="106" spans="1:32" ht="130.5" x14ac:dyDescent="0.35">
      <c r="A106" s="161">
        <v>98</v>
      </c>
      <c r="B106" s="66" t="s">
        <v>58</v>
      </c>
      <c r="C106" s="29" t="s">
        <v>268</v>
      </c>
      <c r="D106" s="29" t="s">
        <v>3</v>
      </c>
      <c r="E106" s="132" t="s">
        <v>269</v>
      </c>
      <c r="F106" s="43">
        <v>5</v>
      </c>
      <c r="G106" s="66" t="s">
        <v>260</v>
      </c>
      <c r="H106" s="25"/>
      <c r="I106" s="25"/>
      <c r="J106" s="25"/>
      <c r="K106" s="25"/>
      <c r="L106" s="25"/>
      <c r="M106" s="25"/>
      <c r="N106" s="25"/>
      <c r="O106" s="25"/>
      <c r="P106" s="25"/>
      <c r="Q106" s="25"/>
      <c r="R106" s="25"/>
      <c r="S106" s="25">
        <v>89250</v>
      </c>
      <c r="T106" s="25">
        <v>71400</v>
      </c>
      <c r="U106" s="25"/>
      <c r="V106" s="25"/>
      <c r="W106" s="25"/>
      <c r="X106" s="25">
        <f t="shared" si="138"/>
        <v>80325</v>
      </c>
      <c r="Y106" s="25">
        <f t="shared" si="139"/>
        <v>80325</v>
      </c>
      <c r="Z106" s="25">
        <f t="shared" si="140"/>
        <v>12621.856044179873</v>
      </c>
      <c r="AA106" s="23">
        <f t="shared" si="141"/>
        <v>0.15713484026367722</v>
      </c>
      <c r="AB106" s="1">
        <f t="shared" si="142"/>
        <v>67500</v>
      </c>
      <c r="AC106" s="24">
        <f t="shared" si="143"/>
        <v>12825</v>
      </c>
      <c r="AD106" s="1">
        <f t="shared" si="144"/>
        <v>80325</v>
      </c>
      <c r="AE106" s="58">
        <f t="shared" si="145"/>
        <v>401625</v>
      </c>
      <c r="AF106" s="42" t="s">
        <v>295</v>
      </c>
    </row>
    <row r="107" spans="1:32" ht="130.5" x14ac:dyDescent="0.35">
      <c r="A107" s="160">
        <v>99</v>
      </c>
      <c r="B107" s="66" t="s">
        <v>58</v>
      </c>
      <c r="C107" s="29" t="s">
        <v>270</v>
      </c>
      <c r="D107" s="29" t="s">
        <v>3</v>
      </c>
      <c r="E107" s="132" t="s">
        <v>271</v>
      </c>
      <c r="F107" s="43">
        <v>6</v>
      </c>
      <c r="G107" s="66" t="s">
        <v>260</v>
      </c>
      <c r="H107" s="25"/>
      <c r="I107" s="25"/>
      <c r="J107" s="25"/>
      <c r="K107" s="25"/>
      <c r="L107" s="25"/>
      <c r="M107" s="25"/>
      <c r="N107" s="25"/>
      <c r="O107" s="25"/>
      <c r="P107" s="25"/>
      <c r="Q107" s="25"/>
      <c r="R107" s="25"/>
      <c r="S107" s="25">
        <v>29750</v>
      </c>
      <c r="T107" s="25">
        <v>23800</v>
      </c>
      <c r="U107" s="25"/>
      <c r="V107" s="25"/>
      <c r="W107" s="25"/>
      <c r="X107" s="25">
        <f t="shared" si="138"/>
        <v>26775</v>
      </c>
      <c r="Y107" s="25">
        <f t="shared" si="139"/>
        <v>26775</v>
      </c>
      <c r="Z107" s="25">
        <f t="shared" si="140"/>
        <v>4207.2853480599579</v>
      </c>
      <c r="AA107" s="23">
        <f t="shared" si="141"/>
        <v>0.15713484026367724</v>
      </c>
      <c r="AB107" s="1">
        <f t="shared" si="142"/>
        <v>22500</v>
      </c>
      <c r="AC107" s="24">
        <f t="shared" si="143"/>
        <v>4275</v>
      </c>
      <c r="AD107" s="1">
        <f t="shared" si="144"/>
        <v>26775</v>
      </c>
      <c r="AE107" s="58">
        <f t="shared" si="145"/>
        <v>160650</v>
      </c>
      <c r="AF107" s="42" t="s">
        <v>295</v>
      </c>
    </row>
    <row r="108" spans="1:32" ht="145" x14ac:dyDescent="0.35">
      <c r="A108" s="161">
        <v>100</v>
      </c>
      <c r="B108" s="66" t="s">
        <v>58</v>
      </c>
      <c r="C108" s="29" t="s">
        <v>272</v>
      </c>
      <c r="D108" s="29" t="s">
        <v>3</v>
      </c>
      <c r="E108" s="132" t="s">
        <v>273</v>
      </c>
      <c r="F108" s="43">
        <v>3</v>
      </c>
      <c r="G108" s="66" t="s">
        <v>260</v>
      </c>
      <c r="H108" s="25"/>
      <c r="I108" s="25"/>
      <c r="J108" s="25"/>
      <c r="K108" s="25"/>
      <c r="L108" s="25"/>
      <c r="M108" s="25"/>
      <c r="N108" s="25"/>
      <c r="O108" s="25"/>
      <c r="P108" s="25"/>
      <c r="Q108" s="25"/>
      <c r="R108" s="25"/>
      <c r="S108" s="25">
        <v>773500</v>
      </c>
      <c r="T108" s="25">
        <v>892200</v>
      </c>
      <c r="U108" s="25"/>
      <c r="V108" s="25"/>
      <c r="W108" s="25"/>
      <c r="X108" s="25">
        <f t="shared" si="138"/>
        <v>832850</v>
      </c>
      <c r="Y108" s="25">
        <f t="shared" si="139"/>
        <v>832850</v>
      </c>
      <c r="Z108" s="25">
        <f t="shared" si="140"/>
        <v>83933.574926843197</v>
      </c>
      <c r="AA108" s="23">
        <f t="shared" si="141"/>
        <v>0.10077874158232959</v>
      </c>
      <c r="AB108" s="1">
        <f t="shared" si="142"/>
        <v>699873.94957983191</v>
      </c>
      <c r="AC108" s="24">
        <f t="shared" si="143"/>
        <v>132976.05042016806</v>
      </c>
      <c r="AD108" s="1">
        <f t="shared" si="144"/>
        <v>832850</v>
      </c>
      <c r="AE108" s="58">
        <f t="shared" si="145"/>
        <v>2498550</v>
      </c>
      <c r="AF108" s="42" t="s">
        <v>296</v>
      </c>
    </row>
    <row r="109" spans="1:32" ht="145" x14ac:dyDescent="0.35">
      <c r="A109" s="160">
        <v>101</v>
      </c>
      <c r="B109" s="66" t="s">
        <v>58</v>
      </c>
      <c r="C109" s="29" t="s">
        <v>274</v>
      </c>
      <c r="D109" s="29" t="s">
        <v>3</v>
      </c>
      <c r="E109" s="132" t="s">
        <v>275</v>
      </c>
      <c r="F109" s="43">
        <v>3</v>
      </c>
      <c r="G109" s="66" t="s">
        <v>260</v>
      </c>
      <c r="H109" s="25"/>
      <c r="I109" s="25"/>
      <c r="J109" s="25"/>
      <c r="K109" s="25"/>
      <c r="L109" s="25"/>
      <c r="M109" s="25"/>
      <c r="N109" s="25"/>
      <c r="O109" s="25"/>
      <c r="P109" s="25"/>
      <c r="Q109" s="25"/>
      <c r="R109" s="25"/>
      <c r="S109" s="25">
        <v>101150</v>
      </c>
      <c r="T109" s="25">
        <v>83300</v>
      </c>
      <c r="U109" s="25"/>
      <c r="V109" s="25"/>
      <c r="W109" s="25"/>
      <c r="X109" s="25">
        <f t="shared" si="138"/>
        <v>92225</v>
      </c>
      <c r="Y109" s="25">
        <f t="shared" si="139"/>
        <v>92225</v>
      </c>
      <c r="Z109" s="25">
        <f t="shared" si="140"/>
        <v>12621.856044179873</v>
      </c>
      <c r="AA109" s="23">
        <f t="shared" si="141"/>
        <v>0.1368593770038479</v>
      </c>
      <c r="AB109" s="1">
        <f t="shared" si="142"/>
        <v>77500</v>
      </c>
      <c r="AC109" s="24">
        <f t="shared" si="143"/>
        <v>14725</v>
      </c>
      <c r="AD109" s="1">
        <f t="shared" si="144"/>
        <v>92225</v>
      </c>
      <c r="AE109" s="58">
        <f t="shared" si="145"/>
        <v>276675</v>
      </c>
      <c r="AF109" s="42" t="s">
        <v>296</v>
      </c>
    </row>
    <row r="110" spans="1:32" ht="159.5" x14ac:dyDescent="0.35">
      <c r="A110" s="161">
        <v>102</v>
      </c>
      <c r="B110" s="66" t="s">
        <v>58</v>
      </c>
      <c r="C110" s="29" t="s">
        <v>276</v>
      </c>
      <c r="D110" s="29" t="s">
        <v>3</v>
      </c>
      <c r="E110" s="132" t="s">
        <v>277</v>
      </c>
      <c r="F110" s="43">
        <v>3</v>
      </c>
      <c r="G110" s="66" t="s">
        <v>260</v>
      </c>
      <c r="H110" s="25"/>
      <c r="I110" s="25"/>
      <c r="J110" s="25"/>
      <c r="K110" s="25"/>
      <c r="L110" s="25"/>
      <c r="M110" s="25"/>
      <c r="N110" s="25"/>
      <c r="O110" s="25"/>
      <c r="P110" s="25"/>
      <c r="Q110" s="25"/>
      <c r="R110" s="25"/>
      <c r="S110" s="25">
        <v>95200</v>
      </c>
      <c r="T110" s="25"/>
      <c r="U110" s="25"/>
      <c r="V110" s="25">
        <v>105910</v>
      </c>
      <c r="W110" s="25"/>
      <c r="X110" s="25">
        <f t="shared" si="138"/>
        <v>100555</v>
      </c>
      <c r="Y110" s="25">
        <f t="shared" si="139"/>
        <v>100555</v>
      </c>
      <c r="Z110" s="25">
        <f t="shared" si="140"/>
        <v>7573.113626507924</v>
      </c>
      <c r="AA110" s="23">
        <f t="shared" si="141"/>
        <v>7.5313148292058318E-2</v>
      </c>
      <c r="AB110" s="1">
        <f t="shared" si="142"/>
        <v>84500</v>
      </c>
      <c r="AC110" s="24">
        <f t="shared" si="143"/>
        <v>16055</v>
      </c>
      <c r="AD110" s="1">
        <f t="shared" si="144"/>
        <v>100555</v>
      </c>
      <c r="AE110" s="58">
        <f t="shared" si="145"/>
        <v>301665</v>
      </c>
      <c r="AF110" s="42" t="s">
        <v>296</v>
      </c>
    </row>
    <row r="111" spans="1:32" ht="130.5" x14ac:dyDescent="0.35">
      <c r="A111" s="160">
        <v>103</v>
      </c>
      <c r="B111" s="66" t="s">
        <v>248</v>
      </c>
      <c r="C111" s="29" t="s">
        <v>278</v>
      </c>
      <c r="D111" s="29" t="s">
        <v>3</v>
      </c>
      <c r="E111" s="132" t="s">
        <v>279</v>
      </c>
      <c r="F111" s="43">
        <v>1</v>
      </c>
      <c r="G111" s="66" t="s">
        <v>280</v>
      </c>
      <c r="H111" s="25"/>
      <c r="I111" s="25"/>
      <c r="J111" s="25"/>
      <c r="K111" s="25"/>
      <c r="L111" s="25"/>
      <c r="M111" s="25"/>
      <c r="N111" s="25"/>
      <c r="O111" s="25"/>
      <c r="P111" s="25"/>
      <c r="Q111" s="25"/>
      <c r="R111" s="25"/>
      <c r="S111" s="25">
        <v>654500</v>
      </c>
      <c r="T111" s="25">
        <v>690200</v>
      </c>
      <c r="U111" s="25"/>
      <c r="V111" s="25"/>
      <c r="W111" s="25"/>
      <c r="X111" s="25">
        <f t="shared" si="138"/>
        <v>672350</v>
      </c>
      <c r="Y111" s="25">
        <f t="shared" si="139"/>
        <v>672350</v>
      </c>
      <c r="Z111" s="25">
        <f t="shared" si="140"/>
        <v>25243.712088359745</v>
      </c>
      <c r="AA111" s="23">
        <f t="shared" si="141"/>
        <v>3.7545492806365356E-2</v>
      </c>
      <c r="AB111" s="1">
        <f t="shared" si="142"/>
        <v>565000</v>
      </c>
      <c r="AC111" s="24">
        <f t="shared" si="143"/>
        <v>107350</v>
      </c>
      <c r="AD111" s="1">
        <f t="shared" si="144"/>
        <v>672350</v>
      </c>
      <c r="AE111" s="58">
        <f t="shared" si="145"/>
        <v>672350</v>
      </c>
      <c r="AF111" s="42" t="s">
        <v>296</v>
      </c>
    </row>
    <row r="112" spans="1:32" ht="58" x14ac:dyDescent="0.35">
      <c r="A112" s="161">
        <v>104</v>
      </c>
      <c r="B112" s="66" t="s">
        <v>248</v>
      </c>
      <c r="C112" s="29" t="s">
        <v>281</v>
      </c>
      <c r="D112" s="29" t="s">
        <v>3</v>
      </c>
      <c r="E112" s="132" t="s">
        <v>282</v>
      </c>
      <c r="F112" s="43">
        <v>1</v>
      </c>
      <c r="G112" s="66" t="s">
        <v>260</v>
      </c>
      <c r="H112" s="25"/>
      <c r="I112" s="25"/>
      <c r="J112" s="25"/>
      <c r="K112" s="25"/>
      <c r="L112" s="25"/>
      <c r="M112" s="25"/>
      <c r="N112" s="25"/>
      <c r="O112" s="25"/>
      <c r="P112" s="25"/>
      <c r="Q112" s="25"/>
      <c r="R112" s="25"/>
      <c r="S112" s="25">
        <v>185640</v>
      </c>
      <c r="T112" s="25">
        <v>130900</v>
      </c>
      <c r="U112" s="25"/>
      <c r="V112" s="25"/>
      <c r="W112" s="25"/>
      <c r="X112" s="25">
        <f t="shared" si="138"/>
        <v>158270</v>
      </c>
      <c r="Y112" s="25">
        <f t="shared" si="139"/>
        <v>158270</v>
      </c>
      <c r="Z112" s="25">
        <f t="shared" si="140"/>
        <v>38707.025202151613</v>
      </c>
      <c r="AA112" s="23">
        <f t="shared" si="141"/>
        <v>0.24456324762842999</v>
      </c>
      <c r="AB112" s="1">
        <f t="shared" si="142"/>
        <v>133000</v>
      </c>
      <c r="AC112" s="24">
        <f t="shared" si="143"/>
        <v>25270</v>
      </c>
      <c r="AD112" s="1">
        <f t="shared" si="144"/>
        <v>158270</v>
      </c>
      <c r="AE112" s="58">
        <f t="shared" si="145"/>
        <v>158270</v>
      </c>
      <c r="AF112" s="42" t="s">
        <v>295</v>
      </c>
    </row>
    <row r="113" spans="1:33" ht="87" x14ac:dyDescent="0.35">
      <c r="A113" s="160">
        <v>105</v>
      </c>
      <c r="B113" s="66" t="s">
        <v>248</v>
      </c>
      <c r="C113" s="29" t="s">
        <v>283</v>
      </c>
      <c r="D113" s="29" t="s">
        <v>3</v>
      </c>
      <c r="E113" s="132" t="s">
        <v>284</v>
      </c>
      <c r="F113" s="43">
        <v>1</v>
      </c>
      <c r="G113" s="66" t="s">
        <v>260</v>
      </c>
      <c r="H113" s="25"/>
      <c r="I113" s="25"/>
      <c r="J113" s="25"/>
      <c r="K113" s="25"/>
      <c r="L113" s="25"/>
      <c r="M113" s="25"/>
      <c r="N113" s="25"/>
      <c r="O113" s="25"/>
      <c r="P113" s="25"/>
      <c r="Q113" s="25"/>
      <c r="R113" s="25"/>
      <c r="S113" s="25">
        <v>173740</v>
      </c>
      <c r="T113" s="25">
        <v>128500</v>
      </c>
      <c r="U113" s="25"/>
      <c r="V113" s="25"/>
      <c r="W113" s="25"/>
      <c r="X113" s="25">
        <f t="shared" si="138"/>
        <v>151120</v>
      </c>
      <c r="Y113" s="25">
        <f t="shared" si="139"/>
        <v>151120</v>
      </c>
      <c r="Z113" s="25">
        <f t="shared" si="140"/>
        <v>31989.510780879409</v>
      </c>
      <c r="AA113" s="23">
        <f t="shared" si="141"/>
        <v>0.21168284000052548</v>
      </c>
      <c r="AB113" s="1">
        <f t="shared" si="142"/>
        <v>126991.59663865546</v>
      </c>
      <c r="AC113" s="24">
        <f t="shared" si="143"/>
        <v>24128.403361344539</v>
      </c>
      <c r="AD113" s="1">
        <f t="shared" si="144"/>
        <v>151120</v>
      </c>
      <c r="AE113" s="58">
        <f t="shared" si="145"/>
        <v>151120</v>
      </c>
      <c r="AF113" s="42" t="s">
        <v>295</v>
      </c>
    </row>
    <row r="114" spans="1:33" ht="145" x14ac:dyDescent="0.35">
      <c r="A114" s="161">
        <v>106</v>
      </c>
      <c r="B114" s="155" t="s">
        <v>248</v>
      </c>
      <c r="C114" s="29" t="s">
        <v>285</v>
      </c>
      <c r="D114" s="29" t="s">
        <v>3</v>
      </c>
      <c r="E114" s="132" t="s">
        <v>286</v>
      </c>
      <c r="F114" s="43">
        <v>1</v>
      </c>
      <c r="G114" s="66" t="s">
        <v>239</v>
      </c>
      <c r="H114" s="25"/>
      <c r="I114" s="25"/>
      <c r="J114" s="25"/>
      <c r="K114" s="25"/>
      <c r="L114" s="25"/>
      <c r="M114" s="25"/>
      <c r="N114" s="25"/>
      <c r="O114" s="25"/>
      <c r="P114" s="25"/>
      <c r="Q114" s="25"/>
      <c r="R114" s="25"/>
      <c r="S114" s="25">
        <v>1261400</v>
      </c>
      <c r="T114" s="25">
        <v>1071000</v>
      </c>
      <c r="U114" s="25"/>
      <c r="V114" s="25"/>
      <c r="W114" s="25"/>
      <c r="X114" s="25">
        <f t="shared" si="138"/>
        <v>1166200</v>
      </c>
      <c r="Y114" s="25">
        <f t="shared" si="139"/>
        <v>1166200</v>
      </c>
      <c r="Z114" s="25">
        <f t="shared" si="140"/>
        <v>134633.13113791865</v>
      </c>
      <c r="AA114" s="23">
        <f t="shared" si="141"/>
        <v>0.11544600509168124</v>
      </c>
      <c r="AB114" s="1">
        <f t="shared" si="142"/>
        <v>980000</v>
      </c>
      <c r="AC114" s="24">
        <f t="shared" si="143"/>
        <v>186200</v>
      </c>
      <c r="AD114" s="1">
        <f t="shared" si="144"/>
        <v>1166200</v>
      </c>
      <c r="AE114" s="58">
        <f t="shared" si="145"/>
        <v>1166200</v>
      </c>
      <c r="AF114" s="42" t="s">
        <v>296</v>
      </c>
    </row>
    <row r="115" spans="1:33" ht="174" x14ac:dyDescent="0.35">
      <c r="A115" s="160">
        <v>107</v>
      </c>
      <c r="B115" s="155" t="s">
        <v>248</v>
      </c>
      <c r="C115" s="29" t="s">
        <v>287</v>
      </c>
      <c r="D115" s="29" t="s">
        <v>3</v>
      </c>
      <c r="E115" s="132" t="s">
        <v>288</v>
      </c>
      <c r="F115" s="43">
        <v>1</v>
      </c>
      <c r="G115" s="66" t="s">
        <v>239</v>
      </c>
      <c r="H115" s="25"/>
      <c r="I115" s="25"/>
      <c r="J115" s="25"/>
      <c r="K115" s="25"/>
      <c r="L115" s="25"/>
      <c r="M115" s="25"/>
      <c r="N115" s="25"/>
      <c r="O115" s="25"/>
      <c r="P115" s="25"/>
      <c r="Q115" s="25"/>
      <c r="R115" s="25"/>
      <c r="S115" s="25">
        <v>1255450</v>
      </c>
      <c r="T115" s="25">
        <v>1190000</v>
      </c>
      <c r="U115" s="25"/>
      <c r="V115" s="25"/>
      <c r="W115" s="25"/>
      <c r="X115" s="25">
        <f t="shared" si="138"/>
        <v>1222725</v>
      </c>
      <c r="Y115" s="25">
        <f t="shared" si="139"/>
        <v>1222725</v>
      </c>
      <c r="Z115" s="25">
        <f t="shared" si="140"/>
        <v>46280.138828659532</v>
      </c>
      <c r="AA115" s="23">
        <f t="shared" si="141"/>
        <v>3.7849998019717869E-2</v>
      </c>
      <c r="AB115" s="1">
        <f t="shared" si="142"/>
        <v>1027500</v>
      </c>
      <c r="AC115" s="24">
        <f t="shared" si="143"/>
        <v>195225</v>
      </c>
      <c r="AD115" s="1">
        <f t="shared" si="144"/>
        <v>1222725</v>
      </c>
      <c r="AE115" s="58">
        <f t="shared" si="145"/>
        <v>1222725</v>
      </c>
      <c r="AF115" s="42" t="s">
        <v>296</v>
      </c>
    </row>
    <row r="116" spans="1:33" s="47" customFormat="1" ht="160" thickBot="1" x14ac:dyDescent="0.4">
      <c r="A116" s="161">
        <v>108</v>
      </c>
      <c r="B116" s="156" t="s">
        <v>248</v>
      </c>
      <c r="C116" s="138" t="s">
        <v>289</v>
      </c>
      <c r="D116" s="138" t="s">
        <v>3</v>
      </c>
      <c r="E116" s="137" t="s">
        <v>290</v>
      </c>
      <c r="F116" s="44">
        <v>1</v>
      </c>
      <c r="G116" s="136" t="s">
        <v>291</v>
      </c>
      <c r="H116" s="45"/>
      <c r="I116" s="45"/>
      <c r="J116" s="45"/>
      <c r="K116" s="45"/>
      <c r="L116" s="45"/>
      <c r="M116" s="45"/>
      <c r="N116" s="45"/>
      <c r="O116" s="45"/>
      <c r="P116" s="45"/>
      <c r="Q116" s="45"/>
      <c r="R116" s="45"/>
      <c r="S116" s="45">
        <v>1487500</v>
      </c>
      <c r="T116" s="45">
        <v>1190000</v>
      </c>
      <c r="U116" s="45"/>
      <c r="V116" s="45"/>
      <c r="W116" s="45"/>
      <c r="X116" s="45">
        <f t="shared" si="138"/>
        <v>1338750</v>
      </c>
      <c r="Y116" s="45">
        <f t="shared" si="139"/>
        <v>1338750</v>
      </c>
      <c r="Z116" s="45">
        <f t="shared" si="140"/>
        <v>210364.26740299788</v>
      </c>
      <c r="AA116" s="33">
        <f t="shared" si="141"/>
        <v>0.15713484026367722</v>
      </c>
      <c r="AB116" s="2">
        <f t="shared" si="142"/>
        <v>1125000</v>
      </c>
      <c r="AC116" s="34">
        <f t="shared" si="143"/>
        <v>213750</v>
      </c>
      <c r="AD116" s="2">
        <f t="shared" si="144"/>
        <v>1338750</v>
      </c>
      <c r="AE116" s="61">
        <f t="shared" si="145"/>
        <v>1338750</v>
      </c>
      <c r="AF116" s="46" t="s">
        <v>295</v>
      </c>
    </row>
    <row r="117" spans="1:33" s="47" customFormat="1" ht="99.75" customHeight="1" thickBot="1" x14ac:dyDescent="0.4">
      <c r="A117" s="189" t="s">
        <v>300</v>
      </c>
      <c r="B117" s="190"/>
      <c r="C117" s="190"/>
      <c r="D117" s="190"/>
      <c r="E117" s="191"/>
      <c r="F117" s="64"/>
      <c r="G117" s="136"/>
      <c r="H117" s="45"/>
      <c r="I117" s="45"/>
      <c r="J117" s="45"/>
      <c r="K117" s="45"/>
      <c r="L117" s="45"/>
      <c r="M117" s="45"/>
      <c r="N117" s="45"/>
      <c r="O117" s="45"/>
      <c r="P117" s="45"/>
      <c r="Q117" s="45"/>
      <c r="R117" s="45"/>
      <c r="S117" s="45"/>
      <c r="T117" s="45"/>
      <c r="U117" s="45"/>
      <c r="V117" s="45"/>
      <c r="W117" s="45"/>
      <c r="X117" s="45"/>
      <c r="Y117" s="45"/>
      <c r="Z117" s="45"/>
      <c r="AA117" s="33"/>
      <c r="AB117" s="2"/>
      <c r="AC117" s="34"/>
      <c r="AD117" s="157"/>
      <c r="AE117" s="163">
        <f>SUM(AE83:AE116)</f>
        <v>24998655</v>
      </c>
      <c r="AF117" s="65"/>
    </row>
    <row r="118" spans="1:33" s="22" customFormat="1" ht="43.5" customHeight="1" thickBot="1" x14ac:dyDescent="0.4">
      <c r="A118" s="167" t="s">
        <v>301</v>
      </c>
      <c r="B118" s="168"/>
      <c r="C118" s="168"/>
      <c r="D118" s="168"/>
      <c r="E118" s="168"/>
      <c r="F118" s="168"/>
      <c r="G118" s="168"/>
      <c r="H118" s="164"/>
      <c r="I118" s="164"/>
      <c r="J118" s="164"/>
      <c r="K118" s="164"/>
      <c r="L118" s="164"/>
      <c r="M118" s="164"/>
      <c r="N118" s="164"/>
      <c r="O118" s="164"/>
      <c r="P118" s="164"/>
      <c r="Q118" s="164"/>
      <c r="R118" s="164"/>
      <c r="S118" s="164"/>
      <c r="T118" s="164"/>
      <c r="U118" s="164"/>
      <c r="V118" s="164"/>
      <c r="W118" s="164"/>
      <c r="X118" s="164"/>
      <c r="Y118" s="164"/>
      <c r="Z118" s="164"/>
      <c r="AA118" s="164"/>
      <c r="AB118" s="164">
        <f t="shared" si="142"/>
        <v>78196523.529411763</v>
      </c>
      <c r="AC118" s="164">
        <f t="shared" si="143"/>
        <v>14857339.470588235</v>
      </c>
      <c r="AD118" s="165">
        <f>SUM(AD7:AD116)</f>
        <v>93053863</v>
      </c>
      <c r="AE118" s="62">
        <f>AE81+AE117</f>
        <v>121877602</v>
      </c>
      <c r="AF118" s="166"/>
      <c r="AG118" s="48"/>
    </row>
    <row r="119" spans="1:33" ht="15.75" customHeight="1" x14ac:dyDescent="0.35">
      <c r="B119" s="158"/>
      <c r="C119" s="158"/>
      <c r="E119" s="158"/>
      <c r="L119" s="47"/>
    </row>
    <row r="120" spans="1:33" ht="15.75" customHeight="1" x14ac:dyDescent="0.35">
      <c r="B120" s="158"/>
      <c r="C120" s="158"/>
      <c r="E120" s="158"/>
      <c r="L120" s="47"/>
    </row>
    <row r="121" spans="1:33" ht="15.75" customHeight="1" x14ac:dyDescent="0.35">
      <c r="B121" s="158"/>
      <c r="C121" s="158"/>
      <c r="E121" s="158"/>
      <c r="L121" s="47"/>
    </row>
    <row r="122" spans="1:33" ht="15.75" customHeight="1" x14ac:dyDescent="0.35">
      <c r="B122" s="158"/>
      <c r="C122" s="158"/>
      <c r="E122" s="158"/>
      <c r="L122" s="47"/>
    </row>
    <row r="123" spans="1:33" ht="15.75" customHeight="1" x14ac:dyDescent="0.35">
      <c r="B123" s="158"/>
      <c r="C123" s="158"/>
      <c r="E123" s="158"/>
      <c r="L123" s="47"/>
    </row>
    <row r="124" spans="1:33" ht="15.75" customHeight="1" x14ac:dyDescent="0.35">
      <c r="B124" s="158"/>
      <c r="C124" s="158"/>
      <c r="E124" s="158"/>
      <c r="L124" s="47"/>
    </row>
    <row r="125" spans="1:33" ht="15.75" customHeight="1" x14ac:dyDescent="0.35">
      <c r="B125" s="158"/>
      <c r="C125" s="158"/>
      <c r="E125" s="158"/>
      <c r="L125" s="47"/>
    </row>
    <row r="126" spans="1:33" ht="15.75" customHeight="1" x14ac:dyDescent="0.35">
      <c r="B126" s="158"/>
      <c r="C126" s="158"/>
      <c r="E126" s="158"/>
      <c r="L126" s="47"/>
    </row>
    <row r="127" spans="1:33" ht="15.75" customHeight="1" x14ac:dyDescent="0.35">
      <c r="B127" s="158"/>
      <c r="C127" s="158"/>
      <c r="E127" s="158"/>
      <c r="L127" s="47"/>
    </row>
    <row r="128" spans="1:33" ht="15.75" customHeight="1" x14ac:dyDescent="0.35">
      <c r="B128" s="158"/>
      <c r="C128" s="158"/>
      <c r="E128" s="158"/>
      <c r="L128" s="47"/>
    </row>
    <row r="129" spans="2:12" ht="15.75" customHeight="1" x14ac:dyDescent="0.35">
      <c r="B129" s="158"/>
      <c r="C129" s="158"/>
      <c r="E129" s="158"/>
      <c r="L129" s="47"/>
    </row>
    <row r="130" spans="2:12" ht="15.75" customHeight="1" x14ac:dyDescent="0.35">
      <c r="B130" s="158"/>
      <c r="C130" s="158"/>
      <c r="E130" s="158"/>
      <c r="L130" s="47"/>
    </row>
    <row r="131" spans="2:12" ht="15.75" customHeight="1" x14ac:dyDescent="0.35">
      <c r="B131" s="158"/>
      <c r="C131" s="158"/>
      <c r="E131" s="158"/>
      <c r="L131" s="47"/>
    </row>
    <row r="132" spans="2:12" ht="15.75" customHeight="1" x14ac:dyDescent="0.35">
      <c r="B132" s="158"/>
      <c r="C132" s="158"/>
      <c r="E132" s="158"/>
      <c r="L132" s="47"/>
    </row>
    <row r="133" spans="2:12" ht="15.75" customHeight="1" x14ac:dyDescent="0.35">
      <c r="B133" s="158"/>
      <c r="C133" s="158"/>
      <c r="E133" s="158"/>
      <c r="L133" s="47"/>
    </row>
    <row r="134" spans="2:12" ht="15.75" customHeight="1" x14ac:dyDescent="0.35">
      <c r="B134" s="158"/>
      <c r="C134" s="158"/>
      <c r="E134" s="158"/>
      <c r="L134" s="47"/>
    </row>
    <row r="135" spans="2:12" ht="15.75" customHeight="1" x14ac:dyDescent="0.35">
      <c r="B135" s="158"/>
      <c r="C135" s="158"/>
      <c r="E135" s="158"/>
      <c r="L135" s="47"/>
    </row>
    <row r="136" spans="2:12" ht="15.75" customHeight="1" x14ac:dyDescent="0.35">
      <c r="B136" s="158"/>
      <c r="C136" s="158"/>
      <c r="E136" s="158"/>
      <c r="L136" s="47"/>
    </row>
    <row r="137" spans="2:12" ht="15.75" customHeight="1" x14ac:dyDescent="0.35">
      <c r="B137" s="158"/>
      <c r="C137" s="158"/>
      <c r="E137" s="158"/>
      <c r="L137" s="47"/>
    </row>
    <row r="138" spans="2:12" ht="15.75" customHeight="1" x14ac:dyDescent="0.35">
      <c r="B138" s="158"/>
      <c r="C138" s="158"/>
      <c r="E138" s="158"/>
      <c r="L138" s="47"/>
    </row>
    <row r="139" spans="2:12" ht="15.75" customHeight="1" x14ac:dyDescent="0.35">
      <c r="B139" s="158"/>
      <c r="C139" s="158"/>
      <c r="E139" s="158"/>
      <c r="L139" s="47"/>
    </row>
    <row r="140" spans="2:12" ht="15.75" customHeight="1" x14ac:dyDescent="0.35">
      <c r="B140" s="158"/>
      <c r="C140" s="158"/>
      <c r="E140" s="158"/>
      <c r="L140" s="47"/>
    </row>
    <row r="141" spans="2:12" ht="15.75" customHeight="1" x14ac:dyDescent="0.35">
      <c r="B141" s="158"/>
      <c r="C141" s="158"/>
      <c r="E141" s="158"/>
      <c r="L141" s="47"/>
    </row>
    <row r="142" spans="2:12" ht="15.75" customHeight="1" x14ac:dyDescent="0.35">
      <c r="B142" s="158"/>
      <c r="C142" s="158"/>
      <c r="E142" s="158"/>
      <c r="L142" s="47"/>
    </row>
    <row r="143" spans="2:12" ht="15.75" customHeight="1" x14ac:dyDescent="0.35">
      <c r="B143" s="158"/>
      <c r="C143" s="158"/>
      <c r="E143" s="158"/>
      <c r="L143" s="47"/>
    </row>
    <row r="144" spans="2:12" ht="15.75" customHeight="1" x14ac:dyDescent="0.35">
      <c r="B144" s="158"/>
      <c r="C144" s="158"/>
      <c r="E144" s="158"/>
      <c r="L144" s="47"/>
    </row>
    <row r="145" spans="2:12" ht="15.75" customHeight="1" x14ac:dyDescent="0.35">
      <c r="B145" s="158"/>
      <c r="C145" s="158"/>
      <c r="E145" s="158"/>
      <c r="L145" s="47"/>
    </row>
    <row r="146" spans="2:12" ht="15.75" customHeight="1" x14ac:dyDescent="0.35">
      <c r="B146" s="158"/>
      <c r="C146" s="158"/>
      <c r="E146" s="158"/>
      <c r="L146" s="47"/>
    </row>
    <row r="147" spans="2:12" ht="15.75" customHeight="1" x14ac:dyDescent="0.35">
      <c r="B147" s="158"/>
      <c r="C147" s="158"/>
      <c r="E147" s="158"/>
      <c r="L147" s="47"/>
    </row>
    <row r="148" spans="2:12" ht="15.75" customHeight="1" x14ac:dyDescent="0.35">
      <c r="B148" s="158"/>
      <c r="C148" s="158"/>
      <c r="E148" s="158"/>
      <c r="L148" s="47"/>
    </row>
    <row r="149" spans="2:12" ht="15.75" customHeight="1" x14ac:dyDescent="0.35">
      <c r="B149" s="158"/>
      <c r="C149" s="158"/>
      <c r="E149" s="158"/>
      <c r="L149" s="17"/>
    </row>
    <row r="150" spans="2:12" ht="15.75" customHeight="1" x14ac:dyDescent="0.35">
      <c r="B150" s="158"/>
      <c r="C150" s="158"/>
      <c r="E150" s="158"/>
    </row>
    <row r="151" spans="2:12" ht="15.75" customHeight="1" x14ac:dyDescent="0.35">
      <c r="B151" s="158"/>
      <c r="C151" s="158"/>
      <c r="E151" s="158"/>
    </row>
    <row r="152" spans="2:12" ht="15.75" customHeight="1" x14ac:dyDescent="0.35">
      <c r="B152" s="158"/>
      <c r="C152" s="158"/>
      <c r="E152" s="158"/>
    </row>
    <row r="153" spans="2:12" ht="15.75" customHeight="1" x14ac:dyDescent="0.35">
      <c r="B153" s="158"/>
      <c r="C153" s="158"/>
      <c r="E153" s="158"/>
    </row>
    <row r="154" spans="2:12" ht="15.75" customHeight="1" x14ac:dyDescent="0.35">
      <c r="B154" s="158"/>
      <c r="C154" s="158"/>
      <c r="E154" s="158"/>
    </row>
    <row r="155" spans="2:12" ht="15.75" customHeight="1" x14ac:dyDescent="0.35">
      <c r="B155" s="158"/>
      <c r="C155" s="158"/>
      <c r="E155" s="158"/>
    </row>
    <row r="156" spans="2:12" ht="15.75" customHeight="1" x14ac:dyDescent="0.35">
      <c r="B156" s="158"/>
      <c r="C156" s="158"/>
      <c r="E156" s="158"/>
    </row>
    <row r="157" spans="2:12" ht="15.75" customHeight="1" x14ac:dyDescent="0.35">
      <c r="B157" s="158"/>
      <c r="C157" s="158"/>
      <c r="E157" s="158"/>
    </row>
    <row r="158" spans="2:12" ht="15.75" customHeight="1" x14ac:dyDescent="0.35">
      <c r="B158" s="158"/>
      <c r="C158" s="158"/>
      <c r="E158" s="158"/>
    </row>
    <row r="159" spans="2:12" ht="15.75" customHeight="1" x14ac:dyDescent="0.35">
      <c r="B159" s="158"/>
      <c r="C159" s="158"/>
      <c r="E159" s="158"/>
    </row>
    <row r="160" spans="2:12" ht="15.75" customHeight="1" x14ac:dyDescent="0.35">
      <c r="B160" s="158"/>
      <c r="C160" s="158"/>
      <c r="E160" s="158"/>
    </row>
    <row r="161" spans="2:5" ht="15.75" customHeight="1" x14ac:dyDescent="0.35">
      <c r="B161" s="158"/>
      <c r="C161" s="158"/>
      <c r="E161" s="158"/>
    </row>
    <row r="162" spans="2:5" ht="15.75" customHeight="1" x14ac:dyDescent="0.35">
      <c r="B162" s="158"/>
      <c r="C162" s="158"/>
      <c r="E162" s="158"/>
    </row>
    <row r="163" spans="2:5" ht="15.75" customHeight="1" x14ac:dyDescent="0.35">
      <c r="B163" s="158"/>
      <c r="C163" s="158"/>
      <c r="E163" s="158"/>
    </row>
    <row r="164" spans="2:5" ht="15.75" customHeight="1" x14ac:dyDescent="0.35">
      <c r="B164" s="158"/>
      <c r="C164" s="158"/>
      <c r="E164" s="158"/>
    </row>
    <row r="165" spans="2:5" ht="15.75" customHeight="1" x14ac:dyDescent="0.35">
      <c r="B165" s="158"/>
      <c r="C165" s="158"/>
      <c r="E165" s="158"/>
    </row>
    <row r="166" spans="2:5" ht="15.75" customHeight="1" x14ac:dyDescent="0.35">
      <c r="B166" s="158"/>
      <c r="C166" s="158"/>
      <c r="E166" s="158"/>
    </row>
    <row r="167" spans="2:5" ht="15.75" customHeight="1" x14ac:dyDescent="0.35">
      <c r="B167" s="158"/>
      <c r="C167" s="158"/>
      <c r="E167" s="158"/>
    </row>
    <row r="168" spans="2:5" ht="15.75" customHeight="1" x14ac:dyDescent="0.35">
      <c r="B168" s="158"/>
      <c r="C168" s="158"/>
      <c r="E168" s="158"/>
    </row>
    <row r="169" spans="2:5" ht="15.75" customHeight="1" x14ac:dyDescent="0.35">
      <c r="B169" s="158"/>
      <c r="C169" s="158"/>
      <c r="E169" s="158"/>
    </row>
    <row r="170" spans="2:5" ht="15.75" customHeight="1" x14ac:dyDescent="0.35">
      <c r="B170" s="158"/>
      <c r="C170" s="158"/>
      <c r="E170" s="158"/>
    </row>
    <row r="171" spans="2:5" ht="15.75" customHeight="1" x14ac:dyDescent="0.35">
      <c r="B171" s="158"/>
      <c r="C171" s="158"/>
      <c r="E171" s="158"/>
    </row>
    <row r="172" spans="2:5" ht="15.75" customHeight="1" x14ac:dyDescent="0.35">
      <c r="B172" s="158"/>
      <c r="C172" s="158"/>
      <c r="E172" s="158"/>
    </row>
    <row r="173" spans="2:5" ht="15.75" customHeight="1" x14ac:dyDescent="0.35">
      <c r="B173" s="158"/>
      <c r="C173" s="158"/>
      <c r="E173" s="158"/>
    </row>
    <row r="174" spans="2:5" ht="15.75" customHeight="1" x14ac:dyDescent="0.35">
      <c r="B174" s="158"/>
      <c r="C174" s="158"/>
      <c r="E174" s="158"/>
    </row>
    <row r="175" spans="2:5" ht="15.75" customHeight="1" x14ac:dyDescent="0.35">
      <c r="B175" s="158"/>
      <c r="C175" s="158"/>
      <c r="E175" s="158"/>
    </row>
    <row r="176" spans="2:5" ht="15.75" customHeight="1" x14ac:dyDescent="0.35">
      <c r="B176" s="158"/>
      <c r="C176" s="158"/>
      <c r="E176" s="158"/>
    </row>
    <row r="177" spans="2:5" ht="15.75" customHeight="1" x14ac:dyDescent="0.35">
      <c r="B177" s="158"/>
      <c r="C177" s="158"/>
      <c r="E177" s="158"/>
    </row>
    <row r="178" spans="2:5" ht="15.75" customHeight="1" x14ac:dyDescent="0.35">
      <c r="B178" s="158"/>
      <c r="C178" s="158"/>
      <c r="E178" s="158"/>
    </row>
    <row r="179" spans="2:5" ht="15.75" customHeight="1" x14ac:dyDescent="0.35">
      <c r="B179" s="158"/>
      <c r="C179" s="158"/>
      <c r="E179" s="158"/>
    </row>
    <row r="180" spans="2:5" ht="15.75" customHeight="1" x14ac:dyDescent="0.35">
      <c r="B180" s="158"/>
      <c r="C180" s="158"/>
      <c r="E180" s="158"/>
    </row>
    <row r="181" spans="2:5" ht="15.75" customHeight="1" x14ac:dyDescent="0.35">
      <c r="B181" s="158"/>
      <c r="C181" s="158"/>
      <c r="E181" s="158"/>
    </row>
    <row r="182" spans="2:5" ht="15.75" customHeight="1" x14ac:dyDescent="0.35">
      <c r="B182" s="158"/>
      <c r="C182" s="158"/>
      <c r="E182" s="158"/>
    </row>
    <row r="183" spans="2:5" ht="15.75" customHeight="1" x14ac:dyDescent="0.35">
      <c r="B183" s="158"/>
      <c r="C183" s="158"/>
      <c r="E183" s="158"/>
    </row>
    <row r="184" spans="2:5" ht="15.75" customHeight="1" x14ac:dyDescent="0.35">
      <c r="B184" s="158"/>
      <c r="C184" s="158"/>
      <c r="E184" s="158"/>
    </row>
    <row r="185" spans="2:5" ht="15.75" customHeight="1" x14ac:dyDescent="0.35">
      <c r="B185" s="158"/>
      <c r="C185" s="158"/>
      <c r="E185" s="158"/>
    </row>
    <row r="186" spans="2:5" ht="15.75" customHeight="1" x14ac:dyDescent="0.35">
      <c r="B186" s="158"/>
      <c r="C186" s="158"/>
      <c r="E186" s="158"/>
    </row>
    <row r="187" spans="2:5" ht="15.75" customHeight="1" x14ac:dyDescent="0.35">
      <c r="B187" s="158"/>
      <c r="C187" s="158"/>
      <c r="E187" s="158"/>
    </row>
    <row r="188" spans="2:5" ht="15.75" customHeight="1" x14ac:dyDescent="0.35">
      <c r="B188" s="158"/>
      <c r="C188" s="158"/>
      <c r="E188" s="158"/>
    </row>
    <row r="189" spans="2:5" ht="15.75" customHeight="1" x14ac:dyDescent="0.35">
      <c r="B189" s="158"/>
      <c r="C189" s="158"/>
      <c r="E189" s="158"/>
    </row>
    <row r="190" spans="2:5" ht="15.75" customHeight="1" x14ac:dyDescent="0.35">
      <c r="B190" s="158"/>
      <c r="C190" s="158"/>
      <c r="E190" s="158"/>
    </row>
    <row r="191" spans="2:5" ht="15.75" customHeight="1" x14ac:dyDescent="0.35">
      <c r="B191" s="158"/>
      <c r="C191" s="158"/>
      <c r="E191" s="158"/>
    </row>
    <row r="192" spans="2:5" ht="15.75" customHeight="1" x14ac:dyDescent="0.35">
      <c r="B192" s="158"/>
      <c r="C192" s="158"/>
      <c r="E192" s="158"/>
    </row>
    <row r="193" spans="2:5" ht="15.75" customHeight="1" x14ac:dyDescent="0.35">
      <c r="B193" s="158"/>
      <c r="C193" s="158"/>
      <c r="E193" s="158"/>
    </row>
    <row r="194" spans="2:5" ht="15.75" customHeight="1" x14ac:dyDescent="0.35">
      <c r="B194" s="158"/>
      <c r="C194" s="158"/>
      <c r="E194" s="158"/>
    </row>
    <row r="195" spans="2:5" ht="15.75" customHeight="1" x14ac:dyDescent="0.35">
      <c r="B195" s="158"/>
      <c r="C195" s="158"/>
      <c r="E195" s="158"/>
    </row>
    <row r="196" spans="2:5" ht="15.75" customHeight="1" x14ac:dyDescent="0.35">
      <c r="B196" s="158"/>
      <c r="C196" s="158"/>
      <c r="E196" s="158"/>
    </row>
    <row r="197" spans="2:5" ht="15.75" customHeight="1" x14ac:dyDescent="0.35">
      <c r="B197" s="158"/>
      <c r="C197" s="158"/>
      <c r="E197" s="158"/>
    </row>
    <row r="198" spans="2:5" ht="15.75" customHeight="1" x14ac:dyDescent="0.35">
      <c r="B198" s="158"/>
      <c r="C198" s="158"/>
      <c r="E198" s="158"/>
    </row>
    <row r="199" spans="2:5" ht="15.75" customHeight="1" x14ac:dyDescent="0.35">
      <c r="B199" s="158"/>
      <c r="C199" s="158"/>
      <c r="E199" s="158"/>
    </row>
    <row r="200" spans="2:5" ht="15.75" customHeight="1" x14ac:dyDescent="0.35">
      <c r="B200" s="158"/>
      <c r="C200" s="158"/>
      <c r="E200" s="158"/>
    </row>
    <row r="201" spans="2:5" ht="15.75" customHeight="1" x14ac:dyDescent="0.35">
      <c r="B201" s="158"/>
      <c r="C201" s="158"/>
      <c r="E201" s="158"/>
    </row>
    <row r="202" spans="2:5" ht="15.75" customHeight="1" x14ac:dyDescent="0.35">
      <c r="B202" s="158"/>
      <c r="C202" s="158"/>
      <c r="E202" s="158"/>
    </row>
    <row r="203" spans="2:5" ht="15.75" customHeight="1" x14ac:dyDescent="0.35">
      <c r="B203" s="158"/>
      <c r="C203" s="158"/>
      <c r="E203" s="158"/>
    </row>
    <row r="204" spans="2:5" ht="15.75" customHeight="1" x14ac:dyDescent="0.35">
      <c r="B204" s="158"/>
      <c r="C204" s="158"/>
      <c r="E204" s="158"/>
    </row>
    <row r="205" spans="2:5" ht="15.75" customHeight="1" x14ac:dyDescent="0.35">
      <c r="B205" s="158"/>
      <c r="C205" s="158"/>
      <c r="E205" s="158"/>
    </row>
    <row r="206" spans="2:5" ht="15.75" customHeight="1" x14ac:dyDescent="0.35">
      <c r="B206" s="158"/>
      <c r="C206" s="158"/>
      <c r="E206" s="158"/>
    </row>
    <row r="207" spans="2:5" ht="15.75" customHeight="1" x14ac:dyDescent="0.35">
      <c r="B207" s="158"/>
      <c r="C207" s="158"/>
      <c r="E207" s="158"/>
    </row>
    <row r="208" spans="2:5" ht="15.75" customHeight="1" x14ac:dyDescent="0.35">
      <c r="B208" s="158"/>
      <c r="C208" s="158"/>
      <c r="E208" s="158"/>
    </row>
    <row r="209" spans="2:5" ht="15.75" customHeight="1" x14ac:dyDescent="0.35">
      <c r="B209" s="158"/>
      <c r="C209" s="158"/>
      <c r="E209" s="158"/>
    </row>
    <row r="210" spans="2:5" ht="15.75" customHeight="1" x14ac:dyDescent="0.35">
      <c r="B210" s="158"/>
      <c r="C210" s="158"/>
      <c r="E210" s="158"/>
    </row>
    <row r="211" spans="2:5" ht="15.75" customHeight="1" x14ac:dyDescent="0.35">
      <c r="B211" s="158"/>
      <c r="C211" s="158"/>
      <c r="E211" s="158"/>
    </row>
    <row r="212" spans="2:5" ht="15.75" customHeight="1" x14ac:dyDescent="0.35">
      <c r="B212" s="158"/>
      <c r="C212" s="158"/>
      <c r="E212" s="158"/>
    </row>
    <row r="213" spans="2:5" ht="15.75" customHeight="1" x14ac:dyDescent="0.35">
      <c r="B213" s="158"/>
      <c r="C213" s="158"/>
      <c r="E213" s="158"/>
    </row>
    <row r="214" spans="2:5" ht="15.75" customHeight="1" x14ac:dyDescent="0.35">
      <c r="B214" s="158"/>
      <c r="C214" s="158"/>
      <c r="E214" s="158"/>
    </row>
    <row r="215" spans="2:5" ht="15.75" customHeight="1" x14ac:dyDescent="0.35">
      <c r="B215" s="158"/>
      <c r="C215" s="158"/>
      <c r="E215" s="158"/>
    </row>
    <row r="216" spans="2:5" ht="15.75" customHeight="1" x14ac:dyDescent="0.35">
      <c r="B216" s="158"/>
      <c r="C216" s="158"/>
      <c r="E216" s="158"/>
    </row>
    <row r="217" spans="2:5" ht="15.75" customHeight="1" x14ac:dyDescent="0.35">
      <c r="B217" s="158"/>
      <c r="C217" s="158"/>
      <c r="E217" s="158"/>
    </row>
    <row r="218" spans="2:5" ht="15.75" customHeight="1" x14ac:dyDescent="0.35">
      <c r="B218" s="158"/>
      <c r="C218" s="158"/>
      <c r="E218" s="158"/>
    </row>
    <row r="219" spans="2:5" ht="15.75" customHeight="1" x14ac:dyDescent="0.35">
      <c r="B219" s="158"/>
      <c r="C219" s="158"/>
      <c r="E219" s="158"/>
    </row>
    <row r="220" spans="2:5" ht="15.75" customHeight="1" x14ac:dyDescent="0.35">
      <c r="B220" s="158"/>
      <c r="C220" s="158"/>
      <c r="E220" s="158"/>
    </row>
    <row r="221" spans="2:5" ht="15.75" customHeight="1" x14ac:dyDescent="0.35">
      <c r="B221" s="158"/>
      <c r="C221" s="158"/>
      <c r="E221" s="158"/>
    </row>
    <row r="222" spans="2:5" ht="15.75" customHeight="1" x14ac:dyDescent="0.35">
      <c r="B222" s="158"/>
      <c r="C222" s="158"/>
      <c r="E222" s="158"/>
    </row>
    <row r="223" spans="2:5" ht="15.75" customHeight="1" x14ac:dyDescent="0.35">
      <c r="B223" s="158"/>
      <c r="C223" s="158"/>
      <c r="E223" s="158"/>
    </row>
    <row r="224" spans="2:5" ht="15.75" customHeight="1" x14ac:dyDescent="0.35">
      <c r="B224" s="158"/>
      <c r="C224" s="158"/>
      <c r="E224" s="158"/>
    </row>
    <row r="225" spans="2:5" ht="15.75" customHeight="1" x14ac:dyDescent="0.35">
      <c r="B225" s="158"/>
      <c r="C225" s="158"/>
      <c r="E225" s="158"/>
    </row>
    <row r="226" spans="2:5" ht="15.75" customHeight="1" x14ac:dyDescent="0.35">
      <c r="B226" s="158"/>
      <c r="C226" s="158"/>
      <c r="E226" s="158"/>
    </row>
    <row r="227" spans="2:5" ht="15.75" customHeight="1" x14ac:dyDescent="0.35">
      <c r="B227" s="158"/>
      <c r="C227" s="158"/>
      <c r="E227" s="158"/>
    </row>
    <row r="228" spans="2:5" ht="15.75" customHeight="1" x14ac:dyDescent="0.35">
      <c r="B228" s="158"/>
      <c r="C228" s="158"/>
      <c r="E228" s="158"/>
    </row>
    <row r="229" spans="2:5" ht="15.75" customHeight="1" x14ac:dyDescent="0.35">
      <c r="B229" s="158"/>
      <c r="C229" s="158"/>
      <c r="E229" s="158"/>
    </row>
    <row r="230" spans="2:5" ht="15.75" customHeight="1" x14ac:dyDescent="0.35">
      <c r="B230" s="158"/>
      <c r="C230" s="158"/>
      <c r="E230" s="158"/>
    </row>
    <row r="231" spans="2:5" ht="15.75" customHeight="1" x14ac:dyDescent="0.35">
      <c r="B231" s="158"/>
      <c r="C231" s="158"/>
      <c r="E231" s="158"/>
    </row>
    <row r="232" spans="2:5" ht="15.75" customHeight="1" x14ac:dyDescent="0.35">
      <c r="B232" s="158"/>
      <c r="C232" s="158"/>
      <c r="E232" s="158"/>
    </row>
    <row r="233" spans="2:5" ht="15.75" customHeight="1" x14ac:dyDescent="0.35">
      <c r="B233" s="158"/>
      <c r="C233" s="158"/>
      <c r="E233" s="158"/>
    </row>
    <row r="234" spans="2:5" ht="15.75" customHeight="1" x14ac:dyDescent="0.35">
      <c r="B234" s="158"/>
      <c r="C234" s="158"/>
      <c r="E234" s="158"/>
    </row>
    <row r="235" spans="2:5" ht="15.75" customHeight="1" x14ac:dyDescent="0.35">
      <c r="B235" s="158"/>
      <c r="C235" s="158"/>
      <c r="E235" s="158"/>
    </row>
    <row r="236" spans="2:5" ht="15.75" customHeight="1" x14ac:dyDescent="0.35">
      <c r="B236" s="158"/>
      <c r="C236" s="158"/>
      <c r="E236" s="158"/>
    </row>
    <row r="237" spans="2:5" ht="15.75" customHeight="1" x14ac:dyDescent="0.35">
      <c r="B237" s="158"/>
      <c r="C237" s="158"/>
      <c r="E237" s="158"/>
    </row>
    <row r="238" spans="2:5" ht="15.75" customHeight="1" x14ac:dyDescent="0.35">
      <c r="B238" s="158"/>
      <c r="C238" s="158"/>
      <c r="E238" s="158"/>
    </row>
    <row r="239" spans="2:5" ht="15.75" customHeight="1" x14ac:dyDescent="0.35">
      <c r="B239" s="158"/>
      <c r="C239" s="158"/>
      <c r="E239" s="158"/>
    </row>
    <row r="240" spans="2:5" ht="15.75" customHeight="1" x14ac:dyDescent="0.35">
      <c r="B240" s="158"/>
      <c r="C240" s="158"/>
      <c r="E240" s="158"/>
    </row>
    <row r="241" spans="2:5" ht="15.75" customHeight="1" x14ac:dyDescent="0.35">
      <c r="B241" s="158"/>
      <c r="C241" s="158"/>
      <c r="E241" s="158"/>
    </row>
    <row r="242" spans="2:5" ht="15.75" customHeight="1" x14ac:dyDescent="0.35">
      <c r="B242" s="158"/>
      <c r="C242" s="158"/>
      <c r="E242" s="158"/>
    </row>
    <row r="243" spans="2:5" ht="15.75" customHeight="1" x14ac:dyDescent="0.35">
      <c r="B243" s="158"/>
      <c r="C243" s="158"/>
      <c r="E243" s="158"/>
    </row>
    <row r="244" spans="2:5" ht="15.75" customHeight="1" x14ac:dyDescent="0.35">
      <c r="B244" s="158"/>
      <c r="C244" s="158"/>
      <c r="E244" s="158"/>
    </row>
    <row r="245" spans="2:5" ht="15.75" customHeight="1" x14ac:dyDescent="0.35">
      <c r="B245" s="158"/>
      <c r="C245" s="158"/>
      <c r="E245" s="158"/>
    </row>
    <row r="246" spans="2:5" ht="15.75" customHeight="1" x14ac:dyDescent="0.35">
      <c r="B246" s="158"/>
      <c r="C246" s="158"/>
      <c r="E246" s="158"/>
    </row>
    <row r="247" spans="2:5" ht="15.75" customHeight="1" x14ac:dyDescent="0.35">
      <c r="B247" s="158"/>
      <c r="C247" s="158"/>
      <c r="E247" s="158"/>
    </row>
    <row r="248" spans="2:5" ht="15.75" customHeight="1" x14ac:dyDescent="0.35">
      <c r="B248" s="158"/>
      <c r="C248" s="158"/>
      <c r="E248" s="158"/>
    </row>
    <row r="249" spans="2:5" ht="15.75" customHeight="1" x14ac:dyDescent="0.35">
      <c r="B249" s="158"/>
      <c r="C249" s="158"/>
      <c r="E249" s="158"/>
    </row>
    <row r="250" spans="2:5" ht="15.75" customHeight="1" x14ac:dyDescent="0.35">
      <c r="B250" s="158"/>
      <c r="C250" s="158"/>
      <c r="E250" s="158"/>
    </row>
    <row r="251" spans="2:5" ht="15.75" customHeight="1" x14ac:dyDescent="0.35">
      <c r="B251" s="158"/>
      <c r="C251" s="158"/>
      <c r="E251" s="158"/>
    </row>
    <row r="252" spans="2:5" ht="15.75" customHeight="1" x14ac:dyDescent="0.35">
      <c r="B252" s="158"/>
      <c r="C252" s="158"/>
      <c r="E252" s="158"/>
    </row>
    <row r="253" spans="2:5" ht="15.75" customHeight="1" x14ac:dyDescent="0.35">
      <c r="B253" s="158"/>
      <c r="C253" s="158"/>
      <c r="E253" s="158"/>
    </row>
    <row r="254" spans="2:5" ht="15.75" customHeight="1" x14ac:dyDescent="0.35">
      <c r="B254" s="158"/>
      <c r="C254" s="158"/>
      <c r="E254" s="158"/>
    </row>
    <row r="255" spans="2:5" ht="15.75" customHeight="1" x14ac:dyDescent="0.35">
      <c r="B255" s="158"/>
      <c r="C255" s="158"/>
      <c r="E255" s="158"/>
    </row>
    <row r="256" spans="2:5" ht="15.75" customHeight="1" x14ac:dyDescent="0.35">
      <c r="B256" s="158"/>
      <c r="C256" s="158"/>
      <c r="E256" s="158"/>
    </row>
    <row r="257" spans="2:5" ht="15.75" customHeight="1" x14ac:dyDescent="0.35">
      <c r="B257" s="158"/>
      <c r="C257" s="158"/>
      <c r="E257" s="158"/>
    </row>
    <row r="258" spans="2:5" ht="15.75" customHeight="1" x14ac:dyDescent="0.35">
      <c r="B258" s="158"/>
      <c r="C258" s="158"/>
      <c r="E258" s="158"/>
    </row>
    <row r="259" spans="2:5" ht="15.75" customHeight="1" x14ac:dyDescent="0.35">
      <c r="B259" s="158"/>
      <c r="C259" s="158"/>
      <c r="E259" s="158"/>
    </row>
    <row r="260" spans="2:5" ht="15.75" customHeight="1" x14ac:dyDescent="0.35">
      <c r="B260" s="158"/>
      <c r="C260" s="158"/>
      <c r="E260" s="158"/>
    </row>
    <row r="261" spans="2:5" ht="15.75" customHeight="1" x14ac:dyDescent="0.35">
      <c r="B261" s="158"/>
      <c r="C261" s="158"/>
      <c r="E261" s="158"/>
    </row>
    <row r="262" spans="2:5" ht="15.75" customHeight="1" x14ac:dyDescent="0.35">
      <c r="B262" s="158"/>
      <c r="C262" s="158"/>
      <c r="E262" s="158"/>
    </row>
    <row r="263" spans="2:5" ht="15.75" customHeight="1" x14ac:dyDescent="0.35">
      <c r="B263" s="158"/>
      <c r="C263" s="158"/>
      <c r="E263" s="158"/>
    </row>
    <row r="264" spans="2:5" ht="15.75" customHeight="1" x14ac:dyDescent="0.35">
      <c r="B264" s="158"/>
      <c r="C264" s="158"/>
      <c r="E264" s="158"/>
    </row>
    <row r="265" spans="2:5" ht="15.75" customHeight="1" x14ac:dyDescent="0.35">
      <c r="B265" s="158"/>
      <c r="C265" s="158"/>
      <c r="E265" s="158"/>
    </row>
    <row r="266" spans="2:5" ht="15.75" customHeight="1" x14ac:dyDescent="0.35">
      <c r="B266" s="158"/>
      <c r="C266" s="158"/>
      <c r="E266" s="158"/>
    </row>
    <row r="267" spans="2:5" ht="15.75" customHeight="1" x14ac:dyDescent="0.35">
      <c r="B267" s="158"/>
      <c r="C267" s="158"/>
      <c r="E267" s="158"/>
    </row>
    <row r="268" spans="2:5" ht="15.75" customHeight="1" x14ac:dyDescent="0.35">
      <c r="B268" s="158"/>
      <c r="C268" s="158"/>
      <c r="E268" s="158"/>
    </row>
    <row r="269" spans="2:5" ht="15.75" customHeight="1" x14ac:dyDescent="0.35">
      <c r="B269" s="158"/>
      <c r="C269" s="158"/>
      <c r="E269" s="158"/>
    </row>
    <row r="270" spans="2:5" ht="15.75" customHeight="1" x14ac:dyDescent="0.35">
      <c r="B270" s="158"/>
      <c r="C270" s="158"/>
      <c r="E270" s="158"/>
    </row>
    <row r="271" spans="2:5" ht="15.75" customHeight="1" x14ac:dyDescent="0.35">
      <c r="B271" s="158"/>
      <c r="C271" s="158"/>
      <c r="E271" s="158"/>
    </row>
    <row r="272" spans="2:5" ht="15.75" customHeight="1" x14ac:dyDescent="0.35">
      <c r="B272" s="158"/>
      <c r="C272" s="158"/>
      <c r="E272" s="158"/>
    </row>
    <row r="273" spans="2:5" ht="15.75" customHeight="1" x14ac:dyDescent="0.35">
      <c r="B273" s="158"/>
      <c r="C273" s="158"/>
      <c r="E273" s="158"/>
    </row>
    <row r="274" spans="2:5" ht="15.75" customHeight="1" x14ac:dyDescent="0.35">
      <c r="B274" s="158"/>
      <c r="C274" s="158"/>
      <c r="E274" s="158"/>
    </row>
    <row r="275" spans="2:5" ht="15.75" customHeight="1" x14ac:dyDescent="0.35">
      <c r="B275" s="158"/>
      <c r="C275" s="158"/>
      <c r="E275" s="158"/>
    </row>
    <row r="276" spans="2:5" ht="15.75" customHeight="1" x14ac:dyDescent="0.35">
      <c r="B276" s="158"/>
      <c r="C276" s="158"/>
      <c r="E276" s="158"/>
    </row>
    <row r="277" spans="2:5" ht="15.75" customHeight="1" x14ac:dyDescent="0.35">
      <c r="B277" s="158"/>
      <c r="C277" s="158"/>
      <c r="E277" s="158"/>
    </row>
    <row r="278" spans="2:5" ht="15.75" customHeight="1" x14ac:dyDescent="0.35">
      <c r="B278" s="158"/>
      <c r="C278" s="158"/>
      <c r="E278" s="158"/>
    </row>
    <row r="279" spans="2:5" ht="15.75" customHeight="1" x14ac:dyDescent="0.35">
      <c r="B279" s="158"/>
      <c r="C279" s="158"/>
      <c r="E279" s="158"/>
    </row>
    <row r="280" spans="2:5" ht="15.75" customHeight="1" x14ac:dyDescent="0.35">
      <c r="B280" s="158"/>
      <c r="C280" s="158"/>
      <c r="E280" s="158"/>
    </row>
    <row r="281" spans="2:5" ht="15.75" customHeight="1" x14ac:dyDescent="0.35">
      <c r="B281" s="158"/>
      <c r="C281" s="158"/>
      <c r="E281" s="158"/>
    </row>
    <row r="282" spans="2:5" ht="15.75" customHeight="1" x14ac:dyDescent="0.35">
      <c r="B282" s="158"/>
      <c r="C282" s="158"/>
      <c r="E282" s="158"/>
    </row>
    <row r="283" spans="2:5" ht="15.75" customHeight="1" x14ac:dyDescent="0.35">
      <c r="B283" s="158"/>
      <c r="C283" s="158"/>
      <c r="E283" s="158"/>
    </row>
    <row r="284" spans="2:5" ht="15.75" customHeight="1" x14ac:dyDescent="0.35">
      <c r="B284" s="158"/>
      <c r="C284" s="158"/>
      <c r="E284" s="158"/>
    </row>
    <row r="285" spans="2:5" ht="15.75" customHeight="1" x14ac:dyDescent="0.35">
      <c r="B285" s="158"/>
      <c r="C285" s="158"/>
      <c r="E285" s="158"/>
    </row>
    <row r="286" spans="2:5" ht="15.75" customHeight="1" x14ac:dyDescent="0.35">
      <c r="B286" s="158"/>
      <c r="C286" s="158"/>
      <c r="E286" s="158"/>
    </row>
    <row r="287" spans="2:5" ht="15.75" customHeight="1" x14ac:dyDescent="0.35">
      <c r="B287" s="158"/>
      <c r="C287" s="158"/>
      <c r="E287" s="158"/>
    </row>
    <row r="288" spans="2:5" ht="15.75" customHeight="1" x14ac:dyDescent="0.35">
      <c r="B288" s="158"/>
      <c r="C288" s="158"/>
      <c r="E288" s="158"/>
    </row>
    <row r="289" spans="2:5" ht="15.75" customHeight="1" x14ac:dyDescent="0.35">
      <c r="B289" s="158"/>
      <c r="C289" s="158"/>
      <c r="E289" s="158"/>
    </row>
    <row r="290" spans="2:5" ht="15.75" customHeight="1" x14ac:dyDescent="0.35">
      <c r="B290" s="158"/>
      <c r="C290" s="158"/>
      <c r="E290" s="158"/>
    </row>
    <row r="291" spans="2:5" ht="15.75" customHeight="1" x14ac:dyDescent="0.35">
      <c r="B291" s="158"/>
      <c r="C291" s="158"/>
      <c r="E291" s="158"/>
    </row>
    <row r="292" spans="2:5" ht="15.75" customHeight="1" x14ac:dyDescent="0.35">
      <c r="B292" s="158"/>
      <c r="C292" s="158"/>
      <c r="E292" s="158"/>
    </row>
    <row r="293" spans="2:5" ht="15.75" customHeight="1" x14ac:dyDescent="0.35">
      <c r="B293" s="158"/>
      <c r="C293" s="158"/>
      <c r="E293" s="158"/>
    </row>
    <row r="294" spans="2:5" ht="15.75" customHeight="1" x14ac:dyDescent="0.35">
      <c r="B294" s="158"/>
      <c r="C294" s="158"/>
      <c r="E294" s="158"/>
    </row>
    <row r="295" spans="2:5" ht="15.75" customHeight="1" x14ac:dyDescent="0.35">
      <c r="B295" s="158"/>
      <c r="C295" s="158"/>
      <c r="E295" s="158"/>
    </row>
    <row r="296" spans="2:5" ht="15.75" customHeight="1" x14ac:dyDescent="0.35">
      <c r="B296" s="158"/>
      <c r="C296" s="158"/>
      <c r="E296" s="158"/>
    </row>
    <row r="297" spans="2:5" ht="15.75" customHeight="1" x14ac:dyDescent="0.35">
      <c r="B297" s="158"/>
      <c r="C297" s="158"/>
      <c r="E297" s="158"/>
    </row>
    <row r="298" spans="2:5" ht="15.75" customHeight="1" x14ac:dyDescent="0.35">
      <c r="B298" s="158"/>
      <c r="C298" s="158"/>
      <c r="E298" s="158"/>
    </row>
    <row r="299" spans="2:5" ht="15.75" customHeight="1" x14ac:dyDescent="0.35">
      <c r="B299" s="158"/>
      <c r="C299" s="158"/>
      <c r="E299" s="158"/>
    </row>
    <row r="300" spans="2:5" ht="15.75" customHeight="1" x14ac:dyDescent="0.35">
      <c r="B300" s="158"/>
      <c r="C300" s="158"/>
      <c r="E300" s="158"/>
    </row>
    <row r="301" spans="2:5" ht="15.75" customHeight="1" x14ac:dyDescent="0.35">
      <c r="B301" s="158"/>
      <c r="C301" s="158"/>
      <c r="E301" s="158"/>
    </row>
    <row r="302" spans="2:5" ht="15.75" customHeight="1" x14ac:dyDescent="0.35">
      <c r="B302" s="158"/>
      <c r="C302" s="158"/>
      <c r="E302" s="158"/>
    </row>
    <row r="303" spans="2:5" ht="15.75" customHeight="1" x14ac:dyDescent="0.35">
      <c r="B303" s="158"/>
      <c r="C303" s="158"/>
      <c r="E303" s="158"/>
    </row>
    <row r="304" spans="2:5" ht="15.75" customHeight="1" x14ac:dyDescent="0.35">
      <c r="B304" s="158"/>
      <c r="C304" s="158"/>
      <c r="E304" s="158"/>
    </row>
    <row r="305" spans="2:5" ht="15.75" customHeight="1" x14ac:dyDescent="0.35">
      <c r="B305" s="158"/>
      <c r="C305" s="158"/>
      <c r="E305" s="158"/>
    </row>
    <row r="306" spans="2:5" ht="15.75" customHeight="1" x14ac:dyDescent="0.35">
      <c r="B306" s="158"/>
      <c r="C306" s="158"/>
      <c r="E306" s="158"/>
    </row>
    <row r="307" spans="2:5" ht="15.75" customHeight="1" x14ac:dyDescent="0.35">
      <c r="B307" s="158"/>
      <c r="C307" s="158"/>
      <c r="E307" s="158"/>
    </row>
    <row r="308" spans="2:5" ht="15.75" customHeight="1" x14ac:dyDescent="0.35">
      <c r="B308" s="158"/>
      <c r="C308" s="158"/>
      <c r="E308" s="158"/>
    </row>
    <row r="309" spans="2:5" ht="15.75" customHeight="1" x14ac:dyDescent="0.35">
      <c r="B309" s="158"/>
      <c r="C309" s="158"/>
      <c r="E309" s="158"/>
    </row>
    <row r="310" spans="2:5" ht="15.75" customHeight="1" x14ac:dyDescent="0.35">
      <c r="B310" s="158"/>
      <c r="C310" s="158"/>
      <c r="E310" s="158"/>
    </row>
    <row r="311" spans="2:5" ht="15.75" customHeight="1" x14ac:dyDescent="0.35">
      <c r="B311" s="158"/>
      <c r="C311" s="158"/>
      <c r="E311" s="158"/>
    </row>
    <row r="312" spans="2:5" ht="15.75" customHeight="1" x14ac:dyDescent="0.35">
      <c r="B312" s="158"/>
      <c r="C312" s="158"/>
      <c r="E312" s="158"/>
    </row>
    <row r="313" spans="2:5" ht="15.75" customHeight="1" x14ac:dyDescent="0.35">
      <c r="B313" s="158"/>
      <c r="C313" s="158"/>
      <c r="E313" s="158"/>
    </row>
    <row r="314" spans="2:5" ht="15.75" customHeight="1" x14ac:dyDescent="0.35">
      <c r="B314" s="158"/>
      <c r="C314" s="158"/>
      <c r="E314" s="158"/>
    </row>
    <row r="315" spans="2:5" ht="15.75" customHeight="1" x14ac:dyDescent="0.35">
      <c r="B315" s="158"/>
      <c r="C315" s="158"/>
      <c r="E315" s="158"/>
    </row>
    <row r="316" spans="2:5" ht="15.75" customHeight="1" x14ac:dyDescent="0.35">
      <c r="B316" s="158"/>
      <c r="C316" s="158"/>
      <c r="E316" s="158"/>
    </row>
    <row r="317" spans="2:5" ht="15.75" customHeight="1" x14ac:dyDescent="0.35">
      <c r="B317" s="158"/>
      <c r="C317" s="158"/>
      <c r="E317" s="158"/>
    </row>
    <row r="318" spans="2:5" ht="15.75" customHeight="1" x14ac:dyDescent="0.35">
      <c r="B318" s="158"/>
      <c r="C318" s="158"/>
      <c r="E318" s="158"/>
    </row>
    <row r="319" spans="2:5" ht="15.75" customHeight="1" x14ac:dyDescent="0.35">
      <c r="B319" s="158"/>
      <c r="C319" s="158"/>
      <c r="E319" s="158"/>
    </row>
    <row r="320" spans="2:5" ht="15.75" customHeight="1" x14ac:dyDescent="0.35">
      <c r="B320" s="158"/>
      <c r="C320" s="158"/>
      <c r="E320" s="158"/>
    </row>
    <row r="321" spans="2:5" ht="15.75" customHeight="1" x14ac:dyDescent="0.35">
      <c r="B321" s="158"/>
      <c r="C321" s="158"/>
      <c r="E321" s="158"/>
    </row>
    <row r="322" spans="2:5" ht="15.75" customHeight="1" x14ac:dyDescent="0.35">
      <c r="B322" s="158"/>
      <c r="C322" s="158"/>
      <c r="E322" s="158"/>
    </row>
    <row r="323" spans="2:5" ht="15.75" customHeight="1" x14ac:dyDescent="0.35">
      <c r="B323" s="158"/>
      <c r="C323" s="158"/>
      <c r="E323" s="158"/>
    </row>
    <row r="324" spans="2:5" ht="15.75" customHeight="1" x14ac:dyDescent="0.35">
      <c r="B324" s="158"/>
      <c r="C324" s="158"/>
      <c r="E324" s="158"/>
    </row>
    <row r="325" spans="2:5" ht="15.75" customHeight="1" x14ac:dyDescent="0.35">
      <c r="B325" s="158"/>
      <c r="C325" s="158"/>
      <c r="E325" s="158"/>
    </row>
    <row r="326" spans="2:5" ht="15.75" customHeight="1" x14ac:dyDescent="0.35">
      <c r="B326" s="158"/>
      <c r="C326" s="158"/>
      <c r="E326" s="158"/>
    </row>
    <row r="327" spans="2:5" ht="15.75" customHeight="1" x14ac:dyDescent="0.35">
      <c r="B327" s="158"/>
      <c r="C327" s="158"/>
      <c r="E327" s="158"/>
    </row>
    <row r="328" spans="2:5" ht="15.75" customHeight="1" x14ac:dyDescent="0.35">
      <c r="B328" s="158"/>
      <c r="C328" s="158"/>
      <c r="E328" s="158"/>
    </row>
    <row r="329" spans="2:5" ht="15.75" customHeight="1" x14ac:dyDescent="0.35">
      <c r="B329" s="158"/>
      <c r="C329" s="158"/>
      <c r="E329" s="158"/>
    </row>
    <row r="330" spans="2:5" ht="15.75" customHeight="1" x14ac:dyDescent="0.35">
      <c r="B330" s="158"/>
      <c r="C330" s="158"/>
      <c r="E330" s="158"/>
    </row>
    <row r="331" spans="2:5" ht="15.75" customHeight="1" x14ac:dyDescent="0.35">
      <c r="B331" s="158"/>
      <c r="C331" s="158"/>
      <c r="E331" s="158"/>
    </row>
    <row r="332" spans="2:5" ht="15.75" customHeight="1" x14ac:dyDescent="0.35">
      <c r="B332" s="158"/>
      <c r="C332" s="158"/>
      <c r="E332" s="158"/>
    </row>
    <row r="333" spans="2:5" ht="15.75" customHeight="1" x14ac:dyDescent="0.35">
      <c r="B333" s="158"/>
      <c r="C333" s="158"/>
      <c r="E333" s="158"/>
    </row>
    <row r="334" spans="2:5" ht="15.75" customHeight="1" x14ac:dyDescent="0.35">
      <c r="B334" s="158"/>
      <c r="C334" s="158"/>
      <c r="E334" s="158"/>
    </row>
    <row r="335" spans="2:5" ht="15.75" customHeight="1" x14ac:dyDescent="0.35">
      <c r="B335" s="158"/>
      <c r="C335" s="158"/>
      <c r="E335" s="158"/>
    </row>
    <row r="336" spans="2:5" ht="15.75" customHeight="1" x14ac:dyDescent="0.35">
      <c r="B336" s="158"/>
      <c r="C336" s="158"/>
      <c r="E336" s="158"/>
    </row>
    <row r="337" spans="2:5" ht="15.75" customHeight="1" x14ac:dyDescent="0.35">
      <c r="B337" s="158"/>
      <c r="C337" s="158"/>
      <c r="E337" s="158"/>
    </row>
    <row r="338" spans="2:5" ht="15.75" customHeight="1" x14ac:dyDescent="0.35">
      <c r="B338" s="158"/>
      <c r="C338" s="158"/>
      <c r="E338" s="158"/>
    </row>
    <row r="339" spans="2:5" ht="15.75" customHeight="1" x14ac:dyDescent="0.35">
      <c r="B339" s="158"/>
      <c r="C339" s="158"/>
      <c r="E339" s="158"/>
    </row>
    <row r="340" spans="2:5" ht="15.75" customHeight="1" x14ac:dyDescent="0.35">
      <c r="B340" s="158"/>
      <c r="C340" s="158"/>
      <c r="E340" s="158"/>
    </row>
    <row r="341" spans="2:5" ht="15.75" customHeight="1" x14ac:dyDescent="0.35">
      <c r="B341" s="158"/>
      <c r="C341" s="158"/>
      <c r="E341" s="158"/>
    </row>
    <row r="342" spans="2:5" ht="15.75" customHeight="1" x14ac:dyDescent="0.35">
      <c r="B342" s="158"/>
      <c r="C342" s="158"/>
      <c r="E342" s="158"/>
    </row>
    <row r="343" spans="2:5" ht="15.75" customHeight="1" x14ac:dyDescent="0.35">
      <c r="B343" s="158"/>
      <c r="C343" s="158"/>
      <c r="E343" s="158"/>
    </row>
    <row r="344" spans="2:5" ht="15.75" customHeight="1" x14ac:dyDescent="0.35">
      <c r="B344" s="158"/>
      <c r="C344" s="158"/>
      <c r="E344" s="158"/>
    </row>
    <row r="345" spans="2:5" ht="15.75" customHeight="1" x14ac:dyDescent="0.35">
      <c r="B345" s="158"/>
      <c r="C345" s="158"/>
      <c r="E345" s="158"/>
    </row>
    <row r="346" spans="2:5" ht="15.75" customHeight="1" x14ac:dyDescent="0.35">
      <c r="B346" s="158"/>
      <c r="C346" s="158"/>
      <c r="E346" s="158"/>
    </row>
    <row r="347" spans="2:5" ht="15.75" customHeight="1" x14ac:dyDescent="0.35">
      <c r="B347" s="158"/>
      <c r="C347" s="158"/>
      <c r="E347" s="158"/>
    </row>
    <row r="348" spans="2:5" ht="15.75" customHeight="1" x14ac:dyDescent="0.35">
      <c r="B348" s="158"/>
      <c r="C348" s="158"/>
      <c r="E348" s="158"/>
    </row>
    <row r="349" spans="2:5" ht="15.75" customHeight="1" x14ac:dyDescent="0.35">
      <c r="B349" s="158"/>
      <c r="C349" s="158"/>
      <c r="E349" s="158"/>
    </row>
    <row r="350" spans="2:5" ht="15.75" customHeight="1" x14ac:dyDescent="0.35">
      <c r="B350" s="158"/>
      <c r="C350" s="158"/>
      <c r="E350" s="158"/>
    </row>
    <row r="351" spans="2:5" ht="15.75" customHeight="1" x14ac:dyDescent="0.35">
      <c r="B351" s="158"/>
      <c r="C351" s="158"/>
      <c r="E351" s="158"/>
    </row>
    <row r="352" spans="2:5" ht="15.75" customHeight="1" x14ac:dyDescent="0.35">
      <c r="B352" s="158"/>
      <c r="C352" s="158"/>
      <c r="E352" s="158"/>
    </row>
    <row r="353" spans="2:5" ht="15.75" customHeight="1" x14ac:dyDescent="0.35">
      <c r="B353" s="158"/>
      <c r="C353" s="158"/>
      <c r="E353" s="158"/>
    </row>
    <row r="354" spans="2:5" ht="15.75" customHeight="1" x14ac:dyDescent="0.35">
      <c r="B354" s="158"/>
      <c r="C354" s="158"/>
      <c r="E354" s="158"/>
    </row>
    <row r="355" spans="2:5" ht="15.75" customHeight="1" x14ac:dyDescent="0.35">
      <c r="B355" s="158"/>
      <c r="C355" s="158"/>
      <c r="E355" s="158"/>
    </row>
    <row r="356" spans="2:5" ht="15.75" customHeight="1" x14ac:dyDescent="0.35">
      <c r="B356" s="158"/>
      <c r="C356" s="158"/>
      <c r="E356" s="158"/>
    </row>
    <row r="357" spans="2:5" ht="15.75" customHeight="1" x14ac:dyDescent="0.35">
      <c r="B357" s="158"/>
      <c r="C357" s="158"/>
      <c r="E357" s="158"/>
    </row>
    <row r="358" spans="2:5" ht="15.75" customHeight="1" x14ac:dyDescent="0.35">
      <c r="B358" s="158"/>
      <c r="C358" s="158"/>
      <c r="E358" s="158"/>
    </row>
    <row r="359" spans="2:5" ht="15.75" customHeight="1" x14ac:dyDescent="0.35">
      <c r="B359" s="158"/>
      <c r="C359" s="158"/>
      <c r="E359" s="158"/>
    </row>
    <row r="360" spans="2:5" ht="15.75" customHeight="1" x14ac:dyDescent="0.35">
      <c r="B360" s="158"/>
      <c r="C360" s="158"/>
      <c r="E360" s="158"/>
    </row>
    <row r="361" spans="2:5" ht="15.75" customHeight="1" x14ac:dyDescent="0.35">
      <c r="B361" s="158"/>
      <c r="C361" s="158"/>
      <c r="E361" s="158"/>
    </row>
    <row r="362" spans="2:5" ht="15.75" customHeight="1" x14ac:dyDescent="0.35">
      <c r="B362" s="158"/>
      <c r="C362" s="158"/>
      <c r="E362" s="158"/>
    </row>
    <row r="363" spans="2:5" ht="15.75" customHeight="1" x14ac:dyDescent="0.35">
      <c r="B363" s="158"/>
      <c r="C363" s="158"/>
      <c r="E363" s="158"/>
    </row>
    <row r="364" spans="2:5" ht="15.75" customHeight="1" x14ac:dyDescent="0.35">
      <c r="B364" s="158"/>
      <c r="C364" s="158"/>
      <c r="E364" s="158"/>
    </row>
    <row r="365" spans="2:5" ht="15.75" customHeight="1" x14ac:dyDescent="0.35">
      <c r="B365" s="158"/>
      <c r="C365" s="158"/>
      <c r="E365" s="158"/>
    </row>
    <row r="366" spans="2:5" ht="15.75" customHeight="1" x14ac:dyDescent="0.35">
      <c r="B366" s="158"/>
      <c r="C366" s="158"/>
      <c r="E366" s="158"/>
    </row>
    <row r="367" spans="2:5" ht="15.75" customHeight="1" x14ac:dyDescent="0.35">
      <c r="B367" s="158"/>
      <c r="C367" s="158"/>
      <c r="E367" s="158"/>
    </row>
    <row r="368" spans="2:5" ht="15.75" customHeight="1" x14ac:dyDescent="0.35">
      <c r="B368" s="158"/>
      <c r="C368" s="158"/>
      <c r="E368" s="158"/>
    </row>
    <row r="369" spans="2:5" ht="15.75" customHeight="1" x14ac:dyDescent="0.35">
      <c r="B369" s="158"/>
      <c r="C369" s="158"/>
      <c r="E369" s="158"/>
    </row>
    <row r="370" spans="2:5" ht="15.75" customHeight="1" x14ac:dyDescent="0.35">
      <c r="B370" s="158"/>
      <c r="C370" s="158"/>
      <c r="E370" s="158"/>
    </row>
    <row r="371" spans="2:5" ht="15.75" customHeight="1" x14ac:dyDescent="0.35">
      <c r="B371" s="158"/>
      <c r="C371" s="158"/>
      <c r="E371" s="158"/>
    </row>
    <row r="372" spans="2:5" ht="15.75" customHeight="1" x14ac:dyDescent="0.35">
      <c r="B372" s="158"/>
      <c r="C372" s="158"/>
      <c r="E372" s="158"/>
    </row>
    <row r="373" spans="2:5" ht="15.75" customHeight="1" x14ac:dyDescent="0.35">
      <c r="B373" s="158"/>
      <c r="C373" s="158"/>
      <c r="E373" s="158"/>
    </row>
    <row r="374" spans="2:5" ht="15.75" customHeight="1" x14ac:dyDescent="0.35">
      <c r="B374" s="158"/>
      <c r="C374" s="158"/>
      <c r="E374" s="158"/>
    </row>
    <row r="375" spans="2:5" ht="15.75" customHeight="1" x14ac:dyDescent="0.35">
      <c r="B375" s="158"/>
      <c r="C375" s="158"/>
      <c r="E375" s="158"/>
    </row>
    <row r="376" spans="2:5" ht="15.75" customHeight="1" x14ac:dyDescent="0.35">
      <c r="B376" s="158"/>
      <c r="C376" s="158"/>
      <c r="E376" s="158"/>
    </row>
    <row r="377" spans="2:5" ht="15.75" customHeight="1" x14ac:dyDescent="0.35">
      <c r="B377" s="158"/>
      <c r="C377" s="158"/>
      <c r="E377" s="158"/>
    </row>
    <row r="378" spans="2:5" ht="15.75" customHeight="1" x14ac:dyDescent="0.35">
      <c r="B378" s="158"/>
      <c r="C378" s="158"/>
      <c r="E378" s="158"/>
    </row>
    <row r="379" spans="2:5" ht="15.75" customHeight="1" x14ac:dyDescent="0.35">
      <c r="B379" s="158"/>
      <c r="C379" s="158"/>
      <c r="E379" s="158"/>
    </row>
    <row r="380" spans="2:5" ht="15.75" customHeight="1" x14ac:dyDescent="0.35">
      <c r="B380" s="158"/>
      <c r="C380" s="158"/>
      <c r="E380" s="158"/>
    </row>
    <row r="381" spans="2:5" ht="15.75" customHeight="1" x14ac:dyDescent="0.35">
      <c r="B381" s="158"/>
      <c r="C381" s="158"/>
      <c r="E381" s="158"/>
    </row>
    <row r="382" spans="2:5" ht="15.75" customHeight="1" x14ac:dyDescent="0.35">
      <c r="B382" s="158"/>
      <c r="C382" s="158"/>
      <c r="E382" s="158"/>
    </row>
    <row r="383" spans="2:5" ht="15.75" customHeight="1" x14ac:dyDescent="0.35">
      <c r="B383" s="158"/>
      <c r="C383" s="158"/>
      <c r="E383" s="158"/>
    </row>
    <row r="384" spans="2:5" ht="15.75" customHeight="1" x14ac:dyDescent="0.35">
      <c r="B384" s="158"/>
      <c r="C384" s="158"/>
      <c r="E384" s="158"/>
    </row>
    <row r="385" spans="2:5" ht="15.75" customHeight="1" x14ac:dyDescent="0.35">
      <c r="B385" s="158"/>
      <c r="C385" s="158"/>
      <c r="E385" s="158"/>
    </row>
    <row r="386" spans="2:5" ht="15.75" customHeight="1" x14ac:dyDescent="0.35">
      <c r="B386" s="158"/>
      <c r="C386" s="158"/>
      <c r="E386" s="158"/>
    </row>
    <row r="387" spans="2:5" ht="15.75" customHeight="1" x14ac:dyDescent="0.35">
      <c r="B387" s="158"/>
      <c r="C387" s="158"/>
      <c r="E387" s="158"/>
    </row>
    <row r="388" spans="2:5" ht="15.75" customHeight="1" x14ac:dyDescent="0.35">
      <c r="B388" s="158"/>
      <c r="C388" s="158"/>
      <c r="E388" s="158"/>
    </row>
    <row r="389" spans="2:5" ht="15.75" customHeight="1" x14ac:dyDescent="0.35">
      <c r="B389" s="158"/>
      <c r="C389" s="158"/>
      <c r="E389" s="158"/>
    </row>
    <row r="390" spans="2:5" ht="15.75" customHeight="1" x14ac:dyDescent="0.35">
      <c r="B390" s="158"/>
      <c r="C390" s="158"/>
      <c r="E390" s="158"/>
    </row>
    <row r="391" spans="2:5" ht="15.75" customHeight="1" x14ac:dyDescent="0.35">
      <c r="B391" s="158"/>
      <c r="C391" s="158"/>
      <c r="E391" s="158"/>
    </row>
    <row r="392" spans="2:5" ht="15.75" customHeight="1" x14ac:dyDescent="0.35">
      <c r="B392" s="158"/>
      <c r="C392" s="158"/>
      <c r="E392" s="158"/>
    </row>
    <row r="393" spans="2:5" ht="15.75" customHeight="1" x14ac:dyDescent="0.35">
      <c r="B393" s="158"/>
      <c r="C393" s="158"/>
      <c r="E393" s="158"/>
    </row>
    <row r="394" spans="2:5" ht="15.75" customHeight="1" x14ac:dyDescent="0.35">
      <c r="B394" s="158"/>
      <c r="C394" s="158"/>
      <c r="E394" s="158"/>
    </row>
    <row r="395" spans="2:5" ht="15.75" customHeight="1" x14ac:dyDescent="0.35">
      <c r="B395" s="158"/>
      <c r="C395" s="158"/>
      <c r="E395" s="158"/>
    </row>
    <row r="396" spans="2:5" ht="15.75" customHeight="1" x14ac:dyDescent="0.35">
      <c r="B396" s="158"/>
      <c r="C396" s="158"/>
      <c r="E396" s="158"/>
    </row>
    <row r="397" spans="2:5" ht="15.75" customHeight="1" x14ac:dyDescent="0.35">
      <c r="B397" s="158"/>
      <c r="C397" s="158"/>
      <c r="E397" s="158"/>
    </row>
    <row r="398" spans="2:5" ht="15.75" customHeight="1" x14ac:dyDescent="0.35">
      <c r="B398" s="158"/>
      <c r="C398" s="158"/>
      <c r="E398" s="158"/>
    </row>
    <row r="399" spans="2:5" ht="15.75" customHeight="1" x14ac:dyDescent="0.35">
      <c r="B399" s="158"/>
      <c r="C399" s="158"/>
      <c r="E399" s="158"/>
    </row>
    <row r="400" spans="2:5" ht="15.75" customHeight="1" x14ac:dyDescent="0.35">
      <c r="B400" s="158"/>
      <c r="C400" s="158"/>
      <c r="E400" s="158"/>
    </row>
    <row r="401" spans="2:5" ht="15.75" customHeight="1" x14ac:dyDescent="0.35">
      <c r="B401" s="158"/>
      <c r="C401" s="158"/>
      <c r="E401" s="158"/>
    </row>
    <row r="402" spans="2:5" ht="15.75" customHeight="1" x14ac:dyDescent="0.35">
      <c r="B402" s="158"/>
      <c r="C402" s="158"/>
      <c r="E402" s="158"/>
    </row>
    <row r="403" spans="2:5" ht="15.75" customHeight="1" x14ac:dyDescent="0.35">
      <c r="B403" s="158"/>
      <c r="C403" s="158"/>
      <c r="E403" s="158"/>
    </row>
    <row r="404" spans="2:5" ht="15.75" customHeight="1" x14ac:dyDescent="0.35">
      <c r="B404" s="158"/>
      <c r="C404" s="158"/>
      <c r="E404" s="158"/>
    </row>
    <row r="405" spans="2:5" ht="15.75" customHeight="1" x14ac:dyDescent="0.35">
      <c r="B405" s="158"/>
      <c r="C405" s="158"/>
      <c r="E405" s="158"/>
    </row>
    <row r="406" spans="2:5" ht="15.75" customHeight="1" x14ac:dyDescent="0.35">
      <c r="B406" s="158"/>
      <c r="C406" s="158"/>
      <c r="E406" s="158"/>
    </row>
    <row r="407" spans="2:5" ht="15.75" customHeight="1" x14ac:dyDescent="0.35">
      <c r="B407" s="158"/>
      <c r="C407" s="158"/>
      <c r="E407" s="158"/>
    </row>
    <row r="408" spans="2:5" ht="15.75" customHeight="1" x14ac:dyDescent="0.35">
      <c r="B408" s="158"/>
      <c r="C408" s="158"/>
      <c r="E408" s="158"/>
    </row>
    <row r="409" spans="2:5" ht="15.75" customHeight="1" x14ac:dyDescent="0.35">
      <c r="B409" s="158"/>
      <c r="C409" s="158"/>
      <c r="E409" s="158"/>
    </row>
    <row r="410" spans="2:5" ht="15.75" customHeight="1" x14ac:dyDescent="0.35">
      <c r="B410" s="158"/>
      <c r="C410" s="158"/>
      <c r="E410" s="158"/>
    </row>
    <row r="411" spans="2:5" ht="15.75" customHeight="1" x14ac:dyDescent="0.35">
      <c r="B411" s="158"/>
      <c r="C411" s="158"/>
      <c r="E411" s="158"/>
    </row>
    <row r="412" spans="2:5" ht="15.75" customHeight="1" x14ac:dyDescent="0.35">
      <c r="B412" s="158"/>
      <c r="C412" s="158"/>
      <c r="E412" s="158"/>
    </row>
    <row r="413" spans="2:5" ht="15.75" customHeight="1" x14ac:dyDescent="0.35">
      <c r="B413" s="158"/>
      <c r="C413" s="158"/>
      <c r="E413" s="158"/>
    </row>
    <row r="414" spans="2:5" ht="15.75" customHeight="1" x14ac:dyDescent="0.35">
      <c r="B414" s="158"/>
      <c r="C414" s="158"/>
      <c r="E414" s="158"/>
    </row>
    <row r="415" spans="2:5" ht="15.75" customHeight="1" x14ac:dyDescent="0.35">
      <c r="B415" s="158"/>
      <c r="C415" s="158"/>
      <c r="E415" s="158"/>
    </row>
    <row r="416" spans="2:5" ht="15.75" customHeight="1" x14ac:dyDescent="0.35">
      <c r="B416" s="158"/>
      <c r="C416" s="158"/>
      <c r="E416" s="158"/>
    </row>
    <row r="417" spans="2:5" ht="15.75" customHeight="1" x14ac:dyDescent="0.35">
      <c r="B417" s="158"/>
      <c r="C417" s="158"/>
      <c r="E417" s="158"/>
    </row>
    <row r="418" spans="2:5" ht="15.75" customHeight="1" x14ac:dyDescent="0.35">
      <c r="B418" s="158"/>
      <c r="C418" s="158"/>
      <c r="E418" s="158"/>
    </row>
    <row r="419" spans="2:5" ht="15.75" customHeight="1" x14ac:dyDescent="0.35">
      <c r="B419" s="158"/>
      <c r="C419" s="158"/>
      <c r="E419" s="158"/>
    </row>
    <row r="420" spans="2:5" ht="15.75" customHeight="1" x14ac:dyDescent="0.35">
      <c r="B420" s="158"/>
      <c r="C420" s="158"/>
      <c r="E420" s="158"/>
    </row>
    <row r="421" spans="2:5" ht="15.75" customHeight="1" x14ac:dyDescent="0.35">
      <c r="B421" s="158"/>
      <c r="C421" s="158"/>
      <c r="E421" s="158"/>
    </row>
    <row r="422" spans="2:5" ht="15.75" customHeight="1" x14ac:dyDescent="0.35">
      <c r="B422" s="158"/>
      <c r="C422" s="158"/>
      <c r="E422" s="158"/>
    </row>
    <row r="423" spans="2:5" ht="15.75" customHeight="1" x14ac:dyDescent="0.35">
      <c r="B423" s="158"/>
      <c r="C423" s="158"/>
      <c r="E423" s="158"/>
    </row>
    <row r="424" spans="2:5" ht="15.75" customHeight="1" x14ac:dyDescent="0.35">
      <c r="B424" s="158"/>
      <c r="C424" s="158"/>
      <c r="E424" s="158"/>
    </row>
    <row r="425" spans="2:5" ht="15.75" customHeight="1" x14ac:dyDescent="0.35">
      <c r="B425" s="158"/>
      <c r="C425" s="158"/>
      <c r="E425" s="158"/>
    </row>
    <row r="426" spans="2:5" ht="15.75" customHeight="1" x14ac:dyDescent="0.35">
      <c r="B426" s="158"/>
      <c r="C426" s="158"/>
      <c r="E426" s="158"/>
    </row>
    <row r="427" spans="2:5" ht="15.75" customHeight="1" x14ac:dyDescent="0.35">
      <c r="B427" s="158"/>
      <c r="C427" s="158"/>
      <c r="E427" s="158"/>
    </row>
    <row r="428" spans="2:5" ht="15.75" customHeight="1" x14ac:dyDescent="0.35">
      <c r="B428" s="158"/>
      <c r="C428" s="158"/>
      <c r="E428" s="158"/>
    </row>
    <row r="429" spans="2:5" ht="15.75" customHeight="1" x14ac:dyDescent="0.35">
      <c r="B429" s="158"/>
      <c r="C429" s="158"/>
      <c r="E429" s="158"/>
    </row>
    <row r="430" spans="2:5" ht="15.75" customHeight="1" x14ac:dyDescent="0.35">
      <c r="B430" s="158"/>
      <c r="C430" s="158"/>
      <c r="E430" s="158"/>
    </row>
    <row r="431" spans="2:5" ht="15.75" customHeight="1" x14ac:dyDescent="0.35">
      <c r="B431" s="158"/>
      <c r="C431" s="158"/>
      <c r="E431" s="158"/>
    </row>
    <row r="432" spans="2:5" ht="15.75" customHeight="1" x14ac:dyDescent="0.35">
      <c r="B432" s="158"/>
      <c r="C432" s="158"/>
      <c r="E432" s="158"/>
    </row>
    <row r="433" spans="2:5" ht="15.75" customHeight="1" x14ac:dyDescent="0.35">
      <c r="B433" s="158"/>
      <c r="C433" s="158"/>
      <c r="E433" s="158"/>
    </row>
    <row r="434" spans="2:5" ht="15.75" customHeight="1" x14ac:dyDescent="0.35">
      <c r="B434" s="158"/>
      <c r="C434" s="158"/>
      <c r="E434" s="158"/>
    </row>
    <row r="435" spans="2:5" ht="15.75" customHeight="1" x14ac:dyDescent="0.35">
      <c r="B435" s="158"/>
      <c r="C435" s="158"/>
      <c r="E435" s="158"/>
    </row>
    <row r="436" spans="2:5" ht="15.75" customHeight="1" x14ac:dyDescent="0.35">
      <c r="B436" s="158"/>
      <c r="C436" s="158"/>
      <c r="E436" s="158"/>
    </row>
    <row r="437" spans="2:5" ht="15.75" customHeight="1" x14ac:dyDescent="0.35">
      <c r="B437" s="158"/>
      <c r="C437" s="158"/>
      <c r="E437" s="158"/>
    </row>
    <row r="438" spans="2:5" ht="15.75" customHeight="1" x14ac:dyDescent="0.35">
      <c r="B438" s="158"/>
      <c r="C438" s="158"/>
      <c r="E438" s="158"/>
    </row>
    <row r="439" spans="2:5" ht="15.75" customHeight="1" x14ac:dyDescent="0.35">
      <c r="B439" s="158"/>
      <c r="C439" s="158"/>
      <c r="E439" s="158"/>
    </row>
    <row r="440" spans="2:5" ht="15.75" customHeight="1" x14ac:dyDescent="0.35">
      <c r="B440" s="158"/>
      <c r="C440" s="158"/>
      <c r="E440" s="158"/>
    </row>
    <row r="441" spans="2:5" ht="15.75" customHeight="1" x14ac:dyDescent="0.35">
      <c r="B441" s="158"/>
      <c r="C441" s="158"/>
      <c r="E441" s="158"/>
    </row>
    <row r="442" spans="2:5" ht="15.75" customHeight="1" x14ac:dyDescent="0.35">
      <c r="B442" s="158"/>
      <c r="C442" s="158"/>
      <c r="E442" s="158"/>
    </row>
    <row r="443" spans="2:5" ht="15.75" customHeight="1" x14ac:dyDescent="0.35">
      <c r="B443" s="158"/>
      <c r="C443" s="158"/>
      <c r="E443" s="158"/>
    </row>
    <row r="444" spans="2:5" ht="15.75" customHeight="1" x14ac:dyDescent="0.35">
      <c r="B444" s="158"/>
      <c r="C444" s="158"/>
      <c r="E444" s="158"/>
    </row>
    <row r="445" spans="2:5" ht="15.75" customHeight="1" x14ac:dyDescent="0.35">
      <c r="B445" s="158"/>
      <c r="C445" s="158"/>
      <c r="E445" s="158"/>
    </row>
    <row r="446" spans="2:5" ht="15.75" customHeight="1" x14ac:dyDescent="0.35">
      <c r="B446" s="158"/>
      <c r="C446" s="158"/>
      <c r="E446" s="158"/>
    </row>
    <row r="447" spans="2:5" ht="15.75" customHeight="1" x14ac:dyDescent="0.35">
      <c r="B447" s="158"/>
      <c r="C447" s="158"/>
      <c r="E447" s="158"/>
    </row>
    <row r="448" spans="2:5" ht="15.75" customHeight="1" x14ac:dyDescent="0.35">
      <c r="B448" s="158"/>
      <c r="C448" s="158"/>
      <c r="E448" s="158"/>
    </row>
    <row r="449" spans="2:5" ht="15.75" customHeight="1" x14ac:dyDescent="0.35">
      <c r="B449" s="158"/>
      <c r="C449" s="158"/>
      <c r="E449" s="158"/>
    </row>
    <row r="450" spans="2:5" ht="15.75" customHeight="1" x14ac:dyDescent="0.35">
      <c r="B450" s="158"/>
      <c r="C450" s="158"/>
      <c r="E450" s="158"/>
    </row>
    <row r="451" spans="2:5" ht="15.75" customHeight="1" x14ac:dyDescent="0.35">
      <c r="B451" s="158"/>
      <c r="C451" s="158"/>
      <c r="E451" s="158"/>
    </row>
    <row r="452" spans="2:5" ht="15.75" customHeight="1" x14ac:dyDescent="0.35">
      <c r="B452" s="158"/>
      <c r="C452" s="158"/>
      <c r="E452" s="158"/>
    </row>
    <row r="453" spans="2:5" ht="15.75" customHeight="1" x14ac:dyDescent="0.35">
      <c r="B453" s="158"/>
      <c r="C453" s="158"/>
      <c r="E453" s="158"/>
    </row>
    <row r="454" spans="2:5" ht="15.75" customHeight="1" x14ac:dyDescent="0.35">
      <c r="B454" s="158"/>
      <c r="C454" s="158"/>
      <c r="E454" s="158"/>
    </row>
    <row r="455" spans="2:5" ht="15.75" customHeight="1" x14ac:dyDescent="0.35">
      <c r="B455" s="158"/>
      <c r="C455" s="158"/>
      <c r="E455" s="158"/>
    </row>
    <row r="456" spans="2:5" ht="15.75" customHeight="1" x14ac:dyDescent="0.35">
      <c r="B456" s="158"/>
      <c r="C456" s="158"/>
      <c r="E456" s="158"/>
    </row>
    <row r="457" spans="2:5" ht="15.75" customHeight="1" x14ac:dyDescent="0.35">
      <c r="B457" s="158"/>
      <c r="C457" s="158"/>
      <c r="E457" s="158"/>
    </row>
    <row r="458" spans="2:5" ht="15.75" customHeight="1" x14ac:dyDescent="0.35">
      <c r="B458" s="158"/>
      <c r="C458" s="158"/>
      <c r="E458" s="158"/>
    </row>
    <row r="459" spans="2:5" ht="15.75" customHeight="1" x14ac:dyDescent="0.35">
      <c r="B459" s="158"/>
      <c r="C459" s="158"/>
      <c r="E459" s="158"/>
    </row>
    <row r="460" spans="2:5" ht="15.75" customHeight="1" x14ac:dyDescent="0.35">
      <c r="B460" s="158"/>
      <c r="C460" s="158"/>
      <c r="E460" s="158"/>
    </row>
    <row r="461" spans="2:5" ht="15.75" customHeight="1" x14ac:dyDescent="0.35">
      <c r="B461" s="158"/>
      <c r="C461" s="158"/>
      <c r="E461" s="158"/>
    </row>
    <row r="462" spans="2:5" ht="15.75" customHeight="1" x14ac:dyDescent="0.35">
      <c r="B462" s="158"/>
      <c r="C462" s="158"/>
      <c r="E462" s="158"/>
    </row>
    <row r="463" spans="2:5" ht="15.75" customHeight="1" x14ac:dyDescent="0.35">
      <c r="B463" s="158"/>
      <c r="C463" s="158"/>
      <c r="E463" s="158"/>
    </row>
    <row r="464" spans="2:5" ht="15.75" customHeight="1" x14ac:dyDescent="0.35">
      <c r="B464" s="158"/>
      <c r="C464" s="158"/>
      <c r="E464" s="158"/>
    </row>
    <row r="465" spans="2:5" ht="15.75" customHeight="1" x14ac:dyDescent="0.35">
      <c r="B465" s="158"/>
      <c r="C465" s="158"/>
      <c r="E465" s="158"/>
    </row>
    <row r="466" spans="2:5" ht="15.75" customHeight="1" x14ac:dyDescent="0.35">
      <c r="B466" s="158"/>
      <c r="C466" s="158"/>
      <c r="E466" s="158"/>
    </row>
    <row r="467" spans="2:5" ht="15.75" customHeight="1" x14ac:dyDescent="0.35">
      <c r="B467" s="158"/>
      <c r="C467" s="158"/>
      <c r="E467" s="158"/>
    </row>
    <row r="468" spans="2:5" ht="15.75" customHeight="1" x14ac:dyDescent="0.35">
      <c r="B468" s="158"/>
      <c r="C468" s="158"/>
      <c r="E468" s="158"/>
    </row>
    <row r="469" spans="2:5" ht="15.75" customHeight="1" x14ac:dyDescent="0.35">
      <c r="B469" s="158"/>
      <c r="C469" s="158"/>
      <c r="E469" s="158"/>
    </row>
    <row r="470" spans="2:5" ht="15.75" customHeight="1" x14ac:dyDescent="0.35">
      <c r="B470" s="158"/>
      <c r="C470" s="158"/>
      <c r="E470" s="158"/>
    </row>
    <row r="471" spans="2:5" ht="15.75" customHeight="1" x14ac:dyDescent="0.35">
      <c r="B471" s="158"/>
      <c r="C471" s="158"/>
      <c r="E471" s="158"/>
    </row>
    <row r="472" spans="2:5" ht="15.75" customHeight="1" x14ac:dyDescent="0.35">
      <c r="B472" s="158"/>
      <c r="C472" s="158"/>
      <c r="E472" s="158"/>
    </row>
    <row r="473" spans="2:5" ht="15.75" customHeight="1" x14ac:dyDescent="0.35">
      <c r="B473" s="158"/>
      <c r="C473" s="158"/>
      <c r="E473" s="158"/>
    </row>
    <row r="474" spans="2:5" ht="15.75" customHeight="1" x14ac:dyDescent="0.35">
      <c r="B474" s="158"/>
      <c r="C474" s="158"/>
      <c r="E474" s="158"/>
    </row>
    <row r="475" spans="2:5" ht="15.75" customHeight="1" x14ac:dyDescent="0.35">
      <c r="B475" s="158"/>
      <c r="C475" s="158"/>
      <c r="E475" s="158"/>
    </row>
    <row r="476" spans="2:5" ht="15.75" customHeight="1" x14ac:dyDescent="0.35">
      <c r="B476" s="158"/>
      <c r="C476" s="158"/>
      <c r="E476" s="158"/>
    </row>
    <row r="477" spans="2:5" ht="15.75" customHeight="1" x14ac:dyDescent="0.35">
      <c r="B477" s="158"/>
      <c r="C477" s="158"/>
      <c r="E477" s="158"/>
    </row>
    <row r="478" spans="2:5" ht="15.75" customHeight="1" x14ac:dyDescent="0.35">
      <c r="B478" s="158"/>
      <c r="C478" s="158"/>
      <c r="E478" s="158"/>
    </row>
    <row r="479" spans="2:5" ht="15.75" customHeight="1" x14ac:dyDescent="0.35">
      <c r="B479" s="158"/>
      <c r="C479" s="158"/>
      <c r="E479" s="158"/>
    </row>
    <row r="480" spans="2:5" ht="15.75" customHeight="1" x14ac:dyDescent="0.35">
      <c r="B480" s="158"/>
      <c r="C480" s="158"/>
      <c r="E480" s="158"/>
    </row>
    <row r="481" spans="2:5" ht="15.75" customHeight="1" x14ac:dyDescent="0.35">
      <c r="B481" s="158"/>
      <c r="C481" s="158"/>
      <c r="E481" s="158"/>
    </row>
    <row r="482" spans="2:5" ht="15.75" customHeight="1" x14ac:dyDescent="0.35">
      <c r="B482" s="158"/>
      <c r="C482" s="158"/>
      <c r="E482" s="158"/>
    </row>
    <row r="483" spans="2:5" ht="15.75" customHeight="1" x14ac:dyDescent="0.35">
      <c r="B483" s="158"/>
      <c r="C483" s="158"/>
      <c r="E483" s="158"/>
    </row>
    <row r="484" spans="2:5" ht="15.75" customHeight="1" x14ac:dyDescent="0.35">
      <c r="B484" s="158"/>
      <c r="C484" s="158"/>
      <c r="E484" s="158"/>
    </row>
    <row r="485" spans="2:5" ht="15.75" customHeight="1" x14ac:dyDescent="0.35">
      <c r="B485" s="158"/>
      <c r="C485" s="158"/>
      <c r="E485" s="158"/>
    </row>
    <row r="486" spans="2:5" ht="15.75" customHeight="1" x14ac:dyDescent="0.35">
      <c r="B486" s="158"/>
      <c r="C486" s="158"/>
      <c r="E486" s="158"/>
    </row>
    <row r="487" spans="2:5" ht="15.75" customHeight="1" x14ac:dyDescent="0.35">
      <c r="B487" s="158"/>
      <c r="C487" s="158"/>
      <c r="E487" s="158"/>
    </row>
    <row r="488" spans="2:5" ht="15.75" customHeight="1" x14ac:dyDescent="0.35">
      <c r="B488" s="158"/>
      <c r="C488" s="158"/>
      <c r="E488" s="158"/>
    </row>
    <row r="489" spans="2:5" ht="15.75" customHeight="1" x14ac:dyDescent="0.35">
      <c r="B489" s="158"/>
      <c r="C489" s="158"/>
      <c r="E489" s="158"/>
    </row>
    <row r="490" spans="2:5" ht="15.75" customHeight="1" x14ac:dyDescent="0.35">
      <c r="B490" s="158"/>
      <c r="C490" s="158"/>
      <c r="E490" s="158"/>
    </row>
    <row r="491" spans="2:5" ht="15.75" customHeight="1" x14ac:dyDescent="0.35">
      <c r="B491" s="158"/>
      <c r="C491" s="158"/>
      <c r="E491" s="158"/>
    </row>
    <row r="492" spans="2:5" ht="15.75" customHeight="1" x14ac:dyDescent="0.35">
      <c r="B492" s="158"/>
      <c r="C492" s="158"/>
      <c r="E492" s="158"/>
    </row>
    <row r="493" spans="2:5" ht="15.75" customHeight="1" x14ac:dyDescent="0.35">
      <c r="B493" s="158"/>
      <c r="C493" s="158"/>
      <c r="E493" s="158"/>
    </row>
    <row r="494" spans="2:5" ht="15.75" customHeight="1" x14ac:dyDescent="0.35">
      <c r="B494" s="158"/>
      <c r="C494" s="158"/>
      <c r="E494" s="158"/>
    </row>
    <row r="495" spans="2:5" ht="15.75" customHeight="1" x14ac:dyDescent="0.35">
      <c r="B495" s="158"/>
      <c r="C495" s="158"/>
      <c r="E495" s="158"/>
    </row>
    <row r="496" spans="2:5" ht="15.75" customHeight="1" x14ac:dyDescent="0.35">
      <c r="B496" s="158"/>
      <c r="C496" s="158"/>
      <c r="E496" s="158"/>
    </row>
    <row r="497" spans="2:5" ht="15.75" customHeight="1" x14ac:dyDescent="0.35">
      <c r="B497" s="158"/>
      <c r="C497" s="158"/>
      <c r="E497" s="158"/>
    </row>
    <row r="498" spans="2:5" ht="15.75" customHeight="1" x14ac:dyDescent="0.35">
      <c r="B498" s="158"/>
      <c r="C498" s="158"/>
      <c r="E498" s="158"/>
    </row>
    <row r="499" spans="2:5" ht="15.75" customHeight="1" x14ac:dyDescent="0.35">
      <c r="B499" s="158"/>
      <c r="C499" s="158"/>
      <c r="E499" s="158"/>
    </row>
    <row r="500" spans="2:5" ht="15.75" customHeight="1" x14ac:dyDescent="0.35">
      <c r="B500" s="158"/>
      <c r="C500" s="158"/>
      <c r="E500" s="158"/>
    </row>
    <row r="501" spans="2:5" ht="15.75" customHeight="1" x14ac:dyDescent="0.35">
      <c r="B501" s="158"/>
      <c r="C501" s="158"/>
      <c r="E501" s="158"/>
    </row>
    <row r="502" spans="2:5" ht="15.75" customHeight="1" x14ac:dyDescent="0.35">
      <c r="B502" s="158"/>
      <c r="C502" s="158"/>
      <c r="E502" s="158"/>
    </row>
    <row r="503" spans="2:5" ht="15.75" customHeight="1" x14ac:dyDescent="0.35">
      <c r="B503" s="158"/>
      <c r="C503" s="158"/>
      <c r="E503" s="158"/>
    </row>
    <row r="504" spans="2:5" ht="15.75" customHeight="1" x14ac:dyDescent="0.35">
      <c r="B504" s="158"/>
      <c r="C504" s="158"/>
      <c r="E504" s="158"/>
    </row>
    <row r="505" spans="2:5" ht="15.75" customHeight="1" x14ac:dyDescent="0.35">
      <c r="B505" s="158"/>
      <c r="C505" s="158"/>
      <c r="E505" s="158"/>
    </row>
    <row r="506" spans="2:5" ht="15.75" customHeight="1" x14ac:dyDescent="0.35">
      <c r="B506" s="158"/>
      <c r="C506" s="158"/>
      <c r="E506" s="158"/>
    </row>
    <row r="507" spans="2:5" ht="15.75" customHeight="1" x14ac:dyDescent="0.35">
      <c r="B507" s="158"/>
      <c r="C507" s="158"/>
      <c r="E507" s="158"/>
    </row>
    <row r="508" spans="2:5" ht="15.75" customHeight="1" x14ac:dyDescent="0.35">
      <c r="B508" s="158"/>
      <c r="C508" s="158"/>
      <c r="E508" s="158"/>
    </row>
    <row r="509" spans="2:5" ht="15.75" customHeight="1" x14ac:dyDescent="0.35">
      <c r="B509" s="158"/>
      <c r="C509" s="158"/>
      <c r="E509" s="158"/>
    </row>
    <row r="510" spans="2:5" ht="15.75" customHeight="1" x14ac:dyDescent="0.35">
      <c r="B510" s="158"/>
      <c r="C510" s="158"/>
      <c r="E510" s="158"/>
    </row>
    <row r="511" spans="2:5" ht="15.75" customHeight="1" x14ac:dyDescent="0.35">
      <c r="B511" s="158"/>
      <c r="C511" s="158"/>
      <c r="E511" s="158"/>
    </row>
    <row r="512" spans="2:5" ht="15.75" customHeight="1" x14ac:dyDescent="0.35">
      <c r="B512" s="158"/>
      <c r="C512" s="158"/>
      <c r="E512" s="158"/>
    </row>
    <row r="513" spans="2:5" ht="15.75" customHeight="1" x14ac:dyDescent="0.35">
      <c r="B513" s="158"/>
      <c r="C513" s="158"/>
      <c r="E513" s="158"/>
    </row>
    <row r="514" spans="2:5" ht="15.75" customHeight="1" x14ac:dyDescent="0.35">
      <c r="B514" s="158"/>
      <c r="C514" s="158"/>
      <c r="E514" s="158"/>
    </row>
    <row r="515" spans="2:5" ht="15.75" customHeight="1" x14ac:dyDescent="0.35">
      <c r="B515" s="158"/>
      <c r="C515" s="158"/>
      <c r="E515" s="158"/>
    </row>
    <row r="516" spans="2:5" ht="15.75" customHeight="1" x14ac:dyDescent="0.35">
      <c r="B516" s="158"/>
      <c r="C516" s="158"/>
      <c r="E516" s="158"/>
    </row>
    <row r="517" spans="2:5" ht="15.75" customHeight="1" x14ac:dyDescent="0.35">
      <c r="B517" s="158"/>
      <c r="C517" s="158"/>
      <c r="E517" s="158"/>
    </row>
    <row r="518" spans="2:5" ht="15.75" customHeight="1" x14ac:dyDescent="0.35">
      <c r="B518" s="158"/>
      <c r="C518" s="158"/>
      <c r="E518" s="158"/>
    </row>
    <row r="519" spans="2:5" ht="15.75" customHeight="1" x14ac:dyDescent="0.35">
      <c r="B519" s="158"/>
      <c r="C519" s="158"/>
      <c r="E519" s="158"/>
    </row>
    <row r="520" spans="2:5" ht="15.75" customHeight="1" x14ac:dyDescent="0.35">
      <c r="B520" s="158"/>
      <c r="C520" s="158"/>
      <c r="E520" s="158"/>
    </row>
    <row r="521" spans="2:5" ht="15.75" customHeight="1" x14ac:dyDescent="0.35">
      <c r="B521" s="158"/>
      <c r="C521" s="158"/>
      <c r="E521" s="158"/>
    </row>
    <row r="522" spans="2:5" ht="15.75" customHeight="1" x14ac:dyDescent="0.35">
      <c r="B522" s="158"/>
      <c r="C522" s="158"/>
      <c r="E522" s="158"/>
    </row>
    <row r="523" spans="2:5" ht="15.75" customHeight="1" x14ac:dyDescent="0.35">
      <c r="B523" s="158"/>
      <c r="C523" s="158"/>
      <c r="E523" s="158"/>
    </row>
    <row r="524" spans="2:5" ht="15.75" customHeight="1" x14ac:dyDescent="0.35">
      <c r="B524" s="158"/>
      <c r="C524" s="158"/>
      <c r="E524" s="158"/>
    </row>
    <row r="525" spans="2:5" ht="15.75" customHeight="1" x14ac:dyDescent="0.35">
      <c r="B525" s="158"/>
      <c r="C525" s="158"/>
      <c r="E525" s="158"/>
    </row>
    <row r="526" spans="2:5" ht="15.75" customHeight="1" x14ac:dyDescent="0.35">
      <c r="B526" s="158"/>
      <c r="C526" s="158"/>
      <c r="E526" s="158"/>
    </row>
    <row r="527" spans="2:5" ht="15.75" customHeight="1" x14ac:dyDescent="0.35">
      <c r="B527" s="158"/>
      <c r="C527" s="158"/>
      <c r="E527" s="158"/>
    </row>
    <row r="528" spans="2:5" ht="15.75" customHeight="1" x14ac:dyDescent="0.35">
      <c r="B528" s="158"/>
      <c r="C528" s="158"/>
      <c r="E528" s="158"/>
    </row>
    <row r="529" spans="2:5" ht="15.75" customHeight="1" x14ac:dyDescent="0.35">
      <c r="B529" s="158"/>
      <c r="C529" s="158"/>
      <c r="E529" s="158"/>
    </row>
    <row r="530" spans="2:5" ht="15.75" customHeight="1" x14ac:dyDescent="0.35">
      <c r="B530" s="158"/>
      <c r="C530" s="158"/>
      <c r="E530" s="158"/>
    </row>
    <row r="531" spans="2:5" ht="15.75" customHeight="1" x14ac:dyDescent="0.35">
      <c r="B531" s="158"/>
      <c r="C531" s="158"/>
      <c r="E531" s="158"/>
    </row>
    <row r="532" spans="2:5" ht="15.75" customHeight="1" x14ac:dyDescent="0.35">
      <c r="B532" s="158"/>
      <c r="C532" s="158"/>
      <c r="E532" s="158"/>
    </row>
    <row r="533" spans="2:5" ht="15.75" customHeight="1" x14ac:dyDescent="0.35">
      <c r="B533" s="158"/>
      <c r="C533" s="158"/>
      <c r="E533" s="158"/>
    </row>
    <row r="534" spans="2:5" ht="15.75" customHeight="1" x14ac:dyDescent="0.35">
      <c r="B534" s="158"/>
      <c r="C534" s="158"/>
      <c r="E534" s="158"/>
    </row>
    <row r="535" spans="2:5" ht="15.75" customHeight="1" x14ac:dyDescent="0.35">
      <c r="B535" s="158"/>
      <c r="C535" s="158"/>
      <c r="E535" s="158"/>
    </row>
    <row r="536" spans="2:5" ht="15.75" customHeight="1" x14ac:dyDescent="0.35">
      <c r="B536" s="158"/>
      <c r="C536" s="158"/>
      <c r="E536" s="158"/>
    </row>
    <row r="537" spans="2:5" ht="15.75" customHeight="1" x14ac:dyDescent="0.35">
      <c r="B537" s="158"/>
      <c r="C537" s="158"/>
      <c r="E537" s="158"/>
    </row>
    <row r="538" spans="2:5" ht="15.75" customHeight="1" x14ac:dyDescent="0.35">
      <c r="B538" s="158"/>
      <c r="C538" s="158"/>
      <c r="E538" s="158"/>
    </row>
    <row r="539" spans="2:5" ht="15.75" customHeight="1" x14ac:dyDescent="0.35">
      <c r="B539" s="158"/>
      <c r="C539" s="158"/>
      <c r="E539" s="158"/>
    </row>
    <row r="540" spans="2:5" ht="15.75" customHeight="1" x14ac:dyDescent="0.35">
      <c r="B540" s="158"/>
      <c r="C540" s="158"/>
      <c r="E540" s="158"/>
    </row>
    <row r="541" spans="2:5" ht="15.75" customHeight="1" x14ac:dyDescent="0.35">
      <c r="B541" s="158"/>
      <c r="C541" s="158"/>
      <c r="E541" s="158"/>
    </row>
    <row r="542" spans="2:5" ht="15.75" customHeight="1" x14ac:dyDescent="0.35">
      <c r="B542" s="158"/>
      <c r="C542" s="158"/>
      <c r="E542" s="158"/>
    </row>
    <row r="543" spans="2:5" ht="15.75" customHeight="1" x14ac:dyDescent="0.35">
      <c r="B543" s="158"/>
      <c r="C543" s="158"/>
      <c r="E543" s="158"/>
    </row>
    <row r="544" spans="2:5" ht="15.75" customHeight="1" x14ac:dyDescent="0.35">
      <c r="B544" s="158"/>
      <c r="C544" s="158"/>
      <c r="E544" s="158"/>
    </row>
    <row r="545" spans="2:5" ht="15.75" customHeight="1" x14ac:dyDescent="0.35">
      <c r="B545" s="158"/>
      <c r="C545" s="158"/>
      <c r="E545" s="158"/>
    </row>
    <row r="546" spans="2:5" ht="15.75" customHeight="1" x14ac:dyDescent="0.35">
      <c r="B546" s="158"/>
      <c r="C546" s="158"/>
      <c r="E546" s="158"/>
    </row>
    <row r="547" spans="2:5" ht="15.75" customHeight="1" x14ac:dyDescent="0.35">
      <c r="B547" s="158"/>
      <c r="C547" s="158"/>
      <c r="E547" s="158"/>
    </row>
    <row r="548" spans="2:5" ht="15.75" customHeight="1" x14ac:dyDescent="0.35">
      <c r="B548" s="158"/>
      <c r="C548" s="158"/>
      <c r="E548" s="158"/>
    </row>
    <row r="549" spans="2:5" ht="15.75" customHeight="1" x14ac:dyDescent="0.35">
      <c r="B549" s="158"/>
      <c r="C549" s="158"/>
      <c r="E549" s="158"/>
    </row>
    <row r="550" spans="2:5" ht="15.75" customHeight="1" x14ac:dyDescent="0.35">
      <c r="B550" s="158"/>
      <c r="C550" s="158"/>
      <c r="E550" s="158"/>
    </row>
    <row r="551" spans="2:5" ht="15.75" customHeight="1" x14ac:dyDescent="0.35">
      <c r="B551" s="158"/>
      <c r="C551" s="158"/>
      <c r="E551" s="158"/>
    </row>
    <row r="552" spans="2:5" ht="15.75" customHeight="1" x14ac:dyDescent="0.35">
      <c r="B552" s="158"/>
      <c r="C552" s="158"/>
      <c r="E552" s="158"/>
    </row>
    <row r="553" spans="2:5" ht="15.75" customHeight="1" x14ac:dyDescent="0.35">
      <c r="B553" s="158"/>
      <c r="C553" s="158"/>
      <c r="E553" s="158"/>
    </row>
    <row r="554" spans="2:5" ht="15.75" customHeight="1" x14ac:dyDescent="0.35">
      <c r="B554" s="158"/>
      <c r="C554" s="158"/>
      <c r="E554" s="158"/>
    </row>
    <row r="555" spans="2:5" ht="15.75" customHeight="1" x14ac:dyDescent="0.35">
      <c r="B555" s="158"/>
      <c r="C555" s="158"/>
      <c r="E555" s="158"/>
    </row>
    <row r="556" spans="2:5" ht="15.75" customHeight="1" x14ac:dyDescent="0.35">
      <c r="B556" s="158"/>
      <c r="C556" s="158"/>
      <c r="E556" s="158"/>
    </row>
    <row r="557" spans="2:5" ht="15.75" customHeight="1" x14ac:dyDescent="0.35">
      <c r="B557" s="158"/>
      <c r="C557" s="158"/>
      <c r="E557" s="158"/>
    </row>
    <row r="558" spans="2:5" ht="15.75" customHeight="1" x14ac:dyDescent="0.35">
      <c r="B558" s="158"/>
      <c r="C558" s="158"/>
      <c r="E558" s="158"/>
    </row>
    <row r="559" spans="2:5" ht="15.75" customHeight="1" x14ac:dyDescent="0.35">
      <c r="B559" s="158"/>
      <c r="C559" s="158"/>
      <c r="E559" s="158"/>
    </row>
    <row r="560" spans="2:5" ht="15.75" customHeight="1" x14ac:dyDescent="0.35">
      <c r="B560" s="158"/>
      <c r="C560" s="158"/>
      <c r="E560" s="158"/>
    </row>
    <row r="561" spans="2:5" ht="15.75" customHeight="1" x14ac:dyDescent="0.35">
      <c r="B561" s="158"/>
      <c r="C561" s="158"/>
      <c r="E561" s="158"/>
    </row>
    <row r="562" spans="2:5" ht="15.75" customHeight="1" x14ac:dyDescent="0.35">
      <c r="B562" s="158"/>
      <c r="C562" s="158"/>
      <c r="E562" s="158"/>
    </row>
    <row r="563" spans="2:5" ht="15.75" customHeight="1" x14ac:dyDescent="0.35">
      <c r="B563" s="158"/>
      <c r="C563" s="158"/>
      <c r="E563" s="158"/>
    </row>
    <row r="564" spans="2:5" ht="15.75" customHeight="1" x14ac:dyDescent="0.35">
      <c r="B564" s="158"/>
      <c r="C564" s="158"/>
      <c r="E564" s="158"/>
    </row>
    <row r="565" spans="2:5" ht="15.75" customHeight="1" x14ac:dyDescent="0.35">
      <c r="B565" s="158"/>
      <c r="C565" s="158"/>
      <c r="E565" s="158"/>
    </row>
    <row r="566" spans="2:5" ht="15.75" customHeight="1" x14ac:dyDescent="0.35">
      <c r="B566" s="158"/>
      <c r="C566" s="158"/>
      <c r="E566" s="158"/>
    </row>
    <row r="567" spans="2:5" ht="15.75" customHeight="1" x14ac:dyDescent="0.35">
      <c r="B567" s="158"/>
      <c r="C567" s="158"/>
      <c r="E567" s="158"/>
    </row>
    <row r="568" spans="2:5" ht="15.75" customHeight="1" x14ac:dyDescent="0.35">
      <c r="B568" s="158"/>
      <c r="C568" s="158"/>
      <c r="E568" s="158"/>
    </row>
    <row r="569" spans="2:5" ht="15.75" customHeight="1" x14ac:dyDescent="0.35">
      <c r="B569" s="158"/>
      <c r="C569" s="158"/>
      <c r="E569" s="158"/>
    </row>
    <row r="570" spans="2:5" ht="15.75" customHeight="1" x14ac:dyDescent="0.35">
      <c r="B570" s="158"/>
      <c r="C570" s="158"/>
      <c r="E570" s="158"/>
    </row>
    <row r="571" spans="2:5" ht="15.75" customHeight="1" x14ac:dyDescent="0.35">
      <c r="B571" s="158"/>
      <c r="C571" s="158"/>
      <c r="E571" s="158"/>
    </row>
    <row r="572" spans="2:5" ht="15.75" customHeight="1" x14ac:dyDescent="0.35">
      <c r="B572" s="158"/>
      <c r="C572" s="158"/>
      <c r="E572" s="158"/>
    </row>
    <row r="573" spans="2:5" ht="15.75" customHeight="1" x14ac:dyDescent="0.35">
      <c r="B573" s="158"/>
      <c r="C573" s="158"/>
      <c r="E573" s="158"/>
    </row>
    <row r="574" spans="2:5" ht="15.75" customHeight="1" x14ac:dyDescent="0.35">
      <c r="B574" s="158"/>
      <c r="C574" s="158"/>
      <c r="E574" s="158"/>
    </row>
    <row r="575" spans="2:5" ht="15.75" customHeight="1" x14ac:dyDescent="0.35">
      <c r="B575" s="158"/>
      <c r="C575" s="158"/>
      <c r="E575" s="158"/>
    </row>
    <row r="576" spans="2:5" ht="15.75" customHeight="1" x14ac:dyDescent="0.35">
      <c r="B576" s="158"/>
      <c r="C576" s="158"/>
      <c r="E576" s="158"/>
    </row>
    <row r="577" spans="2:5" ht="15.75" customHeight="1" x14ac:dyDescent="0.35">
      <c r="B577" s="158"/>
      <c r="C577" s="158"/>
      <c r="E577" s="158"/>
    </row>
    <row r="578" spans="2:5" ht="15.75" customHeight="1" x14ac:dyDescent="0.35">
      <c r="B578" s="158"/>
      <c r="C578" s="158"/>
      <c r="E578" s="158"/>
    </row>
    <row r="579" spans="2:5" ht="15.75" customHeight="1" x14ac:dyDescent="0.35">
      <c r="B579" s="158"/>
      <c r="C579" s="158"/>
      <c r="E579" s="158"/>
    </row>
    <row r="580" spans="2:5" ht="15.75" customHeight="1" x14ac:dyDescent="0.35">
      <c r="B580" s="158"/>
      <c r="C580" s="158"/>
      <c r="E580" s="158"/>
    </row>
    <row r="581" spans="2:5" ht="15.75" customHeight="1" x14ac:dyDescent="0.35">
      <c r="B581" s="158"/>
      <c r="C581" s="158"/>
      <c r="E581" s="158"/>
    </row>
    <row r="582" spans="2:5" ht="15.75" customHeight="1" x14ac:dyDescent="0.35">
      <c r="B582" s="158"/>
      <c r="C582" s="158"/>
      <c r="E582" s="158"/>
    </row>
    <row r="583" spans="2:5" ht="15.75" customHeight="1" x14ac:dyDescent="0.35">
      <c r="B583" s="158"/>
      <c r="C583" s="158"/>
      <c r="E583" s="158"/>
    </row>
    <row r="584" spans="2:5" ht="15.75" customHeight="1" x14ac:dyDescent="0.35">
      <c r="B584" s="158"/>
      <c r="C584" s="158"/>
      <c r="E584" s="158"/>
    </row>
    <row r="585" spans="2:5" ht="15.75" customHeight="1" x14ac:dyDescent="0.35">
      <c r="B585" s="158"/>
      <c r="C585" s="158"/>
      <c r="E585" s="158"/>
    </row>
    <row r="586" spans="2:5" ht="15.75" customHeight="1" x14ac:dyDescent="0.35">
      <c r="B586" s="158"/>
      <c r="C586" s="158"/>
      <c r="E586" s="158"/>
    </row>
    <row r="587" spans="2:5" ht="15.75" customHeight="1" x14ac:dyDescent="0.35">
      <c r="B587" s="158"/>
      <c r="C587" s="158"/>
      <c r="E587" s="158"/>
    </row>
    <row r="588" spans="2:5" ht="15.75" customHeight="1" x14ac:dyDescent="0.35">
      <c r="B588" s="158"/>
      <c r="C588" s="158"/>
      <c r="E588" s="158"/>
    </row>
    <row r="589" spans="2:5" ht="15.75" customHeight="1" x14ac:dyDescent="0.35">
      <c r="B589" s="158"/>
      <c r="C589" s="158"/>
      <c r="E589" s="158"/>
    </row>
    <row r="590" spans="2:5" ht="15.75" customHeight="1" x14ac:dyDescent="0.35">
      <c r="B590" s="158"/>
      <c r="C590" s="158"/>
      <c r="E590" s="158"/>
    </row>
    <row r="591" spans="2:5" ht="15.75" customHeight="1" x14ac:dyDescent="0.35">
      <c r="B591" s="158"/>
      <c r="C591" s="158"/>
      <c r="E591" s="158"/>
    </row>
    <row r="592" spans="2:5" ht="15.75" customHeight="1" x14ac:dyDescent="0.35">
      <c r="B592" s="158"/>
      <c r="C592" s="158"/>
      <c r="E592" s="158"/>
    </row>
    <row r="593" spans="2:5" ht="15.75" customHeight="1" x14ac:dyDescent="0.35">
      <c r="B593" s="158"/>
      <c r="C593" s="158"/>
      <c r="E593" s="158"/>
    </row>
    <row r="594" spans="2:5" ht="15.75" customHeight="1" x14ac:dyDescent="0.35">
      <c r="B594" s="158"/>
      <c r="C594" s="158"/>
      <c r="E594" s="158"/>
    </row>
    <row r="595" spans="2:5" ht="15.75" customHeight="1" x14ac:dyDescent="0.35">
      <c r="B595" s="158"/>
      <c r="C595" s="158"/>
      <c r="E595" s="158"/>
    </row>
    <row r="596" spans="2:5" ht="15.75" customHeight="1" x14ac:dyDescent="0.35">
      <c r="B596" s="158"/>
      <c r="C596" s="158"/>
      <c r="E596" s="158"/>
    </row>
    <row r="597" spans="2:5" ht="15.75" customHeight="1" x14ac:dyDescent="0.35">
      <c r="B597" s="158"/>
      <c r="C597" s="158"/>
      <c r="E597" s="158"/>
    </row>
    <row r="598" spans="2:5" ht="15.75" customHeight="1" x14ac:dyDescent="0.35">
      <c r="B598" s="158"/>
      <c r="C598" s="158"/>
      <c r="E598" s="158"/>
    </row>
    <row r="599" spans="2:5" ht="15.75" customHeight="1" x14ac:dyDescent="0.35">
      <c r="B599" s="158"/>
      <c r="C599" s="158"/>
      <c r="E599" s="158"/>
    </row>
    <row r="600" spans="2:5" ht="15.75" customHeight="1" x14ac:dyDescent="0.35">
      <c r="B600" s="158"/>
      <c r="C600" s="158"/>
      <c r="E600" s="158"/>
    </row>
    <row r="601" spans="2:5" ht="15.75" customHeight="1" x14ac:dyDescent="0.35">
      <c r="B601" s="158"/>
      <c r="C601" s="158"/>
      <c r="E601" s="158"/>
    </row>
    <row r="602" spans="2:5" ht="15.75" customHeight="1" x14ac:dyDescent="0.35">
      <c r="B602" s="158"/>
      <c r="C602" s="158"/>
      <c r="E602" s="158"/>
    </row>
    <row r="603" spans="2:5" ht="15.75" customHeight="1" x14ac:dyDescent="0.35">
      <c r="B603" s="158"/>
      <c r="C603" s="158"/>
      <c r="E603" s="158"/>
    </row>
    <row r="604" spans="2:5" ht="15.75" customHeight="1" x14ac:dyDescent="0.35">
      <c r="B604" s="158"/>
      <c r="C604" s="158"/>
      <c r="E604" s="158"/>
    </row>
    <row r="605" spans="2:5" ht="15.75" customHeight="1" x14ac:dyDescent="0.35">
      <c r="B605" s="158"/>
      <c r="C605" s="158"/>
      <c r="E605" s="158"/>
    </row>
    <row r="606" spans="2:5" ht="15.75" customHeight="1" x14ac:dyDescent="0.35">
      <c r="B606" s="158"/>
      <c r="C606" s="158"/>
      <c r="E606" s="158"/>
    </row>
    <row r="607" spans="2:5" ht="15.75" customHeight="1" x14ac:dyDescent="0.35">
      <c r="B607" s="158"/>
      <c r="C607" s="158"/>
      <c r="E607" s="158"/>
    </row>
    <row r="608" spans="2:5" ht="15.75" customHeight="1" x14ac:dyDescent="0.35">
      <c r="B608" s="158"/>
      <c r="C608" s="158"/>
      <c r="E608" s="158"/>
    </row>
    <row r="609" spans="2:5" ht="15.75" customHeight="1" x14ac:dyDescent="0.35">
      <c r="B609" s="158"/>
      <c r="C609" s="158"/>
      <c r="E609" s="158"/>
    </row>
    <row r="610" spans="2:5" ht="15.75" customHeight="1" x14ac:dyDescent="0.35">
      <c r="B610" s="158"/>
      <c r="C610" s="158"/>
      <c r="E610" s="158"/>
    </row>
    <row r="611" spans="2:5" ht="15.75" customHeight="1" x14ac:dyDescent="0.35">
      <c r="B611" s="158"/>
      <c r="C611" s="158"/>
      <c r="E611" s="158"/>
    </row>
    <row r="612" spans="2:5" ht="15.75" customHeight="1" x14ac:dyDescent="0.35">
      <c r="B612" s="158"/>
      <c r="C612" s="158"/>
      <c r="E612" s="158"/>
    </row>
    <row r="613" spans="2:5" ht="15.75" customHeight="1" x14ac:dyDescent="0.35">
      <c r="B613" s="158"/>
      <c r="C613" s="158"/>
      <c r="E613" s="158"/>
    </row>
    <row r="614" spans="2:5" ht="15.75" customHeight="1" x14ac:dyDescent="0.35">
      <c r="B614" s="158"/>
      <c r="C614" s="158"/>
      <c r="E614" s="158"/>
    </row>
    <row r="615" spans="2:5" ht="15.75" customHeight="1" x14ac:dyDescent="0.35">
      <c r="B615" s="158"/>
      <c r="C615" s="158"/>
      <c r="E615" s="158"/>
    </row>
    <row r="616" spans="2:5" ht="15.75" customHeight="1" x14ac:dyDescent="0.35">
      <c r="B616" s="158"/>
      <c r="C616" s="158"/>
      <c r="E616" s="158"/>
    </row>
    <row r="617" spans="2:5" ht="15.75" customHeight="1" x14ac:dyDescent="0.35">
      <c r="B617" s="158"/>
      <c r="C617" s="158"/>
      <c r="E617" s="158"/>
    </row>
    <row r="618" spans="2:5" ht="15.75" customHeight="1" x14ac:dyDescent="0.35">
      <c r="B618" s="158"/>
      <c r="C618" s="158"/>
      <c r="E618" s="158"/>
    </row>
    <row r="619" spans="2:5" ht="15.75" customHeight="1" x14ac:dyDescent="0.35">
      <c r="B619" s="158"/>
      <c r="C619" s="158"/>
      <c r="E619" s="158"/>
    </row>
    <row r="620" spans="2:5" ht="15.75" customHeight="1" x14ac:dyDescent="0.35">
      <c r="B620" s="158"/>
      <c r="C620" s="158"/>
      <c r="E620" s="158"/>
    </row>
    <row r="621" spans="2:5" ht="15.75" customHeight="1" x14ac:dyDescent="0.35">
      <c r="B621" s="158"/>
      <c r="C621" s="158"/>
      <c r="E621" s="158"/>
    </row>
    <row r="622" spans="2:5" ht="15.75" customHeight="1" x14ac:dyDescent="0.35">
      <c r="B622" s="158"/>
      <c r="C622" s="158"/>
      <c r="E622" s="158"/>
    </row>
    <row r="623" spans="2:5" ht="15.75" customHeight="1" x14ac:dyDescent="0.35">
      <c r="B623" s="158"/>
      <c r="C623" s="158"/>
      <c r="E623" s="158"/>
    </row>
    <row r="624" spans="2:5" ht="15.75" customHeight="1" x14ac:dyDescent="0.35">
      <c r="B624" s="158"/>
      <c r="C624" s="158"/>
      <c r="E624" s="158"/>
    </row>
    <row r="625" spans="2:5" ht="15.75" customHeight="1" x14ac:dyDescent="0.35">
      <c r="B625" s="158"/>
      <c r="C625" s="158"/>
      <c r="E625" s="158"/>
    </row>
    <row r="626" spans="2:5" ht="15.75" customHeight="1" x14ac:dyDescent="0.35">
      <c r="B626" s="158"/>
      <c r="C626" s="158"/>
      <c r="E626" s="158"/>
    </row>
    <row r="627" spans="2:5" ht="15.75" customHeight="1" x14ac:dyDescent="0.35">
      <c r="B627" s="158"/>
      <c r="C627" s="158"/>
      <c r="E627" s="158"/>
    </row>
    <row r="628" spans="2:5" ht="15.75" customHeight="1" x14ac:dyDescent="0.35">
      <c r="B628" s="158"/>
      <c r="C628" s="158"/>
      <c r="E628" s="158"/>
    </row>
    <row r="629" spans="2:5" ht="15.75" customHeight="1" x14ac:dyDescent="0.35">
      <c r="B629" s="158"/>
      <c r="C629" s="158"/>
      <c r="E629" s="158"/>
    </row>
    <row r="630" spans="2:5" ht="15.75" customHeight="1" x14ac:dyDescent="0.35">
      <c r="B630" s="158"/>
      <c r="C630" s="158"/>
      <c r="E630" s="158"/>
    </row>
    <row r="631" spans="2:5" ht="15.75" customHeight="1" x14ac:dyDescent="0.35">
      <c r="B631" s="158"/>
      <c r="C631" s="158"/>
      <c r="E631" s="158"/>
    </row>
    <row r="632" spans="2:5" ht="15.75" customHeight="1" x14ac:dyDescent="0.35">
      <c r="B632" s="158"/>
      <c r="C632" s="158"/>
      <c r="E632" s="158"/>
    </row>
    <row r="633" spans="2:5" ht="15.75" customHeight="1" x14ac:dyDescent="0.35">
      <c r="B633" s="158"/>
      <c r="C633" s="158"/>
      <c r="E633" s="158"/>
    </row>
    <row r="634" spans="2:5" ht="15.75" customHeight="1" x14ac:dyDescent="0.35">
      <c r="B634" s="158"/>
      <c r="C634" s="158"/>
      <c r="E634" s="158"/>
    </row>
    <row r="635" spans="2:5" ht="15.75" customHeight="1" x14ac:dyDescent="0.35">
      <c r="B635" s="158"/>
      <c r="C635" s="158"/>
      <c r="E635" s="158"/>
    </row>
    <row r="636" spans="2:5" ht="15.75" customHeight="1" x14ac:dyDescent="0.35">
      <c r="B636" s="158"/>
      <c r="C636" s="158"/>
      <c r="E636" s="158"/>
    </row>
    <row r="637" spans="2:5" ht="15.75" customHeight="1" x14ac:dyDescent="0.35">
      <c r="B637" s="158"/>
      <c r="C637" s="158"/>
      <c r="E637" s="158"/>
    </row>
    <row r="638" spans="2:5" ht="15.75" customHeight="1" x14ac:dyDescent="0.35">
      <c r="B638" s="158"/>
      <c r="C638" s="158"/>
      <c r="E638" s="158"/>
    </row>
    <row r="639" spans="2:5" ht="15.75" customHeight="1" x14ac:dyDescent="0.35">
      <c r="B639" s="158"/>
      <c r="C639" s="158"/>
      <c r="E639" s="158"/>
    </row>
    <row r="640" spans="2:5" ht="15.75" customHeight="1" x14ac:dyDescent="0.35">
      <c r="B640" s="158"/>
      <c r="C640" s="158"/>
      <c r="E640" s="158"/>
    </row>
    <row r="641" spans="2:5" ht="15.75" customHeight="1" x14ac:dyDescent="0.35">
      <c r="B641" s="158"/>
      <c r="C641" s="158"/>
      <c r="E641" s="158"/>
    </row>
    <row r="642" spans="2:5" ht="15.75" customHeight="1" x14ac:dyDescent="0.35">
      <c r="B642" s="158"/>
      <c r="C642" s="158"/>
      <c r="E642" s="158"/>
    </row>
    <row r="643" spans="2:5" ht="15.75" customHeight="1" x14ac:dyDescent="0.35">
      <c r="B643" s="158"/>
      <c r="C643" s="158"/>
      <c r="E643" s="158"/>
    </row>
    <row r="644" spans="2:5" ht="15.75" customHeight="1" x14ac:dyDescent="0.35">
      <c r="B644" s="158"/>
      <c r="C644" s="158"/>
      <c r="E644" s="158"/>
    </row>
    <row r="645" spans="2:5" ht="15.75" customHeight="1" x14ac:dyDescent="0.35">
      <c r="B645" s="158"/>
      <c r="C645" s="158"/>
      <c r="E645" s="158"/>
    </row>
    <row r="646" spans="2:5" ht="15.75" customHeight="1" x14ac:dyDescent="0.35">
      <c r="B646" s="158"/>
      <c r="C646" s="158"/>
      <c r="E646" s="158"/>
    </row>
    <row r="647" spans="2:5" ht="15.75" customHeight="1" x14ac:dyDescent="0.35">
      <c r="B647" s="158"/>
      <c r="C647" s="158"/>
      <c r="E647" s="158"/>
    </row>
    <row r="648" spans="2:5" ht="15.75" customHeight="1" x14ac:dyDescent="0.35">
      <c r="B648" s="158"/>
      <c r="C648" s="158"/>
      <c r="E648" s="158"/>
    </row>
    <row r="649" spans="2:5" ht="15.75" customHeight="1" x14ac:dyDescent="0.35">
      <c r="B649" s="158"/>
      <c r="C649" s="158"/>
      <c r="E649" s="158"/>
    </row>
    <row r="650" spans="2:5" ht="15.75" customHeight="1" x14ac:dyDescent="0.35">
      <c r="B650" s="158"/>
      <c r="C650" s="158"/>
      <c r="E650" s="158"/>
    </row>
    <row r="651" spans="2:5" ht="15.75" customHeight="1" x14ac:dyDescent="0.35">
      <c r="B651" s="158"/>
      <c r="C651" s="158"/>
      <c r="E651" s="158"/>
    </row>
    <row r="652" spans="2:5" ht="15.75" customHeight="1" x14ac:dyDescent="0.35">
      <c r="B652" s="158"/>
      <c r="C652" s="158"/>
      <c r="E652" s="158"/>
    </row>
    <row r="653" spans="2:5" ht="15.75" customHeight="1" x14ac:dyDescent="0.35">
      <c r="B653" s="158"/>
      <c r="C653" s="158"/>
      <c r="E653" s="158"/>
    </row>
    <row r="654" spans="2:5" ht="15.75" customHeight="1" x14ac:dyDescent="0.35">
      <c r="B654" s="158"/>
      <c r="C654" s="158"/>
      <c r="E654" s="158"/>
    </row>
    <row r="655" spans="2:5" ht="15.75" customHeight="1" x14ac:dyDescent="0.35">
      <c r="B655" s="158"/>
      <c r="C655" s="158"/>
      <c r="E655" s="158"/>
    </row>
    <row r="656" spans="2:5" ht="15.75" customHeight="1" x14ac:dyDescent="0.35">
      <c r="B656" s="158"/>
      <c r="C656" s="158"/>
      <c r="E656" s="158"/>
    </row>
    <row r="657" spans="2:5" ht="15.75" customHeight="1" x14ac:dyDescent="0.35">
      <c r="B657" s="158"/>
      <c r="C657" s="158"/>
      <c r="E657" s="158"/>
    </row>
    <row r="658" spans="2:5" ht="15.75" customHeight="1" x14ac:dyDescent="0.35">
      <c r="B658" s="158"/>
      <c r="C658" s="158"/>
      <c r="E658" s="158"/>
    </row>
    <row r="659" spans="2:5" ht="15.75" customHeight="1" x14ac:dyDescent="0.35">
      <c r="B659" s="158"/>
      <c r="C659" s="158"/>
      <c r="E659" s="158"/>
    </row>
    <row r="660" spans="2:5" ht="15.75" customHeight="1" x14ac:dyDescent="0.35">
      <c r="B660" s="158"/>
      <c r="C660" s="158"/>
      <c r="E660" s="158"/>
    </row>
    <row r="661" spans="2:5" ht="15.75" customHeight="1" x14ac:dyDescent="0.35">
      <c r="B661" s="158"/>
      <c r="C661" s="158"/>
      <c r="E661" s="158"/>
    </row>
    <row r="662" spans="2:5" ht="15.75" customHeight="1" x14ac:dyDescent="0.35">
      <c r="B662" s="158"/>
      <c r="C662" s="158"/>
      <c r="E662" s="158"/>
    </row>
    <row r="663" spans="2:5" ht="15.75" customHeight="1" x14ac:dyDescent="0.35">
      <c r="B663" s="158"/>
      <c r="C663" s="158"/>
      <c r="E663" s="158"/>
    </row>
    <row r="664" spans="2:5" ht="15.75" customHeight="1" x14ac:dyDescent="0.35">
      <c r="B664" s="158"/>
      <c r="C664" s="158"/>
      <c r="E664" s="158"/>
    </row>
    <row r="665" spans="2:5" ht="15.75" customHeight="1" x14ac:dyDescent="0.35">
      <c r="B665" s="158"/>
      <c r="C665" s="158"/>
      <c r="E665" s="158"/>
    </row>
    <row r="666" spans="2:5" ht="15.75" customHeight="1" x14ac:dyDescent="0.35">
      <c r="B666" s="158"/>
      <c r="C666" s="158"/>
      <c r="E666" s="158"/>
    </row>
    <row r="667" spans="2:5" ht="15.75" customHeight="1" x14ac:dyDescent="0.35">
      <c r="B667" s="158"/>
      <c r="C667" s="158"/>
      <c r="E667" s="158"/>
    </row>
    <row r="668" spans="2:5" ht="15.75" customHeight="1" x14ac:dyDescent="0.35">
      <c r="B668" s="158"/>
      <c r="C668" s="158"/>
      <c r="E668" s="158"/>
    </row>
    <row r="669" spans="2:5" ht="15.75" customHeight="1" x14ac:dyDescent="0.35">
      <c r="B669" s="158"/>
      <c r="C669" s="158"/>
      <c r="E669" s="158"/>
    </row>
    <row r="670" spans="2:5" ht="15.75" customHeight="1" x14ac:dyDescent="0.35">
      <c r="B670" s="158"/>
      <c r="C670" s="158"/>
      <c r="E670" s="158"/>
    </row>
    <row r="671" spans="2:5" ht="15.75" customHeight="1" x14ac:dyDescent="0.35">
      <c r="B671" s="158"/>
      <c r="C671" s="158"/>
      <c r="E671" s="158"/>
    </row>
    <row r="672" spans="2:5" ht="15.75" customHeight="1" x14ac:dyDescent="0.35">
      <c r="B672" s="158"/>
      <c r="C672" s="158"/>
      <c r="E672" s="158"/>
    </row>
    <row r="673" spans="2:5" ht="15.75" customHeight="1" x14ac:dyDescent="0.35">
      <c r="B673" s="158"/>
      <c r="C673" s="158"/>
      <c r="E673" s="158"/>
    </row>
    <row r="674" spans="2:5" ht="15.75" customHeight="1" x14ac:dyDescent="0.35">
      <c r="B674" s="158"/>
      <c r="C674" s="158"/>
      <c r="E674" s="158"/>
    </row>
    <row r="675" spans="2:5" ht="15.75" customHeight="1" x14ac:dyDescent="0.35">
      <c r="B675" s="158"/>
      <c r="C675" s="158"/>
      <c r="E675" s="158"/>
    </row>
    <row r="676" spans="2:5" ht="15.75" customHeight="1" x14ac:dyDescent="0.35">
      <c r="B676" s="158"/>
      <c r="C676" s="158"/>
      <c r="E676" s="158"/>
    </row>
    <row r="677" spans="2:5" ht="15.75" customHeight="1" x14ac:dyDescent="0.35">
      <c r="B677" s="158"/>
      <c r="C677" s="158"/>
      <c r="E677" s="158"/>
    </row>
    <row r="678" spans="2:5" ht="15.75" customHeight="1" x14ac:dyDescent="0.35">
      <c r="B678" s="158"/>
      <c r="C678" s="158"/>
      <c r="E678" s="158"/>
    </row>
    <row r="679" spans="2:5" ht="15.75" customHeight="1" x14ac:dyDescent="0.35">
      <c r="B679" s="158"/>
      <c r="C679" s="158"/>
      <c r="E679" s="158"/>
    </row>
    <row r="680" spans="2:5" ht="15.75" customHeight="1" x14ac:dyDescent="0.35">
      <c r="B680" s="158"/>
      <c r="C680" s="158"/>
      <c r="E680" s="158"/>
    </row>
    <row r="681" spans="2:5" ht="15.75" customHeight="1" x14ac:dyDescent="0.35">
      <c r="B681" s="158"/>
      <c r="C681" s="158"/>
      <c r="E681" s="158"/>
    </row>
    <row r="682" spans="2:5" ht="15.75" customHeight="1" x14ac:dyDescent="0.35">
      <c r="B682" s="158"/>
      <c r="C682" s="158"/>
      <c r="E682" s="158"/>
    </row>
    <row r="683" spans="2:5" ht="15.75" customHeight="1" x14ac:dyDescent="0.35">
      <c r="B683" s="158"/>
      <c r="C683" s="158"/>
      <c r="E683" s="158"/>
    </row>
    <row r="684" spans="2:5" ht="15.75" customHeight="1" x14ac:dyDescent="0.35">
      <c r="B684" s="158"/>
      <c r="C684" s="158"/>
      <c r="E684" s="158"/>
    </row>
    <row r="685" spans="2:5" ht="15.75" customHeight="1" x14ac:dyDescent="0.35">
      <c r="B685" s="158"/>
      <c r="C685" s="158"/>
      <c r="E685" s="158"/>
    </row>
    <row r="686" spans="2:5" ht="15.75" customHeight="1" x14ac:dyDescent="0.35">
      <c r="B686" s="158"/>
      <c r="C686" s="158"/>
      <c r="E686" s="158"/>
    </row>
    <row r="687" spans="2:5" ht="15.75" customHeight="1" x14ac:dyDescent="0.35">
      <c r="B687" s="158"/>
      <c r="C687" s="158"/>
      <c r="E687" s="158"/>
    </row>
    <row r="688" spans="2:5" ht="15.75" customHeight="1" x14ac:dyDescent="0.35">
      <c r="B688" s="158"/>
      <c r="C688" s="158"/>
      <c r="E688" s="158"/>
    </row>
    <row r="689" spans="2:5" ht="15.75" customHeight="1" x14ac:dyDescent="0.35">
      <c r="B689" s="158"/>
      <c r="C689" s="158"/>
      <c r="E689" s="158"/>
    </row>
    <row r="690" spans="2:5" ht="15.75" customHeight="1" x14ac:dyDescent="0.35">
      <c r="B690" s="158"/>
      <c r="C690" s="158"/>
      <c r="E690" s="158"/>
    </row>
    <row r="691" spans="2:5" ht="15.75" customHeight="1" x14ac:dyDescent="0.35">
      <c r="B691" s="158"/>
      <c r="C691" s="158"/>
      <c r="E691" s="158"/>
    </row>
    <row r="692" spans="2:5" ht="15.75" customHeight="1" x14ac:dyDescent="0.35">
      <c r="B692" s="158"/>
      <c r="C692" s="158"/>
      <c r="E692" s="158"/>
    </row>
    <row r="693" spans="2:5" ht="15.75" customHeight="1" x14ac:dyDescent="0.35">
      <c r="B693" s="158"/>
      <c r="C693" s="158"/>
      <c r="E693" s="158"/>
    </row>
    <row r="694" spans="2:5" ht="15.75" customHeight="1" x14ac:dyDescent="0.35">
      <c r="B694" s="158"/>
      <c r="C694" s="158"/>
      <c r="E694" s="158"/>
    </row>
    <row r="695" spans="2:5" ht="15.75" customHeight="1" x14ac:dyDescent="0.35">
      <c r="B695" s="158"/>
      <c r="C695" s="158"/>
      <c r="E695" s="158"/>
    </row>
    <row r="696" spans="2:5" ht="15.75" customHeight="1" x14ac:dyDescent="0.35">
      <c r="B696" s="158"/>
      <c r="C696" s="158"/>
      <c r="E696" s="158"/>
    </row>
    <row r="697" spans="2:5" ht="15.75" customHeight="1" x14ac:dyDescent="0.35">
      <c r="B697" s="158"/>
      <c r="C697" s="158"/>
      <c r="E697" s="158"/>
    </row>
    <row r="698" spans="2:5" ht="15.75" customHeight="1" x14ac:dyDescent="0.35">
      <c r="B698" s="158"/>
      <c r="C698" s="158"/>
      <c r="E698" s="158"/>
    </row>
    <row r="699" spans="2:5" ht="15.75" customHeight="1" x14ac:dyDescent="0.35">
      <c r="B699" s="158"/>
      <c r="C699" s="158"/>
      <c r="E699" s="158"/>
    </row>
    <row r="700" spans="2:5" ht="15.75" customHeight="1" x14ac:dyDescent="0.35">
      <c r="B700" s="158"/>
      <c r="C700" s="158"/>
      <c r="E700" s="158"/>
    </row>
    <row r="701" spans="2:5" ht="15.75" customHeight="1" x14ac:dyDescent="0.35">
      <c r="B701" s="158"/>
      <c r="C701" s="158"/>
      <c r="E701" s="158"/>
    </row>
    <row r="702" spans="2:5" ht="15.75" customHeight="1" x14ac:dyDescent="0.35">
      <c r="B702" s="158"/>
      <c r="C702" s="158"/>
      <c r="E702" s="158"/>
    </row>
    <row r="703" spans="2:5" ht="15.75" customHeight="1" x14ac:dyDescent="0.35">
      <c r="B703" s="158"/>
      <c r="C703" s="158"/>
      <c r="E703" s="158"/>
    </row>
    <row r="704" spans="2:5" ht="15.75" customHeight="1" x14ac:dyDescent="0.35">
      <c r="B704" s="158"/>
      <c r="C704" s="158"/>
      <c r="E704" s="158"/>
    </row>
    <row r="705" spans="2:5" ht="15.75" customHeight="1" x14ac:dyDescent="0.35">
      <c r="B705" s="158"/>
      <c r="C705" s="158"/>
      <c r="E705" s="158"/>
    </row>
    <row r="706" spans="2:5" ht="15.75" customHeight="1" x14ac:dyDescent="0.35">
      <c r="B706" s="158"/>
      <c r="C706" s="158"/>
      <c r="E706" s="158"/>
    </row>
    <row r="707" spans="2:5" ht="15.75" customHeight="1" x14ac:dyDescent="0.35">
      <c r="B707" s="158"/>
      <c r="C707" s="158"/>
      <c r="E707" s="158"/>
    </row>
    <row r="708" spans="2:5" ht="15.75" customHeight="1" x14ac:dyDescent="0.35">
      <c r="B708" s="158"/>
      <c r="C708" s="158"/>
      <c r="E708" s="158"/>
    </row>
    <row r="709" spans="2:5" ht="15.75" customHeight="1" x14ac:dyDescent="0.35">
      <c r="B709" s="158"/>
      <c r="C709" s="158"/>
      <c r="E709" s="158"/>
    </row>
    <row r="710" spans="2:5" ht="15.75" customHeight="1" x14ac:dyDescent="0.35">
      <c r="B710" s="158"/>
      <c r="C710" s="158"/>
      <c r="E710" s="158"/>
    </row>
    <row r="711" spans="2:5" ht="15.75" customHeight="1" x14ac:dyDescent="0.35">
      <c r="B711" s="158"/>
      <c r="C711" s="158"/>
      <c r="E711" s="158"/>
    </row>
    <row r="712" spans="2:5" ht="15.75" customHeight="1" x14ac:dyDescent="0.35">
      <c r="B712" s="158"/>
      <c r="C712" s="158"/>
      <c r="E712" s="158"/>
    </row>
    <row r="713" spans="2:5" ht="15.75" customHeight="1" x14ac:dyDescent="0.35">
      <c r="B713" s="158"/>
      <c r="C713" s="158"/>
      <c r="E713" s="158"/>
    </row>
    <row r="714" spans="2:5" ht="15.75" customHeight="1" x14ac:dyDescent="0.35">
      <c r="B714" s="158"/>
      <c r="C714" s="158"/>
      <c r="E714" s="158"/>
    </row>
    <row r="715" spans="2:5" ht="15.75" customHeight="1" x14ac:dyDescent="0.35">
      <c r="B715" s="158"/>
      <c r="C715" s="158"/>
      <c r="E715" s="158"/>
    </row>
    <row r="716" spans="2:5" ht="15.75" customHeight="1" x14ac:dyDescent="0.35">
      <c r="B716" s="158"/>
      <c r="C716" s="158"/>
      <c r="E716" s="158"/>
    </row>
    <row r="717" spans="2:5" ht="15.75" customHeight="1" x14ac:dyDescent="0.35">
      <c r="B717" s="158"/>
      <c r="C717" s="158"/>
      <c r="E717" s="158"/>
    </row>
    <row r="718" spans="2:5" ht="15.75" customHeight="1" x14ac:dyDescent="0.35">
      <c r="B718" s="158"/>
      <c r="C718" s="158"/>
      <c r="E718" s="158"/>
    </row>
    <row r="719" spans="2:5" ht="15.75" customHeight="1" x14ac:dyDescent="0.35">
      <c r="B719" s="158"/>
      <c r="C719" s="158"/>
      <c r="E719" s="158"/>
    </row>
    <row r="720" spans="2:5" ht="15.75" customHeight="1" x14ac:dyDescent="0.35">
      <c r="B720" s="158"/>
      <c r="C720" s="158"/>
      <c r="E720" s="158"/>
    </row>
    <row r="721" spans="2:5" ht="15.75" customHeight="1" x14ac:dyDescent="0.35">
      <c r="B721" s="158"/>
      <c r="C721" s="158"/>
      <c r="E721" s="158"/>
    </row>
    <row r="722" spans="2:5" ht="15.75" customHeight="1" x14ac:dyDescent="0.35">
      <c r="B722" s="158"/>
      <c r="C722" s="158"/>
      <c r="E722" s="158"/>
    </row>
    <row r="723" spans="2:5" ht="15.75" customHeight="1" x14ac:dyDescent="0.35">
      <c r="B723" s="158"/>
      <c r="C723" s="158"/>
      <c r="E723" s="158"/>
    </row>
    <row r="724" spans="2:5" ht="15.75" customHeight="1" x14ac:dyDescent="0.35">
      <c r="B724" s="158"/>
      <c r="C724" s="158"/>
      <c r="E724" s="158"/>
    </row>
    <row r="725" spans="2:5" ht="15.75" customHeight="1" x14ac:dyDescent="0.35">
      <c r="B725" s="158"/>
      <c r="C725" s="158"/>
      <c r="E725" s="158"/>
    </row>
    <row r="726" spans="2:5" ht="15.75" customHeight="1" x14ac:dyDescent="0.35">
      <c r="B726" s="158"/>
      <c r="C726" s="158"/>
      <c r="E726" s="158"/>
    </row>
    <row r="727" spans="2:5" ht="15.75" customHeight="1" x14ac:dyDescent="0.35">
      <c r="B727" s="158"/>
      <c r="C727" s="158"/>
      <c r="E727" s="158"/>
    </row>
    <row r="728" spans="2:5" ht="15.75" customHeight="1" x14ac:dyDescent="0.35">
      <c r="B728" s="158"/>
      <c r="C728" s="158"/>
      <c r="E728" s="158"/>
    </row>
    <row r="729" spans="2:5" ht="15.75" customHeight="1" x14ac:dyDescent="0.35">
      <c r="B729" s="158"/>
      <c r="C729" s="158"/>
      <c r="E729" s="158"/>
    </row>
    <row r="730" spans="2:5" ht="15.75" customHeight="1" x14ac:dyDescent="0.35">
      <c r="B730" s="158"/>
      <c r="C730" s="158"/>
      <c r="E730" s="158"/>
    </row>
    <row r="731" spans="2:5" ht="15.75" customHeight="1" x14ac:dyDescent="0.35">
      <c r="B731" s="158"/>
      <c r="C731" s="158"/>
      <c r="E731" s="158"/>
    </row>
    <row r="732" spans="2:5" ht="15.75" customHeight="1" x14ac:dyDescent="0.35">
      <c r="B732" s="158"/>
      <c r="C732" s="158"/>
      <c r="E732" s="158"/>
    </row>
    <row r="733" spans="2:5" ht="15.75" customHeight="1" x14ac:dyDescent="0.35">
      <c r="B733" s="158"/>
      <c r="C733" s="158"/>
      <c r="E733" s="158"/>
    </row>
    <row r="734" spans="2:5" ht="15.75" customHeight="1" x14ac:dyDescent="0.35">
      <c r="B734" s="158"/>
      <c r="C734" s="158"/>
      <c r="E734" s="158"/>
    </row>
    <row r="735" spans="2:5" ht="15.75" customHeight="1" x14ac:dyDescent="0.35">
      <c r="B735" s="158"/>
      <c r="C735" s="158"/>
      <c r="E735" s="158"/>
    </row>
    <row r="736" spans="2:5" ht="15.75" customHeight="1" x14ac:dyDescent="0.35">
      <c r="B736" s="158"/>
      <c r="C736" s="158"/>
      <c r="E736" s="158"/>
    </row>
    <row r="737" spans="2:5" ht="15.75" customHeight="1" x14ac:dyDescent="0.35">
      <c r="B737" s="158"/>
      <c r="C737" s="158"/>
      <c r="E737" s="158"/>
    </row>
    <row r="738" spans="2:5" ht="15.75" customHeight="1" x14ac:dyDescent="0.35">
      <c r="B738" s="158"/>
      <c r="C738" s="158"/>
      <c r="E738" s="158"/>
    </row>
    <row r="739" spans="2:5" ht="15.75" customHeight="1" x14ac:dyDescent="0.35">
      <c r="B739" s="158"/>
      <c r="C739" s="158"/>
      <c r="E739" s="158"/>
    </row>
    <row r="740" spans="2:5" ht="15.75" customHeight="1" x14ac:dyDescent="0.35">
      <c r="B740" s="158"/>
      <c r="C740" s="158"/>
      <c r="E740" s="158"/>
    </row>
    <row r="741" spans="2:5" ht="15.75" customHeight="1" x14ac:dyDescent="0.35">
      <c r="B741" s="158"/>
      <c r="C741" s="158"/>
      <c r="E741" s="158"/>
    </row>
    <row r="742" spans="2:5" ht="15.75" customHeight="1" x14ac:dyDescent="0.35">
      <c r="B742" s="158"/>
      <c r="C742" s="158"/>
      <c r="E742" s="158"/>
    </row>
    <row r="743" spans="2:5" ht="15.75" customHeight="1" x14ac:dyDescent="0.35">
      <c r="B743" s="158"/>
      <c r="C743" s="158"/>
      <c r="E743" s="158"/>
    </row>
    <row r="744" spans="2:5" ht="15.75" customHeight="1" x14ac:dyDescent="0.35">
      <c r="B744" s="158"/>
      <c r="C744" s="158"/>
      <c r="E744" s="158"/>
    </row>
    <row r="745" spans="2:5" ht="15.75" customHeight="1" x14ac:dyDescent="0.35">
      <c r="B745" s="158"/>
      <c r="C745" s="158"/>
      <c r="E745" s="158"/>
    </row>
    <row r="746" spans="2:5" ht="15.75" customHeight="1" x14ac:dyDescent="0.35">
      <c r="B746" s="158"/>
      <c r="C746" s="158"/>
      <c r="E746" s="158"/>
    </row>
    <row r="747" spans="2:5" ht="15.75" customHeight="1" x14ac:dyDescent="0.35">
      <c r="B747" s="158"/>
      <c r="C747" s="158"/>
      <c r="E747" s="158"/>
    </row>
    <row r="748" spans="2:5" ht="15.75" customHeight="1" x14ac:dyDescent="0.35">
      <c r="B748" s="158"/>
      <c r="C748" s="158"/>
      <c r="E748" s="158"/>
    </row>
    <row r="749" spans="2:5" ht="15.75" customHeight="1" x14ac:dyDescent="0.35">
      <c r="B749" s="158"/>
      <c r="C749" s="158"/>
      <c r="E749" s="158"/>
    </row>
    <row r="750" spans="2:5" ht="15.75" customHeight="1" x14ac:dyDescent="0.35">
      <c r="B750" s="158"/>
      <c r="C750" s="158"/>
      <c r="E750" s="158"/>
    </row>
    <row r="751" spans="2:5" ht="15.75" customHeight="1" x14ac:dyDescent="0.35">
      <c r="B751" s="158"/>
      <c r="C751" s="158"/>
      <c r="E751" s="158"/>
    </row>
    <row r="752" spans="2:5" ht="15.75" customHeight="1" x14ac:dyDescent="0.35">
      <c r="B752" s="158"/>
      <c r="C752" s="158"/>
      <c r="E752" s="158"/>
    </row>
    <row r="753" spans="2:5" ht="15.75" customHeight="1" x14ac:dyDescent="0.35">
      <c r="B753" s="158"/>
      <c r="C753" s="158"/>
      <c r="E753" s="158"/>
    </row>
    <row r="754" spans="2:5" ht="15.75" customHeight="1" x14ac:dyDescent="0.35">
      <c r="B754" s="158"/>
      <c r="C754" s="158"/>
      <c r="E754" s="158"/>
    </row>
    <row r="755" spans="2:5" ht="15.75" customHeight="1" x14ac:dyDescent="0.35">
      <c r="B755" s="158"/>
      <c r="C755" s="158"/>
      <c r="E755" s="158"/>
    </row>
    <row r="756" spans="2:5" ht="15.75" customHeight="1" x14ac:dyDescent="0.35">
      <c r="B756" s="158"/>
      <c r="C756" s="158"/>
      <c r="E756" s="158"/>
    </row>
    <row r="757" spans="2:5" ht="15.75" customHeight="1" x14ac:dyDescent="0.35">
      <c r="B757" s="158"/>
      <c r="C757" s="158"/>
      <c r="E757" s="158"/>
    </row>
    <row r="758" spans="2:5" ht="15.75" customHeight="1" x14ac:dyDescent="0.35">
      <c r="B758" s="158"/>
      <c r="C758" s="158"/>
      <c r="E758" s="158"/>
    </row>
    <row r="759" spans="2:5" ht="15.75" customHeight="1" x14ac:dyDescent="0.35">
      <c r="B759" s="158"/>
      <c r="C759" s="158"/>
      <c r="E759" s="158"/>
    </row>
    <row r="760" spans="2:5" ht="15.75" customHeight="1" x14ac:dyDescent="0.35">
      <c r="B760" s="158"/>
      <c r="C760" s="158"/>
      <c r="E760" s="158"/>
    </row>
    <row r="761" spans="2:5" ht="15.75" customHeight="1" x14ac:dyDescent="0.35">
      <c r="B761" s="158"/>
      <c r="C761" s="158"/>
      <c r="E761" s="158"/>
    </row>
    <row r="762" spans="2:5" ht="15.75" customHeight="1" x14ac:dyDescent="0.35">
      <c r="B762" s="158"/>
      <c r="C762" s="158"/>
      <c r="E762" s="158"/>
    </row>
    <row r="763" spans="2:5" ht="15.75" customHeight="1" x14ac:dyDescent="0.35">
      <c r="B763" s="158"/>
      <c r="C763" s="158"/>
      <c r="E763" s="158"/>
    </row>
    <row r="764" spans="2:5" ht="15.75" customHeight="1" x14ac:dyDescent="0.35">
      <c r="B764" s="158"/>
      <c r="C764" s="158"/>
      <c r="E764" s="158"/>
    </row>
    <row r="765" spans="2:5" ht="15.75" customHeight="1" x14ac:dyDescent="0.35">
      <c r="B765" s="158"/>
      <c r="C765" s="158"/>
      <c r="E765" s="158"/>
    </row>
    <row r="766" spans="2:5" ht="15.75" customHeight="1" x14ac:dyDescent="0.35">
      <c r="B766" s="158"/>
      <c r="C766" s="158"/>
      <c r="E766" s="158"/>
    </row>
    <row r="767" spans="2:5" ht="15.75" customHeight="1" x14ac:dyDescent="0.35">
      <c r="B767" s="158"/>
      <c r="C767" s="158"/>
      <c r="E767" s="158"/>
    </row>
    <row r="768" spans="2:5" ht="15.75" customHeight="1" x14ac:dyDescent="0.35">
      <c r="B768" s="158"/>
      <c r="C768" s="158"/>
      <c r="E768" s="158"/>
    </row>
    <row r="769" spans="2:5" ht="15.75" customHeight="1" x14ac:dyDescent="0.35">
      <c r="B769" s="158"/>
      <c r="C769" s="158"/>
      <c r="E769" s="158"/>
    </row>
    <row r="770" spans="2:5" ht="15.75" customHeight="1" x14ac:dyDescent="0.35">
      <c r="B770" s="158"/>
      <c r="C770" s="158"/>
      <c r="E770" s="158"/>
    </row>
    <row r="771" spans="2:5" ht="15.75" customHeight="1" x14ac:dyDescent="0.35">
      <c r="B771" s="158"/>
      <c r="C771" s="158"/>
      <c r="E771" s="158"/>
    </row>
    <row r="772" spans="2:5" ht="15.75" customHeight="1" x14ac:dyDescent="0.35">
      <c r="B772" s="158"/>
      <c r="C772" s="158"/>
      <c r="E772" s="158"/>
    </row>
    <row r="773" spans="2:5" ht="15.75" customHeight="1" x14ac:dyDescent="0.35">
      <c r="B773" s="158"/>
      <c r="C773" s="158"/>
      <c r="E773" s="158"/>
    </row>
    <row r="774" spans="2:5" ht="15.75" customHeight="1" x14ac:dyDescent="0.35">
      <c r="B774" s="158"/>
      <c r="C774" s="158"/>
      <c r="E774" s="158"/>
    </row>
    <row r="775" spans="2:5" ht="15.75" customHeight="1" x14ac:dyDescent="0.35">
      <c r="B775" s="158"/>
      <c r="C775" s="158"/>
      <c r="E775" s="158"/>
    </row>
    <row r="776" spans="2:5" ht="15.75" customHeight="1" x14ac:dyDescent="0.35">
      <c r="B776" s="158"/>
      <c r="C776" s="158"/>
      <c r="E776" s="158"/>
    </row>
    <row r="777" spans="2:5" ht="15.75" customHeight="1" x14ac:dyDescent="0.35">
      <c r="B777" s="158"/>
      <c r="C777" s="158"/>
      <c r="E777" s="158"/>
    </row>
    <row r="778" spans="2:5" ht="15.75" customHeight="1" x14ac:dyDescent="0.35">
      <c r="B778" s="158"/>
      <c r="C778" s="158"/>
      <c r="E778" s="158"/>
    </row>
    <row r="779" spans="2:5" ht="15.75" customHeight="1" x14ac:dyDescent="0.35">
      <c r="B779" s="158"/>
      <c r="C779" s="158"/>
      <c r="E779" s="158"/>
    </row>
    <row r="780" spans="2:5" ht="15.75" customHeight="1" x14ac:dyDescent="0.35">
      <c r="B780" s="158"/>
      <c r="C780" s="158"/>
      <c r="E780" s="158"/>
    </row>
    <row r="781" spans="2:5" ht="15.75" customHeight="1" x14ac:dyDescent="0.35">
      <c r="B781" s="158"/>
      <c r="C781" s="158"/>
      <c r="E781" s="158"/>
    </row>
    <row r="782" spans="2:5" ht="15.75" customHeight="1" x14ac:dyDescent="0.35">
      <c r="B782" s="158"/>
      <c r="C782" s="158"/>
      <c r="E782" s="158"/>
    </row>
    <row r="783" spans="2:5" ht="15.75" customHeight="1" x14ac:dyDescent="0.35">
      <c r="B783" s="158"/>
      <c r="C783" s="158"/>
      <c r="E783" s="158"/>
    </row>
    <row r="784" spans="2:5" ht="15.75" customHeight="1" x14ac:dyDescent="0.35">
      <c r="B784" s="158"/>
      <c r="C784" s="158"/>
      <c r="E784" s="158"/>
    </row>
    <row r="785" spans="2:5" ht="15.75" customHeight="1" x14ac:dyDescent="0.35">
      <c r="B785" s="158"/>
      <c r="C785" s="158"/>
      <c r="E785" s="158"/>
    </row>
    <row r="786" spans="2:5" ht="15.75" customHeight="1" x14ac:dyDescent="0.35">
      <c r="B786" s="158"/>
      <c r="C786" s="158"/>
      <c r="E786" s="158"/>
    </row>
    <row r="787" spans="2:5" ht="15.75" customHeight="1" x14ac:dyDescent="0.35">
      <c r="B787" s="158"/>
      <c r="C787" s="158"/>
      <c r="E787" s="158"/>
    </row>
    <row r="788" spans="2:5" ht="15.75" customHeight="1" x14ac:dyDescent="0.35">
      <c r="B788" s="158"/>
      <c r="C788" s="158"/>
      <c r="E788" s="158"/>
    </row>
    <row r="789" spans="2:5" ht="15.75" customHeight="1" x14ac:dyDescent="0.35">
      <c r="B789" s="158"/>
      <c r="C789" s="158"/>
      <c r="E789" s="158"/>
    </row>
    <row r="790" spans="2:5" ht="15.75" customHeight="1" x14ac:dyDescent="0.35">
      <c r="B790" s="158"/>
      <c r="C790" s="158"/>
      <c r="E790" s="158"/>
    </row>
    <row r="791" spans="2:5" ht="15.75" customHeight="1" x14ac:dyDescent="0.35">
      <c r="B791" s="158"/>
      <c r="C791" s="158"/>
      <c r="E791" s="158"/>
    </row>
    <row r="792" spans="2:5" ht="15.75" customHeight="1" x14ac:dyDescent="0.35">
      <c r="B792" s="158"/>
      <c r="C792" s="158"/>
      <c r="E792" s="158"/>
    </row>
    <row r="793" spans="2:5" ht="15.75" customHeight="1" x14ac:dyDescent="0.35">
      <c r="B793" s="158"/>
      <c r="C793" s="158"/>
      <c r="E793" s="158"/>
    </row>
    <row r="794" spans="2:5" ht="15.75" customHeight="1" x14ac:dyDescent="0.35">
      <c r="B794" s="158"/>
      <c r="C794" s="158"/>
      <c r="E794" s="158"/>
    </row>
    <row r="795" spans="2:5" ht="15.75" customHeight="1" x14ac:dyDescent="0.35">
      <c r="B795" s="158"/>
      <c r="C795" s="158"/>
      <c r="E795" s="158"/>
    </row>
    <row r="796" spans="2:5" ht="15.75" customHeight="1" x14ac:dyDescent="0.35">
      <c r="B796" s="158"/>
      <c r="C796" s="158"/>
      <c r="E796" s="158"/>
    </row>
    <row r="797" spans="2:5" ht="15.75" customHeight="1" x14ac:dyDescent="0.35">
      <c r="B797" s="158"/>
      <c r="C797" s="158"/>
      <c r="E797" s="158"/>
    </row>
    <row r="798" spans="2:5" ht="15.75" customHeight="1" x14ac:dyDescent="0.35">
      <c r="B798" s="158"/>
      <c r="C798" s="158"/>
      <c r="E798" s="158"/>
    </row>
    <row r="799" spans="2:5" ht="15.75" customHeight="1" x14ac:dyDescent="0.35">
      <c r="B799" s="158"/>
      <c r="C799" s="158"/>
      <c r="E799" s="158"/>
    </row>
    <row r="800" spans="2:5" ht="15.75" customHeight="1" x14ac:dyDescent="0.35">
      <c r="B800" s="158"/>
      <c r="C800" s="158"/>
      <c r="E800" s="158"/>
    </row>
    <row r="801" spans="2:5" ht="15.75" customHeight="1" x14ac:dyDescent="0.35">
      <c r="B801" s="158"/>
      <c r="C801" s="158"/>
      <c r="E801" s="158"/>
    </row>
    <row r="802" spans="2:5" ht="15.75" customHeight="1" x14ac:dyDescent="0.35">
      <c r="B802" s="158"/>
      <c r="C802" s="158"/>
      <c r="E802" s="158"/>
    </row>
    <row r="803" spans="2:5" ht="15.75" customHeight="1" x14ac:dyDescent="0.35">
      <c r="B803" s="158"/>
      <c r="C803" s="158"/>
      <c r="E803" s="158"/>
    </row>
    <row r="804" spans="2:5" ht="15.75" customHeight="1" x14ac:dyDescent="0.35">
      <c r="B804" s="158"/>
      <c r="C804" s="158"/>
      <c r="E804" s="158"/>
    </row>
    <row r="805" spans="2:5" ht="15.75" customHeight="1" x14ac:dyDescent="0.35">
      <c r="B805" s="158"/>
      <c r="C805" s="158"/>
      <c r="E805" s="158"/>
    </row>
    <row r="806" spans="2:5" ht="15.75" customHeight="1" x14ac:dyDescent="0.35">
      <c r="B806" s="158"/>
      <c r="C806" s="158"/>
      <c r="E806" s="158"/>
    </row>
    <row r="807" spans="2:5" ht="15.75" customHeight="1" x14ac:dyDescent="0.35">
      <c r="B807" s="158"/>
      <c r="C807" s="158"/>
      <c r="E807" s="158"/>
    </row>
    <row r="808" spans="2:5" ht="15.75" customHeight="1" x14ac:dyDescent="0.35">
      <c r="B808" s="158"/>
      <c r="C808" s="158"/>
      <c r="E808" s="158"/>
    </row>
    <row r="809" spans="2:5" ht="15.75" customHeight="1" x14ac:dyDescent="0.35">
      <c r="B809" s="158"/>
      <c r="C809" s="158"/>
      <c r="E809" s="158"/>
    </row>
    <row r="810" spans="2:5" ht="15.75" customHeight="1" x14ac:dyDescent="0.35">
      <c r="B810" s="158"/>
      <c r="C810" s="158"/>
      <c r="E810" s="158"/>
    </row>
    <row r="811" spans="2:5" ht="15.75" customHeight="1" x14ac:dyDescent="0.35">
      <c r="B811" s="158"/>
      <c r="C811" s="158"/>
      <c r="E811" s="158"/>
    </row>
    <row r="812" spans="2:5" ht="15.75" customHeight="1" x14ac:dyDescent="0.35">
      <c r="B812" s="158"/>
      <c r="C812" s="158"/>
      <c r="E812" s="158"/>
    </row>
    <row r="813" spans="2:5" ht="15.75" customHeight="1" x14ac:dyDescent="0.35">
      <c r="B813" s="158"/>
      <c r="C813" s="158"/>
      <c r="E813" s="158"/>
    </row>
    <row r="814" spans="2:5" ht="15.75" customHeight="1" x14ac:dyDescent="0.35">
      <c r="B814" s="158"/>
      <c r="C814" s="158"/>
      <c r="E814" s="158"/>
    </row>
    <row r="815" spans="2:5" ht="15.75" customHeight="1" x14ac:dyDescent="0.35">
      <c r="B815" s="158"/>
      <c r="C815" s="158"/>
      <c r="E815" s="158"/>
    </row>
    <row r="816" spans="2:5" ht="15.75" customHeight="1" x14ac:dyDescent="0.35">
      <c r="B816" s="158"/>
      <c r="C816" s="158"/>
      <c r="E816" s="158"/>
    </row>
    <row r="817" spans="2:5" ht="15.75" customHeight="1" x14ac:dyDescent="0.35">
      <c r="B817" s="158"/>
      <c r="C817" s="158"/>
      <c r="E817" s="158"/>
    </row>
    <row r="818" spans="2:5" ht="15.75" customHeight="1" x14ac:dyDescent="0.35">
      <c r="B818" s="158"/>
      <c r="C818" s="158"/>
      <c r="E818" s="158"/>
    </row>
    <row r="819" spans="2:5" ht="15.75" customHeight="1" x14ac:dyDescent="0.35">
      <c r="B819" s="158"/>
      <c r="C819" s="158"/>
      <c r="E819" s="158"/>
    </row>
    <row r="820" spans="2:5" ht="15.75" customHeight="1" x14ac:dyDescent="0.35">
      <c r="B820" s="158"/>
      <c r="C820" s="158"/>
      <c r="E820" s="158"/>
    </row>
    <row r="821" spans="2:5" ht="15.75" customHeight="1" x14ac:dyDescent="0.35">
      <c r="B821" s="158"/>
      <c r="C821" s="158"/>
      <c r="E821" s="158"/>
    </row>
    <row r="822" spans="2:5" ht="15.75" customHeight="1" x14ac:dyDescent="0.35">
      <c r="B822" s="158"/>
      <c r="C822" s="158"/>
      <c r="E822" s="158"/>
    </row>
    <row r="823" spans="2:5" ht="15.75" customHeight="1" x14ac:dyDescent="0.35">
      <c r="B823" s="158"/>
      <c r="C823" s="158"/>
      <c r="E823" s="158"/>
    </row>
    <row r="824" spans="2:5" ht="15.75" customHeight="1" x14ac:dyDescent="0.35">
      <c r="B824" s="158"/>
      <c r="C824" s="158"/>
      <c r="E824" s="158"/>
    </row>
    <row r="825" spans="2:5" ht="15.75" customHeight="1" x14ac:dyDescent="0.35">
      <c r="B825" s="158"/>
      <c r="C825" s="158"/>
      <c r="E825" s="158"/>
    </row>
    <row r="826" spans="2:5" ht="15.75" customHeight="1" x14ac:dyDescent="0.35">
      <c r="B826" s="158"/>
      <c r="C826" s="158"/>
      <c r="E826" s="158"/>
    </row>
    <row r="827" spans="2:5" ht="15.75" customHeight="1" x14ac:dyDescent="0.35">
      <c r="B827" s="158"/>
      <c r="C827" s="158"/>
      <c r="E827" s="158"/>
    </row>
    <row r="828" spans="2:5" ht="15.75" customHeight="1" x14ac:dyDescent="0.35">
      <c r="B828" s="158"/>
      <c r="C828" s="158"/>
      <c r="E828" s="158"/>
    </row>
    <row r="829" spans="2:5" ht="15.75" customHeight="1" x14ac:dyDescent="0.35">
      <c r="B829" s="158"/>
      <c r="C829" s="158"/>
      <c r="E829" s="158"/>
    </row>
    <row r="830" spans="2:5" ht="15.75" customHeight="1" x14ac:dyDescent="0.35">
      <c r="B830" s="158"/>
      <c r="C830" s="158"/>
      <c r="E830" s="158"/>
    </row>
    <row r="831" spans="2:5" ht="15.75" customHeight="1" x14ac:dyDescent="0.35">
      <c r="B831" s="158"/>
      <c r="C831" s="158"/>
      <c r="E831" s="158"/>
    </row>
    <row r="832" spans="2:5" ht="15.75" customHeight="1" x14ac:dyDescent="0.35">
      <c r="B832" s="158"/>
      <c r="C832" s="158"/>
      <c r="E832" s="158"/>
    </row>
    <row r="833" spans="2:5" ht="15.75" customHeight="1" x14ac:dyDescent="0.35">
      <c r="B833" s="158"/>
      <c r="C833" s="158"/>
      <c r="E833" s="158"/>
    </row>
    <row r="834" spans="2:5" ht="15.75" customHeight="1" x14ac:dyDescent="0.35">
      <c r="B834" s="158"/>
      <c r="C834" s="158"/>
      <c r="E834" s="158"/>
    </row>
    <row r="835" spans="2:5" ht="15.75" customHeight="1" x14ac:dyDescent="0.35">
      <c r="B835" s="158"/>
      <c r="C835" s="158"/>
      <c r="E835" s="158"/>
    </row>
    <row r="836" spans="2:5" ht="15.75" customHeight="1" x14ac:dyDescent="0.35">
      <c r="B836" s="158"/>
      <c r="C836" s="158"/>
      <c r="E836" s="158"/>
    </row>
    <row r="837" spans="2:5" ht="15.75" customHeight="1" x14ac:dyDescent="0.35">
      <c r="B837" s="158"/>
      <c r="C837" s="158"/>
      <c r="E837" s="158"/>
    </row>
    <row r="838" spans="2:5" ht="15.75" customHeight="1" x14ac:dyDescent="0.35">
      <c r="B838" s="158"/>
      <c r="C838" s="158"/>
      <c r="E838" s="158"/>
    </row>
    <row r="839" spans="2:5" ht="15.75" customHeight="1" x14ac:dyDescent="0.35">
      <c r="B839" s="158"/>
      <c r="C839" s="158"/>
      <c r="E839" s="158"/>
    </row>
    <row r="840" spans="2:5" ht="15.75" customHeight="1" x14ac:dyDescent="0.35">
      <c r="B840" s="158"/>
      <c r="C840" s="158"/>
      <c r="E840" s="158"/>
    </row>
    <row r="841" spans="2:5" ht="15.75" customHeight="1" x14ac:dyDescent="0.35">
      <c r="B841" s="158"/>
      <c r="C841" s="158"/>
      <c r="E841" s="158"/>
    </row>
    <row r="842" spans="2:5" ht="15.75" customHeight="1" x14ac:dyDescent="0.35">
      <c r="B842" s="158"/>
      <c r="C842" s="158"/>
      <c r="E842" s="158"/>
    </row>
    <row r="843" spans="2:5" ht="15.75" customHeight="1" x14ac:dyDescent="0.35">
      <c r="B843" s="158"/>
      <c r="C843" s="158"/>
      <c r="E843" s="158"/>
    </row>
    <row r="844" spans="2:5" ht="15.75" customHeight="1" x14ac:dyDescent="0.35">
      <c r="B844" s="158"/>
      <c r="C844" s="158"/>
      <c r="E844" s="158"/>
    </row>
    <row r="845" spans="2:5" ht="15.75" customHeight="1" x14ac:dyDescent="0.35">
      <c r="B845" s="158"/>
      <c r="C845" s="158"/>
      <c r="E845" s="158"/>
    </row>
    <row r="846" spans="2:5" ht="15.75" customHeight="1" x14ac:dyDescent="0.35">
      <c r="B846" s="158"/>
      <c r="C846" s="158"/>
      <c r="E846" s="158"/>
    </row>
    <row r="847" spans="2:5" ht="15.75" customHeight="1" x14ac:dyDescent="0.35">
      <c r="B847" s="158"/>
      <c r="C847" s="158"/>
      <c r="E847" s="158"/>
    </row>
    <row r="848" spans="2:5" ht="15.75" customHeight="1" x14ac:dyDescent="0.35">
      <c r="B848" s="158"/>
      <c r="C848" s="158"/>
      <c r="E848" s="158"/>
    </row>
    <row r="849" spans="2:5" ht="15.75" customHeight="1" x14ac:dyDescent="0.35">
      <c r="B849" s="158"/>
      <c r="C849" s="158"/>
      <c r="E849" s="158"/>
    </row>
    <row r="850" spans="2:5" ht="15.75" customHeight="1" x14ac:dyDescent="0.35">
      <c r="B850" s="158"/>
      <c r="C850" s="158"/>
      <c r="E850" s="158"/>
    </row>
    <row r="851" spans="2:5" ht="15.75" customHeight="1" x14ac:dyDescent="0.35">
      <c r="B851" s="158"/>
      <c r="C851" s="158"/>
      <c r="E851" s="158"/>
    </row>
    <row r="852" spans="2:5" ht="15.75" customHeight="1" x14ac:dyDescent="0.35">
      <c r="B852" s="158"/>
      <c r="C852" s="158"/>
      <c r="E852" s="158"/>
    </row>
    <row r="853" spans="2:5" ht="15.75" customHeight="1" x14ac:dyDescent="0.35">
      <c r="B853" s="158"/>
      <c r="C853" s="158"/>
      <c r="E853" s="158"/>
    </row>
    <row r="854" spans="2:5" ht="15.75" customHeight="1" x14ac:dyDescent="0.35">
      <c r="B854" s="158"/>
      <c r="C854" s="158"/>
      <c r="E854" s="158"/>
    </row>
    <row r="855" spans="2:5" ht="15.75" customHeight="1" x14ac:dyDescent="0.35">
      <c r="B855" s="158"/>
      <c r="C855" s="158"/>
      <c r="E855" s="158"/>
    </row>
    <row r="856" spans="2:5" ht="15.75" customHeight="1" x14ac:dyDescent="0.35">
      <c r="B856" s="158"/>
      <c r="C856" s="158"/>
      <c r="E856" s="158"/>
    </row>
    <row r="857" spans="2:5" ht="15.75" customHeight="1" x14ac:dyDescent="0.35">
      <c r="B857" s="158"/>
      <c r="C857" s="158"/>
      <c r="E857" s="158"/>
    </row>
    <row r="858" spans="2:5" ht="15.75" customHeight="1" x14ac:dyDescent="0.35">
      <c r="B858" s="158"/>
      <c r="C858" s="158"/>
      <c r="E858" s="158"/>
    </row>
    <row r="859" spans="2:5" ht="15.75" customHeight="1" x14ac:dyDescent="0.35">
      <c r="B859" s="158"/>
      <c r="C859" s="158"/>
      <c r="E859" s="158"/>
    </row>
    <row r="860" spans="2:5" ht="15.75" customHeight="1" x14ac:dyDescent="0.35">
      <c r="B860" s="158"/>
      <c r="C860" s="158"/>
      <c r="E860" s="158"/>
    </row>
    <row r="861" spans="2:5" ht="15.75" customHeight="1" x14ac:dyDescent="0.35">
      <c r="B861" s="158"/>
      <c r="C861" s="158"/>
      <c r="E861" s="158"/>
    </row>
    <row r="862" spans="2:5" ht="15.75" customHeight="1" x14ac:dyDescent="0.35">
      <c r="B862" s="158"/>
      <c r="C862" s="158"/>
      <c r="E862" s="158"/>
    </row>
    <row r="863" spans="2:5" ht="15.75" customHeight="1" x14ac:dyDescent="0.35">
      <c r="B863" s="158"/>
      <c r="C863" s="158"/>
      <c r="E863" s="158"/>
    </row>
    <row r="864" spans="2:5" ht="15.75" customHeight="1" x14ac:dyDescent="0.35">
      <c r="B864" s="158"/>
      <c r="C864" s="158"/>
      <c r="E864" s="158"/>
    </row>
    <row r="865" spans="2:5" ht="15.75" customHeight="1" x14ac:dyDescent="0.35">
      <c r="B865" s="158"/>
      <c r="C865" s="158"/>
      <c r="E865" s="158"/>
    </row>
    <row r="866" spans="2:5" ht="15.75" customHeight="1" x14ac:dyDescent="0.35">
      <c r="B866" s="158"/>
      <c r="C866" s="158"/>
      <c r="E866" s="158"/>
    </row>
    <row r="867" spans="2:5" ht="15.75" customHeight="1" x14ac:dyDescent="0.35">
      <c r="B867" s="158"/>
      <c r="C867" s="158"/>
      <c r="E867" s="158"/>
    </row>
    <row r="868" spans="2:5" ht="15.75" customHeight="1" x14ac:dyDescent="0.35">
      <c r="B868" s="158"/>
      <c r="C868" s="158"/>
      <c r="E868" s="158"/>
    </row>
    <row r="869" spans="2:5" ht="15.75" customHeight="1" x14ac:dyDescent="0.35">
      <c r="B869" s="158"/>
      <c r="C869" s="158"/>
      <c r="E869" s="158"/>
    </row>
    <row r="870" spans="2:5" ht="15.75" customHeight="1" x14ac:dyDescent="0.35">
      <c r="B870" s="158"/>
      <c r="C870" s="158"/>
      <c r="E870" s="158"/>
    </row>
    <row r="871" spans="2:5" ht="15.75" customHeight="1" x14ac:dyDescent="0.35">
      <c r="B871" s="158"/>
      <c r="C871" s="158"/>
      <c r="E871" s="158"/>
    </row>
    <row r="872" spans="2:5" ht="15.75" customHeight="1" x14ac:dyDescent="0.35">
      <c r="B872" s="158"/>
      <c r="C872" s="158"/>
      <c r="E872" s="158"/>
    </row>
    <row r="873" spans="2:5" ht="15.75" customHeight="1" x14ac:dyDescent="0.35">
      <c r="B873" s="158"/>
      <c r="C873" s="158"/>
      <c r="E873" s="158"/>
    </row>
    <row r="874" spans="2:5" ht="15.75" customHeight="1" x14ac:dyDescent="0.35">
      <c r="B874" s="158"/>
      <c r="C874" s="158"/>
      <c r="E874" s="158"/>
    </row>
    <row r="875" spans="2:5" ht="15.75" customHeight="1" x14ac:dyDescent="0.35">
      <c r="B875" s="158"/>
      <c r="C875" s="158"/>
      <c r="E875" s="158"/>
    </row>
    <row r="876" spans="2:5" ht="15.75" customHeight="1" x14ac:dyDescent="0.35">
      <c r="B876" s="158"/>
      <c r="C876" s="158"/>
      <c r="E876" s="158"/>
    </row>
    <row r="877" spans="2:5" ht="15.75" customHeight="1" x14ac:dyDescent="0.35">
      <c r="B877" s="158"/>
      <c r="C877" s="158"/>
      <c r="E877" s="158"/>
    </row>
    <row r="878" spans="2:5" ht="15.75" customHeight="1" x14ac:dyDescent="0.35">
      <c r="B878" s="158"/>
      <c r="C878" s="158"/>
      <c r="E878" s="158"/>
    </row>
    <row r="879" spans="2:5" ht="15.75" customHeight="1" x14ac:dyDescent="0.35">
      <c r="B879" s="158"/>
      <c r="C879" s="158"/>
      <c r="E879" s="158"/>
    </row>
    <row r="880" spans="2:5" ht="15.75" customHeight="1" x14ac:dyDescent="0.35">
      <c r="B880" s="158"/>
      <c r="C880" s="158"/>
      <c r="E880" s="158"/>
    </row>
    <row r="881" spans="2:5" ht="15.75" customHeight="1" x14ac:dyDescent="0.35">
      <c r="B881" s="158"/>
      <c r="C881" s="158"/>
      <c r="E881" s="158"/>
    </row>
    <row r="882" spans="2:5" ht="15.75" customHeight="1" x14ac:dyDescent="0.35">
      <c r="B882" s="158"/>
      <c r="C882" s="158"/>
      <c r="E882" s="158"/>
    </row>
    <row r="883" spans="2:5" ht="15.75" customHeight="1" x14ac:dyDescent="0.35">
      <c r="B883" s="158"/>
      <c r="C883" s="158"/>
      <c r="E883" s="158"/>
    </row>
    <row r="884" spans="2:5" ht="15.75" customHeight="1" x14ac:dyDescent="0.35">
      <c r="B884" s="158"/>
      <c r="C884" s="158"/>
      <c r="E884" s="158"/>
    </row>
    <row r="885" spans="2:5" ht="15.75" customHeight="1" x14ac:dyDescent="0.35">
      <c r="B885" s="158"/>
      <c r="C885" s="158"/>
      <c r="E885" s="158"/>
    </row>
    <row r="886" spans="2:5" ht="15.75" customHeight="1" x14ac:dyDescent="0.35">
      <c r="B886" s="158"/>
      <c r="C886" s="158"/>
      <c r="E886" s="158"/>
    </row>
    <row r="887" spans="2:5" ht="15.75" customHeight="1" x14ac:dyDescent="0.35">
      <c r="B887" s="158"/>
      <c r="C887" s="158"/>
      <c r="E887" s="158"/>
    </row>
    <row r="888" spans="2:5" ht="15.75" customHeight="1" x14ac:dyDescent="0.35">
      <c r="B888" s="158"/>
      <c r="C888" s="158"/>
      <c r="E888" s="158"/>
    </row>
    <row r="889" spans="2:5" ht="15.75" customHeight="1" x14ac:dyDescent="0.35">
      <c r="B889" s="158"/>
      <c r="C889" s="158"/>
      <c r="E889" s="158"/>
    </row>
    <row r="890" spans="2:5" ht="15.75" customHeight="1" x14ac:dyDescent="0.35">
      <c r="B890" s="158"/>
      <c r="C890" s="158"/>
      <c r="E890" s="158"/>
    </row>
    <row r="891" spans="2:5" ht="15.75" customHeight="1" x14ac:dyDescent="0.35">
      <c r="B891" s="158"/>
      <c r="C891" s="158"/>
      <c r="E891" s="158"/>
    </row>
    <row r="892" spans="2:5" ht="15.75" customHeight="1" x14ac:dyDescent="0.35">
      <c r="B892" s="158"/>
      <c r="C892" s="158"/>
      <c r="E892" s="158"/>
    </row>
    <row r="893" spans="2:5" ht="15.75" customHeight="1" x14ac:dyDescent="0.35">
      <c r="B893" s="158"/>
      <c r="C893" s="158"/>
      <c r="E893" s="158"/>
    </row>
    <row r="894" spans="2:5" ht="15.75" customHeight="1" x14ac:dyDescent="0.35">
      <c r="B894" s="158"/>
      <c r="C894" s="158"/>
      <c r="E894" s="158"/>
    </row>
    <row r="895" spans="2:5" ht="15.75" customHeight="1" x14ac:dyDescent="0.35">
      <c r="B895" s="158"/>
      <c r="C895" s="158"/>
      <c r="E895" s="158"/>
    </row>
    <row r="896" spans="2:5" ht="15.75" customHeight="1" x14ac:dyDescent="0.35">
      <c r="B896" s="158"/>
      <c r="C896" s="158"/>
      <c r="E896" s="158"/>
    </row>
    <row r="897" spans="2:5" ht="15.75" customHeight="1" x14ac:dyDescent="0.35">
      <c r="B897" s="158"/>
      <c r="C897" s="158"/>
      <c r="E897" s="158"/>
    </row>
    <row r="898" spans="2:5" ht="15.75" customHeight="1" x14ac:dyDescent="0.35">
      <c r="B898" s="158"/>
      <c r="C898" s="158"/>
      <c r="E898" s="158"/>
    </row>
  </sheetData>
  <autoFilter ref="A5:AF118" xr:uid="{00000000-0001-0000-0A00-000000000000}"/>
  <mergeCells count="8">
    <mergeCell ref="A118:G118"/>
    <mergeCell ref="A1:AF3"/>
    <mergeCell ref="X4:AA4"/>
    <mergeCell ref="AB4:AF4"/>
    <mergeCell ref="A82:G82"/>
    <mergeCell ref="A6:G6"/>
    <mergeCell ref="A117:E117"/>
    <mergeCell ref="A81:E81"/>
  </mergeCells>
  <pageMargins left="0.7" right="0.7" top="0.75" bottom="0.75" header="0" footer="0"/>
  <pageSetup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MERCADO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Flor Natali Rubio Hernandez</dc:creator>
  <cp:lastModifiedBy>Erwin Castillo</cp:lastModifiedBy>
  <dcterms:created xsi:type="dcterms:W3CDTF">2025-10-05T18:16:09Z</dcterms:created>
  <dcterms:modified xsi:type="dcterms:W3CDTF">2026-09-26T18:27:00Z</dcterms:modified>
</cp:coreProperties>
</file>