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agonzalez\Downloads\MC DE 2026 CALIBRACIÓN DE MASAS\"/>
    </mc:Choice>
  </mc:AlternateContent>
  <xr:revisionPtr revIDLastSave="0" documentId="8_{39EC4E25-0F79-456B-8D29-29A295EA66E8}" xr6:coauthVersionLast="47" xr6:coauthVersionMax="47" xr10:uidLastSave="{00000000-0000-0000-0000-000000000000}"/>
  <bookViews>
    <workbookView xWindow="28680" yWindow="-120" windowWidth="21840" windowHeight="13020" xr2:uid="{D7CE2060-1250-4A99-9D2B-956835961EF5}"/>
  </bookViews>
  <sheets>
    <sheet name="Estudio del Mercado" sheetId="1" r:id="rId1"/>
    <sheet name="Hoja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1" l="1"/>
  <c r="H28" i="1" s="1"/>
  <c r="G27" i="1"/>
  <c r="H27" i="1"/>
  <c r="G26" i="1"/>
  <c r="G23" i="1"/>
  <c r="G24" i="1"/>
  <c r="G25" i="1"/>
  <c r="G22" i="1"/>
  <c r="H23" i="1" l="1"/>
  <c r="H24" i="1"/>
  <c r="H25" i="1"/>
  <c r="H26" i="1"/>
  <c r="F3" i="2"/>
  <c r="F4" i="2" s="1"/>
  <c r="H22" i="1"/>
  <c r="H31" i="1" l="1"/>
  <c r="H32" i="1" s="1"/>
  <c r="H33" i="1" s="1"/>
  <c r="F5" i="2"/>
  <c r="F6" i="2" s="1"/>
</calcChain>
</file>

<file path=xl/sharedStrings.xml><?xml version="1.0" encoding="utf-8"?>
<sst xmlns="http://schemas.openxmlformats.org/spreadsheetml/2006/main" count="68" uniqueCount="43">
  <si>
    <t>ITEM</t>
  </si>
  <si>
    <t>ESPECIFICACIONES TÉCNICAS DETALLADAS</t>
  </si>
  <si>
    <t>VALOR  TOTAL ANTES DEL IVA</t>
  </si>
  <si>
    <t>VALOR TOTAL ANTES DEL IVA</t>
  </si>
  <si>
    <t>VALOR TOTAL IVA INCLUIDO</t>
  </si>
  <si>
    <t>COTIZANTE 1</t>
  </si>
  <si>
    <t>COTIZANTE 2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</si>
  <si>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</si>
  <si>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</si>
  <si>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</si>
  <si>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</si>
  <si>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</si>
  <si>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</si>
  <si>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OBJETO A CONTRATAR</t>
  </si>
  <si>
    <t>NOMBRE DEL CONTACTO</t>
  </si>
  <si>
    <t>DATOS DE CONTACTO</t>
  </si>
  <si>
    <t>FECHA DE LA COTIZACIÓN</t>
  </si>
  <si>
    <t>VIGENCIA DE LA COTIZACIÓN</t>
  </si>
  <si>
    <t>Este documento  hace parte de los estudios previos y  como tal debe anexarse a la documentación del proceso de contratación que se solicita</t>
  </si>
  <si>
    <t>FBS 090</t>
  </si>
  <si>
    <t>03</t>
  </si>
  <si>
    <t>29-09-2023</t>
  </si>
  <si>
    <r>
      <t>VALOR DEL IVA</t>
    </r>
    <r>
      <rPr>
        <b/>
        <sz val="11"/>
        <rFont val="Arial Narrow"/>
        <family val="2"/>
      </rPr>
      <t xml:space="preserve"> (19%)</t>
    </r>
  </si>
  <si>
    <t>CANT</t>
  </si>
  <si>
    <t>Und</t>
  </si>
  <si>
    <t>Cámara digital USB Motic, Moticam S12 de 12.0 mp para microscopio invertido de fluoresencia marca Nikon modelo Ti-S, con conector USB 3,1, adaptador de anillo CS, portaobjetos de calibración de 4 puntos motic, motic images plus 3.0, tecnología de sensor retroiluminado, sensor SCMOS tamaño 8,47 mm (0,59 pulg.), resolución de captura: 12 mp, modo de visualización en tiempo real a través de USB: 4000 x 3000, 2048 x 1080 píxeles, frecuencias de imágenes rápidas: 4000 x 3000 a 25 fps, 2048 x 1080 a 50 fps, interfaz usb 3.1, software Motic images plus 3.0 para windows, con captura de imágenes fijas y vídeo, medición de imágenes fijas y en tiempo real, ajustes de imagen, balance de blancos, exposición manual y automática, sistema de calibración de objetivos individuales.</t>
  </si>
  <si>
    <t>un</t>
  </si>
  <si>
    <t>Calibración de masa de 10 mg  – Clase F1 (lámina poligonal)</t>
  </si>
  <si>
    <t>Calibración de masa de 20 mg – Clase F1 (lámina poligonal)</t>
  </si>
  <si>
    <t>Calibración de masa 50 mg– Clase F1 (lámina poligonal)</t>
  </si>
  <si>
    <t>Calibración de masa 100 mg – Clase M1 (lámina poligonal)</t>
  </si>
  <si>
    <t>Calibración de masa 300 mg  – Clase no normalizada (lámina poligonal)</t>
  </si>
  <si>
    <t>Calibración de masa 315 mg  – Clase no normalizada (lámina poligonal)</t>
  </si>
  <si>
    <t>Calibración de masa 1000 mg – Clase F1 (lámina poligonal)</t>
  </si>
  <si>
    <r>
      <rPr>
        <b/>
        <sz val="10.5"/>
        <color rgb="FF000000"/>
        <rFont val="Arial Narrow"/>
        <family val="2"/>
      </rPr>
      <t xml:space="preserve">NOTA 1: </t>
    </r>
    <r>
      <rPr>
        <sz val="10.5"/>
        <color rgb="FF000000"/>
        <rFont val="Arial Narrow"/>
        <family val="2"/>
      </rPr>
      <t xml:space="preserve">En el momento de entregar la propuesta, se debe anexar el certificado o documento vigente que acredite que el laboratorio que realizará la calibración se encuentra acreditado ante la ONAC (Organismo Nacional de Acreditación de Colombia), con alcance en calibración de masas.
</t>
    </r>
    <r>
      <rPr>
        <b/>
        <sz val="10.5"/>
        <color rgb="FF000000"/>
        <rFont val="Arial Narrow"/>
        <family val="2"/>
      </rPr>
      <t>NOTA 2</t>
    </r>
    <r>
      <rPr>
        <sz val="10.5"/>
        <color rgb="FF000000"/>
        <rFont val="Arial Narrow"/>
        <family val="2"/>
      </rPr>
      <t xml:space="preserve">: La calibración de las masas de referencia deberá realizarse en un laboratorio acreditado por la ONAC. No se aceptarán laboratorios que no cuenten con acreditación vigente para este tipo de servicio.
</t>
    </r>
    <r>
      <rPr>
        <b/>
        <sz val="10.5"/>
        <color rgb="FF000000"/>
        <rFont val="Arial Narrow"/>
        <family val="2"/>
      </rPr>
      <t>NOTA 3:</t>
    </r>
    <r>
      <rPr>
        <sz val="10.5"/>
        <color rgb="FF000000"/>
        <rFont val="Arial Narrow"/>
        <family val="2"/>
      </rPr>
      <t xml:space="preserve"> El servicio deberá incluir el respectivo informe de calibración, trazabilidad metrológica y certificados correspondientes emitidos por el laboratorio ejecutor.
</t>
    </r>
    <r>
      <rPr>
        <b/>
        <sz val="10.5"/>
        <color rgb="FF000000"/>
        <rFont val="Arial Narrow"/>
        <family val="2"/>
      </rPr>
      <t>NOTA 4:</t>
    </r>
    <r>
      <rPr>
        <sz val="10.5"/>
        <color rgb="FF000000"/>
        <rFont val="Arial Narrow"/>
        <family val="2"/>
      </rPr>
      <t xml:space="preserve"> El transporte de los patrones de masa hacia y desde el laboratorio de calibración será responsabilidad del proveedor, garantizando en todo momento la adecuada conservación y seguridad de los elementos.</t>
    </r>
  </si>
  <si>
    <t>CONAMET</t>
  </si>
  <si>
    <t>UNION METROLOGICA</t>
  </si>
  <si>
    <t xml:space="preserve">Luz Salazar </t>
  </si>
  <si>
    <t>comercial@conamet.com, metrologia@conamet.com, licitaciones@conamet.com</t>
  </si>
  <si>
    <t>N/A</t>
  </si>
  <si>
    <t>ventas@unionmetrologica.com</t>
  </si>
  <si>
    <t>Secop II</t>
  </si>
  <si>
    <t>Prestación del servicio para la calibración de masas de referencia pertenecientes al  laboratorio de ciencias térmicas del ITM Parque 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</si>
</sst>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b/>
      <sz val="11"/>
      <name val="Arial Narrow"/>
      <family val="2"/>
    </font>
    <font>
      <sz val="10.5"/>
      <color rgb="FF000000"/>
      <name val="Arial Narrow"/>
      <family val="2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Arial Narrow"/>
      <family val="2"/>
    </font>
    <font>
      <b/>
      <sz val="10.5"/>
      <color rgb="FF000000"/>
      <name val="Arial Narrow"/>
      <family val="2"/>
    </font>
    <font>
      <b/>
      <i/>
      <sz val="1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theme="0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85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/>
    </xf>
    <xf numFmtId="0" fontId="5" fillId="0" borderId="15" xfId="0" applyFont="1" applyBorder="1"/>
    <xf numFmtId="0" fontId="5" fillId="0" borderId="17" xfId="0" applyFont="1" applyBorder="1"/>
    <xf numFmtId="44" fontId="4" fillId="4" borderId="17" xfId="1" applyFont="1" applyFill="1" applyBorder="1" applyAlignment="1">
      <alignment horizontal="center" vertical="center" wrapText="1"/>
    </xf>
    <xf numFmtId="44" fontId="4" fillId="4" borderId="20" xfId="1" applyFont="1" applyFill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left" wrapText="1"/>
      <protection locked="0"/>
    </xf>
    <xf numFmtId="9" fontId="5" fillId="0" borderId="0" xfId="0" applyNumberFormat="1" applyFont="1"/>
    <xf numFmtId="44" fontId="5" fillId="0" borderId="0" xfId="0" applyNumberFormat="1" applyFont="1"/>
    <xf numFmtId="9" fontId="5" fillId="0" borderId="0" xfId="2" applyFont="1"/>
    <xf numFmtId="0" fontId="8" fillId="0" borderId="2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horizontal="center" vertical="center" wrapText="1"/>
    </xf>
    <xf numFmtId="0" fontId="12" fillId="7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top"/>
    </xf>
    <xf numFmtId="0" fontId="10" fillId="0" borderId="2" xfId="3" applyBorder="1" applyAlignment="1">
      <alignment horizontal="left" vertical="top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top"/>
    </xf>
    <xf numFmtId="0" fontId="9" fillId="0" borderId="15" xfId="0" applyFont="1" applyBorder="1" applyAlignment="1">
      <alignment horizontal="left" vertical="top"/>
    </xf>
    <xf numFmtId="0" fontId="6" fillId="6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28" xfId="0" applyFont="1" applyFill="1" applyBorder="1" applyAlignment="1">
      <alignment horizontal="center" vertical="center" textRotation="90" wrapText="1"/>
    </xf>
    <xf numFmtId="0" fontId="2" fillId="2" borderId="30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34" xfId="0" applyFont="1" applyFill="1" applyBorder="1" applyAlignment="1">
      <alignment horizontal="right" vertical="center" wrapText="1"/>
    </xf>
    <xf numFmtId="0" fontId="4" fillId="3" borderId="35" xfId="0" applyFont="1" applyFill="1" applyBorder="1" applyAlignment="1">
      <alignment horizontal="right" vertical="center" wrapText="1"/>
    </xf>
    <xf numFmtId="0" fontId="10" fillId="0" borderId="2" xfId="3" applyBorder="1" applyAlignment="1">
      <alignment horizontal="left" vertical="top" wrapText="1"/>
    </xf>
    <xf numFmtId="14" fontId="9" fillId="0" borderId="2" xfId="0" applyNumberFormat="1" applyFont="1" applyBorder="1" applyAlignment="1">
      <alignment horizontal="left" vertical="top"/>
    </xf>
    <xf numFmtId="0" fontId="9" fillId="0" borderId="19" xfId="0" applyFont="1" applyBorder="1" applyAlignment="1">
      <alignment horizontal="left" vertical="top"/>
    </xf>
    <xf numFmtId="0" fontId="9" fillId="0" borderId="20" xfId="0" applyFont="1" applyBorder="1" applyAlignment="1">
      <alignment horizontal="left" vertical="top"/>
    </xf>
    <xf numFmtId="0" fontId="5" fillId="0" borderId="38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8" fillId="7" borderId="5" xfId="0" applyFont="1" applyFill="1" applyBorder="1" applyAlignment="1" applyProtection="1">
      <alignment horizontal="left" vertical="center" wrapText="1"/>
      <protection locked="0"/>
    </xf>
    <xf numFmtId="0" fontId="8" fillId="7" borderId="45" xfId="0" applyFont="1" applyFill="1" applyBorder="1" applyAlignment="1" applyProtection="1">
      <alignment horizontal="left" vertical="center" wrapText="1"/>
      <protection locked="0"/>
    </xf>
    <xf numFmtId="0" fontId="8" fillId="7" borderId="8" xfId="0" applyFont="1" applyFill="1" applyBorder="1" applyAlignment="1" applyProtection="1">
      <alignment horizontal="left" vertical="center" wrapText="1"/>
      <protection locked="0"/>
    </xf>
    <xf numFmtId="0" fontId="8" fillId="7" borderId="46" xfId="0" applyFont="1" applyFill="1" applyBorder="1" applyAlignment="1" applyProtection="1">
      <alignment horizontal="left" vertical="center" wrapText="1"/>
      <protection locked="0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9" fillId="0" borderId="2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justify" vertical="center" wrapText="1"/>
    </xf>
    <xf numFmtId="0" fontId="5" fillId="0" borderId="3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4" fillId="0" borderId="27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</cellXfs>
  <cellStyles count="4">
    <cellStyle name="Hipervínculo" xfId="3" builtinId="8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1830481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ventas@unionmetrologica.com" TargetMode="External"/><Relationship Id="rId1" Type="http://schemas.openxmlformats.org/officeDocument/2006/relationships/hyperlink" Target="mailto:comercial@conamet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K38"/>
  <sheetViews>
    <sheetView tabSelected="1" topLeftCell="A16" zoomScale="85" zoomScaleNormal="85" workbookViewId="0">
      <selection activeCell="A29" sqref="A29:H30"/>
    </sheetView>
  </sheetViews>
  <sheetFormatPr baseColWidth="10" defaultColWidth="11.42578125" defaultRowHeight="16.5" x14ac:dyDescent="0.3"/>
  <cols>
    <col min="1" max="1" width="3.140625" style="3" customWidth="1" collapsed="1"/>
    <col min="2" max="2" width="62" style="3" customWidth="1" collapsed="1"/>
    <col min="3" max="3" width="3.85546875" style="3" customWidth="1" collapsed="1"/>
    <col min="4" max="4" width="5" style="3" customWidth="1" collapsed="1"/>
    <col min="5" max="8" width="15.7109375" style="3" customWidth="1" collapsed="1"/>
    <col min="9" max="9" width="12" style="3" bestFit="1" customWidth="1"/>
    <col min="10" max="10" width="17.7109375" style="3" customWidth="1" collapsed="1"/>
    <col min="11" max="11" width="11.42578125" style="3"/>
    <col min="12" max="16384" width="11.42578125" style="3" collapsed="1"/>
  </cols>
  <sheetData>
    <row r="1" spans="1:8" ht="14.1" customHeight="1" x14ac:dyDescent="0.3">
      <c r="A1" s="65"/>
      <c r="B1" s="66"/>
      <c r="C1" s="56" t="s">
        <v>12</v>
      </c>
      <c r="D1" s="57"/>
      <c r="E1" s="57"/>
      <c r="F1" s="57"/>
      <c r="G1" s="5" t="s">
        <v>10</v>
      </c>
      <c r="H1" s="6" t="s">
        <v>19</v>
      </c>
    </row>
    <row r="2" spans="1:8" x14ac:dyDescent="0.3">
      <c r="A2" s="67"/>
      <c r="B2" s="68"/>
      <c r="C2" s="58"/>
      <c r="D2" s="59"/>
      <c r="E2" s="59"/>
      <c r="F2" s="59"/>
      <c r="G2" s="2" t="s">
        <v>11</v>
      </c>
      <c r="H2" s="7" t="s">
        <v>20</v>
      </c>
    </row>
    <row r="3" spans="1:8" x14ac:dyDescent="0.3">
      <c r="A3" s="69"/>
      <c r="B3" s="70"/>
      <c r="C3" s="60"/>
      <c r="D3" s="61"/>
      <c r="E3" s="61"/>
      <c r="F3" s="61"/>
      <c r="G3" s="2" t="s">
        <v>9</v>
      </c>
      <c r="H3" s="7" t="s">
        <v>21</v>
      </c>
    </row>
    <row r="4" spans="1:8" x14ac:dyDescent="0.3">
      <c r="A4" s="73"/>
      <c r="B4" s="74"/>
      <c r="C4" s="74"/>
      <c r="D4" s="74"/>
      <c r="E4" s="74"/>
      <c r="F4" s="74"/>
      <c r="G4" s="74"/>
      <c r="H4" s="75"/>
    </row>
    <row r="5" spans="1:8" ht="24.95" customHeight="1" x14ac:dyDescent="0.3">
      <c r="A5" s="79" t="s">
        <v>13</v>
      </c>
      <c r="B5" s="80"/>
      <c r="C5" s="81"/>
      <c r="D5" s="71" t="s">
        <v>42</v>
      </c>
      <c r="E5" s="71"/>
      <c r="F5" s="71"/>
      <c r="G5" s="71"/>
      <c r="H5" s="72"/>
    </row>
    <row r="6" spans="1:8" ht="21.6" customHeight="1" x14ac:dyDescent="0.3">
      <c r="A6" s="82"/>
      <c r="B6" s="83"/>
      <c r="C6" s="84"/>
      <c r="D6" s="71"/>
      <c r="E6" s="71"/>
      <c r="F6" s="71"/>
      <c r="G6" s="71"/>
      <c r="H6" s="72"/>
    </row>
    <row r="7" spans="1:8" ht="17.25" thickBot="1" x14ac:dyDescent="0.35">
      <c r="A7" s="76"/>
      <c r="B7" s="77"/>
      <c r="C7" s="77"/>
      <c r="D7" s="77"/>
      <c r="E7" s="77"/>
      <c r="F7" s="77"/>
      <c r="G7" s="77"/>
      <c r="H7" s="78"/>
    </row>
    <row r="8" spans="1:8" x14ac:dyDescent="0.3">
      <c r="A8" s="24" t="s">
        <v>5</v>
      </c>
      <c r="B8" s="25"/>
      <c r="C8" s="25"/>
      <c r="D8" s="28" t="s">
        <v>35</v>
      </c>
      <c r="E8" s="28"/>
      <c r="F8" s="28"/>
      <c r="G8" s="28"/>
      <c r="H8" s="29"/>
    </row>
    <row r="9" spans="1:8" x14ac:dyDescent="0.3">
      <c r="A9" s="26" t="s">
        <v>14</v>
      </c>
      <c r="B9" s="27"/>
      <c r="C9" s="27"/>
      <c r="D9" s="45" t="s">
        <v>37</v>
      </c>
      <c r="E9" s="19"/>
      <c r="F9" s="19"/>
      <c r="G9" s="19"/>
      <c r="H9" s="20"/>
    </row>
    <row r="10" spans="1:8" x14ac:dyDescent="0.3">
      <c r="A10" s="26" t="s">
        <v>15</v>
      </c>
      <c r="B10" s="27"/>
      <c r="C10" s="27"/>
      <c r="D10" s="45" t="s">
        <v>38</v>
      </c>
      <c r="E10" s="19"/>
      <c r="F10" s="19"/>
      <c r="G10" s="19"/>
      <c r="H10" s="20"/>
    </row>
    <row r="11" spans="1:8" x14ac:dyDescent="0.3">
      <c r="A11" s="26" t="s">
        <v>16</v>
      </c>
      <c r="B11" s="27"/>
      <c r="C11" s="27"/>
      <c r="D11" s="46">
        <v>46183</v>
      </c>
      <c r="E11" s="19"/>
      <c r="F11" s="19"/>
      <c r="G11" s="19"/>
      <c r="H11" s="20"/>
    </row>
    <row r="12" spans="1:8" ht="17.25" thickBot="1" x14ac:dyDescent="0.35">
      <c r="A12" s="22" t="s">
        <v>17</v>
      </c>
      <c r="B12" s="23"/>
      <c r="C12" s="23"/>
      <c r="D12" s="47" t="s">
        <v>39</v>
      </c>
      <c r="E12" s="47"/>
      <c r="F12" s="47"/>
      <c r="G12" s="47"/>
      <c r="H12" s="48"/>
    </row>
    <row r="13" spans="1:8" ht="17.25" thickBot="1" x14ac:dyDescent="0.35">
      <c r="A13" s="49"/>
      <c r="B13" s="50"/>
      <c r="C13" s="50"/>
      <c r="D13" s="50"/>
      <c r="E13" s="50"/>
      <c r="F13" s="50"/>
      <c r="G13" s="50"/>
      <c r="H13" s="51"/>
    </row>
    <row r="14" spans="1:8" x14ac:dyDescent="0.3">
      <c r="A14" s="24" t="s">
        <v>6</v>
      </c>
      <c r="B14" s="25"/>
      <c r="C14" s="25"/>
      <c r="D14" s="28" t="s">
        <v>36</v>
      </c>
      <c r="E14" s="28"/>
      <c r="F14" s="28"/>
      <c r="G14" s="28"/>
      <c r="H14" s="29"/>
    </row>
    <row r="15" spans="1:8" x14ac:dyDescent="0.3">
      <c r="A15" s="26" t="s">
        <v>14</v>
      </c>
      <c r="B15" s="27"/>
      <c r="C15" s="27"/>
      <c r="D15" s="19" t="s">
        <v>41</v>
      </c>
      <c r="E15" s="19"/>
      <c r="F15" s="19"/>
      <c r="G15" s="19"/>
      <c r="H15" s="20"/>
    </row>
    <row r="16" spans="1:8" x14ac:dyDescent="0.3">
      <c r="A16" s="26" t="s">
        <v>15</v>
      </c>
      <c r="B16" s="27"/>
      <c r="C16" s="27"/>
      <c r="D16" s="21" t="s">
        <v>40</v>
      </c>
      <c r="E16" s="19"/>
      <c r="F16" s="19"/>
      <c r="G16" s="19"/>
      <c r="H16" s="20"/>
    </row>
    <row r="17" spans="1:10" x14ac:dyDescent="0.3">
      <c r="A17" s="26" t="s">
        <v>16</v>
      </c>
      <c r="B17" s="27"/>
      <c r="C17" s="27"/>
      <c r="D17" s="46">
        <v>46177</v>
      </c>
      <c r="E17" s="19"/>
      <c r="F17" s="19"/>
      <c r="G17" s="19"/>
      <c r="H17" s="20"/>
    </row>
    <row r="18" spans="1:10" ht="17.25" thickBot="1" x14ac:dyDescent="0.35">
      <c r="A18" s="22" t="s">
        <v>17</v>
      </c>
      <c r="B18" s="23"/>
      <c r="C18" s="23"/>
      <c r="D18" s="47" t="s">
        <v>39</v>
      </c>
      <c r="E18" s="47"/>
      <c r="F18" s="47"/>
      <c r="G18" s="47"/>
      <c r="H18" s="48"/>
    </row>
    <row r="19" spans="1:10" x14ac:dyDescent="0.3">
      <c r="A19" s="62"/>
      <c r="B19" s="63"/>
      <c r="C19" s="63"/>
      <c r="D19" s="63"/>
      <c r="E19" s="63"/>
      <c r="F19" s="63"/>
      <c r="G19" s="63"/>
      <c r="H19" s="64"/>
    </row>
    <row r="20" spans="1:10" ht="33" x14ac:dyDescent="0.3">
      <c r="A20" s="33" t="s">
        <v>0</v>
      </c>
      <c r="B20" s="35" t="s">
        <v>1</v>
      </c>
      <c r="C20" s="31" t="s">
        <v>24</v>
      </c>
      <c r="D20" s="31" t="s">
        <v>23</v>
      </c>
      <c r="E20" s="1" t="s">
        <v>35</v>
      </c>
      <c r="F20" s="1" t="s">
        <v>36</v>
      </c>
      <c r="G20" s="4" t="s">
        <v>7</v>
      </c>
      <c r="H20" s="37" t="s">
        <v>2</v>
      </c>
    </row>
    <row r="21" spans="1:10" ht="49.5" x14ac:dyDescent="0.3">
      <c r="A21" s="34"/>
      <c r="B21" s="36"/>
      <c r="C21" s="32"/>
      <c r="D21" s="32"/>
      <c r="E21" s="1" t="s">
        <v>8</v>
      </c>
      <c r="F21" s="1" t="s">
        <v>8</v>
      </c>
      <c r="G21" s="1" t="s">
        <v>8</v>
      </c>
      <c r="H21" s="38"/>
    </row>
    <row r="22" spans="1:10" ht="14.1" customHeight="1" x14ac:dyDescent="0.3">
      <c r="A22" s="16">
        <v>1</v>
      </c>
      <c r="B22" s="18" t="s">
        <v>27</v>
      </c>
      <c r="C22" s="15" t="s">
        <v>26</v>
      </c>
      <c r="D22" s="17">
        <v>1</v>
      </c>
      <c r="E22" s="8">
        <v>154700</v>
      </c>
      <c r="F22" s="8">
        <v>95000</v>
      </c>
      <c r="G22" s="8">
        <f>AVERAGE(E22,F22)</f>
        <v>124850</v>
      </c>
      <c r="H22" s="8">
        <f t="shared" ref="H22:H28" si="0">+ROUND((G22*D22), 0)</f>
        <v>124850</v>
      </c>
      <c r="J22" s="12"/>
    </row>
    <row r="23" spans="1:10" ht="14.1" customHeight="1" x14ac:dyDescent="0.3">
      <c r="A23" s="16">
        <v>2</v>
      </c>
      <c r="B23" s="18" t="s">
        <v>28</v>
      </c>
      <c r="C23" s="15" t="s">
        <v>26</v>
      </c>
      <c r="D23" s="17">
        <v>1</v>
      </c>
      <c r="E23" s="8">
        <v>154700</v>
      </c>
      <c r="F23" s="8">
        <v>95000</v>
      </c>
      <c r="G23" s="8">
        <f t="shared" ref="G23:G25" si="1">AVERAGE(E23,F23)</f>
        <v>124850</v>
      </c>
      <c r="H23" s="8">
        <f t="shared" si="0"/>
        <v>124850</v>
      </c>
      <c r="J23" s="12"/>
    </row>
    <row r="24" spans="1:10" x14ac:dyDescent="0.3">
      <c r="A24" s="16">
        <v>3</v>
      </c>
      <c r="B24" s="18" t="s">
        <v>29</v>
      </c>
      <c r="C24" s="15" t="s">
        <v>26</v>
      </c>
      <c r="D24" s="17">
        <v>1</v>
      </c>
      <c r="E24" s="8">
        <v>154700</v>
      </c>
      <c r="F24" s="8">
        <v>95000</v>
      </c>
      <c r="G24" s="8">
        <f t="shared" si="1"/>
        <v>124850</v>
      </c>
      <c r="H24" s="8">
        <f t="shared" si="0"/>
        <v>124850</v>
      </c>
      <c r="J24" s="12"/>
    </row>
    <row r="25" spans="1:10" x14ac:dyDescent="0.3">
      <c r="A25" s="16">
        <v>4</v>
      </c>
      <c r="B25" s="18" t="s">
        <v>30</v>
      </c>
      <c r="C25" s="15" t="s">
        <v>26</v>
      </c>
      <c r="D25" s="17">
        <v>2</v>
      </c>
      <c r="E25" s="8">
        <v>154700</v>
      </c>
      <c r="F25" s="8">
        <v>95000</v>
      </c>
      <c r="G25" s="8">
        <f t="shared" si="1"/>
        <v>124850</v>
      </c>
      <c r="H25" s="8">
        <f t="shared" si="0"/>
        <v>249700</v>
      </c>
      <c r="J25" s="12"/>
    </row>
    <row r="26" spans="1:10" ht="14.1" customHeight="1" x14ac:dyDescent="0.3">
      <c r="A26" s="16">
        <v>5</v>
      </c>
      <c r="B26" s="18" t="s">
        <v>31</v>
      </c>
      <c r="C26" s="15" t="s">
        <v>26</v>
      </c>
      <c r="D26" s="17">
        <v>1</v>
      </c>
      <c r="E26" s="8">
        <v>154700</v>
      </c>
      <c r="F26" s="8"/>
      <c r="G26" s="8">
        <f>E26</f>
        <v>154700</v>
      </c>
      <c r="H26" s="8">
        <f t="shared" si="0"/>
        <v>154700</v>
      </c>
      <c r="J26" s="12"/>
    </row>
    <row r="27" spans="1:10" ht="14.1" customHeight="1" x14ac:dyDescent="0.3">
      <c r="A27" s="16">
        <v>6</v>
      </c>
      <c r="B27" s="18" t="s">
        <v>32</v>
      </c>
      <c r="C27" s="15" t="s">
        <v>26</v>
      </c>
      <c r="D27" s="17">
        <v>1</v>
      </c>
      <c r="E27" s="8">
        <v>154700</v>
      </c>
      <c r="F27" s="8"/>
      <c r="G27" s="8">
        <f>E27</f>
        <v>154700</v>
      </c>
      <c r="H27" s="8">
        <f t="shared" si="0"/>
        <v>154700</v>
      </c>
      <c r="J27" s="12"/>
    </row>
    <row r="28" spans="1:10" x14ac:dyDescent="0.3">
      <c r="A28" s="16">
        <v>7</v>
      </c>
      <c r="B28" s="18" t="s">
        <v>33</v>
      </c>
      <c r="C28" s="15" t="s">
        <v>26</v>
      </c>
      <c r="D28" s="17">
        <v>1</v>
      </c>
      <c r="E28" s="8">
        <v>154700</v>
      </c>
      <c r="F28" s="8">
        <v>95000</v>
      </c>
      <c r="G28" s="8">
        <f t="shared" ref="G28" si="2">AVERAGE(E28,F28)</f>
        <v>124850</v>
      </c>
      <c r="H28" s="8">
        <f t="shared" si="0"/>
        <v>124850</v>
      </c>
      <c r="J28" s="12"/>
    </row>
    <row r="29" spans="1:10" ht="36" customHeight="1" x14ac:dyDescent="0.3">
      <c r="A29" s="52" t="s">
        <v>34</v>
      </c>
      <c r="B29" s="52"/>
      <c r="C29" s="52"/>
      <c r="D29" s="52"/>
      <c r="E29" s="52"/>
      <c r="F29" s="52"/>
      <c r="G29" s="52"/>
      <c r="H29" s="53"/>
      <c r="J29" s="12"/>
    </row>
    <row r="30" spans="1:10" ht="59.1" customHeight="1" x14ac:dyDescent="0.3">
      <c r="A30" s="54"/>
      <c r="B30" s="54"/>
      <c r="C30" s="54"/>
      <c r="D30" s="54"/>
      <c r="E30" s="54"/>
      <c r="F30" s="54"/>
      <c r="G30" s="54"/>
      <c r="H30" s="55"/>
      <c r="J30" s="12"/>
    </row>
    <row r="31" spans="1:10" ht="16.5" customHeight="1" x14ac:dyDescent="0.3">
      <c r="A31" s="39" t="s">
        <v>3</v>
      </c>
      <c r="B31" s="40"/>
      <c r="C31" s="40"/>
      <c r="D31" s="40"/>
      <c r="E31" s="40"/>
      <c r="F31" s="40"/>
      <c r="G31" s="41"/>
      <c r="H31" s="8">
        <f>SUM(H22:H28)</f>
        <v>1058500</v>
      </c>
      <c r="J31" s="12"/>
    </row>
    <row r="32" spans="1:10" ht="16.5" customHeight="1" x14ac:dyDescent="0.3">
      <c r="A32" s="39" t="s">
        <v>22</v>
      </c>
      <c r="B32" s="40"/>
      <c r="C32" s="40"/>
      <c r="D32" s="40"/>
      <c r="E32" s="40"/>
      <c r="F32" s="40"/>
      <c r="G32" s="41"/>
      <c r="H32" s="8">
        <f>+ROUND((H31*19%), 0)</f>
        <v>201115</v>
      </c>
      <c r="I32" s="12"/>
      <c r="J32" s="12"/>
    </row>
    <row r="33" spans="1:10" ht="16.5" customHeight="1" thickBot="1" x14ac:dyDescent="0.35">
      <c r="A33" s="42" t="s">
        <v>4</v>
      </c>
      <c r="B33" s="43"/>
      <c r="C33" s="43"/>
      <c r="D33" s="43"/>
      <c r="E33" s="43"/>
      <c r="F33" s="43"/>
      <c r="G33" s="44"/>
      <c r="H33" s="9">
        <f>+ROUND(SUM(H31:H32), 0)</f>
        <v>1259615</v>
      </c>
      <c r="J33" s="8">
        <v>1259615</v>
      </c>
    </row>
    <row r="34" spans="1:10" x14ac:dyDescent="0.3">
      <c r="D34" s="11"/>
      <c r="E34" s="12"/>
      <c r="F34" s="12"/>
    </row>
    <row r="35" spans="1:10" x14ac:dyDescent="0.3">
      <c r="E35" s="12"/>
      <c r="F35" s="12"/>
    </row>
    <row r="36" spans="1:10" ht="20.25" x14ac:dyDescent="0.3">
      <c r="A36" s="30" t="s">
        <v>18</v>
      </c>
      <c r="B36" s="30"/>
      <c r="C36" s="30"/>
      <c r="D36" s="30"/>
      <c r="E36" s="30"/>
      <c r="F36" s="30"/>
      <c r="G36" s="30"/>
      <c r="H36" s="30"/>
    </row>
    <row r="38" spans="1:10" x14ac:dyDescent="0.3">
      <c r="F38" s="13"/>
    </row>
  </sheetData>
  <mergeCells count="38">
    <mergeCell ref="A29:H30"/>
    <mergeCell ref="D18:H18"/>
    <mergeCell ref="A17:C17"/>
    <mergeCell ref="A18:C18"/>
    <mergeCell ref="C1:F3"/>
    <mergeCell ref="A19:H19"/>
    <mergeCell ref="A1:B3"/>
    <mergeCell ref="D5:H6"/>
    <mergeCell ref="A4:H4"/>
    <mergeCell ref="A7:H7"/>
    <mergeCell ref="A5:C6"/>
    <mergeCell ref="A8:C8"/>
    <mergeCell ref="A9:C9"/>
    <mergeCell ref="A10:C10"/>
    <mergeCell ref="A11:C11"/>
    <mergeCell ref="D14:H14"/>
    <mergeCell ref="D8:H8"/>
    <mergeCell ref="A36:H36"/>
    <mergeCell ref="C20:C21"/>
    <mergeCell ref="A20:A21"/>
    <mergeCell ref="B20:B21"/>
    <mergeCell ref="D20:D21"/>
    <mergeCell ref="H20:H21"/>
    <mergeCell ref="A31:G31"/>
    <mergeCell ref="A32:G32"/>
    <mergeCell ref="A33:G33"/>
    <mergeCell ref="D9:H9"/>
    <mergeCell ref="D10:H10"/>
    <mergeCell ref="D11:H11"/>
    <mergeCell ref="D17:H17"/>
    <mergeCell ref="D12:H12"/>
    <mergeCell ref="A13:H13"/>
    <mergeCell ref="D15:H15"/>
    <mergeCell ref="D16:H16"/>
    <mergeCell ref="A12:C12"/>
    <mergeCell ref="A14:C14"/>
    <mergeCell ref="A15:C15"/>
    <mergeCell ref="A16:C16"/>
  </mergeCells>
  <dataValidations count="1">
    <dataValidation allowBlank="1" showInputMessage="1" showErrorMessage="1" errorTitle="Elemento no válido" error="Por favor, selecciona un elemento de la lista" sqref="B22:B28" xr:uid="{86A5F0C6-5A70-409B-BA9A-32D946C8343E}"/>
  </dataValidations>
  <hyperlinks>
    <hyperlink ref="D10" r:id="rId1" display="comercial@conamet.com" xr:uid="{43C8AFCE-60B9-4421-8CB8-0645E5586F4D}"/>
    <hyperlink ref="D16" r:id="rId2" xr:uid="{BB2F6FBF-68B2-4BCC-A336-DA5B026F4088}"/>
  </hyperlinks>
  <pageMargins left="0.7" right="0.7" top="0.75" bottom="0.75" header="0.3" footer="0.3"/>
  <pageSetup scale="53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27BD7-432C-4E93-BB00-2D2AE94D29E4}">
  <dimension ref="A1:K6"/>
  <sheetViews>
    <sheetView workbookViewId="0">
      <selection activeCell="B8" sqref="B8"/>
    </sheetView>
  </sheetViews>
  <sheetFormatPr baseColWidth="10" defaultColWidth="11.42578125" defaultRowHeight="16.5" x14ac:dyDescent="0.3"/>
  <cols>
    <col min="1" max="1" width="3.140625" style="3" customWidth="1" collapsed="1"/>
    <col min="2" max="2" width="47.85546875" style="3" customWidth="1" collapsed="1"/>
    <col min="3" max="3" width="3.85546875" style="3" customWidth="1" collapsed="1"/>
    <col min="4" max="4" width="5" style="3" customWidth="1" collapsed="1"/>
    <col min="5" max="5" width="14.7109375" style="3" customWidth="1" collapsed="1"/>
    <col min="6" max="6" width="13.85546875" style="3" customWidth="1" collapsed="1"/>
    <col min="7" max="7" width="12" style="3" bestFit="1" customWidth="1"/>
    <col min="8" max="8" width="11.42578125" style="3" collapsed="1"/>
    <col min="9" max="11" width="11.42578125" style="3"/>
    <col min="12" max="16384" width="11.42578125" style="3" collapsed="1"/>
  </cols>
  <sheetData>
    <row r="1" spans="1:7" ht="14.45" customHeight="1" x14ac:dyDescent="0.3">
      <c r="A1" s="33" t="s">
        <v>0</v>
      </c>
      <c r="B1" s="35" t="s">
        <v>1</v>
      </c>
      <c r="C1" s="31" t="s">
        <v>24</v>
      </c>
      <c r="D1" s="31" t="s">
        <v>23</v>
      </c>
      <c r="E1" s="35" t="s">
        <v>8</v>
      </c>
      <c r="F1" s="37" t="s">
        <v>2</v>
      </c>
    </row>
    <row r="2" spans="1:7" ht="20.100000000000001" customHeight="1" x14ac:dyDescent="0.3">
      <c r="A2" s="34"/>
      <c r="B2" s="36"/>
      <c r="C2" s="32"/>
      <c r="D2" s="32"/>
      <c r="E2" s="36"/>
      <c r="F2" s="38"/>
    </row>
    <row r="3" spans="1:7" ht="247.5" x14ac:dyDescent="0.3">
      <c r="A3" s="16">
        <v>1</v>
      </c>
      <c r="B3" s="10" t="s">
        <v>25</v>
      </c>
      <c r="C3" s="15" t="s">
        <v>26</v>
      </c>
      <c r="D3" s="14">
        <v>1</v>
      </c>
      <c r="E3" s="8">
        <v>4967500</v>
      </c>
      <c r="F3" s="8">
        <f>+ROUND((E3*D3), 0)</f>
        <v>4967500</v>
      </c>
    </row>
    <row r="4" spans="1:7" ht="16.5" customHeight="1" x14ac:dyDescent="0.3">
      <c r="A4" s="39" t="s">
        <v>3</v>
      </c>
      <c r="B4" s="40"/>
      <c r="C4" s="40"/>
      <c r="D4" s="40"/>
      <c r="E4" s="41"/>
      <c r="F4" s="8">
        <f>+ROUND((SUM(F3)), 0)</f>
        <v>4967500</v>
      </c>
    </row>
    <row r="5" spans="1:7" ht="16.5" customHeight="1" x14ac:dyDescent="0.3">
      <c r="A5" s="39" t="s">
        <v>22</v>
      </c>
      <c r="B5" s="40"/>
      <c r="C5" s="40"/>
      <c r="D5" s="40"/>
      <c r="E5" s="41"/>
      <c r="F5" s="8">
        <f>+ROUND((F4*19%), 0)</f>
        <v>943825</v>
      </c>
      <c r="G5" s="12"/>
    </row>
    <row r="6" spans="1:7" ht="16.5" customHeight="1" thickBot="1" x14ac:dyDescent="0.35">
      <c r="A6" s="42" t="s">
        <v>4</v>
      </c>
      <c r="B6" s="43"/>
      <c r="C6" s="43"/>
      <c r="D6" s="43"/>
      <c r="E6" s="44"/>
      <c r="F6" s="9">
        <f>+ROUND(SUM(F4:F5), 0)</f>
        <v>5911325</v>
      </c>
    </row>
  </sheetData>
  <mergeCells count="9">
    <mergeCell ref="F1:F2"/>
    <mergeCell ref="A4:E4"/>
    <mergeCell ref="A5:E5"/>
    <mergeCell ref="A6:E6"/>
    <mergeCell ref="E1:E2"/>
    <mergeCell ref="A1:A2"/>
    <mergeCell ref="B1:B2"/>
    <mergeCell ref="C1:C2"/>
    <mergeCell ref="D1:D2"/>
  </mergeCells>
  <dataValidations count="1">
    <dataValidation allowBlank="1" showInputMessage="1" showErrorMessage="1" errorTitle="Elemento no válido" error="Por favor, selecciona un elemento de la lista" sqref="B3" xr:uid="{A5F84C05-0B83-4F29-B6FC-3142FD8B4BBB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del Mercado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Daniela Gonzalez Jaramillo</cp:lastModifiedBy>
  <dcterms:created xsi:type="dcterms:W3CDTF">2023-09-27T15:10:58Z</dcterms:created>
  <dcterms:modified xsi:type="dcterms:W3CDTF">2026-07-09T14:12:46Z</dcterms:modified>
</cp:coreProperties>
</file>