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johnson/Desktop/05DT_Transp_MenorCuantia_TMenCV3/"/>
    </mc:Choice>
  </mc:AlternateContent>
  <xr:revisionPtr revIDLastSave="0" documentId="13_ncr:1_{889F7D7C-895B-EE46-BB30-3FDEE00120A0}" xr6:coauthVersionLast="47" xr6:coauthVersionMax="47" xr10:uidLastSave="{00000000-0000-0000-0000-000000000000}"/>
  <bookViews>
    <workbookView xWindow="0" yWindow="500" windowWidth="28800" windowHeight="16280" tabRatio="906" firstSheet="17" activeTab="23" xr2:uid="{EA918726-98D6-4620-A9E2-76696F7C8E34}"/>
  </bookViews>
  <sheets>
    <sheet name="1. Demolicion de estructuras" sheetId="126" r:id="rId1"/>
    <sheet name="2. Campamento" sheetId="131" r:id="rId2"/>
    <sheet name="3. conformación  calzada" sheetId="114" r:id="rId3"/>
    <sheet name="4. excavación " sheetId="28" r:id="rId4"/>
    <sheet name="5. plastico " sheetId="135" r:id="rId5"/>
    <sheet name="6. relleno suelo" sheetId="115" r:id="rId6"/>
    <sheet name="7. relleno recebo" sheetId="118" r:id="rId7"/>
    <sheet name="8. concreto 21MPA" sheetId="119" r:id="rId8"/>
    <sheet name="9. concreto Acelerante" sheetId="120" r:id="rId9"/>
    <sheet name="10. Ciclópeo" sheetId="121" r:id="rId10"/>
    <sheet name="11. Acero" sheetId="122" r:id="rId11"/>
    <sheet name="12. corte" sheetId="124" r:id="rId12"/>
    <sheet name="13. Malla electro" sheetId="123" r:id="rId13"/>
    <sheet name="14. Cordón en sueloc" sheetId="132" r:id="rId14"/>
    <sheet name="15. Limpieza de Alcant" sheetId="127" r:id="rId15"/>
    <sheet name="16. Roceria" sheetId="129" r:id="rId16"/>
    <sheet name="18. Sobreacarreo al hombro" sheetId="130" r:id="rId17"/>
    <sheet name="19. Alquiler Campamento" sheetId="133" r:id="rId18"/>
    <sheet name="20. Sardinel" sheetId="134" r:id="rId19"/>
    <sheet name="SOBREACARREO" sheetId="125" r:id="rId20"/>
    <sheet name="AU" sheetId="136" r:id="rId21"/>
    <sheet name="MC" sheetId="2" r:id="rId22"/>
    <sheet name="PRESUPUESTO RESUMEN" sheetId="137" r:id="rId23"/>
    <sheet name="PRESUPUESTO OFICIAL (Entidad)" sheetId="139" r:id="rId24"/>
    <sheet name="PROPUESTA ECONOMICA(Proponente)" sheetId="140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</externalReferences>
  <definedNames>
    <definedName name="_">#REF!</definedName>
    <definedName name="_________________________________apu1">#REF!</definedName>
    <definedName name="________________________________apu1">#REF!</definedName>
    <definedName name="_______________________________apu1">#REF!</definedName>
    <definedName name="______________________________apu1">#REF!</definedName>
    <definedName name="____________________________apu1">#REF!</definedName>
    <definedName name="___________________________apu1">#REF!</definedName>
    <definedName name="__________________________apu1">#REF!</definedName>
    <definedName name="_________________________apu1">#REF!</definedName>
    <definedName name="________________________apu1">#REF!</definedName>
    <definedName name="_______________________apu1">#REF!</definedName>
    <definedName name="_____________________apu1">#REF!</definedName>
    <definedName name="____________________apu1">#REF!</definedName>
    <definedName name="___________________apu1">#REF!</definedName>
    <definedName name="__________________apu1">#REF!</definedName>
    <definedName name="_________________apu1">#REF!</definedName>
    <definedName name="________________apu1">#REF!</definedName>
    <definedName name="_______________apu1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apu1">#REF!</definedName>
    <definedName name="_____________apu1">#REF!</definedName>
    <definedName name="_____________cua1">#REF!</definedName>
    <definedName name="_____________DMD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VPD1">#REF!</definedName>
    <definedName name="_____________VPI1">#REF!</definedName>
    <definedName name="_____________VRA1">#REF!</definedName>
    <definedName name="____________apu1">#REF!</definedName>
    <definedName name="____________cua1">#REF!</definedName>
    <definedName name="____________DMD1">#REF!</definedName>
    <definedName name="____________EXC6">#REF!</definedName>
    <definedName name="____________EXC7">#REF!</definedName>
    <definedName name="____________VPD1">#REF!</definedName>
    <definedName name="____________VPI1">#REF!</definedName>
    <definedName name="____________VRA1">#REF!</definedName>
    <definedName name="___________apu1">#REF!</definedName>
    <definedName name="___________cua1">#REF!</definedName>
    <definedName name="___________DMD1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pu1">#REF!</definedName>
    <definedName name="__________cua1">#REF!</definedName>
    <definedName name="__________DMD1">#REF!</definedName>
    <definedName name="__________F">#N/A</definedName>
    <definedName name="__________ff2005">#N/A</definedName>
    <definedName name="__________FS01">#N/A</definedName>
    <definedName name="__________MA2">#REF!</definedName>
    <definedName name="__________ORO10" localSheetId="20">#REF!</definedName>
    <definedName name="__________ORO10">#REF!</definedName>
    <definedName name="__________ORO11" localSheetId="2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Rc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PD1">#REF!</definedName>
    <definedName name="__________VPI1">#REF!</definedName>
    <definedName name="__________VRA1">#REF!</definedName>
    <definedName name="_________AFC1" localSheetId="23">[1]INV!$A$25:$D$28</definedName>
    <definedName name="_________AFC1" localSheetId="24">[1]INV!$A$25:$D$28</definedName>
    <definedName name="_________AFC1">#REF!</definedName>
    <definedName name="_________AFC3" localSheetId="23">[1]INV!$F$25:$I$28</definedName>
    <definedName name="_________AFC3" localSheetId="24">[1]INV!$F$25:$I$28</definedName>
    <definedName name="_________AFC3">#REF!</definedName>
    <definedName name="_________AFC5" localSheetId="23">[1]INV!$K$25:$N$28</definedName>
    <definedName name="_________AFC5" localSheetId="24">[1]INV!$K$25:$N$28</definedName>
    <definedName name="_________AFC5">#REF!</definedName>
    <definedName name="_________apu1">#REF!</definedName>
    <definedName name="_________APU221">#N/A</definedName>
    <definedName name="_________BGC1" localSheetId="23">[1]INV!$A$5:$D$8</definedName>
    <definedName name="_________BGC1" localSheetId="24">[1]INV!$A$5:$D$8</definedName>
    <definedName name="_________BGC1">#REF!</definedName>
    <definedName name="_________BGC3" localSheetId="23">[1]INV!$F$5:$I$8</definedName>
    <definedName name="_________BGC3" localSheetId="24">[1]INV!$F$5:$I$8</definedName>
    <definedName name="_________BGC3">#REF!</definedName>
    <definedName name="_________BGC5" localSheetId="23">[1]INV!$K$5:$N$8</definedName>
    <definedName name="_________BGC5" localSheetId="24">[1]INV!$K$5:$N$8</definedName>
    <definedName name="_________BGC5">#REF!</definedName>
    <definedName name="_________CAC1" localSheetId="23">[1]INV!$A$19:$D$22</definedName>
    <definedName name="_________CAC1" localSheetId="24">[1]INV!$A$19:$D$22</definedName>
    <definedName name="_________CAC1">#REF!</definedName>
    <definedName name="_________CAC3" localSheetId="23">[1]INV!$F$19:$I$22</definedName>
    <definedName name="_________CAC3" localSheetId="24">[1]INV!$F$19:$I$22</definedName>
    <definedName name="_________CAC3">#REF!</definedName>
    <definedName name="_________CAC5" localSheetId="23">[1]INV!$K$19:$N$22</definedName>
    <definedName name="_________CAC5" localSheetId="24">[1]INV!$K$19:$N$22</definedName>
    <definedName name="_________CAC5">#REF!</definedName>
    <definedName name="_________cua1">#REF!</definedName>
    <definedName name="_________DMD1">#REF!</definedName>
    <definedName name="_________key2" localSheetId="23" hidden="1">[2]INST!#REF!</definedName>
    <definedName name="_________key2" localSheetId="24" hidden="1">[2]INST!#REF!</definedName>
    <definedName name="_________key2" hidden="1">#REF!</definedName>
    <definedName name="_________MA2">#REF!</definedName>
    <definedName name="_________mun2">#REF!</definedName>
    <definedName name="_________num10">#REF!</definedName>
    <definedName name="_________num2">#REF!</definedName>
    <definedName name="_________num3">#REF!</definedName>
    <definedName name="_________num4">#REF!</definedName>
    <definedName name="_________num5">#REF!</definedName>
    <definedName name="_________num6">#REF!</definedName>
    <definedName name="_________num7">#REF!</definedName>
    <definedName name="_________num8">#REF!</definedName>
    <definedName name="_________num9">#REF!</definedName>
    <definedName name="_________PJ50">#REF!</definedName>
    <definedName name="_________pj51">#N/A</definedName>
    <definedName name="_________PMT5671" localSheetId="20">#REF!</definedName>
    <definedName name="_________PMT5671">#REF!</definedName>
    <definedName name="_________PMT5805" localSheetId="20">#REF!</definedName>
    <definedName name="_________PMT5805">#REF!</definedName>
    <definedName name="_________PMT5806" localSheetId="20">#REF!</definedName>
    <definedName name="_________PMT5806">#REF!</definedName>
    <definedName name="_________PMT5815">#REF!</definedName>
    <definedName name="_________PMT5820">#REF!</definedName>
    <definedName name="_________Rc">#REF!</definedName>
    <definedName name="_________ref4">#REF!</definedName>
    <definedName name="_________SBC1" localSheetId="23">[1]INV!$A$12:$D$15</definedName>
    <definedName name="_________SBC1" localSheetId="24">[1]INV!$A$12:$D$15</definedName>
    <definedName name="_________SBC1">#REF!</definedName>
    <definedName name="_________SBC3" localSheetId="23">[1]INV!$F$12:$I$15</definedName>
    <definedName name="_________SBC3" localSheetId="24">[1]INV!$F$12:$I$15</definedName>
    <definedName name="_________SBC3">#REF!</definedName>
    <definedName name="_________SBC5" localSheetId="23">[1]INV!$K$12:$N$15</definedName>
    <definedName name="_________SBC5" localSheetId="24">[1]INV!$K$12:$N$15</definedName>
    <definedName name="_________SBC5">#REF!</definedName>
    <definedName name="_________VPD1">#REF!</definedName>
    <definedName name="_________VPI1">#REF!</definedName>
    <definedName name="_________VRA1">#REF!</definedName>
    <definedName name="________AFC1" localSheetId="23">[1]INV!$A$25:$D$28</definedName>
    <definedName name="________AFC1" localSheetId="24">[1]INV!$A$25:$D$28</definedName>
    <definedName name="________AFC1">#REF!</definedName>
    <definedName name="________AFC3" localSheetId="23">[1]INV!$F$25:$I$28</definedName>
    <definedName name="________AFC3" localSheetId="24">[1]INV!$F$25:$I$28</definedName>
    <definedName name="________AFC3">#REF!</definedName>
    <definedName name="________AFC5" localSheetId="23">[1]INV!$K$25:$N$28</definedName>
    <definedName name="________AFC5" localSheetId="24">[1]INV!$K$25:$N$28</definedName>
    <definedName name="________AFC5">#REF!</definedName>
    <definedName name="________aiu2">#REF!</definedName>
    <definedName name="________apu1">#REF!</definedName>
    <definedName name="________APU221">#N/A</definedName>
    <definedName name="________APU465">#N/A</definedName>
    <definedName name="________BGC1" localSheetId="23">[1]INV!$A$5:$D$8</definedName>
    <definedName name="________BGC1" localSheetId="24">[1]INV!$A$5:$D$8</definedName>
    <definedName name="________BGC1">#REF!</definedName>
    <definedName name="________BGC3" localSheetId="23">[1]INV!$F$5:$I$8</definedName>
    <definedName name="________BGC3" localSheetId="24">[1]INV!$F$5:$I$8</definedName>
    <definedName name="________BGC3">#REF!</definedName>
    <definedName name="________BGC5" localSheetId="23">[1]INV!$K$5:$N$8</definedName>
    <definedName name="________BGC5" localSheetId="24">[1]INV!$K$5:$N$8</definedName>
    <definedName name="________BGC5">#REF!</definedName>
    <definedName name="________CAC1" localSheetId="23">[1]INV!$A$19:$D$22</definedName>
    <definedName name="________CAC1" localSheetId="24">[1]INV!$A$19:$D$22</definedName>
    <definedName name="________CAC1">#REF!</definedName>
    <definedName name="________CAC3" localSheetId="23">[1]INV!$F$19:$I$22</definedName>
    <definedName name="________CAC3" localSheetId="24">[1]INV!$F$19:$I$22</definedName>
    <definedName name="________CAC3">#REF!</definedName>
    <definedName name="________CAC5" localSheetId="23">[1]INV!$K$19:$N$22</definedName>
    <definedName name="________CAC5" localSheetId="24">[1]INV!$K$19:$N$22</definedName>
    <definedName name="________CAC5">#REF!</definedName>
    <definedName name="________cua1">#REF!</definedName>
    <definedName name="________DMD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F">#N/A</definedName>
    <definedName name="________ff2005">#N/A</definedName>
    <definedName name="________FS01">#N/A</definedName>
    <definedName name="________key2" localSheetId="20" hidden="1">#REF!</definedName>
    <definedName name="________key2" localSheetId="23" hidden="1">[3]INST!#REF!</definedName>
    <definedName name="________key2" localSheetId="24" hidden="1">[3]INST!#REF!</definedName>
    <definedName name="________key2" hidden="1">#REF!</definedName>
    <definedName name="________key3" localSheetId="20" hidden="1">#REF!</definedName>
    <definedName name="________key3" hidden="1">#REF!</definedName>
    <definedName name="________MA2">#REF!</definedName>
    <definedName name="________mun2">#REF!</definedName>
    <definedName name="________num10">#REF!</definedName>
    <definedName name="________num2">#REF!</definedName>
    <definedName name="________num3">#REF!</definedName>
    <definedName name="________num4">#REF!</definedName>
    <definedName name="________num5">#REF!</definedName>
    <definedName name="________num6">#REF!</definedName>
    <definedName name="________num7">#REF!</definedName>
    <definedName name="________num8">#REF!</definedName>
    <definedName name="________num9">#REF!</definedName>
    <definedName name="________PJ50">#REF!</definedName>
    <definedName name="________pj51">#N/A</definedName>
    <definedName name="________rc">#N/A</definedName>
    <definedName name="________ref4">#REF!</definedName>
    <definedName name="________SBC1" localSheetId="23">[1]INV!$A$12:$D$15</definedName>
    <definedName name="________SBC1" localSheetId="24">[1]INV!$A$12:$D$15</definedName>
    <definedName name="________SBC1">#REF!</definedName>
    <definedName name="________SBC3" localSheetId="23">[1]INV!$F$12:$I$15</definedName>
    <definedName name="________SBC3" localSheetId="24">[1]INV!$F$12:$I$15</definedName>
    <definedName name="________SBC3">#REF!</definedName>
    <definedName name="________SBC5" localSheetId="23">[1]INV!$K$12:$N$15</definedName>
    <definedName name="________SBC5" localSheetId="24">[1]INV!$K$12:$N$15</definedName>
    <definedName name="________SBC5">#REF!</definedName>
    <definedName name="________VPD1">#REF!</definedName>
    <definedName name="________VPI1">#REF!</definedName>
    <definedName name="________VRA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23">[1]INV!$A$25:$D$28</definedName>
    <definedName name="_______AFC1" localSheetId="24">[1]INV!$A$25:$D$28</definedName>
    <definedName name="_______AFC1">#REF!</definedName>
    <definedName name="_______AFC3" localSheetId="23">[1]INV!$F$25:$I$28</definedName>
    <definedName name="_______AFC3" localSheetId="24">[1]INV!$F$25:$I$28</definedName>
    <definedName name="_______AFC3">#REF!</definedName>
    <definedName name="_______AFC5" localSheetId="23">[1]INV!$K$25:$N$28</definedName>
    <definedName name="_______AFC5" localSheetId="24">[1]INV!$K$25:$N$28</definedName>
    <definedName name="_______AFC5">#REF!</definedName>
    <definedName name="_______ALL4">#REF!</definedName>
    <definedName name="_______apu1">#REF!</definedName>
    <definedName name="_______APU221">#N/A</definedName>
    <definedName name="_______APU465">#N/A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23">[1]INV!$A$5:$D$8</definedName>
    <definedName name="_______BGC1" localSheetId="24">[1]INV!$A$5:$D$8</definedName>
    <definedName name="_______BGC1">#REF!</definedName>
    <definedName name="_______BGC3" localSheetId="23">[1]INV!$F$5:$I$8</definedName>
    <definedName name="_______BGC3" localSheetId="24">[1]INV!$F$5:$I$8</definedName>
    <definedName name="_______BGC3">#REF!</definedName>
    <definedName name="_______BGC5" localSheetId="23">[1]INV!$K$5:$N$8</definedName>
    <definedName name="_______BGC5" localSheetId="24">[1]INV!$K$5:$N$8</definedName>
    <definedName name="_______BGC5">#REF!</definedName>
    <definedName name="_______CAC1" localSheetId="23">[1]INV!$A$19:$D$22</definedName>
    <definedName name="_______CAC1" localSheetId="24">[1]INV!$A$19:$D$22</definedName>
    <definedName name="_______CAC1">#REF!</definedName>
    <definedName name="_______CAC3" localSheetId="23">[1]INV!$F$19:$I$22</definedName>
    <definedName name="_______CAC3" localSheetId="24">[1]INV!$F$19:$I$22</definedName>
    <definedName name="_______CAC3">#REF!</definedName>
    <definedName name="_______CAC5" localSheetId="23">[1]INV!$K$19:$N$22</definedName>
    <definedName name="_______CAC5" localSheetId="24">[1]INV!$K$19:$N$22</definedName>
    <definedName name="_______CAC5">#REF!</definedName>
    <definedName name="_______cua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or15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#N/A</definedName>
    <definedName name="_______PRE12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#N/A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 localSheetId="23">[1]INV!$A$12:$D$15</definedName>
    <definedName name="_______SBC1" localSheetId="24">[1]INV!$A$12:$D$15</definedName>
    <definedName name="_______SBC1">#REF!</definedName>
    <definedName name="_______SBC3" localSheetId="23">[1]INV!$F$12:$I$15</definedName>
    <definedName name="_______SBC3" localSheetId="24">[1]INV!$F$12:$I$15</definedName>
    <definedName name="_______SBC3">#REF!</definedName>
    <definedName name="_______SBC5" localSheetId="23">[1]INV!$K$12:$N$15</definedName>
    <definedName name="_______SBC5" localSheetId="24">[1]INV!$K$12:$N$15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23">[1]INV!$A$25:$D$28</definedName>
    <definedName name="______AFC1" localSheetId="24">[1]INV!$A$25:$D$28</definedName>
    <definedName name="______AFC1">#REF!</definedName>
    <definedName name="______AFC3" localSheetId="23">[1]INV!$F$25:$I$28</definedName>
    <definedName name="______AFC3" localSheetId="24">[1]INV!$F$25:$I$28</definedName>
    <definedName name="______AFC3">#REF!</definedName>
    <definedName name="______AFC5" localSheetId="23">[1]INV!$K$25:$N$28</definedName>
    <definedName name="______AFC5" localSheetId="24">[1]INV!$K$25:$N$28</definedName>
    <definedName name="______AFC5">#REF!</definedName>
    <definedName name="______apu1">#REF!</definedName>
    <definedName name="______APU221">#N/A</definedName>
    <definedName name="______APU465">#N/A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23">[1]INV!$A$5:$D$8</definedName>
    <definedName name="______BGC1" localSheetId="24">[1]INV!$A$5:$D$8</definedName>
    <definedName name="______BGC1">#REF!</definedName>
    <definedName name="______BGC3" localSheetId="23">[1]INV!$F$5:$I$8</definedName>
    <definedName name="______BGC3" localSheetId="24">[1]INV!$F$5:$I$8</definedName>
    <definedName name="______BGC3">#REF!</definedName>
    <definedName name="______BGC5" localSheetId="23">[1]INV!$K$5:$N$8</definedName>
    <definedName name="______BGC5" localSheetId="24">[1]INV!$K$5:$N$8</definedName>
    <definedName name="______BGC5">#REF!</definedName>
    <definedName name="______CAC1" localSheetId="23">[1]INV!$A$19:$D$22</definedName>
    <definedName name="______CAC1" localSheetId="24">[1]INV!$A$19:$D$22</definedName>
    <definedName name="______CAC1">#REF!</definedName>
    <definedName name="______CAC3" localSheetId="23">[1]INV!$F$19:$I$22</definedName>
    <definedName name="______CAC3" localSheetId="24">[1]INV!$F$19:$I$22</definedName>
    <definedName name="______CAC3">#REF!</definedName>
    <definedName name="______CAC5" localSheetId="23">[1]INV!$K$19:$N$22</definedName>
    <definedName name="______CAC5" localSheetId="24">[1]INV!$K$19:$N$22</definedName>
    <definedName name="______CAC5">#REF!</definedName>
    <definedName name="______cua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f2005">#N/A</definedName>
    <definedName name="______FS0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un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um10">#REF!</definedName>
    <definedName name="______num2">#REF!</definedName>
    <definedName name="______num3">#REF!</definedName>
    <definedName name="______num4">#REF!</definedName>
    <definedName name="______num5">#REF!</definedName>
    <definedName name="______num6">#REF!</definedName>
    <definedName name="______num7">#REF!</definedName>
    <definedName name="______num8">#REF!</definedName>
    <definedName name="______num9">#REF!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#N/A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">[4]PRECIOS!$A$1:$E$65536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#N/A</definedName>
    <definedName name="______ref4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 localSheetId="23">[1]INV!$A$12:$D$15</definedName>
    <definedName name="______SBC1" localSheetId="24">[1]INV!$A$12:$D$15</definedName>
    <definedName name="______SBC1">#REF!</definedName>
    <definedName name="______SBC3" localSheetId="23">[1]INV!$F$12:$I$15</definedName>
    <definedName name="______SBC3" localSheetId="24">[1]INV!$F$12:$I$15</definedName>
    <definedName name="______SBC3">#REF!</definedName>
    <definedName name="______SBC5" localSheetId="23">[1]INV!$K$12:$N$15</definedName>
    <definedName name="______SBC5" localSheetId="24">[1]INV!$K$12:$N$15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 localSheetId="23">[1]INV!$A$25:$D$28</definedName>
    <definedName name="_____AFC1" localSheetId="24">[1]INV!$A$25:$D$28</definedName>
    <definedName name="_____AFC1">#REF!</definedName>
    <definedName name="_____AFC3" localSheetId="23">[1]INV!$F$25:$I$28</definedName>
    <definedName name="_____AFC3" localSheetId="24">[1]INV!$F$25:$I$28</definedName>
    <definedName name="_____AFC3">#REF!</definedName>
    <definedName name="_____AFC5" localSheetId="23">[1]INV!$K$25:$N$28</definedName>
    <definedName name="_____AFC5" localSheetId="24">[1]INV!$K$25:$N$28</definedName>
    <definedName name="_____AFC5">#REF!</definedName>
    <definedName name="_____aiu2">#REF!</definedName>
    <definedName name="_____ALL4">#REF!</definedName>
    <definedName name="_____ane7" localSheetId="23">[5]!_xlbgnm.ane7</definedName>
    <definedName name="_____ane7" localSheetId="24">[5]!_xlbgnm.ane7</definedName>
    <definedName name="_____ane7">#REF!</definedName>
    <definedName name="_____ane8" localSheetId="23">[5]!_xlbgnm.ane8</definedName>
    <definedName name="_____ane8" localSheetId="24">[5]!_xlbgnm.ane8</definedName>
    <definedName name="_____ane8">#REF!</definedName>
    <definedName name="_____apu1">#REF!</definedName>
    <definedName name="_____APU221">#N/A</definedName>
    <definedName name="_____APU465">#N/A</definedName>
    <definedName name="_____Atp2" localSheetId="23">[6]EMPRESA!$F$22</definedName>
    <definedName name="_____Atp2" localSheetId="24">[6]EMPRESA!$F$22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23">[1]INV!$A$5:$D$8</definedName>
    <definedName name="_____BGC1" localSheetId="24">[1]INV!$A$5:$D$8</definedName>
    <definedName name="_____BGC1">#REF!</definedName>
    <definedName name="_____BGC3" localSheetId="23">[1]INV!$F$5:$I$8</definedName>
    <definedName name="_____BGC3" localSheetId="24">[1]INV!$F$5:$I$8</definedName>
    <definedName name="_____BGC3">#REF!</definedName>
    <definedName name="_____BGC5" localSheetId="23">[1]INV!$K$5:$N$8</definedName>
    <definedName name="_____BGC5" localSheetId="24">[1]INV!$K$5:$N$8</definedName>
    <definedName name="_____BGC5">#REF!</definedName>
    <definedName name="_____CAC1" localSheetId="23">[1]INV!$A$19:$D$22</definedName>
    <definedName name="_____CAC1" localSheetId="24">[1]INV!$A$19:$D$22</definedName>
    <definedName name="_____CAC1">#REF!</definedName>
    <definedName name="_____CAC3" localSheetId="23">[1]INV!$F$19:$I$22</definedName>
    <definedName name="_____CAC3" localSheetId="24">[1]INV!$F$19:$I$22</definedName>
    <definedName name="_____CAC3">#REF!</definedName>
    <definedName name="_____CAC5" localSheetId="23">[1]INV!$K$19:$N$22</definedName>
    <definedName name="_____CAC5" localSheetId="24">[1]INV!$K$19:$N$22</definedName>
    <definedName name="_____CAC5">#REF!</definedName>
    <definedName name="_____cua1">#REF!</definedName>
    <definedName name="_____DCI1" localSheetId="23">[7]Tablas!#REF!</definedName>
    <definedName name="_____DCI1" localSheetId="24">[7]Tablas!#REF!</definedName>
    <definedName name="_____DCI1">#REF!</definedName>
    <definedName name="_____DDS1" localSheetId="23">[7]Tablas!#REF!</definedName>
    <definedName name="_____DDS1" localSheetId="24">[7]Tablas!#REF!</definedName>
    <definedName name="_____DDS1">#REF!</definedName>
    <definedName name="_____DGO1" localSheetId="23">[7]Tablas!#REF!</definedName>
    <definedName name="_____DGO1" localSheetId="24">[7]Tablas!#REF!</definedName>
    <definedName name="_____DGO1">#REF!</definedName>
    <definedName name="_____DGP1" localSheetId="23">[7]Tablas!#REF!</definedName>
    <definedName name="_____DGP1" localSheetId="24">[7]Tablas!#REF!</definedName>
    <definedName name="_____DGP1">#REF!</definedName>
    <definedName name="_____DIJ1" localSheetId="23">[7]Tablas!#REF!</definedName>
    <definedName name="_____DIJ1" localSheetId="24">[7]Tablas!#REF!</definedName>
    <definedName name="_____DIJ1">#REF!</definedName>
    <definedName name="_____DMD1">#REF!</definedName>
    <definedName name="_____DPI1" localSheetId="23">[7]Tablas!#REF!</definedName>
    <definedName name="_____DPI1" localSheetId="24">[7]Tablas!#REF!</definedName>
    <definedName name="_____DPI1">#REF!</definedName>
    <definedName name="_____DPY1" localSheetId="23">[7]Tablas!#REF!</definedName>
    <definedName name="_____DPY1" localSheetId="24">[7]Tablas!#REF!</definedName>
    <definedName name="_____DPY1">#REF!</definedName>
    <definedName name="_____DRI1" localSheetId="23">[7]Tablas!#REF!</definedName>
    <definedName name="_____DRI1" localSheetId="24">[7]Tablas!#REF!</definedName>
    <definedName name="_____DRI1">#REF!</definedName>
    <definedName name="_____DRL1" localSheetId="23">[7]Tablas!#REF!</definedName>
    <definedName name="_____DRL1" localSheetId="24">[7]Tablas!#REF!</definedName>
    <definedName name="_____DRL1">#REF!</definedName>
    <definedName name="_____DSP1" localSheetId="23">[7]Tablas!#REF!</definedName>
    <definedName name="_____DSP1" localSheetId="24">[7]Tablas!#REF!</definedName>
    <definedName name="_____DSP1">#REF!</definedName>
    <definedName name="_____ECP1" localSheetId="23">[7]Tablas!#REF!</definedName>
    <definedName name="_____ECP1" localSheetId="24">[7]Tablas!#REF!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S0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 localSheetId="23">[7]Tablas!#REF!</definedName>
    <definedName name="_____ICP1" localSheetId="24">[7]Tablas!#REF!</definedName>
    <definedName name="_____ICP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or15">#REF!</definedName>
    <definedName name="_____mun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um10">#REF!</definedName>
    <definedName name="_____num2">#REF!</definedName>
    <definedName name="_____num3">#REF!</definedName>
    <definedName name="_____num4">#REF!</definedName>
    <definedName name="_____num5">#REF!</definedName>
    <definedName name="_____num6">#REF!</definedName>
    <definedName name="_____num7">#REF!</definedName>
    <definedName name="_____num8">#REF!</definedName>
    <definedName name="_____num9">#REF!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 localSheetId="23">[7]Tablas!#REF!</definedName>
    <definedName name="_____OCD1" localSheetId="24">[7]Tablas!#REF!</definedName>
    <definedName name="_____OCD1">#REF!</definedName>
    <definedName name="_____OCI1" localSheetId="23">[7]Tablas!#REF!</definedName>
    <definedName name="_____OCI1" localSheetId="24">[7]Tablas!#REF!</definedName>
    <definedName name="_____OCI1">#REF!</definedName>
    <definedName name="_____ORO10" localSheetId="20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F4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[8]PRECIOS!$A$1:$E$65536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>#REF!</definedName>
    <definedName name="_____r4r" hidden="1">{"via1",#N/A,TRUE,"general";"via2",#N/A,TRUE,"general";"via3",#N/A,TRUE,"general"}</definedName>
    <definedName name="_____rc">#N/A</definedName>
    <definedName name="_____ref4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 localSheetId="23">[1]INV!$A$12:$D$15</definedName>
    <definedName name="_____SBC1" localSheetId="24">[1]INV!$A$12:$D$15</definedName>
    <definedName name="_____SBC1">#REF!</definedName>
    <definedName name="_____SBC3" localSheetId="23">[1]INV!$F$12:$I$15</definedName>
    <definedName name="_____SBC3" localSheetId="24">[1]INV!$F$12:$I$15</definedName>
    <definedName name="_____SBC3">#REF!</definedName>
    <definedName name="_____SBC5" localSheetId="23">[1]INV!$K$12:$N$15</definedName>
    <definedName name="_____SBC5" localSheetId="24">[1]INV!$K$12:$N$15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20">#REF!</definedName>
    <definedName name="_____tab1">#REF!</definedName>
    <definedName name="_____tab2" localSheetId="20">#REF!</definedName>
    <definedName name="_____tab2">#REF!</definedName>
    <definedName name="_____tab3" localSheetId="20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 localSheetId="23">[7]Tablas!#REF!</definedName>
    <definedName name="_____VEX1" localSheetId="24">[7]Tablas!#REF!</definedName>
    <definedName name="_____VEX1">#REF!</definedName>
    <definedName name="_____VFA1" localSheetId="23">[7]Tablas!#REF!</definedName>
    <definedName name="_____VFA1" localSheetId="24">[7]Tablas!#REF!</definedName>
    <definedName name="_____VFA1">#REF!</definedName>
    <definedName name="_____vfv4" hidden="1">{"via1",#N/A,TRUE,"general";"via2",#N/A,TRUE,"general";"via3",#N/A,TRUE,"general"}</definedName>
    <definedName name="_____VIT1" localSheetId="23">[7]Tablas!#REF!</definedName>
    <definedName name="_____VIT1" localSheetId="24">[7]Tablas!#REF!</definedName>
    <definedName name="_____VIT1">#REF!</definedName>
    <definedName name="_____Vol1">#REF!</definedName>
    <definedName name="_____VPD1">#REF!</definedName>
    <definedName name="_____VPI1">#REF!</definedName>
    <definedName name="_____VPR1" localSheetId="23">[7]Tablas!#REF!</definedName>
    <definedName name="_____VPR1" localSheetId="24">[7]Tablas!#REF!</definedName>
    <definedName name="_____VPR1">#REF!</definedName>
    <definedName name="_____VPR2" localSheetId="23">[9]Tablas!#REF!</definedName>
    <definedName name="_____VPR2" localSheetId="24">[9]Tablas!#REF!</definedName>
    <definedName name="_____VPR2">#REF!</definedName>
    <definedName name="_____VRA1">#REF!</definedName>
    <definedName name="_____VRP1" localSheetId="23">[7]Tablas!#REF!</definedName>
    <definedName name="_____VRP1" localSheetId="24">[7]Tablas!#REF!</definedName>
    <definedName name="_____VRP1">#REF!</definedName>
    <definedName name="_____VSM1" localSheetId="23">[7]Tablas!#REF!</definedName>
    <definedName name="_____VSM1" localSheetId="24">[7]Tablas!#REF!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23">[1]INV!$A$25:$D$28</definedName>
    <definedName name="____AFC1" localSheetId="24">[1]INV!$A$25:$D$28</definedName>
    <definedName name="____AFC1">#REF!</definedName>
    <definedName name="____AFC3" localSheetId="23">[1]INV!$F$25:$I$28</definedName>
    <definedName name="____AFC3" localSheetId="24">[1]INV!$F$25:$I$28</definedName>
    <definedName name="____AFC3">#REF!</definedName>
    <definedName name="____AFC5" localSheetId="23">[1]INV!$K$25:$N$28</definedName>
    <definedName name="____AFC5" localSheetId="24">[1]INV!$K$25:$N$28</definedName>
    <definedName name="____AFC5">#REF!</definedName>
    <definedName name="____aiu2">#REF!</definedName>
    <definedName name="____ane7" localSheetId="23">[10]!_xlbgnm.ane7</definedName>
    <definedName name="____ane7" localSheetId="24">[10]!_xlbgnm.ane7</definedName>
    <definedName name="____ane7">#REF!</definedName>
    <definedName name="____ane8" localSheetId="23">[10]!_xlbgnm.ane8</definedName>
    <definedName name="____ane8" localSheetId="24">[10]!_xlbgnm.ane8</definedName>
    <definedName name="____ane8">#REF!</definedName>
    <definedName name="____apu1">#REF!</definedName>
    <definedName name="____APU221">#N/A</definedName>
    <definedName name="____APU465">#N/A</definedName>
    <definedName name="____Atp2" localSheetId="23">[11]EMPRESA!$F$22</definedName>
    <definedName name="____Atp2" localSheetId="24">[11]EMPRESA!$F$22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23">[1]INV!$A$5:$D$8</definedName>
    <definedName name="____BGC1" localSheetId="24">[1]INV!$A$5:$D$8</definedName>
    <definedName name="____BGC1">#REF!</definedName>
    <definedName name="____BGC3" localSheetId="23">[1]INV!$F$5:$I$8</definedName>
    <definedName name="____BGC3" localSheetId="24">[1]INV!$F$5:$I$8</definedName>
    <definedName name="____BGC3">#REF!</definedName>
    <definedName name="____BGC5" localSheetId="23">[1]INV!$K$5:$N$8</definedName>
    <definedName name="____BGC5" localSheetId="24">[1]INV!$K$5:$N$8</definedName>
    <definedName name="____BGC5">#REF!</definedName>
    <definedName name="____CAC1" localSheetId="23">[1]INV!$A$19:$D$22</definedName>
    <definedName name="____CAC1" localSheetId="24">[1]INV!$A$19:$D$22</definedName>
    <definedName name="____CAC1">#REF!</definedName>
    <definedName name="____CAC3" localSheetId="23">[1]INV!$F$19:$I$22</definedName>
    <definedName name="____CAC3" localSheetId="24">[1]INV!$F$19:$I$22</definedName>
    <definedName name="____CAC3">#REF!</definedName>
    <definedName name="____CAC5" localSheetId="23">[1]INV!$K$19:$N$22</definedName>
    <definedName name="____CAC5" localSheetId="24">[1]INV!$K$19:$N$22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#REF!</definedName>
    <definedName name="____DCI1" localSheetId="23">[7]Tablas!#REF!</definedName>
    <definedName name="____DCI1" localSheetId="24">[7]Tablas!#REF!</definedName>
    <definedName name="____DCI1">#REF!</definedName>
    <definedName name="____DDS1" localSheetId="23">[7]Tablas!#REF!</definedName>
    <definedName name="____DDS1" localSheetId="24">[7]Tablas!#REF!</definedName>
    <definedName name="____DDS1">#REF!</definedName>
    <definedName name="____DGO1" localSheetId="23">[7]Tablas!#REF!</definedName>
    <definedName name="____DGO1" localSheetId="24">[7]Tablas!#REF!</definedName>
    <definedName name="____DGO1">#REF!</definedName>
    <definedName name="____DGP1" localSheetId="23">[7]Tablas!#REF!</definedName>
    <definedName name="____DGP1" localSheetId="24">[7]Tablas!#REF!</definedName>
    <definedName name="____DGP1">#REF!</definedName>
    <definedName name="____DIJ1" localSheetId="23">[7]Tablas!#REF!</definedName>
    <definedName name="____DIJ1" localSheetId="24">[7]Tablas!#REF!</definedName>
    <definedName name="____DIJ1">#REF!</definedName>
    <definedName name="____DMD1">#REF!</definedName>
    <definedName name="____DPI1" localSheetId="23">[7]Tablas!#REF!</definedName>
    <definedName name="____DPI1" localSheetId="24">[7]Tablas!#REF!</definedName>
    <definedName name="____DPI1">#REF!</definedName>
    <definedName name="____DPY1" localSheetId="23">[7]Tablas!#REF!</definedName>
    <definedName name="____DPY1" localSheetId="24">[7]Tablas!#REF!</definedName>
    <definedName name="____DPY1">#REF!</definedName>
    <definedName name="____DRI1" localSheetId="23">[7]Tablas!#REF!</definedName>
    <definedName name="____DRI1" localSheetId="24">[7]Tablas!#REF!</definedName>
    <definedName name="____DRI1">#REF!</definedName>
    <definedName name="____DRL1" localSheetId="23">[7]Tablas!#REF!</definedName>
    <definedName name="____DRL1" localSheetId="24">[7]Tablas!#REF!</definedName>
    <definedName name="____DRL1">#REF!</definedName>
    <definedName name="____DSP1" localSheetId="23">[7]Tablas!#REF!</definedName>
    <definedName name="____DSP1" localSheetId="24">[7]Tablas!#REF!</definedName>
    <definedName name="____DSP1">#REF!</definedName>
    <definedName name="____ECP1" localSheetId="23">[7]Tablas!#REF!</definedName>
    <definedName name="____ECP1" localSheetId="24">[7]Tablas!#REF!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f2005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 localSheetId="23">[7]Tablas!#REF!</definedName>
    <definedName name="____ICP1" localSheetId="24">[7]Tablas!#REF!</definedName>
    <definedName name="____ICP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un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um10">#REF!</definedName>
    <definedName name="____num2">#REF!</definedName>
    <definedName name="____num3">#REF!</definedName>
    <definedName name="____num4">#REF!</definedName>
    <definedName name="____num5">#REF!</definedName>
    <definedName name="____num6">#REF!</definedName>
    <definedName name="____num7">#REF!</definedName>
    <definedName name="____num8">#REF!</definedName>
    <definedName name="____num9">#REF!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 localSheetId="23">[7]Tablas!#REF!</definedName>
    <definedName name="____OCD1" localSheetId="24">[7]Tablas!#REF!</definedName>
    <definedName name="____OCD1">#REF!</definedName>
    <definedName name="____OCI1" localSheetId="23">[7]Tablas!#REF!</definedName>
    <definedName name="____OCI1" localSheetId="24">[7]Tablas!#REF!</definedName>
    <definedName name="____OCI1">#REF!</definedName>
    <definedName name="____ORO10" localSheetId="20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F4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[12]PRECIOS!$A$1:$E$65536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4r" hidden="1">{"via1",#N/A,TRUE,"general";"via2",#N/A,TRUE,"general";"via3",#N/A,TRUE,"general"}</definedName>
    <definedName name="____rc">#N/A</definedName>
    <definedName name="____ref4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20">#REF!</definedName>
    <definedName name="____SAL1">#REF!</definedName>
    <definedName name="____SBC1" localSheetId="23">[1]INV!$A$12:$D$15</definedName>
    <definedName name="____SBC1" localSheetId="24">[1]INV!$A$12:$D$15</definedName>
    <definedName name="____SBC1">#REF!</definedName>
    <definedName name="____SBC3" localSheetId="23">[1]INV!$F$12:$I$15</definedName>
    <definedName name="____SBC3" localSheetId="24">[1]INV!$F$12:$I$15</definedName>
    <definedName name="____SBC3">#REF!</definedName>
    <definedName name="____SBC5" localSheetId="23">[1]INV!$K$12:$N$15</definedName>
    <definedName name="____SBC5" localSheetId="24">[1]INV!$K$12:$N$15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20">#REF!</definedName>
    <definedName name="____tab1">#REF!</definedName>
    <definedName name="____tab2" localSheetId="20">#REF!</definedName>
    <definedName name="____tab2">#REF!</definedName>
    <definedName name="____tab3" localSheetId="20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 localSheetId="23">[7]Tablas!#REF!</definedName>
    <definedName name="____VEX1" localSheetId="24">[7]Tablas!#REF!</definedName>
    <definedName name="____VEX1">#REF!</definedName>
    <definedName name="____VFA1" localSheetId="23">[7]Tablas!#REF!</definedName>
    <definedName name="____VFA1" localSheetId="24">[7]Tablas!#REF!</definedName>
    <definedName name="____VFA1">#REF!</definedName>
    <definedName name="____vfv4" hidden="1">{"via1",#N/A,TRUE,"general";"via2",#N/A,TRUE,"general";"via3",#N/A,TRUE,"general"}</definedName>
    <definedName name="____VIT1" localSheetId="23">[7]Tablas!#REF!</definedName>
    <definedName name="____VIT1" localSheetId="24">[7]Tablas!#REF!</definedName>
    <definedName name="____VIT1">#REF!</definedName>
    <definedName name="____Vol1">#REF!</definedName>
    <definedName name="____VPD1">#REF!</definedName>
    <definedName name="____VPI1">#REF!</definedName>
    <definedName name="____VPR1" localSheetId="23">[7]Tablas!#REF!</definedName>
    <definedName name="____VPR1" localSheetId="24">[7]Tablas!#REF!</definedName>
    <definedName name="____VPR1">#REF!</definedName>
    <definedName name="____VPR2">#REF!</definedName>
    <definedName name="____VRA1">#REF!</definedName>
    <definedName name="____VRP1" localSheetId="23">[7]Tablas!#REF!</definedName>
    <definedName name="____VRP1" localSheetId="24">[7]Tablas!#REF!</definedName>
    <definedName name="____VRP1">#REF!</definedName>
    <definedName name="____VSM1" localSheetId="23">[7]Tablas!#REF!</definedName>
    <definedName name="____VSM1" localSheetId="24">[7]Tablas!#REF!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 localSheetId="23">[1]INV!$A$25:$D$28</definedName>
    <definedName name="___AFC1" localSheetId="24">[1]INV!$A$25:$D$28</definedName>
    <definedName name="___AFC1">#REF!</definedName>
    <definedName name="___AFC3" localSheetId="23">[1]INV!$F$25:$I$28</definedName>
    <definedName name="___AFC3" localSheetId="24">[1]INV!$F$25:$I$28</definedName>
    <definedName name="___AFC3">#REF!</definedName>
    <definedName name="___AFC5" localSheetId="23">[1]INV!$K$25:$N$28</definedName>
    <definedName name="___AFC5" localSheetId="24">[1]INV!$K$25:$N$28</definedName>
    <definedName name="___AFC5">#REF!</definedName>
    <definedName name="___aiu2">#REF!</definedName>
    <definedName name="___ALL4">#REF!</definedName>
    <definedName name="___ane7" localSheetId="23">[13]!_xlbgnm.ane7</definedName>
    <definedName name="___ane7" localSheetId="24">[13]!_xlbgnm.ane7</definedName>
    <definedName name="___ane7">#REF!</definedName>
    <definedName name="___ane8" localSheetId="23">[13]!_xlbgnm.ane8</definedName>
    <definedName name="___ane8" localSheetId="24">[13]!_xlbgnm.ane8</definedName>
    <definedName name="___ane8">#REF!</definedName>
    <definedName name="___apu1">#REF!</definedName>
    <definedName name="___APU221">#N/A</definedName>
    <definedName name="___APU465">#N/A</definedName>
    <definedName name="___Atp2" localSheetId="23">[14]EMPRESA!$F$22</definedName>
    <definedName name="___Atp2" localSheetId="24">[14]EMPRESA!$F$22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23">[1]INV!$A$5:$D$8</definedName>
    <definedName name="___BGC1" localSheetId="24">[1]INV!$A$5:$D$8</definedName>
    <definedName name="___BGC1">#REF!</definedName>
    <definedName name="___BGC3" localSheetId="23">[1]INV!$F$5:$I$8</definedName>
    <definedName name="___BGC3" localSheetId="24">[1]INV!$F$5:$I$8</definedName>
    <definedName name="___BGC3">#REF!</definedName>
    <definedName name="___BGC5" localSheetId="23">[1]INV!$K$5:$N$8</definedName>
    <definedName name="___BGC5" localSheetId="24">[1]INV!$K$5:$N$8</definedName>
    <definedName name="___BGC5">#REF!</definedName>
    <definedName name="___CAC1" localSheetId="23">[1]INV!$A$19:$D$22</definedName>
    <definedName name="___CAC1" localSheetId="24">[1]INV!$A$19:$D$22</definedName>
    <definedName name="___CAC1">#REF!</definedName>
    <definedName name="___CAC3" localSheetId="23">[1]INV!$F$19:$I$22</definedName>
    <definedName name="___CAC3" localSheetId="24">[1]INV!$F$19:$I$22</definedName>
    <definedName name="___CAC3">#REF!</definedName>
    <definedName name="___CAC5" localSheetId="23">[1]INV!$K$19:$N$22</definedName>
    <definedName name="___CAC5" localSheetId="24">[1]INV!$K$19:$N$22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#REF!</definedName>
    <definedName name="___DCI1" localSheetId="23">[7]Tablas!#REF!</definedName>
    <definedName name="___DCI1" localSheetId="24">[7]Tablas!#REF!</definedName>
    <definedName name="___DCI1">#REF!</definedName>
    <definedName name="___DDS1" localSheetId="23">[7]Tablas!#REF!</definedName>
    <definedName name="___DDS1" localSheetId="24">[7]Tablas!#REF!</definedName>
    <definedName name="___DDS1">#REF!</definedName>
    <definedName name="___DGO1" localSheetId="23">[7]Tablas!#REF!</definedName>
    <definedName name="___DGO1" localSheetId="24">[7]Tablas!#REF!</definedName>
    <definedName name="___DGO1">#REF!</definedName>
    <definedName name="___DGP1" localSheetId="23">[7]Tablas!#REF!</definedName>
    <definedName name="___DGP1" localSheetId="24">[7]Tablas!#REF!</definedName>
    <definedName name="___DGP1">#REF!</definedName>
    <definedName name="___DIJ1" localSheetId="23">[7]Tablas!#REF!</definedName>
    <definedName name="___DIJ1" localSheetId="24">[7]Tablas!#REF!</definedName>
    <definedName name="___DIJ1">#REF!</definedName>
    <definedName name="___DMD1">#REF!</definedName>
    <definedName name="___DPI1" localSheetId="23">[7]Tablas!#REF!</definedName>
    <definedName name="___DPI1" localSheetId="24">[7]Tablas!#REF!</definedName>
    <definedName name="___DPI1">#REF!</definedName>
    <definedName name="___DPY1" localSheetId="23">[7]Tablas!#REF!</definedName>
    <definedName name="___DPY1" localSheetId="24">[7]Tablas!#REF!</definedName>
    <definedName name="___DPY1">#REF!</definedName>
    <definedName name="___DRI1" localSheetId="23">[7]Tablas!#REF!</definedName>
    <definedName name="___DRI1" localSheetId="24">[7]Tablas!#REF!</definedName>
    <definedName name="___DRI1">#REF!</definedName>
    <definedName name="___DRL1" localSheetId="23">[7]Tablas!#REF!</definedName>
    <definedName name="___DRL1" localSheetId="24">[7]Tablas!#REF!</definedName>
    <definedName name="___DRL1">#REF!</definedName>
    <definedName name="___DSP1" localSheetId="23">[7]Tablas!#REF!</definedName>
    <definedName name="___DSP1" localSheetId="24">[7]Tablas!#REF!</definedName>
    <definedName name="___DSP1">#REF!</definedName>
    <definedName name="___ECP1" localSheetId="23">[7]Tablas!#REF!</definedName>
    <definedName name="___ECP1" localSheetId="24">[7]Tablas!#REF!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[15]datos!$Q$5:$Q$300</definedName>
    <definedName name="___EXC1" localSheetId="20">#REF!</definedName>
    <definedName name="___EXC1">#REF!</definedName>
    <definedName name="___EXC10" localSheetId="20">#REF!</definedName>
    <definedName name="___EXC10">#REF!</definedName>
    <definedName name="___EXC11" localSheetId="20">#REF!</definedName>
    <definedName name="___EXC11">#REF!</definedName>
    <definedName name="___EXC12">#REF!</definedName>
    <definedName name="___EXC2">#REF!</definedName>
    <definedName name="___exc24">[15]datos!$R$5:$R$300</definedName>
    <definedName name="___EXC3" localSheetId="20">#REF!</definedName>
    <definedName name="___EXC3">#REF!</definedName>
    <definedName name="___EXC4" localSheetId="20">#REF!</definedName>
    <definedName name="___EXC4">#REF!</definedName>
    <definedName name="___exc40">[15]datos!$S$5:$S$300</definedName>
    <definedName name="___EXC5" localSheetId="20">#REF!</definedName>
    <definedName name="___EXC5">#REF!</definedName>
    <definedName name="___EXC6" localSheetId="20">#REF!</definedName>
    <definedName name="___EXC6">#REF!</definedName>
    <definedName name="___EXC7" localSheetId="20">#REF!</definedName>
    <definedName name="___EXC7">#REF!</definedName>
    <definedName name="___EXC8">#REF!</definedName>
    <definedName name="___EXC9">#REF!</definedName>
    <definedName name="___F">#N/A</definedName>
    <definedName name="___ff2005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 localSheetId="23">[7]Tablas!#REF!</definedName>
    <definedName name="___ICP1" localSheetId="24">[7]Tablas!#REF!</definedName>
    <definedName name="___ICP1">#REF!</definedName>
    <definedName name="___INF1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localSheetId="20" hidden="1">#REF!</definedName>
    <definedName name="___key2" localSheetId="23" hidden="1">[3]INST!#REF!</definedName>
    <definedName name="___key2" localSheetId="24" hidden="1">[3]INST!#REF!</definedName>
    <definedName name="___key2" hidden="1">#REF!</definedName>
    <definedName name="___key3" localSheetId="20" hidden="1">#REF!</definedName>
    <definedName name="___key3" hidden="1">#REF!</definedName>
    <definedName name="___key31" localSheetId="20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or15">#REF!</definedName>
    <definedName name="___mun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 localSheetId="23">[7]Tablas!#REF!</definedName>
    <definedName name="___OCD1" localSheetId="24">[7]Tablas!#REF!</definedName>
    <definedName name="___OCD1">#REF!</definedName>
    <definedName name="___OCI1" localSheetId="23">[7]Tablas!#REF!</definedName>
    <definedName name="___OCI1" localSheetId="24">[7]Tablas!#REF!</definedName>
    <definedName name="___OCI1">#REF!</definedName>
    <definedName name="___ORO10" localSheetId="20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F4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[16]PRECIOS!$A$1:$E$65536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r">#REF!</definedName>
    <definedName name="___r4r" hidden="1">{"via1",#N/A,TRUE,"general";"via2",#N/A,TRUE,"general";"via3",#N/A,TRUE,"general"}</definedName>
    <definedName name="___rc">#N/A</definedName>
    <definedName name="___ref4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23">[1]INV!$A$12:$D$15</definedName>
    <definedName name="___SBC1" localSheetId="24">[1]INV!$A$12:$D$15</definedName>
    <definedName name="___SBC1">#REF!</definedName>
    <definedName name="___SBC3" localSheetId="23">[1]INV!$F$12:$I$15</definedName>
    <definedName name="___SBC3" localSheetId="24">[1]INV!$F$12:$I$15</definedName>
    <definedName name="___SBC3">#REF!</definedName>
    <definedName name="___SBC5" localSheetId="23">[1]INV!$K$12:$N$15</definedName>
    <definedName name="___SBC5" localSheetId="24">[1]INV!$K$12:$N$15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20">#REF!</definedName>
    <definedName name="___tab1">#REF!</definedName>
    <definedName name="___tab2" localSheetId="20">#REF!</definedName>
    <definedName name="___tab2">#REF!</definedName>
    <definedName name="___tab3" localSheetId="20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 localSheetId="23">[7]Tablas!#REF!</definedName>
    <definedName name="___VEX1" localSheetId="24">[7]Tablas!#REF!</definedName>
    <definedName name="___VEX1">#REF!</definedName>
    <definedName name="___VFA1" localSheetId="23">[7]Tablas!#REF!</definedName>
    <definedName name="___VFA1" localSheetId="24">[7]Tablas!#REF!</definedName>
    <definedName name="___VFA1">#REF!</definedName>
    <definedName name="___vfv4" hidden="1">{"via1",#N/A,TRUE,"general";"via2",#N/A,TRUE,"general";"via3",#N/A,TRUE,"general"}</definedName>
    <definedName name="___VIT1" localSheetId="23">[7]Tablas!#REF!</definedName>
    <definedName name="___VIT1" localSheetId="24">[7]Tablas!#REF!</definedName>
    <definedName name="___VIT1">#REF!</definedName>
    <definedName name="___Vol1">#REF!</definedName>
    <definedName name="___VPD1">#REF!</definedName>
    <definedName name="___VPI1">#REF!</definedName>
    <definedName name="___VPR1" localSheetId="23">[7]Tablas!#REF!</definedName>
    <definedName name="___VPR1" localSheetId="24">[7]Tablas!#REF!</definedName>
    <definedName name="___VPR1">#REF!</definedName>
    <definedName name="___VPR2">#REF!</definedName>
    <definedName name="___VRA1">#REF!</definedName>
    <definedName name="___VRP1" localSheetId="23">[7]Tablas!#REF!</definedName>
    <definedName name="___VRP1" localSheetId="24">[7]Tablas!#REF!</definedName>
    <definedName name="___VRP1">#REF!</definedName>
    <definedName name="___VSM1" localSheetId="23">[7]Tablas!#REF!</definedName>
    <definedName name="___VSM1" localSheetId="24">[7]Tablas!#REF!</definedName>
    <definedName name="___VSM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localSheetId="20">[17]G.G!#REF!</definedName>
    <definedName name="__123Graph_A" hidden="1">#REF!</definedName>
    <definedName name="__123Graph_Acaja" localSheetId="20">[17]EVA!$D$39:$AD$39</definedName>
    <definedName name="__123Graph_Acaja" hidden="1">#REF!</definedName>
    <definedName name="__123Graph_ACart_AnticAdic" localSheetId="20">[17]EVA!$F$95:$I$95</definedName>
    <definedName name="__123Graph_ACart_AnticAdic" hidden="1">#REF!</definedName>
    <definedName name="__123Graph_AFACTURAC" localSheetId="20">[17]Program!$B$120:$Y$120</definedName>
    <definedName name="__123Graph_AFACTURAC" hidden="1">#REF!</definedName>
    <definedName name="__123Graph_AGraph2" localSheetId="20">[17]G.G!#REF!</definedName>
    <definedName name="__123Graph_AGraph2" hidden="1">#REF!</definedName>
    <definedName name="__123Graph_AMAIN" hidden="1">#REF!</definedName>
    <definedName name="__123Graph_B" hidden="1">#REF!</definedName>
    <definedName name="__123Graph_Bcaja" localSheetId="20">[17]EVA!$D$56:$AD$56</definedName>
    <definedName name="__123Graph_Bcaja" hidden="1">#REF!</definedName>
    <definedName name="__123Graph_BCart_AnticAdic" localSheetId="20">[17]EVA!$F$96:$I$96</definedName>
    <definedName name="__123Graph_BCart_AnticAdic" hidden="1">#REF!</definedName>
    <definedName name="__123Graph_BMAIN" hidden="1">#REF!</definedName>
    <definedName name="__123Graph_Ccaja" localSheetId="20">[17]EVA!$D$58:$AD$58</definedName>
    <definedName name="__123Graph_Ccaja" hidden="1">#REF!</definedName>
    <definedName name="__123Graph_CCart_AnticAdic" localSheetId="20">[17]EVA!$F$97:$I$97</definedName>
    <definedName name="__123Graph_CCart_AnticAdic" hidden="1">#REF!</definedName>
    <definedName name="__123Graph_Dcaja" localSheetId="20">[17]EVA!$D$61:$AD$61</definedName>
    <definedName name="__123Graph_Dcaja" hidden="1">#REF!</definedName>
    <definedName name="__123Graph_DCart_AnticAdic" localSheetId="20">[17]EVA!$F$99:$I$99</definedName>
    <definedName name="__123Graph_DCart_AnticAdic" hidden="1">#REF!</definedName>
    <definedName name="__123Graph_ECart_AnticAdic" localSheetId="20">[17]EVA!$F$99:$I$99</definedName>
    <definedName name="__123Graph_ECart_AnticAdic" hidden="1">#REF!</definedName>
    <definedName name="__123Graph_LBL_ACart_AnticAdic" localSheetId="20">[17]EVA!$J$95:$K$95</definedName>
    <definedName name="__123Graph_LBL_ACart_AnticAdic" hidden="1">#REF!</definedName>
    <definedName name="__123Graph_LBL_Ccaja" localSheetId="20">[17]EVA!$D$58:$AD$58</definedName>
    <definedName name="__123Graph_LBL_Ccaja" hidden="1">#REF!</definedName>
    <definedName name="__123Graph_LBL_DCart_AnticAdic" localSheetId="20">[17]EVA!$F$98:$I$98</definedName>
    <definedName name="__123Graph_LBL_DCart_AnticAdic" hidden="1">#REF!</definedName>
    <definedName name="__123Graph_X" localSheetId="20">[17]G.G!#REF!</definedName>
    <definedName name="__123Graph_X" hidden="1">#REF!</definedName>
    <definedName name="__123Graph_Xcaja" localSheetId="20">[17]EVA!$D$6:$AD$6</definedName>
    <definedName name="__123Graph_Xcaja" hidden="1">#REF!</definedName>
    <definedName name="__123Graph_XMAIN" hidden="1">#REF!</definedName>
    <definedName name="__1Excel_BuiltIn_Print_Area_1_1_1">#REF!</definedName>
    <definedName name="__1Sin_nombre">#N/A</definedName>
    <definedName name="__2Excel_BuiltIn_Print_Titles_1_1_1_1" localSheetId="20">#REF!</definedName>
    <definedName name="__2Excel_BuiltIn_Print_Titles_1_1_1_1">#REF!</definedName>
    <definedName name="__a1" localSheetId="2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6400">#REF!</definedName>
    <definedName name="__A17000">#REF!</definedName>
    <definedName name="__A20000">#REF!</definedName>
    <definedName name="__a3" localSheetId="2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2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 localSheetId="23">[1]INV!$A$25:$D$28</definedName>
    <definedName name="__AFC1" localSheetId="24">[1]INV!$A$25:$D$28</definedName>
    <definedName name="__AFC1">#REF!</definedName>
    <definedName name="__AFC3" localSheetId="23">[1]INV!$F$25:$I$28</definedName>
    <definedName name="__AFC3" localSheetId="24">[1]INV!$F$25:$I$28</definedName>
    <definedName name="__AFC3">#REF!</definedName>
    <definedName name="__AFC5" localSheetId="23">[1]INV!$K$25:$N$28</definedName>
    <definedName name="__AFC5" localSheetId="24">[1]INV!$K$25:$N$28</definedName>
    <definedName name="__AFC5">#REF!</definedName>
    <definedName name="__aiu2" localSheetId="20">[18]AIU!$J$105</definedName>
    <definedName name="__aiu2">#REF!</definedName>
    <definedName name="__ane7" localSheetId="23">[10]!_xlbgnm.ane7</definedName>
    <definedName name="__ane7" localSheetId="24">[10]!_xlbgnm.ane7</definedName>
    <definedName name="__ane7">#REF!</definedName>
    <definedName name="__ane8" localSheetId="23">[10]!_xlbgnm.ane8</definedName>
    <definedName name="__ane8" localSheetId="24">[10]!_xlbgnm.ane8</definedName>
    <definedName name="__ane8">#REF!</definedName>
    <definedName name="__apu1">#REF!</definedName>
    <definedName name="__APU221">#N/A</definedName>
    <definedName name="__APU465">#N/A</definedName>
    <definedName name="__Atp2" localSheetId="23">[19]EMPRESA!$F$22</definedName>
    <definedName name="__Atp2" localSheetId="24">[19]EMPRESA!$F$22</definedName>
    <definedName name="__Atp2">#REF!</definedName>
    <definedName name="__AXX5">#REF!</definedName>
    <definedName name="__b2" localSheetId="2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3">[1]INV!$A$5:$D$8</definedName>
    <definedName name="__BGC1" localSheetId="24">[1]INV!$A$5:$D$8</definedName>
    <definedName name="__BGC1">#REF!</definedName>
    <definedName name="__BGC3" localSheetId="23">[1]INV!$F$5:$I$8</definedName>
    <definedName name="__BGC3" localSheetId="24">[1]INV!$F$5:$I$8</definedName>
    <definedName name="__BGC3">#REF!</definedName>
    <definedName name="__BGC5" localSheetId="23">[1]INV!$K$5:$N$8</definedName>
    <definedName name="__BGC5" localSheetId="24">[1]INV!$K$5:$N$8</definedName>
    <definedName name="__BGC5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 localSheetId="23">[1]INV!$A$19:$D$22</definedName>
    <definedName name="__CAC1" localSheetId="24">[1]INV!$A$19:$D$22</definedName>
    <definedName name="__CAC1">#REF!</definedName>
    <definedName name="__CAC3" localSheetId="23">[1]INV!$F$19:$I$22</definedName>
    <definedName name="__CAC3" localSheetId="24">[1]INV!$F$19:$I$22</definedName>
    <definedName name="__CAC3">#REF!</definedName>
    <definedName name="__CAC5" localSheetId="23">[1]INV!$K$19:$N$22</definedName>
    <definedName name="__CAC5" localSheetId="24">[1]INV!$K$19:$N$22</definedName>
    <definedName name="__CAC5">#REF!</definedName>
    <definedName name="__Cod1">#REF!</definedName>
    <definedName name="__COD9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1">#REF!</definedName>
    <definedName name="__DCI1" localSheetId="23">[7]Tablas!#REF!</definedName>
    <definedName name="__DCI1" localSheetId="24">[7]Tablas!#REF!</definedName>
    <definedName name="__DCI1">#REF!</definedName>
    <definedName name="__DDS1" localSheetId="23">[7]Tablas!#REF!</definedName>
    <definedName name="__DDS1" localSheetId="24">[7]Tablas!#REF!</definedName>
    <definedName name="__DDS1">#REF!</definedName>
    <definedName name="__DGO1" localSheetId="23">[7]Tablas!#REF!</definedName>
    <definedName name="__DGO1" localSheetId="24">[7]Tablas!#REF!</definedName>
    <definedName name="__DGO1">#REF!</definedName>
    <definedName name="__DGP1" localSheetId="23">[7]Tablas!#REF!</definedName>
    <definedName name="__DGP1" localSheetId="24">[7]Tablas!#REF!</definedName>
    <definedName name="__DGP1">#REF!</definedName>
    <definedName name="__DIJ1" localSheetId="23">[7]Tablas!#REF!</definedName>
    <definedName name="__DIJ1" localSheetId="24">[7]Tablas!#REF!</definedName>
    <definedName name="__DIJ1">#REF!</definedName>
    <definedName name="__DMD1">#REF!</definedName>
    <definedName name="__DPI1" localSheetId="23">[7]Tablas!#REF!</definedName>
    <definedName name="__DPI1" localSheetId="24">[7]Tablas!#REF!</definedName>
    <definedName name="__DPI1">#REF!</definedName>
    <definedName name="__DPY1" localSheetId="23">[7]Tablas!#REF!</definedName>
    <definedName name="__DPY1" localSheetId="24">[7]Tablas!#REF!</definedName>
    <definedName name="__DPY1">#REF!</definedName>
    <definedName name="__DRI1" localSheetId="23">[7]Tablas!#REF!</definedName>
    <definedName name="__DRI1" localSheetId="24">[7]Tablas!#REF!</definedName>
    <definedName name="__DRI1">#REF!</definedName>
    <definedName name="__DRL1" localSheetId="23">[7]Tablas!#REF!</definedName>
    <definedName name="__DRL1" localSheetId="24">[7]Tablas!#REF!</definedName>
    <definedName name="__DRL1">#REF!</definedName>
    <definedName name="__DSP1" localSheetId="23">[7]Tablas!#REF!</definedName>
    <definedName name="__DSP1" localSheetId="24">[7]Tablas!#REF!</definedName>
    <definedName name="__DSP1">#REF!</definedName>
    <definedName name="__ECP1" localSheetId="23">[7]Tablas!#REF!</definedName>
    <definedName name="__ECP1" localSheetId="24">[7]Tablas!#REF!</definedName>
    <definedName name="__ECP1">#REF!</definedName>
    <definedName name="__EMP10">#REF!</definedName>
    <definedName name="__EMP12">#REF!</definedName>
    <definedName name="__EMP3">#REF!</definedName>
    <definedName name="__EMP4">#REF!</definedName>
    <definedName name="__EMP6">#REF!</definedName>
    <definedName name="__EMP8">#REF!</definedName>
    <definedName name="__ESP1">#REF!</definedName>
    <definedName name="__ESP2">#REF!</definedName>
    <definedName name="__ESP3">#REF!</definedName>
    <definedName name="__ESP4">#REF!</definedName>
    <definedName name="__EST1" localSheetId="20">#REF!</definedName>
    <definedName name="__EST1">#REF!</definedName>
    <definedName name="__EST10" localSheetId="20">#REF!</definedName>
    <definedName name="__EST10">#REF!</definedName>
    <definedName name="__EST11" localSheetId="2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02">[15]datos!$Q$5:$Q$300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[15]datos!$R$5:$R$300</definedName>
    <definedName name="__EXC3">#REF!</definedName>
    <definedName name="__EXC4">#REF!</definedName>
    <definedName name="__exc40">[15]datos!$S$5:$S$300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23">'PRESUPUESTO OFICIAL (Entidad)'!ERR</definedName>
    <definedName name="__F" localSheetId="24">'PROPUESTA ECONOMICA(Proponente)'!ERR</definedName>
    <definedName name="__F">#N/A</definedName>
    <definedName name="__ff2005">#N/A</definedName>
    <definedName name="__FS01" localSheetId="23">'PRESUPUESTO OFICIAL (Entidad)'!ERR</definedName>
    <definedName name="__FS01" localSheetId="24">'PROPUESTA ECONOMICA(Proponente)'!ERR</definedName>
    <definedName name="__FS01">#N/A</definedName>
    <definedName name="__g2" localSheetId="2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 localSheetId="23">[7]Tablas!#REF!</definedName>
    <definedName name="__ICP1" localSheetId="24">[7]Tablas!#REF!</definedName>
    <definedName name="__ICP1">#REF!</definedName>
    <definedName name="__inf1">#N/A</definedName>
    <definedName name="__ipc1">#REF!</definedName>
    <definedName name="__ipc2">#REF!</definedName>
    <definedName name="__ipc3">#REF!</definedName>
    <definedName name="__ipc4">#REF!</definedName>
    <definedName name="__k3" localSheetId="2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23" hidden="1">[20]INST!#REF!</definedName>
    <definedName name="__key2" localSheetId="24" hidden="1">[20]INST!#REF!</definedName>
    <definedName name="__key2" hidden="1">#REF!</definedName>
    <definedName name="__key21" localSheetId="23" hidden="1">[3]INST!#REF!</definedName>
    <definedName name="__key21" localSheetId="24" hidden="1">[3]INST!#REF!</definedName>
    <definedName name="__key21" hidden="1">#REF!</definedName>
    <definedName name="__key3" hidden="1">#REF!</definedName>
    <definedName name="__key31" hidden="1">#REF!</definedName>
    <definedName name="__kjk6" localSheetId="2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2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T112">#REF!</definedName>
    <definedName name="__MAT121">#REF!</definedName>
    <definedName name="__MAT177">#REF!</definedName>
    <definedName name="__MAT180">#REF!</definedName>
    <definedName name="__MOR15">#REF!</definedName>
    <definedName name="__mun2" localSheetId="23">[21]PESOS!#REF!</definedName>
    <definedName name="__mun2" localSheetId="24">[21]PESOS!#REF!</definedName>
    <definedName name="__mun2">#REF!</definedName>
    <definedName name="__n3" localSheetId="2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 localSheetId="23">[7]Tablas!#REF!</definedName>
    <definedName name="__OCD1" localSheetId="24">[7]Tablas!#REF!</definedName>
    <definedName name="__OCD1">#REF!</definedName>
    <definedName name="__OCI1" localSheetId="23">[7]Tablas!#REF!</definedName>
    <definedName name="__OCI1" localSheetId="24">[7]Tablas!#REF!</definedName>
    <definedName name="__OCI1">#REF!</definedName>
    <definedName name="__ORO10" localSheetId="20">#REF!</definedName>
    <definedName name="__ORO10">#REF!</definedName>
    <definedName name="__ORO11" localSheetId="20">#REF!</definedName>
    <definedName name="__ORO11">#REF!</definedName>
    <definedName name="__ORO12" localSheetId="20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2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23">'[22]Paral. 1'!$E$1:$E$65536</definedName>
    <definedName name="__Pa1" localSheetId="24">'[22]Paral. 1'!$E$1:$E$65536</definedName>
    <definedName name="__Pa1">#REF!</definedName>
    <definedName name="__Pa2" localSheetId="23">'[22]Paral. 2'!$E$1:$E$65536</definedName>
    <definedName name="__Pa2" localSheetId="24">'[22]Paral. 2'!$E$1:$E$65536</definedName>
    <definedName name="__Pa2">#REF!</definedName>
    <definedName name="__Pa3" localSheetId="23">'[22]Paral. 3'!$E$1:$E$65536</definedName>
    <definedName name="__Pa3" localSheetId="24">'[22]Paral. 3'!$E$1:$E$65536</definedName>
    <definedName name="__Pa3">#REF!</definedName>
    <definedName name="__Pa4" localSheetId="23">[22]Paral.4!$E$1:$E$65536</definedName>
    <definedName name="__Pa4" localSheetId="24">[22]Paral.4!$E$1:$E$65536</definedName>
    <definedName name="__Pa4">#REF!</definedName>
    <definedName name="__PF4">#REF!</definedName>
    <definedName name="__PJ50">#REF!</definedName>
    <definedName name="__pj51">#REF!</definedName>
    <definedName name="__PMT5671" localSheetId="20">#REF!</definedName>
    <definedName name="__PMT5671">#REF!</definedName>
    <definedName name="__PMT5805" localSheetId="20">#REF!</definedName>
    <definedName name="__PMT5805">#REF!</definedName>
    <definedName name="__PMT5806" localSheetId="20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[23]PRECIOS!$A$1:$E$65536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X5">#REF!</definedName>
    <definedName name="__r" localSheetId="0">#REF!</definedName>
    <definedName name="__r" localSheetId="14">#REF!</definedName>
    <definedName name="__r" localSheetId="15">#REF!</definedName>
    <definedName name="__r" localSheetId="16">#REF!</definedName>
    <definedName name="__r" localSheetId="1">#REF!</definedName>
    <definedName name="__r" localSheetId="20">#REF!</definedName>
    <definedName name="__r" hidden="1">{"TAB1",#N/A,TRUE,"GENERAL";"TAB2",#N/A,TRUE,"GENERAL";"TAB3",#N/A,TRUE,"GENERAL";"TAB4",#N/A,TRUE,"GENERAL";"TAB5",#N/A,TRUE,"GENERAL"}</definedName>
    <definedName name="__r4r" localSheetId="20" hidden="1">{"via1",#N/A,TRUE,"general";"via2",#N/A,TRUE,"general";"via3",#N/A,TRUE,"general"}</definedName>
    <definedName name="__r4r" hidden="1">{"via1",#N/A,TRUE,"general";"via2",#N/A,TRUE,"general";"via3",#N/A,TRUE,"general"}</definedName>
    <definedName name="__rc">#N/A</definedName>
    <definedName name="__ref4">#REF!</definedName>
    <definedName name="__rtu6" localSheetId="2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23">[1]INV!$A$12:$D$15</definedName>
    <definedName name="__SBC1" localSheetId="24">[1]INV!$A$12:$D$15</definedName>
    <definedName name="__SBC1">#REF!</definedName>
    <definedName name="__SBC3" localSheetId="23">[1]INV!$F$12:$I$15</definedName>
    <definedName name="__SBC3" localSheetId="24">[1]INV!$F$12:$I$15</definedName>
    <definedName name="__SBC3">#REF!</definedName>
    <definedName name="__SBC5" localSheetId="23">[1]INV!$K$12:$N$15</definedName>
    <definedName name="__SBC5" localSheetId="24">[1]INV!$K$12:$N$15</definedName>
    <definedName name="__SBC5">#REF!</definedName>
    <definedName name="__t3" localSheetId="2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EE10">#REF!</definedName>
    <definedName name="__TEE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u4" localSheetId="2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 localSheetId="23">[7]Tablas!#REF!</definedName>
    <definedName name="__VEX1" localSheetId="24">[7]Tablas!#REF!</definedName>
    <definedName name="__VEX1">#REF!</definedName>
    <definedName name="__VFA1" localSheetId="23">[7]Tablas!#REF!</definedName>
    <definedName name="__VFA1" localSheetId="24">[7]Tablas!#REF!</definedName>
    <definedName name="__VFA1">#REF!</definedName>
    <definedName name="__vfv4" localSheetId="2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 localSheetId="23">[7]Tablas!#REF!</definedName>
    <definedName name="__VIT1" localSheetId="24">[7]Tablas!#REF!</definedName>
    <definedName name="__VIT1">#REF!</definedName>
    <definedName name="__Vol1" localSheetId="20">#REF!</definedName>
    <definedName name="__Vol1">#REF!</definedName>
    <definedName name="__VPD1">#REF!</definedName>
    <definedName name="__VPI1">#REF!</definedName>
    <definedName name="__VPR1" localSheetId="23">[7]Tablas!#REF!</definedName>
    <definedName name="__VPR1" localSheetId="24">[7]Tablas!#REF!</definedName>
    <definedName name="__VPR1">#REF!</definedName>
    <definedName name="__VPR2" localSheetId="23">[9]Tablas!#REF!</definedName>
    <definedName name="__VPR2" localSheetId="24">[9]Tablas!#REF!</definedName>
    <definedName name="__VPR2">#REF!</definedName>
    <definedName name="__VRA1">#REF!</definedName>
    <definedName name="__VRP1" localSheetId="23">[7]Tablas!#REF!</definedName>
    <definedName name="__VRP1" localSheetId="24">[7]Tablas!#REF!</definedName>
    <definedName name="__VRP1">#REF!</definedName>
    <definedName name="__VSM1" localSheetId="23">[7]Tablas!#REF!</definedName>
    <definedName name="__VSM1" localSheetId="24">[7]Tablas!#REF!</definedName>
    <definedName name="__VSM1">#REF!</definedName>
    <definedName name="__WEL124">#REF!</definedName>
    <definedName name="__x1" localSheetId="2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_AVERAGEIF">#N/A</definedName>
    <definedName name="__xlfn.BAHTTEXT" hidden="1">#NAME?</definedName>
    <definedName name="__xlnm.Print_Area_1">#N/A</definedName>
    <definedName name="__xlnm.Print_Area_2">#N/A</definedName>
    <definedName name="__xlnm.Print_Titles_1">#N/A</definedName>
    <definedName name="__XX5">#REF!</definedName>
    <definedName name="__y2" localSheetId="2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_123Graph_ACart_Utilidad" localSheetId="20">[17]EVA!$F$104:$I$104</definedName>
    <definedName name="_1__123Graph_ACart_Utilidad" hidden="1">#REF!</definedName>
    <definedName name="_1_25" localSheetId="23">[9]Tablas!#REF!</definedName>
    <definedName name="_1_25" localSheetId="24">[9]Tablas!#REF!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localSheetId="20">[17]G.G!#REF!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 localSheetId="20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#N/A</definedName>
    <definedName name="_2__123Graph_BCart_Utilidad" localSheetId="20">[17]EVA!$F$105:$I$105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__123Graph_CCart_Utilidad" localSheetId="20">[17]EVA!$F$106:$I$106</definedName>
    <definedName name="_3__123Graph_CCart_Utilidad" hidden="1">#REF!</definedName>
    <definedName name="_3ane_o10">#REF!</definedName>
    <definedName name="_4__123Graph_LBL_ACart_Utilidad" localSheetId="20">[17]EVA!$F$109:$I$109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__123Graph_LBL_BCart_Utilidad" localSheetId="20">[17]EVA!$F$110:$I$110</definedName>
    <definedName name="_5__123Graph_LBL_BCart_Utilidad" hidden="1">#REF!</definedName>
    <definedName name="_6">#REF!</definedName>
    <definedName name="_6__123Graph_LBL_CCart_Utilidad" localSheetId="20">[17]EVA!$F$111:$I$111</definedName>
    <definedName name="_6__123Graph_LBL_CCart_Utilidad" hidden="1">#REF!</definedName>
    <definedName name="_7__123Graph_XCart_Utilidad" localSheetId="20">[17]EVA!$F$103:$I$103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5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6400">#REF!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5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0" hidden="1">{#N/A,#N/A,TRUE,"INGENIERIA";#N/A,#N/A,TRUE,"COMPRAS";#N/A,#N/A,TRUE,"DIRECCION";#N/A,#N/A,TRUE,"RESUMEN"}</definedName>
    <definedName name="_AAS1" localSheetId="23" hidden="1">{#N/A,#N/A,TRUE,"INGENIERIA";#N/A,#N/A,TRUE,"COMPRAS";#N/A,#N/A,TRUE,"DIRECCION";#N/A,#N/A,TRUE,"RESUMEN"}</definedName>
    <definedName name="_AAS1" localSheetId="24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0" hidden="1">{#N/A,#N/A,TRUE,"1842CWN0"}</definedName>
    <definedName name="_ABC1" localSheetId="23" hidden="1">{#N/A,#N/A,TRUE,"1842CWN0"}</definedName>
    <definedName name="_ABC1" localSheetId="24" hidden="1">{#N/A,#N/A,TRUE,"1842CWN0"}</definedName>
    <definedName name="_ABC1" hidden="1">{#N/A,#N/A,TRUE,"1842CWN0"}</definedName>
    <definedName name="_abc2" localSheetId="20" hidden="1">{#N/A,#N/A,TRUE,"1842CWN0"}</definedName>
    <definedName name="_abc2" localSheetId="23" hidden="1">{#N/A,#N/A,TRUE,"1842CWN0"}</definedName>
    <definedName name="_abc2" localSheetId="24" hidden="1">{#N/A,#N/A,TRUE,"1842CWN0"}</definedName>
    <definedName name="_abc2" hidden="1">{#N/A,#N/A,TRUE,"1842CWN0"}</definedName>
    <definedName name="_AFC1" localSheetId="23">[1]INV!$A$25:$D$28</definedName>
    <definedName name="_AFC1" localSheetId="24">[1]INV!$A$25:$D$28</definedName>
    <definedName name="_AFC1">[24]INV!$A$25:$D$28</definedName>
    <definedName name="_AFC3" localSheetId="23">[1]INV!$F$25:$I$28</definedName>
    <definedName name="_AFC3" localSheetId="24">[1]INV!$F$25:$I$28</definedName>
    <definedName name="_AFC3">[24]INV!$F$25:$I$28</definedName>
    <definedName name="_AFC5" localSheetId="23">[1]INV!$K$25:$N$28</definedName>
    <definedName name="_AFC5" localSheetId="24">[1]INV!$K$25:$N$28</definedName>
    <definedName name="_AFC5">[24]INV!$K$25:$N$28</definedName>
    <definedName name="_aiu2" localSheetId="20">[18]AIU!$J$105</definedName>
    <definedName name="_aiu2">#REF!</definedName>
    <definedName name="_ALL4">#REF!</definedName>
    <definedName name="_ALM1">#REF!</definedName>
    <definedName name="_ANA1" localSheetId="20">#REF!</definedName>
    <definedName name="_ANA1">#REF!</definedName>
    <definedName name="_ANA2" localSheetId="20">#REF!</definedName>
    <definedName name="_ANA2">#REF!</definedName>
    <definedName name="_AND1">#REF!</definedName>
    <definedName name="_ane7" localSheetId="23">[10]!_xlbgnm.ane7</definedName>
    <definedName name="_ane7" localSheetId="24">[10]!_xlbgnm.ane7</definedName>
    <definedName name="_ane7">#REF!</definedName>
    <definedName name="_ane8" localSheetId="23">[10]!_xlbgnm.ane8</definedName>
    <definedName name="_ane8" localSheetId="24">[10]!_xlbgnm.ane8</definedName>
    <definedName name="_ane8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23">[25]!absc</definedName>
    <definedName name="_APU465" localSheetId="22">[17]!absc</definedName>
    <definedName name="_APU465" localSheetId="24">[25]!absc</definedName>
    <definedName name="_APU465">[17]!absc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PUURBANO" hidden="1">#REF!</definedName>
    <definedName name="_Atp2" localSheetId="23">[19]EMPRESA!$F$22</definedName>
    <definedName name="_Atp2" localSheetId="24">[19]EMPRESA!$F$22</definedName>
    <definedName name="_Atp2">#REF!</definedName>
    <definedName name="_AtRisk_SimSetting_AutomaticallyGenerateReports" localSheetId="0" hidden="1">FALSE()</definedName>
    <definedName name="_AtRisk_SimSetting_AutomaticallyGenerateReports" localSheetId="14" hidden="1">FALSE()</definedName>
    <definedName name="_AtRisk_SimSetting_AutomaticallyGenerateReports" localSheetId="15" hidden="1">FALSE()</definedName>
    <definedName name="_AtRisk_SimSetting_AutomaticallyGenerateReports" localSheetId="16" hidden="1">FALSE()</definedName>
    <definedName name="_AtRisk_SimSetting_AutomaticallyGenerateReports" localSheetId="1" hidden="1">FALSE()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localSheetId="0" hidden="1">TRUE()</definedName>
    <definedName name="_AtRisk_SimSetting_ConvergencePerformMeanTest" localSheetId="14" hidden="1">TRUE()</definedName>
    <definedName name="_AtRisk_SimSetting_ConvergencePerformMeanTest" localSheetId="15" hidden="1">TRUE()</definedName>
    <definedName name="_AtRisk_SimSetting_ConvergencePerformMeanTest" localSheetId="16" hidden="1">TRUE()</definedName>
    <definedName name="_AtRisk_SimSetting_ConvergencePerformMeanTest" localSheetId="1" hidden="1">TRUE()</definedName>
    <definedName name="_AtRisk_SimSetting_ConvergencePerformMeanTest" hidden="1">TRUE</definedName>
    <definedName name="_AtRisk_SimSetting_ConvergencePerformPercentileTest" localSheetId="0" hidden="1">FALSE()</definedName>
    <definedName name="_AtRisk_SimSetting_ConvergencePerformPercentileTest" localSheetId="14" hidden="1">FALSE()</definedName>
    <definedName name="_AtRisk_SimSetting_ConvergencePerformPercentileTest" localSheetId="15" hidden="1">FALSE()</definedName>
    <definedName name="_AtRisk_SimSetting_ConvergencePerformPercentileTest" localSheetId="16" hidden="1">FALSE()</definedName>
    <definedName name="_AtRisk_SimSetting_ConvergencePerformPercentileTest" localSheetId="1" hidden="1">FALSE()</definedName>
    <definedName name="_AtRisk_SimSetting_ConvergencePerformPercentileTest" hidden="1">FALSE</definedName>
    <definedName name="_AtRisk_SimSetting_ConvergencePerformStdDeviationTest" localSheetId="0" hidden="1">FALSE()</definedName>
    <definedName name="_AtRisk_SimSetting_ConvergencePerformStdDeviationTest" localSheetId="14" hidden="1">FALSE()</definedName>
    <definedName name="_AtRisk_SimSetting_ConvergencePerformStdDeviationTest" localSheetId="15" hidden="1">FALSE()</definedName>
    <definedName name="_AtRisk_SimSetting_ConvergencePerformStdDeviationTest" localSheetId="16" hidden="1">FALSE()</definedName>
    <definedName name="_AtRisk_SimSetting_ConvergencePerformStdDeviationTest" localSheetId="1" hidden="1">FALSE()</definedName>
    <definedName name="_AtRisk_SimSetting_ConvergencePerformStdDeviationTest" hidden="1">FALSE</definedName>
    <definedName name="_AtRisk_SimSetting_ConvergenceTestAllOutputs" localSheetId="0" hidden="1">TRUE()</definedName>
    <definedName name="_AtRisk_SimSetting_ConvergenceTestAllOutputs" localSheetId="14" hidden="1">TRUE()</definedName>
    <definedName name="_AtRisk_SimSetting_ConvergenceTestAllOutputs" localSheetId="15" hidden="1">TRUE()</definedName>
    <definedName name="_AtRisk_SimSetting_ConvergenceTestAllOutputs" localSheetId="16" hidden="1">TRUE()</definedName>
    <definedName name="_AtRisk_SimSetting_ConvergenceTestAllOutputs" localSheetId="1" hidden="1">TRUE()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localSheetId="0" hidden="1">TRUE()</definedName>
    <definedName name="_AtRisk_SimSetting_LiveUpdate" localSheetId="14" hidden="1">TRUE()</definedName>
    <definedName name="_AtRisk_SimSetting_LiveUpdate" localSheetId="15" hidden="1">TRUE()</definedName>
    <definedName name="_AtRisk_SimSetting_LiveUpdate" localSheetId="16" hidden="1">TRUE()</definedName>
    <definedName name="_AtRisk_SimSetting_LiveUpdate" localSheetId="1" hidden="1">TRUE()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localSheetId="0" hidden="1">TRUE()</definedName>
    <definedName name="_AtRisk_SimSetting_SmartSensitivityAnalysisEnabled" localSheetId="14" hidden="1">TRUE()</definedName>
    <definedName name="_AtRisk_SimSetting_SmartSensitivityAnalysisEnabled" localSheetId="15" hidden="1">TRUE()</definedName>
    <definedName name="_AtRisk_SimSetting_SmartSensitivityAnalysisEnabled" localSheetId="16" hidden="1">TRUE()</definedName>
    <definedName name="_AtRisk_SimSetting_SmartSensitivityAnalysisEnabled" localSheetId="1" hidden="1">TRUE()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XX5">#REF!</definedName>
    <definedName name="_b2" localSheetId="0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5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5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3">[1]INV!$A$5:$D$8</definedName>
    <definedName name="_BGC1" localSheetId="24">[1]INV!$A$5:$D$8</definedName>
    <definedName name="_BGC1">[24]INV!$A$5:$D$8</definedName>
    <definedName name="_BGC3" localSheetId="23">[1]INV!$F$5:$I$8</definedName>
    <definedName name="_BGC3" localSheetId="24">[1]INV!$F$5:$I$8</definedName>
    <definedName name="_BGC3">[24]INV!$F$5:$I$8</definedName>
    <definedName name="_BGC5" localSheetId="23">[1]INV!$K$5:$N$8</definedName>
    <definedName name="_BGC5" localSheetId="24">[1]INV!$K$5:$N$8</definedName>
    <definedName name="_BGC5">[24]INV!$K$5:$N$8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AC1" localSheetId="23">[1]INV!$A$19:$D$22</definedName>
    <definedName name="_CAC1" localSheetId="24">[1]INV!$A$19:$D$22</definedName>
    <definedName name="_CAC1">[24]INV!$A$19:$D$22</definedName>
    <definedName name="_CAC3" localSheetId="23">[1]INV!$F$19:$I$22</definedName>
    <definedName name="_CAC3" localSheetId="24">[1]INV!$F$19:$I$22</definedName>
    <definedName name="_CAC3">[24]INV!$F$19:$I$22</definedName>
    <definedName name="_CAC5" localSheetId="23">[1]INV!$K$19:$N$22</definedName>
    <definedName name="_CAC5" localSheetId="24">[1]INV!$K$19:$N$22</definedName>
    <definedName name="_CAC5">[24]INV!$K$19:$N$22</definedName>
    <definedName name="_CAL2">#REF!</definedName>
    <definedName name="_CAP1">#N/A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od1">#REF!</definedName>
    <definedName name="_COD906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mpa">#REF!</definedName>
    <definedName name="_cua1">#REF!</definedName>
    <definedName name="_D119807">#REF!</definedName>
    <definedName name="_dasd" hidden="1">#REF!</definedName>
    <definedName name="_DCI1" localSheetId="23">[7]Tablas!#REF!</definedName>
    <definedName name="_DCI1" localSheetId="24">[7]Tablas!#REF!</definedName>
    <definedName name="_DCI1">#REF!</definedName>
    <definedName name="_DDS1" localSheetId="23">[7]Tablas!#REF!</definedName>
    <definedName name="_DDS1" localSheetId="24">[7]Tablas!#REF!</definedName>
    <definedName name="_DDS1">#REF!</definedName>
    <definedName name="_DGO1" localSheetId="23">[7]Tablas!#REF!</definedName>
    <definedName name="_DGO1" localSheetId="24">[7]Tablas!#REF!</definedName>
    <definedName name="_DGO1">#REF!</definedName>
    <definedName name="_DGP1" localSheetId="23">[7]Tablas!#REF!</definedName>
    <definedName name="_DGP1" localSheetId="24">[7]Tablas!#REF!</definedName>
    <definedName name="_DGP1">#REF!</definedName>
    <definedName name="_DIJ1" localSheetId="23">[7]Tablas!#REF!</definedName>
    <definedName name="_DIJ1" localSheetId="24">[7]Tablas!#REF!</definedName>
    <definedName name="_DIJ1">#REF!</definedName>
    <definedName name="_Dist_Bin" hidden="1">[26]MPC3I4!$A$2040:$DD$3161</definedName>
    <definedName name="_Dist_Values" hidden="1">[26]MPC3I4!$2552:$3906</definedName>
    <definedName name="_DMD1">#REF!</definedName>
    <definedName name="_DPI1" localSheetId="23">[7]Tablas!#REF!</definedName>
    <definedName name="_DPI1" localSheetId="24">[7]Tablas!#REF!</definedName>
    <definedName name="_DPI1">#REF!</definedName>
    <definedName name="_DPY1" localSheetId="23">[7]Tablas!#REF!</definedName>
    <definedName name="_DPY1" localSheetId="24">[7]Tablas!#REF!</definedName>
    <definedName name="_DPY1">#REF!</definedName>
    <definedName name="_DRI1" localSheetId="23">[7]Tablas!#REF!</definedName>
    <definedName name="_DRI1" localSheetId="24">[7]Tablas!#REF!</definedName>
    <definedName name="_DRI1">#REF!</definedName>
    <definedName name="_DRL1" localSheetId="23">[7]Tablas!#REF!</definedName>
    <definedName name="_DRL1" localSheetId="24">[7]Tablas!#REF!</definedName>
    <definedName name="_DRL1">#REF!</definedName>
    <definedName name="_DSP1" localSheetId="23">[7]Tablas!#REF!</definedName>
    <definedName name="_DSP1" localSheetId="24">[7]Tablas!#REF!</definedName>
    <definedName name="_DSP1">#REF!</definedName>
    <definedName name="_ECP1" localSheetId="23">[7]Tablas!#REF!</definedName>
    <definedName name="_ECP1" localSheetId="24">[7]Tablas!#REF!</definedName>
    <definedName name="_ECP1">#REF!</definedName>
    <definedName name="_EMC2">#REF!</definedName>
    <definedName name="_EMC4">#REF!</definedName>
    <definedName name="_EMP10">#REF!</definedName>
    <definedName name="_EMP12">#REF!</definedName>
    <definedName name="_EMP3">#REF!</definedName>
    <definedName name="_EMP4">#REF!</definedName>
    <definedName name="_EMP6">#REF!</definedName>
    <definedName name="_EMP8">#REF!</definedName>
    <definedName name="_EQM47">#REF!</definedName>
    <definedName name="_ESP1">#REF!</definedName>
    <definedName name="_ESP2">#REF!</definedName>
    <definedName name="_ESP3">#REF!</definedName>
    <definedName name="_ESP4">#REF!</definedName>
    <definedName name="_EST1" localSheetId="2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2">[15]datos!$Q$5:$Q$300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[15]datos!$R$5:$R$300</definedName>
    <definedName name="_EXC3">#REF!</definedName>
    <definedName name="_EXC4">#REF!</definedName>
    <definedName name="_exc40">[15]datos!$S$5:$S$300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3">'PRESUPUESTO OFICIAL (Entidad)'!ERR</definedName>
    <definedName name="_F" localSheetId="24">'PROPUESTA ECONOMICA(Proponente)'!ERR</definedName>
    <definedName name="_F">#N/A</definedName>
    <definedName name="_F10">#REF!</definedName>
    <definedName name="_FC">#REF!</definedName>
    <definedName name="_ff2005">#N/A</definedName>
    <definedName name="_Fill" hidden="1">#REF!</definedName>
    <definedName name="_xlnm._FilterDatabase" localSheetId="20" hidden="1">#REF!</definedName>
    <definedName name="_xlnm._FilterDatabase" localSheetId="23" hidden="1">'PRESUPUESTO OFICIAL (Entidad)'!$I$12:$I$36</definedName>
    <definedName name="_xlnm._FilterDatabase" localSheetId="24" hidden="1">'PROPUESTA ECONOMICA(Proponente)'!$I$12:$I$36</definedName>
    <definedName name="_xlnm._FilterDatabase" hidden="1">#REF!</definedName>
    <definedName name="_FS01" localSheetId="23">'PRESUPUESTO OFICIAL (Entidad)'!ERR</definedName>
    <definedName name="_FS01" localSheetId="24">'PROPUESTA ECONOMICA(Proponente)'!ERR</definedName>
    <definedName name="_FS01">#REF!</definedName>
    <definedName name="_g2" localSheetId="0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5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5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ALAN">#REF!</definedName>
    <definedName name="_GEO1600">#REF!</definedName>
    <definedName name="_GoBack">'PROPUESTA ECONOMICA(Proponente)'!$F$1</definedName>
    <definedName name="_GR1" localSheetId="0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5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5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5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0" hidden="1">{#N/A,#N/A,TRUE,"1842CWN0"}</definedName>
    <definedName name="_hhg1" localSheetId="23" hidden="1">{#N/A,#N/A,TRUE,"1842CWN0"}</definedName>
    <definedName name="_hhg1" localSheetId="24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5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5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5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23">[7]Tablas!#REF!</definedName>
    <definedName name="_ICP1" localSheetId="24">[7]Tablas!#REF!</definedName>
    <definedName name="_ICP1">#REF!</definedName>
    <definedName name="_IMP1">#REF!</definedName>
    <definedName name="_INF1" localSheetId="20">'[27]Diseño Chequeo LETRAS qmh Per'!#REF!</definedName>
    <definedName name="_INF1">#REF!</definedName>
    <definedName name="_INF2">'[27]Diseño Chequeo LETRAS qmh Per'!#REF!</definedName>
    <definedName name="_INF21">'[28]Diseño Chequeo LETRAS qmh Per'!#REF!</definedName>
    <definedName name="_INF3">'[27]Diseño Chequeo LETRAS qmh Per'!#REF!</definedName>
    <definedName name="_ipc1">#REF!</definedName>
    <definedName name="_ipc2">#REF!</definedName>
    <definedName name="_IPC2002" localSheetId="20">#REF!</definedName>
    <definedName name="_IPC2002">#REF!</definedName>
    <definedName name="_ipc3">#REF!</definedName>
    <definedName name="_ipc4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5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5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5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0" hidden="1">#REF!</definedName>
    <definedName name="_Key1" hidden="1">#REF!</definedName>
    <definedName name="_Key11" localSheetId="20" hidden="1">#REF!</definedName>
    <definedName name="_Key11" localSheetId="23" hidden="1">[29]INST!#REF!</definedName>
    <definedName name="_Key11" localSheetId="24" hidden="1">[29]INST!#REF!</definedName>
    <definedName name="_Key11" hidden="1">#REF!</definedName>
    <definedName name="_Key2" localSheetId="20" hidden="1">#REF!</definedName>
    <definedName name="_Key2" hidden="1">#REF!</definedName>
    <definedName name="_Key21" localSheetId="20" hidden="1">#REF!</definedName>
    <definedName name="_Key21" hidden="1">#REF!</definedName>
    <definedName name="_key3" localSheetId="20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5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5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5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5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12">#REF!</definedName>
    <definedName name="_MAT121">#REF!</definedName>
    <definedName name="_MAT177">#REF!</definedName>
    <definedName name="_MAT180">#REF!</definedName>
    <definedName name="_MF1">#REF!</definedName>
    <definedName name="_MF13">#REF!</definedName>
    <definedName name="_MO10">#REF!</definedName>
    <definedName name="_MO11">#REF!</definedName>
    <definedName name="_MOD1">#REF!</definedName>
    <definedName name="_MOR15">#REF!</definedName>
    <definedName name="_mun2" localSheetId="23">[21]PESOS!#REF!</definedName>
    <definedName name="_mun2" localSheetId="24">[21]PESOS!#REF!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5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5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5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hidden="1">{"via1",#N/A,TRUE,"general";"via2",#N/A,TRUE,"general";"via3",#N/A,TRUE,"general"}</definedName>
    <definedName name="_ñ">#REF!</definedName>
    <definedName name="_o4" localSheetId="0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5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23">[7]Tablas!#REF!</definedName>
    <definedName name="_OCD1" localSheetId="24">[7]Tablas!#REF!</definedName>
    <definedName name="_OCD1">#REF!</definedName>
    <definedName name="_OCI1" localSheetId="23">[7]Tablas!#REF!</definedName>
    <definedName name="_OCI1" localSheetId="24">[7]Tablas!#REF!</definedName>
    <definedName name="_OCI1">#REF!</definedName>
    <definedName name="_Order1" localSheetId="23" hidden="1">0</definedName>
    <definedName name="_Order1" localSheetId="24" hidden="1">0</definedName>
    <definedName name="_Order1" hidden="1">255</definedName>
    <definedName name="_Order2" hidden="1">255</definedName>
    <definedName name="_ORO10" localSheetId="20">#REF!</definedName>
    <definedName name="_ORO10">#REF!</definedName>
    <definedName name="_ORO11" localSheetId="2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5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3">'[22]Paral. 1'!$E$1:$E$65536</definedName>
    <definedName name="_Pa1" localSheetId="24">'[22]Paral. 1'!$E$1:$E$65536</definedName>
    <definedName name="_Pa1">#REF!</definedName>
    <definedName name="_Pa2" localSheetId="23">'[22]Paral. 2'!$E$1:$E$65536</definedName>
    <definedName name="_Pa2" localSheetId="24">'[22]Paral. 2'!$E$1:$E$65536</definedName>
    <definedName name="_Pa2">#REF!</definedName>
    <definedName name="_Pa3" localSheetId="23">'[22]Paral. 3'!$E$1:$E$65536</definedName>
    <definedName name="_Pa3" localSheetId="24">'[22]Paral. 3'!$E$1:$E$65536</definedName>
    <definedName name="_Pa3">#REF!</definedName>
    <definedName name="_Pa4" localSheetId="23">[22]Paral.4!$E$1:$E$65536</definedName>
    <definedName name="_Pa4" localSheetId="24">[22]Paral.4!$E$1:$E$65536</definedName>
    <definedName name="_Pa4">#REF!</definedName>
    <definedName name="_Parse_Out" localSheetId="20" hidden="1">#REF!</definedName>
    <definedName name="_Parse_Out" localSheetId="23" hidden="1">'[30]7422CW00'!#REF!</definedName>
    <definedName name="_Parse_Out" localSheetId="24" hidden="1">'[30]7422CW00'!#REF!</definedName>
    <definedName name="_Parse_Out" hidden="1">#REF!</definedName>
    <definedName name="_PF4">#REF!</definedName>
    <definedName name="_PJ50" localSheetId="20">#REF!</definedName>
    <definedName name="_PJ50">#REF!</definedName>
    <definedName name="_pj51">#REF!</definedName>
    <definedName name="_PMT5671" localSheetId="20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'[31]PRECIO-MATERIALES'!$A$1:$E$65536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ESTACIONES">#REF!</definedName>
    <definedName name="_PTO97">#REF!</definedName>
    <definedName name="_PW2">#REF!</definedName>
    <definedName name="_PX5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15" hidden="1">{"TAB1",#N/A,TRUE,"GENERAL";"TAB2",#N/A,TRUE,"GENERAL";"TAB3",#N/A,TRUE,"GENERAL";"TAB4",#N/A,TRUE,"GENERAL";"TAB5",#N/A,TRUE,"GENERAL"}</definedName>
    <definedName name="_r" localSheetId="16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localSheetId="20">#REF!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1_">#REF!</definedName>
    <definedName name="_r4r" localSheetId="0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5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hidden="1">{"via1",#N/A,TRUE,"general";"via2",#N/A,TRUE,"general";"via3",#N/A,TRUE,"general"}</definedName>
    <definedName name="_rc">#N/A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C1">"Rectángulo 31"</definedName>
    <definedName name="_REF37">#REF!</definedName>
    <definedName name="_ref4">#REF!</definedName>
    <definedName name="_REF60">#REF!</definedName>
    <definedName name="_Regression_Out" hidden="1">#N/A</definedName>
    <definedName name="_Regression_X" hidden="1">#N/A</definedName>
    <definedName name="_Regression_Y" hidden="1">#N/A</definedName>
    <definedName name="_RET1" localSheetId="23">'[30]7422CW00'!#REF!</definedName>
    <definedName name="_RET1" localSheetId="24">'[30]7422CW00'!#REF!</definedName>
    <definedName name="_RET1">#REF!</definedName>
    <definedName name="_RET2" localSheetId="23">'[30]7422CW00'!#REF!</definedName>
    <definedName name="_RET2" localSheetId="24">'[30]7422CW00'!#REF!</definedName>
    <definedName name="_RET2">#REF!</definedName>
    <definedName name="_RET3" localSheetId="23">'[30]7422CW00'!#REF!</definedName>
    <definedName name="_RET3" localSheetId="24">'[30]7422CW00'!#REF!</definedName>
    <definedName name="_RET3">#REF!</definedName>
    <definedName name="_RET4" localSheetId="23">'[30]7422CW00'!#REF!</definedName>
    <definedName name="_RET4" localSheetId="24">'[30]7422CW00'!#REF!</definedName>
    <definedName name="_RET4">#REF!</definedName>
    <definedName name="_RET5" localSheetId="23">'[30]7422CW00'!#REF!</definedName>
    <definedName name="_RET5" localSheetId="24">'[30]7422CW00'!#REF!</definedName>
    <definedName name="_RET5">#REF!</definedName>
    <definedName name="_RET6" localSheetId="23">'[30]7422CW00'!#REF!</definedName>
    <definedName name="_RET6" localSheetId="24">'[30]7422CW00'!#REF!</definedName>
    <definedName name="_RET6">#REF!</definedName>
    <definedName name="_rtu6" localSheetId="0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5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5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5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 localSheetId="23">[1]INV!$A$12:$D$15</definedName>
    <definedName name="_SBC1" localSheetId="24">[1]INV!$A$12:$D$15</definedName>
    <definedName name="_SBC1">[24]INV!$A$12:$D$15</definedName>
    <definedName name="_SBC3" localSheetId="23">[1]INV!$F$12:$I$15</definedName>
    <definedName name="_SBC3" localSheetId="24">[1]INV!$F$12:$I$15</definedName>
    <definedName name="_SBC3">[24]INV!$F$12:$I$15</definedName>
    <definedName name="_SBC5" localSheetId="23">[1]INV!$K$12:$N$15</definedName>
    <definedName name="_SBC5" localSheetId="24">[1]INV!$K$12:$N$15</definedName>
    <definedName name="_SBC5">[24]INV!$K$12:$N$15</definedName>
    <definedName name="_Sort" localSheetId="20" hidden="1">#REF!</definedName>
    <definedName name="_Sort" hidden="1">#REF!</definedName>
    <definedName name="_srn001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 localSheetId="0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5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5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5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5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5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5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 localSheetId="20">#REF!</definedName>
    <definedName name="_tab1">#REF!</definedName>
    <definedName name="_tab2" localSheetId="20">#REF!</definedName>
    <definedName name="_tab2">#REF!</definedName>
    <definedName name="_tab3" localSheetId="20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>#N/A</definedName>
    <definedName name="_tc3">#REF!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0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u4" localSheetId="0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5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5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23" hidden="1">[3]INST!#REF!</definedName>
    <definedName name="_unj1" localSheetId="24" hidden="1">[3]INST!#REF!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5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localSheetId="0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5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5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21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 localSheetId="23">[7]Tablas!#REF!</definedName>
    <definedName name="_VEX1" localSheetId="24">[7]Tablas!#REF!</definedName>
    <definedName name="_VEX1">#REF!</definedName>
    <definedName name="_VFA1" localSheetId="23">[7]Tablas!#REF!</definedName>
    <definedName name="_VFA1" localSheetId="24">[7]Tablas!#REF!</definedName>
    <definedName name="_VFA1">#REF!</definedName>
    <definedName name="_vfv4" localSheetId="0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5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23">[7]Tablas!#REF!</definedName>
    <definedName name="_VIT1" localSheetId="24">[7]Tablas!#REF!</definedName>
    <definedName name="_VIT1">#REF!</definedName>
    <definedName name="_Vol1" localSheetId="20">#REF!</definedName>
    <definedName name="_Vol1">#REF!</definedName>
    <definedName name="_VPD1">#REF!</definedName>
    <definedName name="_VPI1">#REF!</definedName>
    <definedName name="_VPR1" localSheetId="23">[7]Tablas!#REF!</definedName>
    <definedName name="_VPR1" localSheetId="24">[7]Tablas!#REF!</definedName>
    <definedName name="_VPR1">#REF!</definedName>
    <definedName name="_VPR2" localSheetId="23">[9]Tablas!#REF!</definedName>
    <definedName name="_VPR2" localSheetId="24">[9]Tablas!#REF!</definedName>
    <definedName name="_VPR2">#REF!</definedName>
    <definedName name="_VRA1">#REF!</definedName>
    <definedName name="_VRP1" localSheetId="23">[7]Tablas!#REF!</definedName>
    <definedName name="_VRP1" localSheetId="24">[7]Tablas!#REF!</definedName>
    <definedName name="_VRP1">#REF!</definedName>
    <definedName name="_VSM1" localSheetId="23">[7]Tablas!#REF!</definedName>
    <definedName name="_VSM1" localSheetId="24">[7]Tablas!#REF!</definedName>
    <definedName name="_VSM1">#REF!</definedName>
    <definedName name="_WEL124">#REF!</definedName>
    <definedName name="_x1" localSheetId="0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5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5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5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X5">#REF!</definedName>
    <definedName name="_xz2">#REF!</definedName>
    <definedName name="_y2" localSheetId="0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5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5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#REF!</definedName>
    <definedName name="_z1" localSheetId="0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5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5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 localSheetId="23">#REF!</definedName>
    <definedName name="\0" localSheetId="24">#REF!</definedName>
    <definedName name="\0">'[32]CRA.MODI'!#REF!</definedName>
    <definedName name="\00">#REF!</definedName>
    <definedName name="\a" localSheetId="20">#REF!</definedName>
    <definedName name="\a">#REF!</definedName>
    <definedName name="\AA" localSheetId="23">[33]LIQUIDACION!#REF!</definedName>
    <definedName name="\AA" localSheetId="24">[33]LIQUIDACION!#REF!</definedName>
    <definedName name="\AA">#REF!</definedName>
    <definedName name="\b" localSheetId="20">#REF!</definedName>
    <definedName name="\b" localSheetId="23">[34]STRSUMM0!#REF!</definedName>
    <definedName name="\b" localSheetId="24">[34]STRSUMM0!#REF!</definedName>
    <definedName name="\b">#REF!</definedName>
    <definedName name="\bb" localSheetId="23">[34]STRSUMM0!#REF!</definedName>
    <definedName name="\bb" localSheetId="24">[34]STRSUMM0!#REF!</definedName>
    <definedName name="\bb">#REF!</definedName>
    <definedName name="\c">#REF!</definedName>
    <definedName name="\e">#REF!</definedName>
    <definedName name="\EE">#REF!</definedName>
    <definedName name="\eliminar" localSheetId="20">#REF!</definedName>
    <definedName name="\eliminar">#REF!</definedName>
    <definedName name="\eliminar1">#REF!</definedName>
    <definedName name="\f" localSheetId="20">#REF!</definedName>
    <definedName name="\f">#REF!</definedName>
    <definedName name="\G">#REF!</definedName>
    <definedName name="\i">#REF!</definedName>
    <definedName name="\k" localSheetId="23">'[30]7422CW00'!#REF!</definedName>
    <definedName name="\k" localSheetId="24">'[30]7422CW00'!#REF!</definedName>
    <definedName name="\k">#REF!</definedName>
    <definedName name="\l" localSheetId="23">[35]STRSUMM0!#REF!</definedName>
    <definedName name="\l" localSheetId="24">[35]STRSUMM0!#REF!</definedName>
    <definedName name="\l">#REF!</definedName>
    <definedName name="\m">#REF!</definedName>
    <definedName name="\ñ" localSheetId="23">'[36]7422CW00'!#REF!</definedName>
    <definedName name="\ñ" localSheetId="24">'[36]7422CW00'!#REF!</definedName>
    <definedName name="\ñ">#REF!</definedName>
    <definedName name="\o">#REF!</definedName>
    <definedName name="\P">#REF!</definedName>
    <definedName name="\q" localSheetId="20">#REF!</definedName>
    <definedName name="\q">#REF!</definedName>
    <definedName name="\r">#REF!</definedName>
    <definedName name="\s">#REF!</definedName>
    <definedName name="\sa">#REF!</definedName>
    <definedName name="\t">#REF!</definedName>
    <definedName name="\V">#REF!</definedName>
    <definedName name="\w">#N/A</definedName>
    <definedName name="\X" localSheetId="23">'PRESUPUESTO OFICIAL (Entidad)'!ERR</definedName>
    <definedName name="\X" localSheetId="24">'PROPUESTA ECONOMICA(Proponente)'!ERR</definedName>
    <definedName name="\x">#REF!</definedName>
    <definedName name="\y">#N/A</definedName>
    <definedName name="\Z" localSheetId="23">'PRESUPUESTO OFICIAL (Entidad)'!ERR</definedName>
    <definedName name="\Z" localSheetId="24">'PROPUESTA ECONOMICA(Proponente)'!ERR</definedName>
    <definedName name="\z">#REF!</definedName>
    <definedName name="A" localSheetId="20">'[37]Diseño Chequeo LETRAS qmh Per'!#REF!</definedName>
    <definedName name="a" localSheetId="23">'[38]DUB-823'!#REF!</definedName>
    <definedName name="a" localSheetId="24">'[38]DUB-823'!#REF!</definedName>
    <definedName name="a">#REF!</definedName>
    <definedName name="A_1">#REF!</definedName>
    <definedName name="A_impresión_IM" localSheetId="20">#REF!</definedName>
    <definedName name="A_impresión_IM">#REF!</definedName>
    <definedName name="A_impresión_IM_2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0">#N/A</definedName>
    <definedName name="A18A200" localSheetId="23">[39]ESPEC!#REF!</definedName>
    <definedName name="A18A200" localSheetId="24">[39]ESPEC!#REF!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5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0">#REF!</definedName>
    <definedName name="aa" localSheetId="23">'PRESUPUESTO OFICIAL (Entidad)'!ERR</definedName>
    <definedName name="aa" localSheetId="24">'PROPUESTA ECONOMICA(Proponente)'!ERR</definedName>
    <definedName name="AA">#REF!</definedName>
    <definedName name="AA.CONV1">#REF!</definedName>
    <definedName name="aaa" localSheetId="20">#REF!</definedName>
    <definedName name="AAA" localSheetId="23">'PRESUPUESTO OFICIAL (Entidad)'!ERR</definedName>
    <definedName name="AAA" localSheetId="24">'PROPUESTA ECONOMICA(Proponente)'!ERR</definedName>
    <definedName name="AAA">#REF!</definedName>
    <definedName name="aaaa">#REF!</definedName>
    <definedName name="AAAAA">#REF!</definedName>
    <definedName name="aaaaaa" localSheetId="23">[40]otros!$C$5</definedName>
    <definedName name="aaaaaa" localSheetId="24">[40]otros!$C$5</definedName>
    <definedName name="aaaaaa">#REF!</definedName>
    <definedName name="AAAAAAA" localSheetId="20">#REF!</definedName>
    <definedName name="AAAAAAA">#REF!</definedName>
    <definedName name="AAAAAAAAAA">#REF!</definedName>
    <definedName name="AAAAAAAAAAAAA">#REF!</definedName>
    <definedName name="AAAAAAAAAAAAAAAAAAAA">#REF!</definedName>
    <definedName name="AAAAAAAAAAAAAAAAAAFFFFFFFFFFFFFFF">#N/A</definedName>
    <definedName name="aaaaaaz">#REF!</definedName>
    <definedName name="aaaaas" localSheetId="0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5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hidden="1">#REF!</definedName>
    <definedName name="AAC" localSheetId="23">[1]AASHTO!$A$14:$F$17</definedName>
    <definedName name="AAC" localSheetId="24">[1]AASHTO!$A$14:$F$17</definedName>
    <definedName name="AAC">[24]AASHTO!$A$14:$F$17</definedName>
    <definedName name="AADOQUINVEH" localSheetId="20">#REF!</definedName>
    <definedName name="AADOQUINVEH">#REF!</definedName>
    <definedName name="AANDENES" localSheetId="20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5" hidden="1">{"TAB1",#N/A,TRUE,"GENERAL";"TAB2",#N/A,TRUE,"GENERAL";"TAB3",#N/A,TRUE,"GENERAL";"TAB4",#N/A,TRUE,"GENERAL";"TAB5",#N/A,TRUE,"GENERAL"}</definedName>
    <definedName name="aas" localSheetId="16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>#REF!</definedName>
    <definedName name="ab" localSheetId="20">#REF!</definedName>
    <definedName name="ab">#REF!</definedName>
    <definedName name="aba_1">#REF!</definedName>
    <definedName name="aba_2">#REF!</definedName>
    <definedName name="abbb" hidden="1">#REF!</definedName>
    <definedName name="abc" localSheetId="20">#REF!</definedName>
    <definedName name="ABC">#REF!</definedName>
    <definedName name="ABCD" hidden="1">#REF!</definedName>
    <definedName name="ABCDE" hidden="1">#REF!</definedName>
    <definedName name="ABCDEF" hidden="1">#REF!</definedName>
    <definedName name="ABCDEFG">#REF!</definedName>
    <definedName name="ABG" localSheetId="23">[1]AASHTO!$A$2:$F$5</definedName>
    <definedName name="ABG" localSheetId="24">[1]AASHTO!$A$2:$F$5</definedName>
    <definedName name="ABG">[24]AASHTO!$A$2:$F$5</definedName>
    <definedName name="ABNA">#N/A</definedName>
    <definedName name="ABR" localSheetId="20">#REF!</definedName>
    <definedName name="ABR">#REF!</definedName>
    <definedName name="absc">#REF!</definedName>
    <definedName name="absc1" localSheetId="23">[41]!absc</definedName>
    <definedName name="absc1" localSheetId="24">[41]!absc</definedName>
    <definedName name="absc1">#REF!</definedName>
    <definedName name="ac" localSheetId="23">#REF!</definedName>
    <definedName name="ac" localSheetId="24">#REF!</definedName>
    <definedName name="AC" hidden="1">{#N/A,#N/A,TRUE,"INGENIERIA";#N/A,#N/A,TRUE,"COMPRAS";#N/A,#N/A,TRUE,"DIRECCION";#N/A,#N/A,TRUE,"RESUMEN"}</definedName>
    <definedName name="ACALZADA" localSheetId="20">#REF!</definedName>
    <definedName name="ACALZADA">#REF!</definedName>
    <definedName name="ACCE2">#REF!</definedName>
    <definedName name="ACCE4">#REF!</definedName>
    <definedName name="ACCE6">#REF!</definedName>
    <definedName name="Accesorios_de_1_2">#REF!</definedName>
    <definedName name="Accesorios_de_3_4">#REF!</definedName>
    <definedName name="AccessDatabase" localSheetId="23" hidden="1">"C:\C-314\VOLUMENES\volfin4.mdb"</definedName>
    <definedName name="AccessDatabase" localSheetId="24" hidden="1">"C:\C-314\VOLUMENES\volfin4.mdb"</definedName>
    <definedName name="AccessDatabase" hidden="1">"A:\SAIN.mdb"</definedName>
    <definedName name="Acefy4200">#REF!</definedName>
    <definedName name="ACELERANTE_SIKA">#REF!</definedName>
    <definedName name="Acero" localSheetId="20">#REF!</definedName>
    <definedName name="Acero">#REF!</definedName>
    <definedName name="Acero_Angulo_1_4____2____6mts">[42]Productos!$D$157</definedName>
    <definedName name="Acero_Angulo_1_4____2·1_2____6mts">[42]Productos!$D$158</definedName>
    <definedName name="Acero_Brida_slip_on__2__C_150">[42]Productos!$G$58</definedName>
    <definedName name="Acero_Brida_slip_on__3__C_150">[42]Productos!$G$60</definedName>
    <definedName name="Acero_Brida_slip_on__4__C_150">[42]Productos!$G$61</definedName>
    <definedName name="Acero_Brida_slip_on__6__C_150">[42]Productos!$G$62</definedName>
    <definedName name="Acero_Brida_slip_on__8__C_150">[42]Productos!$G$63</definedName>
    <definedName name="Acero_Canal_U___3____6mts">[42]Productos!$E$159</definedName>
    <definedName name="Acero_Canal_U___4____6mts">[42]Productos!$E$160</definedName>
    <definedName name="Acero_Canal_U___6____6mts">[42]Productos!$E$161</definedName>
    <definedName name="Acero_corrugado" localSheetId="20">#REF!</definedName>
    <definedName name="Acero_corrugado">#REF!</definedName>
    <definedName name="ACERO_DE_REFUERZO_60000">#REF!</definedName>
    <definedName name="Acero_de_Refuerzo_Figurado_de_60.000_P.S.I.">#REF!</definedName>
    <definedName name="ACERO_DE_REFUERZO1_2___Fy__60000_psi">#REF!</definedName>
    <definedName name="Acero_Platina_1_4_x__50x__50">[42]Productos!$B$229</definedName>
    <definedName name="Acero_Platina_1_8_x_101.6_x_558.8">[42]Productos!$B$232</definedName>
    <definedName name="Acero_Platina_1_8_x_300x_300">[42]Productos!$B$230</definedName>
    <definedName name="Acero_Platina_1_8_x_400x_400">[42]Productos!$B$231</definedName>
    <definedName name="Acero_Platina_1_8_x_750x_500">[42]Productos!$B$233</definedName>
    <definedName name="Acero_Platina_1_8_x1750x_750">[42]Productos!$B$234</definedName>
    <definedName name="Acero_Tubo_cuadrado_C18__1__x_6mts">[42]Productos!$E$55</definedName>
    <definedName name="Acero_Tubo_SCH_40_CC__2___metro">[42]Productos!$B$58</definedName>
    <definedName name="Acero_Tubo_SCH_40_CC__3___metro">[42]Productos!$B$60</definedName>
    <definedName name="Acero_Tubo_SCH_40_CC__4___metro">[42]Productos!$B$61</definedName>
    <definedName name="Acero_Tubo_SCH_40_CC__6___metro">[42]Productos!$B$62</definedName>
    <definedName name="Acero_Tubo_SCH_40_CC__8___metro">[42]Productos!$B$63</definedName>
    <definedName name="Acero_Unión_300psi_1">[42]Productos!$J$55</definedName>
    <definedName name="ACERO40">#REF!</definedName>
    <definedName name="ACERO60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ndicionamientopozo">#REF!</definedName>
    <definedName name="Acopla_sanitario_grival">#REF!</definedName>
    <definedName name="acpm">5000</definedName>
    <definedName name="ACT" localSheetId="23">#REF!</definedName>
    <definedName name="ACT" localSheetId="24">#REF!</definedName>
    <definedName name="ACT">#N/A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2">#REF!</definedName>
    <definedName name="ACTAPARCIAL">#REF!</definedName>
    <definedName name="Actividades">#REF!</definedName>
    <definedName name="actual">#REF!</definedName>
    <definedName name="ACTV">#REF!</definedName>
    <definedName name="acumulado" localSheetId="23">'[43]Reservas de Petróleo'!$A$2,'[43]Reservas de Petróleo'!$A$1,'[43]Reservas de Petróleo'!$D$4,'[43]Reservas de Petróleo'!$E$1:$E$65536</definedName>
    <definedName name="acumulado" localSheetId="24">'[43]Reservas de Petróleo'!$A$2,'[43]Reservas de Petróleo'!$A$1,'[43]Reservas de Petróleo'!$D$4,'[43]Reservas de Petróleo'!$E$1:$E$65536</definedName>
    <definedName name="acumulado">#REF!,#REF!,#REF!,#REF!</definedName>
    <definedName name="ACwvu.TAB1." hidden="1">[44]Presupuesto_Via_distribuidora!#REF!</definedName>
    <definedName name="ACwvu.TAB2." hidden="1">[44]Presupuesto_Via_distribuidora!#REF!</definedName>
    <definedName name="ACwvu.TAB3." hidden="1">[44]Presupuesto_Via_distribuidora!#REF!</definedName>
    <definedName name="ACwvu.TAB4." hidden="1">[44]Presupuesto_Via_distribuidora!#REF!</definedName>
    <definedName name="ACwvu.TAB5." hidden="1">[44]Presupuesto_Via_distribuidora!#REF!</definedName>
    <definedName name="AD">#REF!</definedName>
    <definedName name="adadad" localSheetId="22">[17]!absc</definedName>
    <definedName name="adadad">[17]!absc</definedName>
    <definedName name="Adaptador_pvc" localSheetId="20">#REF!</definedName>
    <definedName name="Adaptador_pvc">#REF!</definedName>
    <definedName name="adasd">#REF!</definedName>
    <definedName name="ADD">#REF!</definedName>
    <definedName name="addd">#REF!</definedName>
    <definedName name="adfasdfsa">#REF!</definedName>
    <definedName name="adfasfadfa">#REF!</definedName>
    <definedName name="ADFE">#REF!</definedName>
    <definedName name="ADFGSDB" localSheetId="0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5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20">#REF!</definedName>
    <definedName name="ADM" localSheetId="23">[40]otros!$C$2</definedName>
    <definedName name="ADM" localSheetId="24">[40]otros!$C$2</definedName>
    <definedName name="Adm">#REF!</definedName>
    <definedName name="Administración">#REF!</definedName>
    <definedName name="administrador" localSheetId="23">[45]Informacion!$B$15</definedName>
    <definedName name="administrador" localSheetId="24">[45]Informacion!$B$15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 localSheetId="23">[41]!absc</definedName>
    <definedName name="adoc1" localSheetId="24">[41]!absc</definedName>
    <definedName name="adoc1">#REF!</definedName>
    <definedName name="ADOC125" localSheetId="23">[46]!absc</definedName>
    <definedName name="ADOC125" localSheetId="24">[46]!absc</definedName>
    <definedName name="ADOC125">#REF!</definedName>
    <definedName name="adoq" localSheetId="23">[47]!absc</definedName>
    <definedName name="adoq" localSheetId="22">[17]!absc</definedName>
    <definedName name="adoq" localSheetId="24">[47]!absc</definedName>
    <definedName name="adoq">[17]!absc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0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5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FSAFDSAFSAD">#REF!</definedName>
    <definedName name="adsfadsfasdfafdasfdasfd">#REF!</definedName>
    <definedName name="adsfadsfasfasdfasfdasdfadsfdsafdsa">#REF!</definedName>
    <definedName name="AE" hidden="1">{#N/A,#N/A,TRUE,"INGENIERIA";#N/A,#N/A,TRUE,"COMPRAS";#N/A,#N/A,TRUE,"DIRECCION";#N/A,#N/A,TRUE,"RESUMEN"}</definedName>
    <definedName name="aefa" localSheetId="0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5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hidden="1">{"via1",#N/A,TRUE,"general";"via2",#N/A,TRUE,"general";"via3",#N/A,TRUE,"general"}</definedName>
    <definedName name="AER">#REF!</definedName>
    <definedName name="aergdezs">#REF!</definedName>
    <definedName name="af" localSheetId="20">#REF!</definedName>
    <definedName name="AF" hidden="1">{#N/A,#N/A,TRUE,"INGENIERIA";#N/A,#N/A,TRUE,"COMPRAS";#N/A,#N/A,TRUE,"DIRECCION";#N/A,#N/A,TRUE,"RESUMEN"}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5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rtdfdt">#REF!</definedName>
    <definedName name="afirm">[15]datos!$AA$5:$AA$300</definedName>
    <definedName name="AFIRMADO02">#REF!</definedName>
    <definedName name="afraee">#N/A</definedName>
    <definedName name="afwg" hidden="1">#REF!</definedName>
    <definedName name="AG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5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ado_Grueso">#REF!</definedName>
    <definedName name="Agregados" localSheetId="20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#N/A</definedName>
    <definedName name="AHER">[48]HER!$A:$C</definedName>
    <definedName name="AHI">#REF!</definedName>
    <definedName name="Ai">#REF!</definedName>
    <definedName name="aida">#REF!</definedName>
    <definedName name="aida1">#REF!</definedName>
    <definedName name="Aire_Acondicionado_Inverter_12000_btu">#REF!</definedName>
    <definedName name="Aire_Acondicionado_Inverter_9000_btu">#REF!</definedName>
    <definedName name="AIU" localSheetId="20">[49]PRECIOS!$B$2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#N/A</definedName>
    <definedName name="AJNSDJSD" hidden="1">#REF!</definedName>
    <definedName name="AjustDelAIU" localSheetId="20">#REF!</definedName>
    <definedName name="AjustDelAIU">#REF!</definedName>
    <definedName name="AjustDelAIU2">#REF!</definedName>
    <definedName name="Ajuste">#REF!</definedName>
    <definedName name="Ak">#REF!</definedName>
    <definedName name="alam">#REF!</definedName>
    <definedName name="ALAMB">#REF!</definedName>
    <definedName name="ALAMBRE">#REF!</definedName>
    <definedName name="ALAMBRE_">#REF!</definedName>
    <definedName name="Alambre_de_pua_calibre_14">#REF!</definedName>
    <definedName name="Alambre_negro">#REF!</definedName>
    <definedName name="ALAMBRE_NEGRO___18">#REF!</definedName>
    <definedName name="Alambre_Negro_No.18">#REF!</definedName>
    <definedName name="alc" localSheetId="23">[50]!absc</definedName>
    <definedName name="alc" localSheetId="22">[17]!absc</definedName>
    <definedName name="alc" localSheetId="24">[50]!absc</definedName>
    <definedName name="alc">[17]!absc</definedName>
    <definedName name="AlcanceProyecto">#REF!</definedName>
    <definedName name="Alcaparro_2.00_m">#REF!</definedName>
    <definedName name="alcVE">#REF!</definedName>
    <definedName name="AlcVN">#REF!</definedName>
    <definedName name="ALFAJ">#REF!</definedName>
    <definedName name="ALICIA">#REF!</definedName>
    <definedName name="ALM">#REF!</definedName>
    <definedName name="Almacenista">#REF!</definedName>
    <definedName name="ALTO" localSheetId="23">[51]Tabla!$A$1:$A$5</definedName>
    <definedName name="ALTO" localSheetId="24">[51]Tabla!$A$1:$A$5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inio_Acople_rápido_OPW_tipo_C_1">[42]Productos!$F$138</definedName>
    <definedName name="Aluminio_Acople_rápido_OPW_tipo_F_1">[42]Productos!$G$138</definedName>
    <definedName name="ALUMTE">#REF!</definedName>
    <definedName name="Am">#REF!</definedName>
    <definedName name="AMAT">[48]MAT!$A:$C</definedName>
    <definedName name="AMBIENTAL" localSheetId="20">#REF!</definedName>
    <definedName name="AMBIENTAL">#REF!</definedName>
    <definedName name="AME">#REF!</definedName>
    <definedName name="AMO">#REF!</definedName>
    <definedName name="Amount">#REF!</definedName>
    <definedName name="An">#REF!</definedName>
    <definedName name="ANA">#REF!</definedName>
    <definedName name="ANABANCO">#REF!</definedName>
    <definedName name="ANALBSW">#REF!</definedName>
    <definedName name="ANALI" localSheetId="20">#REF!</definedName>
    <definedName name="ANALI">#REF!</definedName>
    <definedName name="Analis">#REF!</definedName>
    <definedName name="ANALISIS">#REF!</definedName>
    <definedName name="ANALISIS__DE__PRECIOS__UNITARIOS">#N/A</definedName>
    <definedName name="ANALISIS_UNITARIOS">#REF!</definedName>
    <definedName name="ancho">#REF!</definedName>
    <definedName name="anchodesarenador">#REF!</definedName>
    <definedName name="ANCHOPLACAS">#REF!</definedName>
    <definedName name="anchosutro">#REF!</definedName>
    <definedName name="ANCLAJE" localSheetId="23">'[52]MC SF GAVIONES'!#REF!</definedName>
    <definedName name="ANCLAJE" localSheetId="24">'[52]MC SF GAVIONES'!#REF!</definedName>
    <definedName name="ANCLAJE">#REF!</definedName>
    <definedName name="AND">#REF!</definedName>
    <definedName name="ANDAM">#REF!</definedName>
    <definedName name="Andamio_Sección">#REF!</definedName>
    <definedName name="Andamios">#REF!</definedName>
    <definedName name="ANDEN">#REF!</definedName>
    <definedName name="ANDEN1">#REF!</definedName>
    <definedName name="andenes">#REF!</definedName>
    <definedName name="ANDENESV">#REF!</definedName>
    <definedName name="andres">#REF!</definedName>
    <definedName name="Andres123">#REF!</definedName>
    <definedName name="ANDRES2">#REF!</definedName>
    <definedName name="ANDRES3">#REF!</definedName>
    <definedName name="anex7">#REF!</definedName>
    <definedName name="anex8">#REF!</definedName>
    <definedName name="ANEXO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23">[53]COMPARATIVO!#REF!</definedName>
    <definedName name="anexo7" localSheetId="24">[53]COMPARATIVO!#REF!</definedName>
    <definedName name="anexo7">#REF!</definedName>
    <definedName name="anexo8">#REF!</definedName>
    <definedName name="anexo9">#REF!</definedName>
    <definedName name="anexů7">#REF!</definedName>
    <definedName name="angulo_6_metros_3__16_x_2_pulgadas_g___50">#REF!</definedName>
    <definedName name="Angulo_de_platina__1_x1_x1_8">#REF!</definedName>
    <definedName name="Angulo_en_aluminio_1_2__x_1_2__x_1_16">#REF!</definedName>
    <definedName name="Angulo_hierro_2_1_2__x_3_13">#REF!</definedName>
    <definedName name="anscount" hidden="1">1</definedName>
    <definedName name="ANTIC" localSheetId="20">#REF!</definedName>
    <definedName name="Antic" localSheetId="23">[54]BASES!$B$33</definedName>
    <definedName name="Antic" localSheetId="24">[54]BASES!$B$33</definedName>
    <definedName name="Antic">#REF!</definedName>
    <definedName name="ANTICIPO" localSheetId="20">#REF!</definedName>
    <definedName name="ANTICIPO" localSheetId="23">[55]BASES!$B$33</definedName>
    <definedName name="ANTICIPO" localSheetId="24">[55]BASES!$B$33</definedName>
    <definedName name="ANTICIPO">#REF!</definedName>
    <definedName name="Anticorrosivo" localSheetId="20">#REF!</definedName>
    <definedName name="Anticorrosivo">#REF!</definedName>
    <definedName name="Anticorrosivo_Rojo_Claro">#REF!</definedName>
    <definedName name="ANTISB">#REF!</definedName>
    <definedName name="ANTISOL_ROJO">#REF!</definedName>
    <definedName name="ANTONIA">#N/A</definedName>
    <definedName name="ANTRACITA">'[56]Cst prts'!$M$7</definedName>
    <definedName name="Añ">#REF!</definedName>
    <definedName name="AÑO" localSheetId="23">[40]PRESUPUESTO!$D$13</definedName>
    <definedName name="AÑO" localSheetId="24">[40]PRESUPUESTO!$D$13</definedName>
    <definedName name="AÑO">#REF!</definedName>
    <definedName name="año1">#REF!</definedName>
    <definedName name="AÑOWUIE" localSheetId="23">'[57]Res-Accide-10'!$R$2:$R$7</definedName>
    <definedName name="AÑOWUIE" localSheetId="24">'[57]Res-Accide-10'!$R$2:$R$7</definedName>
    <definedName name="AÑOWUIE">'[17]Res-Accide-10'!$R$2:$R$7</definedName>
    <definedName name="Ao" localSheetId="20">#REF!</definedName>
    <definedName name="Ao">#REF!</definedName>
    <definedName name="ap" localSheetId="20">[58]Planilla!$D$58</definedName>
    <definedName name="ap">#REF!</definedName>
    <definedName name="apaiy">#REF!</definedName>
    <definedName name="Apar.Sanitarios">#REF!</definedName>
    <definedName name="Aparatos_Telefonicos_para_extensiones">#REF!</definedName>
    <definedName name="Aparatos_Telefonicos_secretariales">#REF!</definedName>
    <definedName name="APB">[4]PRECIOS!$G$71:$J$153</definedName>
    <definedName name="APELLIDOS">#REF!</definedName>
    <definedName name="APER">[48]PER!$A:$C</definedName>
    <definedName name="APERTURA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R">#REF!</definedName>
    <definedName name="aptos">#REF!</definedName>
    <definedName name="APU" localSheetId="20">[17]!absc</definedName>
    <definedName name="APU" localSheetId="23">[59]!absc</definedName>
    <definedName name="APU" localSheetId="24">[59]!absc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_1.3_4000">#REF!</definedName>
    <definedName name="APU_mortero_1.3_imp">#REF!</definedName>
    <definedName name="APU_mortero_1.4_imp">#REF!</definedName>
    <definedName name="APU_mortero.1.4_3000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 localSheetId="23">'PRESUPUESTO OFICIAL (Entidad)'!ERR</definedName>
    <definedName name="aq" localSheetId="24">'PROPUESTA ECONOMICA(Proponente)'!ERR</definedName>
    <definedName name="aq">#REF!</definedName>
    <definedName name="aqaq" localSheetId="0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5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BOL">#REF!</definedName>
    <definedName name="AREA" localSheetId="20">#REF!</definedName>
    <definedName name="AREA">#REF!</definedName>
    <definedName name="_xlnm.Extract">#REF!</definedName>
    <definedName name="_xlnm.Print_Area" localSheetId="9">'10. Ciclópeo'!$A$1:$H$45</definedName>
    <definedName name="_xlnm.Print_Area" localSheetId="10">'11. Acero'!$A$1:$H$42</definedName>
    <definedName name="_xlnm.Print_Area" localSheetId="11">'12. corte'!$A$1:$H$39</definedName>
    <definedName name="_xlnm.Print_Area" localSheetId="12">'13. Malla electro'!$A$1:$H$42</definedName>
    <definedName name="_xlnm.Print_Area" localSheetId="13">'14. Cordón en sueloc'!$A$1:$H$42</definedName>
    <definedName name="_xlnm.Print_Area" localSheetId="18">'20. Sardinel'!$A$1:$H$44</definedName>
    <definedName name="_xlnm.Print_Area" localSheetId="2">'3. conformación  calzada'!$A$1:$H$41</definedName>
    <definedName name="_xlnm.Print_Area" localSheetId="3">'4. excavación '!$A$1:$H$41</definedName>
    <definedName name="_xlnm.Print_Area" localSheetId="4">'5. plastico '!$A$1:$H$40</definedName>
    <definedName name="_xlnm.Print_Area" localSheetId="5">'6. relleno suelo'!$A$1:$H$41</definedName>
    <definedName name="_xlnm.Print_Area" localSheetId="6">'7. relleno recebo'!$A$1:$H$41</definedName>
    <definedName name="_xlnm.Print_Area" localSheetId="7">'8. concreto 21MPA'!$A$1:$H$44</definedName>
    <definedName name="_xlnm.Print_Area" localSheetId="8">'9. concreto Acelerante'!$A$1:$H$48</definedName>
    <definedName name="_xlnm.Print_Area" localSheetId="20">AU!$A$1:$E$39</definedName>
    <definedName name="_xlnm.Print_Area" localSheetId="21">MC!$A$1:$H$35</definedName>
    <definedName name="_xlnm.Print_Area" localSheetId="23">'PRESUPUESTO OFICIAL (Entidad)'!$A$1:$M$55</definedName>
    <definedName name="_xlnm.Print_Area" localSheetId="22">'PRESUPUESTO RESUMEN'!$B$1:$G$22</definedName>
    <definedName name="_xlnm.Print_Area" localSheetId="24">'PROPUESTA ECONOMICA(Proponente)'!$A$1:$M$57</definedName>
    <definedName name="_xlnm.Print_Area">#REF!</definedName>
    <definedName name="AREA1">#REF!</definedName>
    <definedName name="AREA2">#REF!</definedName>
    <definedName name="AreaLimpiar" localSheetId="23">'[60]Info-Portaf'!$N$4,'[60]Info-Portaf'!$C$10:$AE$24,'[60]Info-Portaf'!$C$26:$AE$28,'[60]Info-Portaf'!$C$31:$AE$40,'[60]Info-Portaf'!$C$41:$H$41,'[60]Info-Portaf'!$C$42:$AE$51,'[60]Info-Portaf'!$C$53:$AE$54,'[60]Info-Portaf'!$C$57:$AE$57,'[60]Info-Portaf'!$C$59:$AE$59,'[60]Info-Portaf'!$B$10:$B$61</definedName>
    <definedName name="AreaLimpiar" localSheetId="24">'[60]Info-Portaf'!$N$4,'[60]Info-Portaf'!$C$10:$AE$24,'[60]Info-Portaf'!$C$26:$AE$28,'[60]Info-Portaf'!$C$31:$AE$40,'[60]Info-Portaf'!$C$41:$H$41,'[60]Info-Portaf'!$C$42:$AE$51,'[60]Info-Portaf'!$C$53:$AE$54,'[60]Info-Portaf'!$C$57:$AE$57,'[60]Info-Portaf'!$C$59:$AE$59,'[60]Info-Portaf'!$B$10:$B$61</definedName>
    <definedName name="AreaLimpiar">#REF!,#REF!,#REF!,#REF!,#REF!,#REF!,#REF!,#REF!,#REF!,#REF!</definedName>
    <definedName name="AREAPRIVADA">#REF!</definedName>
    <definedName name="AREAS_PISOS">#REF!</definedName>
    <definedName name="Areatotal">#REF!</definedName>
    <definedName name="Aref">#REF!</definedName>
    <definedName name="ARELAL">#REF!</definedName>
    <definedName name="ARENA" localSheetId="20">'[56]Cst prts'!$M$6</definedName>
    <definedName name="AREN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 localSheetId="23">'PRESUPUESTO OFICIAL (Entidad)'!ERR</definedName>
    <definedName name="armuve" localSheetId="24">'PROPUESTA ECONOMICA(Proponente)'!ERR</definedName>
    <definedName name="armuve">#N/A</definedName>
    <definedName name="ARP">#REF!</definedName>
    <definedName name="ARS">#REF!</definedName>
    <definedName name="as" localSheetId="23">'PRESUPUESTO OFICIAL (Entidad)'!ERR</definedName>
    <definedName name="as" localSheetId="24">'PROPUESTA ECONOMICA(Proponente)'!ERR</definedName>
    <definedName name="AS">IF([0]!Loan_Amount*[0]!Interest_Rate*[0]!Loan_Years*[0]!Loan_Start&gt;0,1,0)</definedName>
    <definedName name="ASB" localSheetId="23">[1]AASHTO!$A$8:$F$11</definedName>
    <definedName name="ASB" localSheetId="24">[1]AASHTO!$A$8:$F$11</definedName>
    <definedName name="ASB">[24]AASHTO!$A$8:$F$11</definedName>
    <definedName name="ASD" localSheetId="0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5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localSheetId="20">#N/A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hidden="1">{"via1",#N/A,TRUE,"general";"via2",#N/A,TRUE,"general";"via3",#N/A,TRUE,"general"}</definedName>
    <definedName name="ASDADSAD">#REF!</definedName>
    <definedName name="asdasd" localSheetId="0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0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15" hidden="1">{"via1",#N/A,TRUE,"general";"via2",#N/A,TRUE,"general";"via3",#N/A,TRUE,"general"}</definedName>
    <definedName name="asdf" localSheetId="16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localSheetId="20">#N/A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cdf">#REF!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 localSheetId="23">'PRESUPUESTO OFICIAL (Entidad)'!ERR</definedName>
    <definedName name="ASDFGHJKLÑ" localSheetId="24">'PROPUESTA ECONOMICA(Proponente)'!ERR</definedName>
    <definedName name="ASDFGHJKLÑ">#N/A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ñk" localSheetId="22">[17]!absc</definedName>
    <definedName name="asdfñk">[17]!absc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5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0" hidden="1">{#N/A,#N/A,TRUE,"INGENIERIA";#N/A,#N/A,TRUE,"COMPRAS";#N/A,#N/A,TRUE,"DIRECCION";#N/A,#N/A,TRUE,"RESUMEN"}</definedName>
    <definedName name="asfdfe" localSheetId="23" hidden="1">{#N/A,#N/A,TRUE,"INGENIERIA";#N/A,#N/A,TRUE,"COMPRAS";#N/A,#N/A,TRUE,"DIRECCION";#N/A,#N/A,TRUE,"RESUMEN"}</definedName>
    <definedName name="asfdfe" localSheetId="24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5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5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hidden="1">{"via1",#N/A,TRUE,"general";"via2",#N/A,TRUE,"general";"via3",#N/A,TRUE,"general"}</definedName>
    <definedName name="asfsafcsdxc">#REF!</definedName>
    <definedName name="asojkdr" localSheetId="0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t">#REF!</definedName>
    <definedName name="ass" hidden="1">#REF!</definedName>
    <definedName name="Asta_Para_Banderas">#REF!</definedName>
    <definedName name="astrid">#N/A</definedName>
    <definedName name="At">#REF!</definedName>
    <definedName name="ATenerEnCuenta" localSheetId="20">'[61]IMPUESTOS Y VR TOTAL'!$B$66:$E$88</definedName>
    <definedName name="ATenerEnCuenta">#REF!</definedName>
    <definedName name="Atp" localSheetId="23">[6]EMPRESA!$F$20</definedName>
    <definedName name="Atp" localSheetId="24">[6]EMPRESA!$F$20</definedName>
    <definedName name="Atp">#REF!</definedName>
    <definedName name="ATR">#REF!</definedName>
    <definedName name="ATRS">[48]TRANS!$A:$D</definedName>
    <definedName name="AU" localSheetId="20">#REF!</definedName>
    <definedName name="AU">#REF!</definedName>
    <definedName name="AUI">#REF!</definedName>
    <definedName name="AUIS">#REF!</definedName>
    <definedName name="AUM">#REF!</definedName>
    <definedName name="aur">#N/A</definedName>
    <definedName name="_xlnm.Auto_Open" localSheetId="24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 localSheetId="20">#REF!</definedName>
    <definedName name="AUTOPISTA">#REF!</definedName>
    <definedName name="AUX">#REF!</definedName>
    <definedName name="AuxAlim" localSheetId="23">'[6]DATOS CONTRATO'!$E$18</definedName>
    <definedName name="AuxAlim" localSheetId="24">'[6]DATOS CONTRATO'!$E$18</definedName>
    <definedName name="AuxAlim">#REF!</definedName>
    <definedName name="auxalimentacion" localSheetId="23">[62]CONTRATO!$E$18</definedName>
    <definedName name="auxalimentacion" localSheetId="24">[62]CONTRATO!$E$18</definedName>
    <definedName name="auxalimentacion">#REF!</definedName>
    <definedName name="AuxCom" localSheetId="23">'[6]DATOS CONTRATO'!$I$16</definedName>
    <definedName name="AuxCom" localSheetId="24">'[6]DATOS CONTRATO'!$I$16</definedName>
    <definedName name="AuxCom">#REF!</definedName>
    <definedName name="auxcomisariato" localSheetId="23">[62]CONTRATO!$I$16</definedName>
    <definedName name="auxcomisariato" localSheetId="24">[62]CONTRATO!$I$16</definedName>
    <definedName name="auxcomisariato">#REF!</definedName>
    <definedName name="AuxDot" localSheetId="23">'[6]DATOS CONTRATO'!$I$17</definedName>
    <definedName name="AuxDot" localSheetId="24">'[6]DATOS CONTRATO'!$I$17</definedName>
    <definedName name="AuxDot">#REF!</definedName>
    <definedName name="auxdotacion" localSheetId="23">[62]CONTRATO!$I$17</definedName>
    <definedName name="auxdotacion" localSheetId="24">[62]CONTRATO!$I$17</definedName>
    <definedName name="auxdotacion">#REF!</definedName>
    <definedName name="AuxHab" localSheetId="23">'[6]DATOS CONTRATO'!$E$17</definedName>
    <definedName name="AuxHab" localSheetId="24">'[6]DATOS CONTRATO'!$E$17</definedName>
    <definedName name="AuxHab">#REF!</definedName>
    <definedName name="auxhabi" localSheetId="23">[63]CONTRATO!$E$17</definedName>
    <definedName name="auxhabi" localSheetId="24">[63]CONTRATO!$E$17</definedName>
    <definedName name="auxhabi">#REF!</definedName>
    <definedName name="auxhabitacion" localSheetId="23">[62]CONTRATO!$E$17</definedName>
    <definedName name="auxhabitacion" localSheetId="24">[62]CONTRATO!$E$17</definedName>
    <definedName name="auxhabitacion">#REF!</definedName>
    <definedName name="Auxiliar_de_Contabilidad">#REF!</definedName>
    <definedName name="AUXILIARES">#REF!</definedName>
    <definedName name="AUXILIARESTOTAL">#REF!</definedName>
    <definedName name="AUXILIO">#REF!</definedName>
    <definedName name="auxtransporte" localSheetId="23">[62]CONTRATO!$E$16</definedName>
    <definedName name="auxtransporte" localSheetId="24">[62]CONTRATO!$E$16</definedName>
    <definedName name="auxtransporte">#REF!</definedName>
    <definedName name="av">#N/A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ergww">#REF!</definedName>
    <definedName name="ax">#N/A</definedName>
    <definedName name="axyzqerojhvdakjdvasdas" hidden="1">{"via1",#N/A,TRUE,"general";"via2",#N/A,TRUE,"general";"via3",#N/A,TRUE,"general"}</definedName>
    <definedName name="AY">[64]Hoja1!$G$6</definedName>
    <definedName name="AYU">[64]Hoja1!$F$6</definedName>
    <definedName name="Ayudante" localSheetId="20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5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zzsss">#REF!</definedName>
    <definedName name="B" localSheetId="0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15" hidden="1">{"via1",#N/A,TRUE,"general";"via2",#N/A,TRUE,"general";"via3",#N/A,TRUE,"general"}</definedName>
    <definedName name="B" localSheetId="16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localSheetId="20">'[37]Diseño Chequeo LETRAS qmh Per'!#REF!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 localSheetId="20">#REF!</definedName>
    <definedName name="B_impresión_IM">#REF!</definedName>
    <definedName name="B.DATOS">#REF!</definedName>
    <definedName name="Ba">#REF!</definedName>
    <definedName name="Bajo_L" localSheetId="23">[51]Tabla!$A$1:$A$5</definedName>
    <definedName name="Bajo_L" localSheetId="24">[51]Tabla!$A$1:$A$5</definedName>
    <definedName name="Bajo_L">#REF!</definedName>
    <definedName name="balance">#N/A</definedName>
    <definedName name="BALANCE01">#N/A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">#REF!</definedName>
    <definedName name="BALASTO">#REF!</definedName>
    <definedName name="Balde_Plastico_Negro">#REF!</definedName>
    <definedName name="BALDOSA">#REF!</definedName>
    <definedName name="Baldosa_Alfa_L1_30x30">#REF!</definedName>
    <definedName name="BALDOSIN">#REF!</definedName>
    <definedName name="ballamce">#N/A</definedName>
    <definedName name="BANCO" localSheetId="20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rraje">#REF!</definedName>
    <definedName name="BARRICADA_Y_DESVIO_TIPO_SR_102">#REF!</definedName>
    <definedName name="bas">#REF!</definedName>
    <definedName name="BASBOX">#REF!</definedName>
    <definedName name="BASE">#REF!</definedName>
    <definedName name="BASE_DATOS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_Precios">#REF!</definedName>
    <definedName name="base1">#REF!</definedName>
    <definedName name="BASE2">#REF!</definedName>
    <definedName name="basedatos" localSheetId="23">[65]Hoja1!$A$4:$BZ$55</definedName>
    <definedName name="basedatos" localSheetId="24">[65]Hoja1!$A$4:$BZ$55</definedName>
    <definedName name="basedatos">#REF!</definedName>
    <definedName name="_xlnm.Database">#REF!</definedName>
    <definedName name="BaseDeDatos1">#REF!</definedName>
    <definedName name="BASEGRAV">#REF!</definedName>
    <definedName name="basep" localSheetId="23">[66]PRESUPUESTAL!$A$4:$P$190</definedName>
    <definedName name="basep" localSheetId="24">[66]PRESUPUESTAL!$A$4:$P$190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">[49]PROYECTO!$C$17</definedName>
    <definedName name="Bateas">#REF!</definedName>
    <definedName name="baul">#N/A</definedName>
    <definedName name="BB" localSheetId="23">'PRESUPUESTO OFICIAL (Entidad)'!ERR</definedName>
    <definedName name="BB" localSheetId="24">'PROPUESTA ECONOMICA(Proponente)'!ERR</definedName>
    <definedName name="BB">#REF!</definedName>
    <definedName name="BBB">#REF!</definedName>
    <definedName name="bbbabbba">#N/A</definedName>
    <definedName name="bbbbbb" localSheetId="0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5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">#REF!</definedName>
    <definedName name="BBBBBBBBBBBBBBBHHHHHHHHHHH">#N/A</definedName>
    <definedName name="bbbbbh" localSheetId="0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n">#N/A</definedName>
    <definedName name="BCXBDFG" localSheetId="0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5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D">#REF!</definedName>
    <definedName name="BDFB" localSheetId="0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5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llavista">#REF!</definedName>
    <definedName name="BENEF.UNIT.">#REF!</definedName>
    <definedName name="beneficios">#REF!</definedName>
    <definedName name="Bf">#REF!</definedName>
    <definedName name="bfnfv" localSheetId="0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5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5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hidden="1">{"via1",#N/A,TRUE,"general";"via2",#N/A,TRUE,"general";"via3",#N/A,TRUE,"general"}</definedName>
    <definedName name="bgh">#N/A</definedName>
    <definedName name="BGT">#REF!</definedName>
    <definedName name="bgvfcdx" localSheetId="0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5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#N/A</definedName>
    <definedName name="BHT_F">#REF!</definedName>
    <definedName name="bi">#REF!</definedName>
    <definedName name="biblio">#REF!</definedName>
    <definedName name="Bicicletero">#REF!</definedName>
    <definedName name="bimestre">#REF!</definedName>
    <definedName name="Bisagra_aluminio_Extruído_3">#REF!</definedName>
    <definedName name="Bisagra_común_de_3">#REF!</definedName>
    <definedName name="BISEL">#REF!</definedName>
    <definedName name="BJHVVHGH">#N/A</definedName>
    <definedName name="Bk">#REF!</definedName>
    <definedName name="BL" localSheetId="20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23">'[67]Ejecutado%'!#REF!</definedName>
    <definedName name="blEjecutado" localSheetId="24">'[67]Ejecutado%'!#REF!</definedName>
    <definedName name="blEjecutado">#REF!</definedName>
    <definedName name="blEjecutadoPorcen" localSheetId="23">'[67]Ejecutado$'!$D$1:$CE$45</definedName>
    <definedName name="blEjecutadoPorcen" localSheetId="24">'[67]Ejecutado$'!$D$1:$CE$45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 localSheetId="20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20" hidden="1">#REF!</definedName>
    <definedName name="BLPH1" hidden="1">#REF!</definedName>
    <definedName name="blProgramadoPesos" localSheetId="23">'[67]Programado$'!$I$1:$CK$45</definedName>
    <definedName name="blProgramadoPesos" localSheetId="24">'[67]Programado$'!$I$1:$CK$45</definedName>
    <definedName name="blProgramadoPesos">#REF!</definedName>
    <definedName name="blReferenciaInforme">#REF!</definedName>
    <definedName name="Bm">#REF!</definedName>
    <definedName name="bn">#REF!</definedName>
    <definedName name="BNGTRHY">#REF!</definedName>
    <definedName name="bnm">#N/A</definedName>
    <definedName name="BNUIEVA">#REF!</definedName>
    <definedName name="bny">#N/A</definedName>
    <definedName name="BO" localSheetId="20">#REF!</definedName>
    <definedName name="BO">#REF!</definedName>
    <definedName name="Bomba_Dosificadora_emec_VCO_1502">[42]Productos!$C$272</definedName>
    <definedName name="Bomba_Pedrollo_autocebante_Ref._JCRm_10H">[42]Productos!$C$268</definedName>
    <definedName name="Bomba_Pedrollo_centrifuga_Ref._AL_RED_135m">[42]Productos!$C$269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">#REF!</definedName>
    <definedName name="BOMBEOALCANTARILLADOTABLA1.9">#REF!</definedName>
    <definedName name="bonny">#REF!</definedName>
    <definedName name="bonny2">#REF!</definedName>
    <definedName name="BONO">#REF!</definedName>
    <definedName name="BORDE1" localSheetId="20">#REF!</definedName>
    <definedName name="BORDE1">#N/A</definedName>
    <definedName name="BORDE2">#REF!</definedName>
    <definedName name="BORDE3">#REF!</definedName>
    <definedName name="BORDER1" localSheetId="23">[68]steel!#REF!</definedName>
    <definedName name="BORDER1" localSheetId="24">[68]steel!#REF!</definedName>
    <definedName name="BORDER1">#REF!</definedName>
    <definedName name="BORDET">#REF!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 localSheetId="23">'[30]7422CW00'!#REF!</definedName>
    <definedName name="BORSHE" localSheetId="24">'[30]7422CW00'!#REF!</definedName>
    <definedName name="BORSHE">#REF!</definedName>
    <definedName name="BORSUM" localSheetId="23">'[30]7422CW00'!#REF!</definedName>
    <definedName name="BORSUM" localSheetId="24">'[30]7422CW00'!#REF!</definedName>
    <definedName name="BORSUM">#REF!</definedName>
    <definedName name="BOX">#REF!</definedName>
    <definedName name="BOX__" hidden="1">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5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15_amp" localSheetId="20">#REF!</definedName>
    <definedName name="Breaker_15_amp">#REF!</definedName>
    <definedName name="breaker_20_amp" localSheetId="20">#REF!</definedName>
    <definedName name="breaker_20_amp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_Roscada_Acero_X_150_PSI_2">#REF!</definedName>
    <definedName name="Brida_Roscada_Acero_X_150_PSI_3">#REF!</definedName>
    <definedName name="Brilladora">#REF!</definedName>
    <definedName name="Brocha_de_cerda_4">#REF!</definedName>
    <definedName name="Bronce_Válvula_Cortina_1__rosca">[42]Productos!$B$105</definedName>
    <definedName name="Bronce_Válvula_Cortina_4__rosca">[42]Productos!$B$111</definedName>
    <definedName name="bsb" localSheetId="0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5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23">[69]medelo!$D$37</definedName>
    <definedName name="BSW" localSheetId="24">[69]medelo!$D$37</definedName>
    <definedName name="BSW">#REF!</definedName>
    <definedName name="bt" localSheetId="0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5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#N/A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AutoFilter___4">#REF!</definedName>
    <definedName name="BuiltIn_Print_Area" localSheetId="23">'[70]Form5 _Pág_ 1'!#REF!</definedName>
    <definedName name="BuiltIn_Print_Area" localSheetId="24">'[70]Form5 _Pág_ 1'!#REF!</definedName>
    <definedName name="BuiltIn_Print_Area">'[71]PTAR ANDES'!$A$4:$H$272</definedName>
    <definedName name="BuiltIn_Print_Area___0" localSheetId="23">'[70]Form5 _Pág_ 2'!#REF!</definedName>
    <definedName name="BuiltIn_Print_Area___0" localSheetId="24">'[70]Form5 _Pág_ 2'!#REF!</definedName>
    <definedName name="BuiltIn_Print_Area___0">#REF!</definedName>
    <definedName name="BuiltIn_Print_Area___0___0">#REF!</definedName>
    <definedName name="BuiltIn_Print_Area___0_7">#REF!</definedName>
    <definedName name="BuiltIn_Print_Area_2">"#REF!"</definedName>
    <definedName name="BuiltIn_Print_Area_3">"#REF!"</definedName>
    <definedName name="BuiltIn_Print_Area_7">#REF!</definedName>
    <definedName name="BuiltIn_Print_Titles">#N/A</definedName>
    <definedName name="BuiltIn_Print_Titles_2">"#REF!"</definedName>
    <definedName name="BuiltIn_Print_Titles_3">"#REF!"</definedName>
    <definedName name="BURRO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USH">#REF!</definedName>
    <definedName name="bustos">[64]Hoja1!$G$10</definedName>
    <definedName name="bvbc" localSheetId="0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5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5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hidden="1">{"via1",#N/A,TRUE,"general";"via2",#N/A,TRUE,"general";"via3",#N/A,TRUE,"general"}</definedName>
    <definedName name="bw">#N/A</definedName>
    <definedName name="by" localSheetId="0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1">#REF!</definedName>
    <definedName name="C_Apus" comment="Codigo Apus" localSheetId="20">#REF!</definedName>
    <definedName name="C_Apus">#REF!</definedName>
    <definedName name="C_LOM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3">#REF!</definedName>
    <definedName name="C.345">#REF!</definedName>
    <definedName name="C.390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LOM">#REF!</definedName>
    <definedName name="C.RAS">#REF!</definedName>
    <definedName name="C.TERR">#REF!</definedName>
    <definedName name="C2.500">#REF!</definedName>
    <definedName name="C3.000">#REF!</definedName>
    <definedName name="C3.1">#REF!</definedName>
    <definedName name="C3.2">#REF!</definedName>
    <definedName name="C4.000">#REF!</definedName>
    <definedName name="CA" localSheetId="23">#REF!</definedName>
    <definedName name="CA" localSheetId="24">#REF!</definedName>
    <definedName name="CA">[4]PRECIOS!$J$64</definedName>
    <definedName name="CABALLETE">#REF!</definedName>
    <definedName name="CABEZALES">#REF!</definedName>
    <definedName name="Cable__10" localSheetId="20">#REF!</definedName>
    <definedName name="Cable__10">#REF!</definedName>
    <definedName name="Cable__12" localSheetId="20">#REF!</definedName>
    <definedName name="Cable__12">#REF!</definedName>
    <definedName name="Cable__14">#REF!</definedName>
    <definedName name="Cable_Aluminio_Aislado_P.V.C._1_0_AWG">#REF!</definedName>
    <definedName name="Cable_Aluminio_Aislado_P.V.C._2_0_AWG">#REF!</definedName>
    <definedName name="CABLE_EN_ACERO_GALVANIZADO_DE_3_4">#REF!</definedName>
    <definedName name="cable_modbus">#REF!</definedName>
    <definedName name="Cable_Telefonico_de_20_Pares">#REF!</definedName>
    <definedName name="Cable_teléfonos_2_Pares">#REF!</definedName>
    <definedName name="Cable_UTP_4_Pares_Cat._5E">#REF!</definedName>
    <definedName name="cable12">#REF!</definedName>
    <definedName name="cable14">#REF!</definedName>
    <definedName name="cable6">#REF!</definedName>
    <definedName name="cable6x18">#REF!</definedName>
    <definedName name="cable8">#REF!</definedName>
    <definedName name="Cableado">#REF!</definedName>
    <definedName name="CABLECU">#REF!</definedName>
    <definedName name="CACM">#REF!</definedName>
    <definedName name="CADENERO">#REF!</definedName>
    <definedName name="CADENERO_2">#REF!</definedName>
    <definedName name="caed">#REF!</definedName>
    <definedName name="Caimo">#REF!</definedName>
    <definedName name="caj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hexagonal_pvc">#REF!</definedName>
    <definedName name="caja_modbus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arcá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DAS1232">#REF!</definedName>
    <definedName name="Calentadores_de_Paso">#REF!</definedName>
    <definedName name="Calidad" localSheetId="20">'[61]PERSONAL Y OTROS'!$P$53</definedName>
    <definedName name="Calidad">#REF!</definedName>
    <definedName name="CalP">#REF!</definedName>
    <definedName name="CAM_CAIDA">#REF!</definedName>
    <definedName name="cama">[15]datos!$U$5:$U$300</definedName>
    <definedName name="Campamento" localSheetId="20">'[61]PERSONAL Y OTROS'!$P$124</definedName>
    <definedName name="Campamento">#REF!</definedName>
    <definedName name="Campana_Extractora">#REF!</definedName>
    <definedName name="Campana_extractora_más_ductería.">#REF!</definedName>
    <definedName name="CAMPO">#REF!</definedName>
    <definedName name="CAMRF">#REF!</definedName>
    <definedName name="canal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">#REF!</definedName>
    <definedName name="cancha1">#REF!</definedName>
    <definedName name="Canchas_múltiples.">#REF!</definedName>
    <definedName name="Canecas_de_55_Gal.">#REF!</definedName>
    <definedName name="CANGURO">#REF!</definedName>
    <definedName name="CANT">#REF!</definedName>
    <definedName name="CANT_10">#REF!</definedName>
    <definedName name="CANT_18">#REF!</definedName>
    <definedName name="CANT_20">#REF!</definedName>
    <definedName name="CANT_21">#REF!</definedName>
    <definedName name="CANT_22">#REF!</definedName>
    <definedName name="CANT_7">#REF!</definedName>
    <definedName name="CANT_8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49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DS">[72]Modelo!$J$7:$J$10,[72]Modelo!$J$13:$J$27,[72]Modelo!$J$30:$J$33,[72]Modelo!$J$36:$J$40</definedName>
    <definedName name="cantidad" localSheetId="23">'[73]TRAMO 03'!$F:$F,'[73]TRAMO 03'!$I:$I,'[73]TRAMO 03'!$K:$K,'[73]TRAMO 03'!#REF!,'[73]TRAMO 03'!#REF!,'[73]TRAMO 03'!#REF!,'[73]TRAMO 03'!#REF!,'[73]TRAMO 03'!#REF!,'[73]TRAMO 03'!#REF!,'[73]TRAMO 03'!#REF!,'[73]TRAMO 03'!#REF!,'[73]TRAMO 03'!#REF!,'[73]TRAMO 03'!#REF!,'[73]TRAMO 03'!#REF!,'[73]TRAMO 03'!#REF!,'[73]TRAMO 03'!#REF!</definedName>
    <definedName name="cantidad" localSheetId="24">'[73]TRAMO 03'!$F:$F,'[73]TRAMO 03'!$I:$I,'[73]TRAMO 03'!$K:$K,'[73]TRAMO 03'!#REF!,'[73]TRAMO 03'!#REF!,'[73]TRAMO 03'!#REF!,'[73]TRAMO 03'!#REF!,'[73]TRAMO 03'!#REF!,'[73]TRAMO 03'!#REF!,'[73]TRAMO 03'!#REF!,'[73]TRAMO 03'!#REF!,'[73]TRAMO 03'!#REF!,'[73]TRAMO 03'!#REF!,'[73]TRAMO 03'!#REF!,'[73]TRAMO 03'!#REF!,'[73]TRAMO 03'!#REF!</definedName>
    <definedName name="cantidad">#REF!,#REF!,#REF!,#REF!,#REF!,#REF!,#REF!,#REF!,#REF!,#REF!,#REF!,#REF!,#REF!,#REF!,#REF!,#REF!</definedName>
    <definedName name="Cantidades">#REF!</definedName>
    <definedName name="CANTIDADESDEOBRA">#REF!</definedName>
    <definedName name="CAOLIN">#REF!</definedName>
    <definedName name="cap">#REF!</definedName>
    <definedName name="CAPAC._HSE">#REF!</definedName>
    <definedName name="CapActividad">#N/A</definedName>
    <definedName name="CapCom">#N/A</definedName>
    <definedName name="CapComponent">#N/A</definedName>
    <definedName name="CAPITULO">#REF!</definedName>
    <definedName name="CAPITULO_PRESUPUEST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Resumen">#N/A</definedName>
    <definedName name="CARGA">#REF!</definedName>
    <definedName name="CARGADOR">#REF!</definedName>
    <definedName name="Cargador_frontal">#REF!</definedName>
    <definedName name="CARGO_CONTRATISTA">#REF!</definedName>
    <definedName name="CARGO_INTERVENTORIA">#REF!</definedName>
    <definedName name="CARGOS">#REF!</definedName>
    <definedName name="carlos" localSheetId="23">MODULO10.auto_abrir</definedName>
    <definedName name="carlos" localSheetId="24">MODULO10.auto_abrir</definedName>
    <definedName name="carlos">#N/A</definedName>
    <definedName name="CAROL">#REF!</definedName>
    <definedName name="carol1">#REF!</definedName>
    <definedName name="Carp.Aluminio">#REF!</definedName>
    <definedName name="Carp.Metalica">#REF!</definedName>
    <definedName name="CARRETERAS">#REF!</definedName>
    <definedName name="CASAS">#REF!</definedName>
    <definedName name="CASET">#REF!</definedName>
    <definedName name="Casetón_en_fibra_de_vidrio.">#REF!</definedName>
    <definedName name="CASKDWSDWOIDW">#REF!</definedName>
    <definedName name="Catalizador_base_rust_oleum__galón">[42]Productos!$B$251</definedName>
    <definedName name="Catalizador_poliuretano_rust_oleum__galón">[42]Productos!$B$249</definedName>
    <definedName name="Category">#N/A</definedName>
    <definedName name="CategoryArea">#REF!,#REF!,#REF!,#REF!,#REF!</definedName>
    <definedName name="Caucho_natural_shore_A_55_gris__Kg">[42]Productos!$B$255</definedName>
    <definedName name="Caucho_Sabanero_1.50_m">#REF!</definedName>
    <definedName name="causa">#N/A</definedName>
    <definedName name="CB">#REF!</definedName>
    <definedName name="CBLES">#REF!</definedName>
    <definedName name="CBLES1">#REF!</definedName>
    <definedName name="CBRDISEÑO" localSheetId="23">[74]SECTORIZACIÓN!$A$12:$G$20</definedName>
    <definedName name="CBRDISEÑO" localSheetId="24">[74]SECTORIZACIÓN!$A$12:$G$20</definedName>
    <definedName name="CBRDISEÑO">#REF!</definedName>
    <definedName name="CBWorkbookPriority" hidden="1">-1602700874</definedName>
    <definedName name="cc" localSheetId="20">[75]PERSONAL!$D$8</definedName>
    <definedName name="CC" localSheetId="23">[76]Personalizar!$G$22:$G$25</definedName>
    <definedName name="CC" localSheetId="24">[76]Personalizar!$G$22:$G$25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" localSheetId="0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5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3">'[77]A. P. U.'!#REF!</definedName>
    <definedName name="CCCCCC" localSheetId="24">'[77]A. P. U.'!#REF!</definedName>
    <definedName name="CCCCCC">'[17]A. P. U.'!#REF!</definedName>
    <definedName name="ccccccccccccccccc">#REF!</definedName>
    <definedName name="CCONTECH">#REF!</definedName>
    <definedName name="CCT">#REF!</definedName>
    <definedName name="CCTO123">#REF!</definedName>
    <definedName name="CCTO124">#REF!</definedName>
    <definedName name="ccto210">#REF!</definedName>
    <definedName name="CCTOPR21">#REF!</definedName>
    <definedName name="CCTOPR24.5">#REF!</definedName>
    <definedName name="CCTOPR28">#REF!</definedName>
    <definedName name="cd" localSheetId="20">#N/A</definedName>
    <definedName name="cd" localSheetId="23">[78]Hoja1!$C$81</definedName>
    <definedName name="cd" localSheetId="24">[78]Hoja1!$C$81</definedName>
    <definedName name="CD">#REF!</definedName>
    <definedName name="CdadCalidad" localSheetId="20">'[61]PERSONAL Y OTROS'!$B$54:$B$62</definedName>
    <definedName name="CdadCalidad">#REF!</definedName>
    <definedName name="CdadCalidades" localSheetId="20">'[61]PERSONAL Y OTROS'!$C$53</definedName>
    <definedName name="CdadCalidades">#REF!</definedName>
    <definedName name="CdadNoFactura" localSheetId="20">'[61]PERSONAL Y OTROS'!$B$47:$B$51</definedName>
    <definedName name="CdadNoFactura">#REF!</definedName>
    <definedName name="CdadNoFacturables" localSheetId="20">'[61]PERSONAL Y OTROS'!$C$46</definedName>
    <definedName name="CdadNoFacturables">#REF!</definedName>
    <definedName name="CdadProfesional" localSheetId="20">'[61]PERSONAL Y OTROS'!$B$14:$B$32</definedName>
    <definedName name="CdadProfesional">#REF!</definedName>
    <definedName name="CdadProfesionales" localSheetId="20">'[61]PERSONAL Y OTROS'!$C$13</definedName>
    <definedName name="CdadProfesionales">#REF!</definedName>
    <definedName name="CdadTecnico" localSheetId="20">'[61]PERSONAL Y OTROS'!$B$35:$B$44</definedName>
    <definedName name="CdadTecnico">#REF!</definedName>
    <definedName name="CdadTecnicos" localSheetId="20">'[61]PERSONAL Y OTROS'!$C$34</definedName>
    <definedName name="CdadTecnicos">#REF!</definedName>
    <definedName name="cdcdc" localSheetId="0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5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20">#REF!</definedName>
    <definedName name="CDctrl" localSheetId="23">[54]CDItem!$G$8</definedName>
    <definedName name="CDctrl" localSheetId="24">[54]CDItem!$G$8</definedName>
    <definedName name="CDctrl">#REF!</definedName>
    <definedName name="CDE">#REF!</definedName>
    <definedName name="cdfgrtfd" localSheetId="20" hidden="1">#REF!</definedName>
    <definedName name="cdfgrtfd" hidden="1">#REF!</definedName>
    <definedName name="CDIRECTO">#REF!</definedName>
    <definedName name="cds">{#N/A,#N/A,FALSE,"sumi ";#N/A,#N/A,FALSE,"RESUMEN"}</definedName>
    <definedName name="CDS_V_INDICES_CIRCUITO_CAUSA" localSheetId="20">#REF!</definedName>
    <definedName name="CDS_V_INDICES_CIRCUITO_CAUSA">#REF!</definedName>
    <definedName name="CDSeguim">#REF!</definedName>
    <definedName name="Ce">#REF!</definedName>
    <definedName name="CEBLANCO">#REF!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5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" localSheetId="20">#REF!</definedName>
    <definedName name="CEM">#REF!</definedName>
    <definedName name="CEMENTO" localSheetId="20">[79]Insum!$A$3:$H$63</definedName>
    <definedName name="CEMENTO" localSheetId="23">[80]Insum!$A$3:$H$63</definedName>
    <definedName name="CEMENTO" localSheetId="24">[80]Insum!$A$3:$H$63</definedName>
    <definedName name="CEMENTO">#REF!</definedName>
    <definedName name="Cemento_Blanco" localSheetId="20">#REF!</definedName>
    <definedName name="Cemento_Blanco">#REF!</definedName>
    <definedName name="Cemento_gris">#REF!</definedName>
    <definedName name="CEMENTOBLANCO">#REF!</definedName>
    <definedName name="Cepillos">#REF!</definedName>
    <definedName name="CER" hidden="1">{#N/A,#N/A,FALSE,"PROPON.2001"}</definedName>
    <definedName name="Cera_para_pisos">#REF!</definedName>
    <definedName name="Ceramica_30_X_30_Ref.">#REF!</definedName>
    <definedName name="Cerámica_Alfa_Lisa_20x20">#REF!</definedName>
    <definedName name="CERCHA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jeria" localSheetId="20">#REF!</definedName>
    <definedName name="Cerrajeria">#REF!</definedName>
    <definedName name="CERRAM">#REF!</definedName>
    <definedName name="Certificación">#REF!</definedName>
    <definedName name="Certificacion_por_Punto_Sencillo">#REF!</definedName>
    <definedName name="CESANTIAS">#REF!</definedName>
    <definedName name="cesped">#REF!</definedName>
    <definedName name="cesse">#N/A</definedName>
    <definedName name="Cf">#REF!</definedName>
    <definedName name="cfdfas">#REF!</definedName>
    <definedName name="Cg">#REF!</definedName>
    <definedName name="CGDI01" localSheetId="23">[7]Tablas!#REF!</definedName>
    <definedName name="CGDI01" localSheetId="24">[7]Tablas!#REF!</definedName>
    <definedName name="CGDI01">#REF!</definedName>
    <definedName name="CGDI02" localSheetId="23">[7]Tablas!#REF!</definedName>
    <definedName name="CGDI02" localSheetId="24">[7]Tablas!#REF!</definedName>
    <definedName name="CGDI02">#REF!</definedName>
    <definedName name="CGDI03" localSheetId="23">[7]Tablas!#REF!</definedName>
    <definedName name="CGDI03" localSheetId="24">[7]Tablas!#REF!</definedName>
    <definedName name="CGDI03">#REF!</definedName>
    <definedName name="CGDI04" localSheetId="23">[7]Tablas!#REF!</definedName>
    <definedName name="CGDI04" localSheetId="24">[7]Tablas!#REF!</definedName>
    <definedName name="CGDI04">#REF!</definedName>
    <definedName name="CGDI05" localSheetId="23">[7]Tablas!#REF!</definedName>
    <definedName name="CGDI05" localSheetId="24">[7]Tablas!#REF!</definedName>
    <definedName name="CGDI05">#REF!</definedName>
    <definedName name="CGDI06" localSheetId="23">[7]Tablas!#REF!</definedName>
    <definedName name="CGDI06" localSheetId="24">[7]Tablas!#REF!</definedName>
    <definedName name="CGDI06">#REF!</definedName>
    <definedName name="CGDI07" localSheetId="23">[7]Tablas!#REF!</definedName>
    <definedName name="CGDI07" localSheetId="24">[7]Tablas!#REF!</definedName>
    <definedName name="CGDI07">#REF!</definedName>
    <definedName name="CGDI08" localSheetId="23">[7]Tablas!#REF!</definedName>
    <definedName name="CGDI08" localSheetId="24">[7]Tablas!#REF!</definedName>
    <definedName name="CGDI08">#REF!</definedName>
    <definedName name="CGEX01" localSheetId="23">[7]Tablas!#REF!</definedName>
    <definedName name="CGEX01" localSheetId="24">[7]Tablas!#REF!</definedName>
    <definedName name="CGEX01">#REF!</definedName>
    <definedName name="CGEX02" localSheetId="23">[7]Tablas!#REF!</definedName>
    <definedName name="CGEX02" localSheetId="24">[7]Tablas!#REF!</definedName>
    <definedName name="CGEX02">#REF!</definedName>
    <definedName name="CGEX031" localSheetId="23">[7]Tablas!#REF!</definedName>
    <definedName name="CGEX031" localSheetId="24">[7]Tablas!#REF!</definedName>
    <definedName name="CGEX031">#REF!</definedName>
    <definedName name="CGEX04" localSheetId="23">[7]Tablas!#REF!</definedName>
    <definedName name="CGEX04" localSheetId="24">[7]Tablas!#REF!</definedName>
    <definedName name="CGEX04">#REF!</definedName>
    <definedName name="CGFI011" localSheetId="23">[7]Tablas!#REF!</definedName>
    <definedName name="CGFI011" localSheetId="24">[7]Tablas!#REF!</definedName>
    <definedName name="CGFI011">#REF!</definedName>
    <definedName name="CGFI012" localSheetId="23">[7]Tablas!#REF!</definedName>
    <definedName name="CGFI012" localSheetId="24">[7]Tablas!#REF!</definedName>
    <definedName name="CGFI012">#REF!</definedName>
    <definedName name="CGFI021" localSheetId="23">[7]Tablas!#REF!</definedName>
    <definedName name="CGFI021" localSheetId="24">[7]Tablas!#REF!</definedName>
    <definedName name="CGFI021">#REF!</definedName>
    <definedName name="CGFI022" localSheetId="23">[7]Tablas!#REF!</definedName>
    <definedName name="CGFI022" localSheetId="24">[7]Tablas!#REF!</definedName>
    <definedName name="CGFI022">#REF!</definedName>
    <definedName name="CGFI023" localSheetId="23">[7]Tablas!#REF!</definedName>
    <definedName name="CGFI023" localSheetId="24">[7]Tablas!#REF!</definedName>
    <definedName name="CGFI023">#REF!</definedName>
    <definedName name="CGFI024" localSheetId="23">[7]Tablas!#REF!</definedName>
    <definedName name="CGFI024" localSheetId="24">[7]Tablas!#REF!</definedName>
    <definedName name="CGFI024">#REF!</definedName>
    <definedName name="CGFI031" localSheetId="23">[7]Tablas!#REF!</definedName>
    <definedName name="CGFI031" localSheetId="24">[7]Tablas!#REF!</definedName>
    <definedName name="CGFI031">#REF!</definedName>
    <definedName name="CGFI032" localSheetId="23">[7]Tablas!#REF!</definedName>
    <definedName name="CGFI032" localSheetId="24">[7]Tablas!#REF!</definedName>
    <definedName name="CGFI032">#REF!</definedName>
    <definedName name="CGFI0331" localSheetId="23">[7]Tablas!#REF!</definedName>
    <definedName name="CGFI0331" localSheetId="24">[7]Tablas!#REF!</definedName>
    <definedName name="CGFI0331">#REF!</definedName>
    <definedName name="CGFI0332" localSheetId="23">[7]Tablas!#REF!</definedName>
    <definedName name="CGFI0332" localSheetId="24">[7]Tablas!#REF!</definedName>
    <definedName name="CGFI0332">#REF!</definedName>
    <definedName name="CGFI0333" localSheetId="23">[7]Tablas!#REF!</definedName>
    <definedName name="CGFI0333" localSheetId="24">[7]Tablas!#REF!</definedName>
    <definedName name="CGFI0333">#REF!</definedName>
    <definedName name="CGFI0334" localSheetId="23">[7]Tablas!#REF!</definedName>
    <definedName name="CGFI0334" localSheetId="24">[7]Tablas!#REF!</definedName>
    <definedName name="CGFI0334">#REF!</definedName>
    <definedName name="CGFI0335" localSheetId="23">[7]Tablas!#REF!</definedName>
    <definedName name="CGFI0335" localSheetId="24">[7]Tablas!#REF!</definedName>
    <definedName name="CGFI0335">#REF!</definedName>
    <definedName name="CGFI0341" localSheetId="23">[7]Tablas!#REF!</definedName>
    <definedName name="CGFI0341" localSheetId="24">[7]Tablas!#REF!</definedName>
    <definedName name="CGFI0341">#REF!</definedName>
    <definedName name="CGFI0343" localSheetId="23">[7]Tablas!#REF!</definedName>
    <definedName name="CGFI0343" localSheetId="24">[7]Tablas!#REF!</definedName>
    <definedName name="CGFI0343">#REF!</definedName>
    <definedName name="CGFI0344" localSheetId="23">[7]Tablas!#REF!</definedName>
    <definedName name="CGFI0344" localSheetId="24">[7]Tablas!#REF!</definedName>
    <definedName name="CGFI0344">#REF!</definedName>
    <definedName name="CGPR01" localSheetId="23">[7]Tablas!#REF!</definedName>
    <definedName name="CGPR01" localSheetId="24">[7]Tablas!#REF!</definedName>
    <definedName name="CGPR01">#REF!</definedName>
    <definedName name="CGPR021" localSheetId="23">[7]Tablas!#REF!</definedName>
    <definedName name="CGPR021" localSheetId="24">[7]Tablas!#REF!</definedName>
    <definedName name="CGPR021">#REF!</definedName>
    <definedName name="CGPR022" localSheetId="23">[7]Tablas!#REF!</definedName>
    <definedName name="CGPR022" localSheetId="24">[7]Tablas!#REF!</definedName>
    <definedName name="CGPR022">#REF!</definedName>
    <definedName name="CGPR023" localSheetId="23">[7]Tablas!#REF!</definedName>
    <definedName name="CGPR023" localSheetId="24">[7]Tablas!#REF!</definedName>
    <definedName name="CGPR023">#REF!</definedName>
    <definedName name="CGPR024" localSheetId="23">[7]Tablas!#REF!</definedName>
    <definedName name="CGPR024" localSheetId="24">[7]Tablas!#REF!</definedName>
    <definedName name="CGPR024">#REF!</definedName>
    <definedName name="CGPR031" localSheetId="23">[7]Tablas!#REF!</definedName>
    <definedName name="CGPR031" localSheetId="24">[7]Tablas!#REF!</definedName>
    <definedName name="CGPR031">#REF!</definedName>
    <definedName name="CGPR032" localSheetId="23">[7]Tablas!#REF!</definedName>
    <definedName name="CGPR032" localSheetId="24">[7]Tablas!#REF!</definedName>
    <definedName name="CGPR032">#REF!</definedName>
    <definedName name="CGPR0331" localSheetId="23">[7]Tablas!#REF!</definedName>
    <definedName name="CGPR0331" localSheetId="24">[7]Tablas!#REF!</definedName>
    <definedName name="CGPR0331">#REF!</definedName>
    <definedName name="CGPR0332" localSheetId="23">[7]Tablas!#REF!</definedName>
    <definedName name="CGPR0332" localSheetId="24">[7]Tablas!#REF!</definedName>
    <definedName name="CGPR0332">#REF!</definedName>
    <definedName name="CGPR0333" localSheetId="23">[7]Tablas!#REF!</definedName>
    <definedName name="CGPR0333" localSheetId="24">[7]Tablas!#REF!</definedName>
    <definedName name="CGPR0333">#REF!</definedName>
    <definedName name="CGPR041" localSheetId="23">[7]Tablas!#REF!</definedName>
    <definedName name="CGPR041" localSheetId="24">[7]Tablas!#REF!</definedName>
    <definedName name="CGPR041">#REF!</definedName>
    <definedName name="CGPR042" localSheetId="23">[7]Tablas!#REF!</definedName>
    <definedName name="CGPR042" localSheetId="24">[7]Tablas!#REF!</definedName>
    <definedName name="CGPR042">#REF!</definedName>
    <definedName name="CGPR043" localSheetId="23">[7]Tablas!#REF!</definedName>
    <definedName name="CGPR043" localSheetId="24">[7]Tablas!#REF!</definedName>
    <definedName name="CGPR043">#REF!</definedName>
    <definedName name="CGPR051" localSheetId="23">[7]Tablas!#REF!</definedName>
    <definedName name="CGPR051" localSheetId="24">[7]Tablas!#REF!</definedName>
    <definedName name="CGPR051">#REF!</definedName>
    <definedName name="CGPR052" localSheetId="23">[7]Tablas!#REF!</definedName>
    <definedName name="CGPR052" localSheetId="24">[7]Tablas!#REF!</definedName>
    <definedName name="CGPR052">#REF!</definedName>
    <definedName name="CGPR0531" localSheetId="23">[7]Tablas!#REF!</definedName>
    <definedName name="CGPR0531" localSheetId="24">[7]Tablas!#REF!</definedName>
    <definedName name="CGPR0531">#REF!</definedName>
    <definedName name="CGPR0532" localSheetId="23">[7]Tablas!#REF!</definedName>
    <definedName name="CGPR0532" localSheetId="24">[7]Tablas!#REF!</definedName>
    <definedName name="CGPR0532">#REF!</definedName>
    <definedName name="CGPR0533" localSheetId="23">[7]Tablas!#REF!</definedName>
    <definedName name="CGPR0533" localSheetId="24">[7]Tablas!#REF!</definedName>
    <definedName name="CGPR0533">#REF!</definedName>
    <definedName name="CGPR0534" localSheetId="23">[7]Tablas!#REF!</definedName>
    <definedName name="CGPR0534" localSheetId="24">[7]Tablas!#REF!</definedName>
    <definedName name="CGPR0534">#REF!</definedName>
    <definedName name="CGPR0541" localSheetId="23">[7]Tablas!#REF!</definedName>
    <definedName name="CGPR0541" localSheetId="24">[7]Tablas!#REF!</definedName>
    <definedName name="CGPR0541">#REF!</definedName>
    <definedName name="CGPR0542" localSheetId="23">[7]Tablas!#REF!</definedName>
    <definedName name="CGPR0542" localSheetId="24">[7]Tablas!#REF!</definedName>
    <definedName name="CGPR0542">#REF!</definedName>
    <definedName name="CGPR0543" localSheetId="23">[7]Tablas!#REF!</definedName>
    <definedName name="CGPR0543" localSheetId="24">[7]Tablas!#REF!</definedName>
    <definedName name="CGPR0543">#REF!</definedName>
    <definedName name="CGPR061" localSheetId="23">[7]Tablas!#REF!</definedName>
    <definedName name="CGPR061" localSheetId="24">[7]Tablas!#REF!</definedName>
    <definedName name="CGPR061">#REF!</definedName>
    <definedName name="CGPR062" localSheetId="23">[7]Tablas!#REF!</definedName>
    <definedName name="CGPR062" localSheetId="24">[7]Tablas!#REF!</definedName>
    <definedName name="CGPR062">#REF!</definedName>
    <definedName name="CGPR0621" localSheetId="23">[7]Tablas!#REF!</definedName>
    <definedName name="CGPR0621" localSheetId="24">[7]Tablas!#REF!</definedName>
    <definedName name="CGPR0621">#REF!</definedName>
    <definedName name="CGPR0622" localSheetId="23">[7]Tablas!#REF!</definedName>
    <definedName name="CGPR0622" localSheetId="24">[7]Tablas!#REF!</definedName>
    <definedName name="CGPR0622">#REF!</definedName>
    <definedName name="CGPR0631" localSheetId="23">[7]Tablas!#REF!</definedName>
    <definedName name="CGPR0631" localSheetId="24">[7]Tablas!#REF!</definedName>
    <definedName name="CGPR0631">#REF!</definedName>
    <definedName name="CGPR0632" localSheetId="23">[7]Tablas!#REF!</definedName>
    <definedName name="CGPR0632" localSheetId="24">[7]Tablas!#REF!</definedName>
    <definedName name="CGPR0632">#REF!</definedName>
    <definedName name="CGPR0633" localSheetId="23">[7]Tablas!#REF!</definedName>
    <definedName name="CGPR0633" localSheetId="24">[7]Tablas!#REF!</definedName>
    <definedName name="CGPR0633">#REF!</definedName>
    <definedName name="CGPR0641" localSheetId="23">[7]Tablas!#REF!</definedName>
    <definedName name="CGPR0641" localSheetId="24">[7]Tablas!#REF!</definedName>
    <definedName name="CGPR0641">#REF!</definedName>
    <definedName name="CGPR0642" localSheetId="23">[7]Tablas!#REF!</definedName>
    <definedName name="CGPR0642" localSheetId="24">[7]Tablas!#REF!</definedName>
    <definedName name="CGPR0642">#REF!</definedName>
    <definedName name="CGPR0643" localSheetId="23">[7]Tablas!#REF!</definedName>
    <definedName name="CGPR0643" localSheetId="24">[7]Tablas!#REF!</definedName>
    <definedName name="CGPR0643">#REF!</definedName>
    <definedName name="CGRF01" localSheetId="23">[7]Tablas!#REF!</definedName>
    <definedName name="CGRF01" localSheetId="24">[7]Tablas!#REF!</definedName>
    <definedName name="CGRF01">#REF!</definedName>
    <definedName name="CGRF02" localSheetId="23">[7]Tablas!#REF!</definedName>
    <definedName name="CGRF02" localSheetId="24">[7]Tablas!#REF!</definedName>
    <definedName name="CGRF02">#REF!</definedName>
    <definedName name="CGRF031" localSheetId="23">[7]Tablas!#REF!</definedName>
    <definedName name="CGRF031" localSheetId="24">[7]Tablas!#REF!</definedName>
    <definedName name="CGRF031">#REF!</definedName>
    <definedName name="CGRF032" localSheetId="23">[7]Tablas!#REF!</definedName>
    <definedName name="CGRF032" localSheetId="24">[7]Tablas!#REF!</definedName>
    <definedName name="CGRF032">#REF!</definedName>
    <definedName name="CGRF0331" localSheetId="23">[7]Tablas!#REF!</definedName>
    <definedName name="CGRF0331" localSheetId="24">[7]Tablas!#REF!</definedName>
    <definedName name="CGRF0331">#REF!</definedName>
    <definedName name="CGRF0332" localSheetId="23">[7]Tablas!#REF!</definedName>
    <definedName name="CGRF0332" localSheetId="24">[7]Tablas!#REF!</definedName>
    <definedName name="CGRF0332">#REF!</definedName>
    <definedName name="CGRF0333" localSheetId="23">[7]Tablas!#REF!</definedName>
    <definedName name="CGRF0333" localSheetId="24">[7]Tablas!#REF!</definedName>
    <definedName name="CGRF0333">#REF!</definedName>
    <definedName name="CGRF0334" localSheetId="23">[7]Tablas!#REF!</definedName>
    <definedName name="CGRF0334" localSheetId="24">[7]Tablas!#REF!</definedName>
    <definedName name="CGRF0334">#REF!</definedName>
    <definedName name="CGRF0335" localSheetId="23">[7]Tablas!#REF!</definedName>
    <definedName name="CGRF0335" localSheetId="24">[7]Tablas!#REF!</definedName>
    <definedName name="CGRF0335">#REF!</definedName>
    <definedName name="CGRF0336" localSheetId="23">[7]Tablas!#REF!</definedName>
    <definedName name="CGRF0336" localSheetId="24">[7]Tablas!#REF!</definedName>
    <definedName name="CGRF0336">#REF!</definedName>
    <definedName name="CGRF0337" localSheetId="23">[7]Tablas!#REF!</definedName>
    <definedName name="CGRF0337" localSheetId="24">[7]Tablas!#REF!</definedName>
    <definedName name="CGRF0337">#REF!</definedName>
    <definedName name="CGRF0338" localSheetId="23">[7]Tablas!#REF!</definedName>
    <definedName name="CGRF0338" localSheetId="24">[7]Tablas!#REF!</definedName>
    <definedName name="CGRF0338">#REF!</definedName>
    <definedName name="CGRF0341" localSheetId="23">[7]Tablas!#REF!</definedName>
    <definedName name="CGRF0341" localSheetId="24">[7]Tablas!#REF!</definedName>
    <definedName name="CGRF0341">#REF!</definedName>
    <definedName name="CGRF0342" localSheetId="23">[7]Tablas!#REF!</definedName>
    <definedName name="CGRF0342" localSheetId="24">[7]Tablas!#REF!</definedName>
    <definedName name="CGRF0342">#REF!</definedName>
    <definedName name="CGRF0343" localSheetId="23">[7]Tablas!#REF!</definedName>
    <definedName name="CGRF0343" localSheetId="24">[7]Tablas!#REF!</definedName>
    <definedName name="CGRF0343">#REF!</definedName>
    <definedName name="CGRF041" localSheetId="23">[7]Tablas!#REF!</definedName>
    <definedName name="CGRF041" localSheetId="24">[7]Tablas!#REF!</definedName>
    <definedName name="CGRF041">#REF!</definedName>
    <definedName name="CGRF042" localSheetId="23">[7]Tablas!#REF!</definedName>
    <definedName name="CGRF042" localSheetId="24">[7]Tablas!#REF!</definedName>
    <definedName name="CGRF042">#REF!</definedName>
    <definedName name="CGRF0431" localSheetId="23">[7]Tablas!#REF!</definedName>
    <definedName name="CGRF0431" localSheetId="24">[7]Tablas!#REF!</definedName>
    <definedName name="CGRF0431">#REF!</definedName>
    <definedName name="CGRF0432" localSheetId="23">[7]Tablas!#REF!</definedName>
    <definedName name="CGRF0432" localSheetId="24">[7]Tablas!#REF!</definedName>
    <definedName name="CGRF0432">#REF!</definedName>
    <definedName name="CGRF0433" localSheetId="23">[7]Tablas!#REF!</definedName>
    <definedName name="CGRF0433" localSheetId="24">[7]Tablas!#REF!</definedName>
    <definedName name="CGRF0433">#REF!</definedName>
    <definedName name="CGRF0441" localSheetId="23">[7]Tablas!#REF!</definedName>
    <definedName name="CGRF0441" localSheetId="24">[7]Tablas!#REF!</definedName>
    <definedName name="CGRF0441">#REF!</definedName>
    <definedName name="CGRF0442" localSheetId="23">[7]Tablas!#REF!</definedName>
    <definedName name="CGRF0442" localSheetId="24">[7]Tablas!#REF!</definedName>
    <definedName name="CGRF0442">#REF!</definedName>
    <definedName name="CGRF0443" localSheetId="23">[7]Tablas!#REF!</definedName>
    <definedName name="CGRF0443" localSheetId="24">[7]Tablas!#REF!</definedName>
    <definedName name="CGRF0443">#REF!</definedName>
    <definedName name="CGSM01" localSheetId="23">[7]Tablas!#REF!</definedName>
    <definedName name="CGSM01" localSheetId="24">[7]Tablas!#REF!</definedName>
    <definedName name="CGSM01">#REF!</definedName>
    <definedName name="CGSM02" localSheetId="23">[7]Tablas!#REF!</definedName>
    <definedName name="CGSM02" localSheetId="24">[7]Tablas!#REF!</definedName>
    <definedName name="CGSM02">#REF!</definedName>
    <definedName name="CGSM03" localSheetId="23">[7]Tablas!#REF!</definedName>
    <definedName name="CGSM03" localSheetId="24">[7]Tablas!#REF!</definedName>
    <definedName name="CGSM03">#REF!</definedName>
    <definedName name="CGSM04" localSheetId="23">[7]Tablas!#REF!</definedName>
    <definedName name="CGSM04" localSheetId="24">[7]Tablas!#REF!</definedName>
    <definedName name="CGSM04">#REF!</definedName>
    <definedName name="CGSM05" localSheetId="23">[7]Tablas!#REF!</definedName>
    <definedName name="CGSM05" localSheetId="24">[7]Tablas!#REF!</definedName>
    <definedName name="CGSM05">#REF!</definedName>
    <definedName name="CGSO011" localSheetId="23">[7]Tablas!#REF!</definedName>
    <definedName name="CGSO011" localSheetId="24">[7]Tablas!#REF!</definedName>
    <definedName name="CGSO011">#REF!</definedName>
    <definedName name="CGSO012" localSheetId="23">[7]Tablas!#REF!</definedName>
    <definedName name="CGSO012" localSheetId="24">[7]Tablas!#REF!</definedName>
    <definedName name="CGSO012">#REF!</definedName>
    <definedName name="CGSO013" localSheetId="23">[7]Tablas!#REF!</definedName>
    <definedName name="CGSO013" localSheetId="24">[7]Tablas!#REF!</definedName>
    <definedName name="CGSO013">#REF!</definedName>
    <definedName name="CGSO014" localSheetId="23">[7]Tablas!#REF!</definedName>
    <definedName name="CGSO014" localSheetId="24">[7]Tablas!#REF!</definedName>
    <definedName name="CGSO014">#REF!</definedName>
    <definedName name="CGSO02" localSheetId="23">[7]Tablas!#REF!</definedName>
    <definedName name="CGSO02" localSheetId="24">[7]Tablas!#REF!</definedName>
    <definedName name="CGSO02">#REF!</definedName>
    <definedName name="CGSO031" localSheetId="23">[7]Tablas!#REF!</definedName>
    <definedName name="CGSO031" localSheetId="24">[7]Tablas!#REF!</definedName>
    <definedName name="CGSO031">#REF!</definedName>
    <definedName name="CGSO032" localSheetId="23">[7]Tablas!#REF!</definedName>
    <definedName name="CGSO032" localSheetId="24">[7]Tablas!#REF!</definedName>
    <definedName name="CGSO032">#REF!</definedName>
    <definedName name="CGSO033" localSheetId="23">[7]Tablas!#REF!</definedName>
    <definedName name="CGSO033" localSheetId="24">[7]Tablas!#REF!</definedName>
    <definedName name="CGSO033">#REF!</definedName>
    <definedName name="CGSO034" localSheetId="23">[7]Tablas!#REF!</definedName>
    <definedName name="CGSO034" localSheetId="24">[7]Tablas!#REF!</definedName>
    <definedName name="CGSO034">#REF!</definedName>
    <definedName name="CGSO041" localSheetId="23">[7]Tablas!#REF!</definedName>
    <definedName name="CGSO041" localSheetId="24">[7]Tablas!#REF!</definedName>
    <definedName name="CGSO041">#REF!</definedName>
    <definedName name="CGSO042" localSheetId="23">[7]Tablas!#REF!</definedName>
    <definedName name="CGSO042" localSheetId="24">[7]Tablas!#REF!</definedName>
    <definedName name="CGSO042">#REF!</definedName>
    <definedName name="CGSO043" localSheetId="23">[7]Tablas!#REF!</definedName>
    <definedName name="CGSO043" localSheetId="24">[7]Tablas!#REF!</definedName>
    <definedName name="CGSO043">#REF!</definedName>
    <definedName name="CGSO044" localSheetId="23">[7]Tablas!#REF!</definedName>
    <definedName name="CGSO044" localSheetId="24">[7]Tablas!#REF!</definedName>
    <definedName name="CGSO044">#REF!</definedName>
    <definedName name="CGSO051" localSheetId="23">[7]Tablas!#REF!</definedName>
    <definedName name="CGSO051" localSheetId="24">[7]Tablas!#REF!</definedName>
    <definedName name="CGSO051">#REF!</definedName>
    <definedName name="CGSO052" localSheetId="23">[7]Tablas!#REF!</definedName>
    <definedName name="CGSO052" localSheetId="24">[7]Tablas!#REF!</definedName>
    <definedName name="CGSO052">#REF!</definedName>
    <definedName name="CGSO053" localSheetId="23">[7]Tablas!#REF!</definedName>
    <definedName name="CGSO053" localSheetId="24">[7]Tablas!#REF!</definedName>
    <definedName name="CGSO053">#REF!</definedName>
    <definedName name="CGSO054" localSheetId="23">[7]Tablas!#REF!</definedName>
    <definedName name="CGSO054" localSheetId="24">[7]Tablas!#REF!</definedName>
    <definedName name="CGSO054">#REF!</definedName>
    <definedName name="CGSO055" localSheetId="23">[7]Tablas!#REF!</definedName>
    <definedName name="CGSO055" localSheetId="24">[7]Tablas!#REF!</definedName>
    <definedName name="CGSO055">#REF!</definedName>
    <definedName name="CGSO061" localSheetId="23">[7]Tablas!#REF!</definedName>
    <definedName name="CGSO061" localSheetId="24">[7]Tablas!#REF!</definedName>
    <definedName name="CGSO061">#REF!</definedName>
    <definedName name="CGSO062" localSheetId="23">[7]Tablas!#REF!</definedName>
    <definedName name="CGSO062" localSheetId="24">[7]Tablas!#REF!</definedName>
    <definedName name="CGSO062">#REF!</definedName>
    <definedName name="CGSO063" localSheetId="23">[7]Tablas!#REF!</definedName>
    <definedName name="CGSO063" localSheetId="24">[7]Tablas!#REF!</definedName>
    <definedName name="CGSO063">#REF!</definedName>
    <definedName name="CGSO064" localSheetId="23">[7]Tablas!#REF!</definedName>
    <definedName name="CGSO064" localSheetId="24">[7]Tablas!#REF!</definedName>
    <definedName name="CGSO064">#REF!</definedName>
    <definedName name="CGTR011" localSheetId="23">[7]Tablas!#REF!</definedName>
    <definedName name="CGTR011" localSheetId="24">[7]Tablas!#REF!</definedName>
    <definedName name="CGTR011">#REF!</definedName>
    <definedName name="CGTR012" localSheetId="23">[7]Tablas!#REF!</definedName>
    <definedName name="CGTR012" localSheetId="24">[7]Tablas!#REF!</definedName>
    <definedName name="CGTR012">#REF!</definedName>
    <definedName name="CGTR021" localSheetId="23">[7]Tablas!#REF!</definedName>
    <definedName name="CGTR021" localSheetId="24">[7]Tablas!#REF!</definedName>
    <definedName name="CGTR021">#REF!</definedName>
    <definedName name="CGTR022" localSheetId="23">[7]Tablas!#REF!</definedName>
    <definedName name="CGTR022" localSheetId="24">[7]Tablas!#REF!</definedName>
    <definedName name="CGTR022">#REF!</definedName>
    <definedName name="CGTR023" localSheetId="23">[7]Tablas!#REF!</definedName>
    <definedName name="CGTR023" localSheetId="24">[7]Tablas!#REF!</definedName>
    <definedName name="CGTR023">#REF!</definedName>
    <definedName name="CGTR031" localSheetId="23">[7]Tablas!#REF!</definedName>
    <definedName name="CGTR031" localSheetId="24">[7]Tablas!#REF!</definedName>
    <definedName name="CGTR031">#REF!</definedName>
    <definedName name="CGTR032" localSheetId="23">[7]Tablas!#REF!</definedName>
    <definedName name="CGTR032" localSheetId="24">[7]Tablas!#REF!</definedName>
    <definedName name="CGTR032">#REF!</definedName>
    <definedName name="CGTR033" localSheetId="23">[7]Tablas!#REF!</definedName>
    <definedName name="CGTR033" localSheetId="24">[7]Tablas!#REF!</definedName>
    <definedName name="CGTR033">#REF!</definedName>
    <definedName name="CGTR034" localSheetId="23">[7]Tablas!#REF!</definedName>
    <definedName name="CGTR034" localSheetId="24">[7]Tablas!#REF!</definedName>
    <definedName name="CGTR034">#REF!</definedName>
    <definedName name="CGTR035" localSheetId="23">[7]Tablas!#REF!</definedName>
    <definedName name="CGTR035" localSheetId="24">[7]Tablas!#REF!</definedName>
    <definedName name="CGTR035">#REF!</definedName>
    <definedName name="CGTR036" localSheetId="23">[7]Tablas!#REF!</definedName>
    <definedName name="CGTR036" localSheetId="24">[7]Tablas!#REF!</definedName>
    <definedName name="CGTR036">#REF!</definedName>
    <definedName name="CGTR037" localSheetId="23">[7]Tablas!#REF!</definedName>
    <definedName name="CGTR037" localSheetId="24">[7]Tablas!#REF!</definedName>
    <definedName name="CGTR037">#REF!</definedName>
    <definedName name="CGTR038" localSheetId="23">[7]Tablas!#REF!</definedName>
    <definedName name="CGTR038" localSheetId="24">[7]Tablas!#REF!</definedName>
    <definedName name="CGTR038">#REF!</definedName>
    <definedName name="CGTR039" localSheetId="23">[7]Tablas!#REF!</definedName>
    <definedName name="CGTR039" localSheetId="24">[7]Tablas!#REF!</definedName>
    <definedName name="CGTR039">#REF!</definedName>
    <definedName name="CGTR041" localSheetId="23">[7]Tablas!#REF!</definedName>
    <definedName name="CGTR041" localSheetId="24">[7]Tablas!#REF!</definedName>
    <definedName name="CGTR041">#REF!</definedName>
    <definedName name="CGTR042" localSheetId="23">[7]Tablas!#REF!</definedName>
    <definedName name="CGTR042" localSheetId="24">[7]Tablas!#REF!</definedName>
    <definedName name="CGTR042">#REF!</definedName>
    <definedName name="CGTR043" localSheetId="23">[7]Tablas!#REF!</definedName>
    <definedName name="CGTR043" localSheetId="24">[7]Tablas!#REF!</definedName>
    <definedName name="CGTR043">#REF!</definedName>
    <definedName name="CGTR044" localSheetId="23">[7]Tablas!#REF!</definedName>
    <definedName name="CGTR044" localSheetId="24">[7]Tablas!#REF!</definedName>
    <definedName name="CGTR044">#REF!</definedName>
    <definedName name="CGTR051" localSheetId="23">[7]Tablas!#REF!</definedName>
    <definedName name="CGTR051" localSheetId="24">[7]Tablas!#REF!</definedName>
    <definedName name="CGTR051">#REF!</definedName>
    <definedName name="Ch">#REF!</definedName>
    <definedName name="CHAZO_PUNTILLA_ANCLAJES">#REF!</definedName>
    <definedName name="Chazos_de_Madera_10_X_10">#REF!</definedName>
    <definedName name="CHECK">IF(AND(#REF!=#REF!,#REF!=#REF!,#REF!=#REF!),"ok","ojo")</definedName>
    <definedName name="Cheque_1">#REF!</definedName>
    <definedName name="Cheque_1_1_2">#REF!</definedName>
    <definedName name="Cheque_2">#REF!</definedName>
    <definedName name="Cheque_3">#REF!</definedName>
    <definedName name="CHINA">#REF!</definedName>
    <definedName name="CHK_PU" localSheetId="23">'[30]7422CW00'!#REF!</definedName>
    <definedName name="CHK_PU" localSheetId="24">'[30]7422CW00'!#REF!</definedName>
    <definedName name="CHK_PU">#REF!</definedName>
    <definedName name="CHP">#REF!</definedName>
    <definedName name="Ci">#REF!</definedName>
    <definedName name="CICLOP">#REF!</definedName>
    <definedName name="CICLOPEO">#REF!</definedName>
    <definedName name="Cierrapuerta_hidraulico_ajustable_hasta_80_kilos">#REF!</definedName>
    <definedName name="CINTA_MALLA_ADHESIVA_X_90M">#REF!</definedName>
    <definedName name="Cinta_teflón">#REF!</definedName>
    <definedName name="CINTAAISLANTE">#REF!</definedName>
    <definedName name="CIP">#N/A</definedName>
    <definedName name="CIR" localSheetId="22">IF([0]!LG=9,IF(ISERROR([0]!PVT),"",[0]!PVT),"")</definedName>
    <definedName name="CIR">IF([0]!LG=9,IF(ISERROR([0]!PVT),"",[0]!PVT),"")</definedName>
    <definedName name="CIRCUITOS">#REF!</definedName>
    <definedName name="CIRCUNVALAR">#REF!</definedName>
    <definedName name="CISNEROS">#REF!</definedName>
    <definedName name="Ciudades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se">#N/A</definedName>
    <definedName name="CLASIFICACION_NEGOCIACION">#REF!</definedName>
    <definedName name="cldCoordinador">#REF!</definedName>
    <definedName name="cldDepartamento">#REF!</definedName>
    <definedName name="cldResumen">#REF!</definedName>
    <definedName name="Cll">#REF!</definedName>
    <definedName name="Cll_4N__15_AE_40_San_Eduardo_II_Etapa._Tel_750372._Cúcuta_Colombia.">#REF!</definedName>
    <definedName name="Cm">#REF!</definedName>
    <definedName name="cmf" localSheetId="23">[81]Hoja1!$C$27</definedName>
    <definedName name="cmf" localSheetId="24">[81]Hoja1!$C$27</definedName>
    <definedName name="cmf">#REF!</definedName>
    <definedName name="CMIBLE">#REF!</definedName>
    <definedName name="CMIBLE1">#REF!</definedName>
    <definedName name="Cn">#REF!</definedName>
    <definedName name="cncbncbncbncbn">#N/A</definedName>
    <definedName name="CNT_M">[72]Modelo!$H$13:$H$27</definedName>
    <definedName name="Cñ">#REF!</definedName>
    <definedName name="CO">[16]PRECIOS!$J$61</definedName>
    <definedName name="COBC">#REF!</definedName>
    <definedName name="cociente">#REF!</definedName>
    <definedName name="Cocineta_estufa_a_gas_dos_puestos">#REF!</definedName>
    <definedName name="Cod" localSheetId="23">#REF!</definedName>
    <definedName name="Cod" localSheetId="24">#REF!</definedName>
    <definedName name="cod">#N/A</definedName>
    <definedName name="CodActEco" localSheetId="23">[6]EMPRESA!$F$10</definedName>
    <definedName name="CodActEco" localSheetId="24">[6]EMPRESA!$F$10</definedName>
    <definedName name="CodActEco">#REF!</definedName>
    <definedName name="codigo" localSheetId="23">#REF!,#REF!</definedName>
    <definedName name="codigo" localSheetId="24">#REF!,#REF!</definedName>
    <definedName name="Codigo">#REF!</definedName>
    <definedName name="Codigo_M.Obra">#REF!</definedName>
    <definedName name="CodigoInversion">#REF!</definedName>
    <definedName name="CodigoProyecto">#REF!</definedName>
    <definedName name="codigos">#REF!</definedName>
    <definedName name="CodigosAPU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#REF!</definedName>
    <definedName name="CODO12">#REF!</definedName>
    <definedName name="CODO6">#REF!</definedName>
    <definedName name="CODO8">#REF!</definedName>
    <definedName name="CODO9012">#REF!</definedName>
    <definedName name="CODOS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#REF!</definedName>
    <definedName name="cogvsiruj" localSheetId="23">[53]COMPARATIVO!#REF!</definedName>
    <definedName name="cogvsiruj" localSheetId="24">[53]COMPARATIVO!#REF!</definedName>
    <definedName name="cogvsiruj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AM20">#REF!</definedName>
    <definedName name="COLAMURO">#REF!</definedName>
    <definedName name="COLCIRC">#REF!</definedName>
    <definedName name="COLON">#REF!</definedName>
    <definedName name="Color_mineral">#REF!</definedName>
    <definedName name="ColTap" localSheetId="23">'[22]Coloc. e Interc. Tapones'!$E$1:$E$65536</definedName>
    <definedName name="ColTap" localSheetId="24">'[22]Coloc. e Interc. Tapones'!$E$1:$E$65536</definedName>
    <definedName name="ColTap">#REF!</definedName>
    <definedName name="COLUMNA2">#REF!</definedName>
    <definedName name="COLUMNETA">#REF!</definedName>
    <definedName name="Com" localSheetId="23">'[62]LIQUIDA-NOMINA'!$AL$4</definedName>
    <definedName name="Com" localSheetId="24">'[62]LIQUIDA-NOMINA'!$AL$4</definedName>
    <definedName name="Com">#REF!</definedName>
    <definedName name="comb1">#REF!</definedName>
    <definedName name="comb2">#REF!</definedName>
    <definedName name="comb3">#REF!</definedName>
    <definedName name="comb4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cion">#REF!</definedName>
    <definedName name="Company">#REF!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OMPAÑIA_CONTRATISTA">#REF!</definedName>
    <definedName name="COMPAÑIA_INTERVENTORIA">#REF!</definedName>
    <definedName name="Comparación_de_línea_base">#REF!</definedName>
    <definedName name="completa_ab">#REF!</definedName>
    <definedName name="COMPRE">#REF!</definedName>
    <definedName name="COMPRESOR">#REF!</definedName>
    <definedName name="Compresor_2_Martillos_185_PCM">#REF!</definedName>
    <definedName name="COMPRESOR_DE_DOS_MARTILLOS">#REF!</definedName>
    <definedName name="Compresores">#REF!</definedName>
    <definedName name="COMPUERTA">#REF!</definedName>
    <definedName name="CON">#REF!</definedName>
    <definedName name="CON_HTA">SUMIFS(#REF!,#REF!,#REF!,#REF!,"mo")</definedName>
    <definedName name="CON_HTA_APU">SUMIFS(#REF!,#REF!,#REF!,#REF!,"mo")</definedName>
    <definedName name="CONC">#REF!</definedName>
    <definedName name="Conc.2000">#REF!</definedName>
    <definedName name="Conc.2500">#REF!</definedName>
    <definedName name="Conc.3000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_3_5">#REF!</definedName>
    <definedName name="CONCRETO_2000">#REF!</definedName>
    <definedName name="CONCRETO_2500_PSI">#REF!</definedName>
    <definedName name="CONCRETO_3000_PSI">#REF!</definedName>
    <definedName name="CONCRETO_35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C_2.2">#REF!</definedName>
    <definedName name="Concreto_Gravilla_Fina_2000_psi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muro">#REF!</definedName>
    <definedName name="concretoplaca">#REF!</definedName>
    <definedName name="Concretos">#REF!</definedName>
    <definedName name="COND">#REF!</definedName>
    <definedName name="CONDI1">#REF!</definedName>
    <definedName name="CONDUCCION331">#REF!</definedName>
    <definedName name="CONDUCCIONTABLA3.3.1">#REF!</definedName>
    <definedName name="Conexión_Siamesa">#REF!</definedName>
    <definedName name="Conexión_Siamesa_de_2_1_2__X_2_1_2__X_3">#REF!</definedName>
    <definedName name="conexiondomiciliaria">#REF!</definedName>
    <definedName name="CONFORMA">#REF!</definedName>
    <definedName name="ConseqCat">0</definedName>
    <definedName name="ConseqForMitRisk">3</definedName>
    <definedName name="CONST">#REF!</definedName>
    <definedName name="Constmadera">#REF!</definedName>
    <definedName name="constr">[15]datos!$K$5:$K$200</definedName>
    <definedName name="CONSTRUCCION_DE_DOS_GALPONES">#N/A</definedName>
    <definedName name="Consultor">#REF!</definedName>
    <definedName name="consumibles">#REF!</definedName>
    <definedName name="consumo">#REF!</definedName>
    <definedName name="CONT" localSheetId="23">'[82]DATOS CONTRATO'!$G$13</definedName>
    <definedName name="CONT" localSheetId="24">'[82]DATOS CONTRATO'!$G$13</definedName>
    <definedName name="Cont">#REF!</definedName>
    <definedName name="Cont_Fec">#REF!</definedName>
    <definedName name="CONTAB">#REF!</definedName>
    <definedName name="CONTP">#REF!</definedName>
    <definedName name="Contratante" localSheetId="23">'[6]DATOS CONTRATO'!$E$6</definedName>
    <definedName name="Contratante" localSheetId="24">'[6]DATOS CONTRATO'!$E$6</definedName>
    <definedName name="Contratante">#REF!</definedName>
    <definedName name="contratista" localSheetId="20">[83]INTERV.!$A$15</definedName>
    <definedName name="contratista" hidden="1">#REF!</definedName>
    <definedName name="CONTRATO" localSheetId="23">[62]CONTRATO!$E$8</definedName>
    <definedName name="CONTRATO" localSheetId="24">[62]CONTRATO!$E$8</definedName>
    <definedName name="CONTRATO">#REF!</definedName>
    <definedName name="CONTRATO.No">#REF!</definedName>
    <definedName name="Contrt">#REF!</definedName>
    <definedName name="CONV1">#REF!</definedName>
    <definedName name="conv2">#REF!</definedName>
    <definedName name="conv3">#REF!</definedName>
    <definedName name="conv4">#REF!</definedName>
    <definedName name="Coordinador">#REF!</definedName>
    <definedName name="COPIA" localSheetId="23">'PRESUPUESTO OFICIAL (Entidad)'!ERR</definedName>
    <definedName name="COPIA" localSheetId="24">'PROPUESTA ECONOMICA(Proponente)'!ERR</definedName>
    <definedName name="COPIA">#N/A</definedName>
    <definedName name="COPIA1">#REF!</definedName>
    <definedName name="COPIA2">#REF!</definedName>
    <definedName name="copiao4" localSheetId="23">'PRESUPUESTO OFICIAL (Entidad)'!ERR</definedName>
    <definedName name="copiao4" localSheetId="24">'PROPUESTA ECONOMICA(Proponente)'!ERR</definedName>
    <definedName name="copiao4">#N/A</definedName>
    <definedName name="corri" localSheetId="23">'PRESUPUESTO OFICIAL (Entidad)'!ERR</definedName>
    <definedName name="corri" localSheetId="24">'PROPUESTA ECONOMICA(Proponente)'!ERR</definedName>
    <definedName name="corri">#N/A</definedName>
    <definedName name="CORTADORA_DE_PAVIMENTO__CON_OPERADOR">#REF!</definedName>
    <definedName name="corte">#REF!</definedName>
    <definedName name="corterocoso">#REF!</definedName>
    <definedName name="COSTDIREC">#REF!</definedName>
    <definedName name="CosteoConsultoria">#REF!</definedName>
    <definedName name="COSTO_FRENTE" localSheetId="23">[84]BITACORA!$E$1:$E$65536</definedName>
    <definedName name="COSTO_FRENTE" localSheetId="24">[84]BITACORA!$E$1:$E$65536</definedName>
    <definedName name="COSTO_FRENTE">#REF!</definedName>
    <definedName name="costo2" hidden="1">#REF!</definedName>
    <definedName name="CostoDirecto" localSheetId="20">'[61]PERSONAL Y OTROS'!$O$9</definedName>
    <definedName name="CostoDirecto">#REF!</definedName>
    <definedName name="CostoDirectoObra" localSheetId="20">'[61]COSTEO TOTAL OBRA'!$D$7</definedName>
    <definedName name="CostoDirectoObra">#REF!</definedName>
    <definedName name="Costopérdidas" localSheetId="20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 localSheetId="23">[85]TARIFAS!$A$1:$F$52</definedName>
    <definedName name="COSTOS" localSheetId="24">[85]TARIFAS!$A$1:$F$52</definedName>
    <definedName name="COSTOS">#REF!</definedName>
    <definedName name="COSTOSCONDUCCIONACU">#REF!</definedName>
    <definedName name="cotas">#REF!</definedName>
    <definedName name="CotizacionARP" localSheetId="20">'[61]INFORMACION DEL FP'!$G$32:$J$36</definedName>
    <definedName name="CotizacionARP">#REF!</definedName>
    <definedName name="cp">#N/A</definedName>
    <definedName name="CPF">#REF!</definedName>
    <definedName name="CPM">#REF!</definedName>
    <definedName name="CPR">#REF!</definedName>
    <definedName name="CPVCO22">#REF!</definedName>
    <definedName name="Cq">#REF!</definedName>
    <definedName name="CR" localSheetId="20">#REF!</definedName>
    <definedName name="cr" hidden="1">{#N/A,#N/A,FALSE,"310.1";#N/A,#N/A,FALSE,"321.1";#N/A,#N/A,FALSE,"320.3";#N/A,#N/A,FALSE,"330.1"}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 localSheetId="23">[86]civ_roma!$C$803:$G$804</definedName>
    <definedName name="Criteria_MI" localSheetId="24">[86]civ_roma!$C$803:$G$804</definedName>
    <definedName name="Criteria_MI">#REF!</definedName>
    <definedName name="CRITERIO">#REF!</definedName>
    <definedName name="_xlnm.Criteria" localSheetId="20">#REF!</definedName>
    <definedName name="_xlnm.Criteria">#REF!</definedName>
    <definedName name="Criterios_IM" localSheetId="20">#REF!</definedName>
    <definedName name="Criterios_IM" localSheetId="23">'[30]7422CW00'!#REF!</definedName>
    <definedName name="Criterios_IM" localSheetId="24">'[30]7422CW00'!#REF!</definedName>
    <definedName name="Criterios_IM">#REF!</definedName>
    <definedName name="CRITICA">#N/A</definedName>
    <definedName name="Criticidad" localSheetId="23">[87]Tabla!$A$1:$A$5</definedName>
    <definedName name="Criticidad" localSheetId="24">[87]Tabla!$A$1:$A$5</definedName>
    <definedName name="Criticidad">#REF!</definedName>
    <definedName name="Criticos">#REF!</definedName>
    <definedName name="CRONO">#REF!</definedName>
    <definedName name="CronogFechaFin">#REF!</definedName>
    <definedName name="CronogFechaInic">#REF!</definedName>
    <definedName name="Cronograma">#REF!</definedName>
    <definedName name="CRP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R" localSheetId="23">'[30]7422CW00'!#REF!</definedName>
    <definedName name="CTR" localSheetId="24">'[30]7422CW00'!#REF!</definedName>
    <definedName name="CTR">#REF!</definedName>
    <definedName name="CTRPAG" localSheetId="23">'[30]7422CW00'!#REF!</definedName>
    <definedName name="CTRPAG" localSheetId="24">'[30]7422CW00'!#REF!</definedName>
    <definedName name="CTRPAG">#REF!</definedName>
    <definedName name="CU" localSheetId="20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#N/A</definedName>
    <definedName name="CUADRIB">#N/A</definedName>
    <definedName name="CUADRIC">#N/A</definedName>
    <definedName name="cuadrilla">#REF!</definedName>
    <definedName name="CUADRILLA_1__1_OFC___2_AYU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lbañilería_OF_Ayudante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s">#REF!</definedName>
    <definedName name="cuadrillas1">#REF!</definedName>
    <definedName name="CUADRILLASTOTAL">#REF!</definedName>
    <definedName name="CUADRITO">#REF!</definedName>
    <definedName name="CUADRO">#N/A</definedName>
    <definedName name="cuadro1">#REF!</definedName>
    <definedName name="CUADROS">#REF!</definedName>
    <definedName name="CUAEXC">#REF!</definedName>
    <definedName name="CUAL" localSheetId="23">'PRESUPUESTO OFICIAL (Entidad)'!ERR</definedName>
    <definedName name="CUAL" localSheetId="24">'PROPUESTA ECONOMICA(Proponente)'!ERR</definedName>
    <definedName name="CUAL">#REF!</definedName>
    <definedName name="CUAPLO">#REF!</definedName>
    <definedName name="CUARTÓN">#REF!</definedName>
    <definedName name="CUATOP">#REF!</definedName>
    <definedName name="Cubierta">#REF!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DRILLA_7__ELECTRICA">#REF!</definedName>
    <definedName name="Cuentas">[88]Listas!$A$26:$A$29</definedName>
    <definedName name="CUERDA_GRUESA">#REF!</definedName>
    <definedName name="CUMWART_Zeit_1.000Bh" localSheetId="20">#REF!</definedName>
    <definedName name="CUMWART_Zeit_1.000Bh">#REF!</definedName>
    <definedName name="CUMWART_Zeit_10.000Bh" localSheetId="20">#REF!</definedName>
    <definedName name="CUMWART_Zeit_10.000Bh">#REF!</definedName>
    <definedName name="CUMWART_Zeit_100Bh">#REF!</definedName>
    <definedName name="CUMWART_Zeit_10Bh">#REF!</definedName>
    <definedName name="CUMWART_Zeit_15.000Bh">#REF!</definedName>
    <definedName name="CUMWART_Zeit_20.000Bh">#REF!</definedName>
    <definedName name="CUMWART_Zeit_250Bh">#REF!</definedName>
    <definedName name="CUMWART_Zeit_3.000Bh">#REF!</definedName>
    <definedName name="CUMWART_Zeit_30.000Bh">#REF!</definedName>
    <definedName name="CUMWART_Zeit_5.000Bh">#REF!</definedName>
    <definedName name="CUMWART_Zeit_500Bh">#REF!</definedName>
    <definedName name="CUMWART_Zeit_7.500Bh">#REF!</definedName>
    <definedName name="CUNET" localSheetId="0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5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VE">#REF!</definedName>
    <definedName name="cunVN">#REF!</definedName>
    <definedName name="Cupula_tragante_4_x2">#REF!</definedName>
    <definedName name="CURADURIA">#REF!</definedName>
    <definedName name="curva">"Chart 11"</definedName>
    <definedName name="Curva_conduit_pvc_1_2" localSheetId="20">#REF!</definedName>
    <definedName name="Curva_conduit_pvc_1_2">#REF!</definedName>
    <definedName name="Customize" localSheetId="23">[76]!Customize</definedName>
    <definedName name="Customize" localSheetId="24">[76]!Customize</definedName>
    <definedName name="Customize">#REF!</definedName>
    <definedName name="cv" localSheetId="14" hidden="1">{"TAB1",#N/A,TRUE,"GENERAL";"TAB2",#N/A,TRUE,"GENERAL";"TAB3",#N/A,TRUE,"GENERAL";"TAB4",#N/A,TRUE,"GENERAL";"TAB5",#N/A,TRUE,"GENERAL"}</definedName>
    <definedName name="cv" localSheetId="15" hidden="1">{"TAB1",#N/A,TRUE,"GENERAL";"TAB2",#N/A,TRUE,"GENERAL";"TAB3",#N/A,TRUE,"GENERAL";"TAB4",#N/A,TRUE,"GENERAL";"TAB5",#N/A,TRUE,"GENERAL"}</definedName>
    <definedName name="cv" localSheetId="16" hidden="1">{"TAB1",#N/A,TRUE,"GENERAL";"TAB2",#N/A,TRUE,"GENERAL";"TAB3",#N/A,TRUE,"GENERAL";"TAB4",#N/A,TRUE,"GENERAL";"TAB5",#N/A,TRUE,"GENERAL"}</definedName>
    <definedName name="cv" localSheetId="20">#N/A</definedName>
    <definedName name="cv" localSheetId="23">#REF!</definedName>
    <definedName name="cv" localSheetId="24">#REF!</definedName>
    <definedName name="cv" hidden="1">{"TAB1",#N/A,TRUE,"GENERAL";"TAB2",#N/A,TRUE,"GENERAL";"TAB3",#N/A,TRUE,"GENERAL";"TAB4",#N/A,TRUE,"GENERAL";"TAB5",#N/A,TRUE,"GENERAL"}</definedName>
    <definedName name="CVa" localSheetId="23">'[22]Cambio de Valv.'!$E$1:$E$65536</definedName>
    <definedName name="CVa" localSheetId="24">'[22]Cambio de Valv.'!$E$1:$E$65536</definedName>
    <definedName name="CVa">#REF!</definedName>
    <definedName name="cvbcvbf" localSheetId="20" hidden="1">{#N/A,#N/A,TRUE,"INGENIERIA";#N/A,#N/A,TRUE,"COMPRAS";#N/A,#N/A,TRUE,"DIRECCION";#N/A,#N/A,TRUE,"RESUMEN"}</definedName>
    <definedName name="cvbcvbf" localSheetId="23" hidden="1">{#N/A,#N/A,TRUE,"INGENIERIA";#N/A,#N/A,TRUE,"COMPRAS";#N/A,#N/A,TRUE,"DIRECCION";#N/A,#N/A,TRUE,"RESUMEN"}</definedName>
    <definedName name="cvbcvbf" localSheetId="24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bn">#N/A</definedName>
    <definedName name="cvfvd" localSheetId="0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5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5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#N/A</definedName>
    <definedName name="Cy">#REF!</definedName>
    <definedName name="d" localSheetId="0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15" hidden="1">{"TAB1",#N/A,TRUE,"GENERAL";"TAB2",#N/A,TRUE,"GENERAL";"TAB3",#N/A,TRUE,"GENERAL";"TAB4",#N/A,TRUE,"GENERAL";"TAB5",#N/A,TRUE,"GENERAL"}</definedName>
    <definedName name="d" localSheetId="16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20">#REF!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m">[15]bases!$A$2:$K$43</definedName>
    <definedName name="d_percápita">#REF!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A">#REF!</definedName>
    <definedName name="DADADAD" localSheetId="0" hidden="1">{#N/A,#N/A,TRUE,"CODIGO DEPENDENCIA"}</definedName>
    <definedName name="DADADAD" localSheetId="14" hidden="1">{#N/A,#N/A,TRUE,"CODIGO DEPENDENCIA"}</definedName>
    <definedName name="DADADAD" localSheetId="15" hidden="1">{#N/A,#N/A,TRUE,"CODIGO DEPENDENCIA"}</definedName>
    <definedName name="DADADAD" localSheetId="16" hidden="1">{#N/A,#N/A,TRUE,"CODIGO DEPENDENCIA"}</definedName>
    <definedName name="DADADAD" localSheetId="1" hidden="1">{#N/A,#N/A,TRUE,"CODIGO DEPENDENCIA"}</definedName>
    <definedName name="DADADAD" localSheetId="20" hidden="1">{#N/A,#N/A,TRUE,"CODIGO DEPENDENCIA"}</definedName>
    <definedName name="DADADAD" hidden="1">{#N/A,#N/A,TRUE,"CODIGO DEPENDENCIA"}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A">#REF!</definedName>
    <definedName name="dario" localSheetId="23">'[38]GPI 526'!#REF!</definedName>
    <definedName name="dario" localSheetId="24">'[38]GPI 526'!#REF!</definedName>
    <definedName name="dario">#REF!</definedName>
    <definedName name="DARIPAVA_SOFTWARE_INC">#REF!</definedName>
    <definedName name="DASD" localSheetId="0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5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sdasfxzc">#REF!</definedName>
    <definedName name="dasfedsd">#REF!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23">[86]civ_roma!$C$9:$G$799</definedName>
    <definedName name="Database_MI" localSheetId="24">[86]civ_roma!$C$9:$G$799</definedName>
    <definedName name="Database_MI">#REF!</definedName>
    <definedName name="DataDisplayed">"Ejemplo"</definedName>
    <definedName name="DATO1" localSheetId="23">'[89]46'!$D$3:$CK$429</definedName>
    <definedName name="DATO1" localSheetId="24">'[89]46'!$D$3:$CK$429</definedName>
    <definedName name="DATO1">#REF!</definedName>
    <definedName name="datos" localSheetId="20">#REF!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5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salzxc">#REF!</definedName>
    <definedName name="dc" localSheetId="23">#REF!</definedName>
    <definedName name="dc" localSheetId="24">#REF!</definedName>
    <definedName name="dc">#N/A</definedName>
    <definedName name="Dcacm">#REF!</definedName>
    <definedName name="DCAF">#REF!</definedName>
    <definedName name="DCF">#N/A</definedName>
    <definedName name="DCI" localSheetId="23">[9]Tablas!#REF!</definedName>
    <definedName name="DCI" localSheetId="24">[9]Tablas!#REF!</definedName>
    <definedName name="DCI">#REF!</definedName>
    <definedName name="DCI1_1" localSheetId="23">[9]Tablas!#REF!</definedName>
    <definedName name="DCI1_1" localSheetId="24">[9]Tablas!#REF!</definedName>
    <definedName name="DCI1_1">#REF!</definedName>
    <definedName name="DCI1_1_1" localSheetId="23">[9]Tablas!#REF!</definedName>
    <definedName name="DCI1_1_1" localSheetId="24">[9]Tablas!#REF!</definedName>
    <definedName name="DCI1_1_1">#REF!</definedName>
    <definedName name="DCI1_1_2" localSheetId="23">[9]Tablas!#REF!</definedName>
    <definedName name="DCI1_1_2" localSheetId="24">[9]Tablas!#REF!</definedName>
    <definedName name="DCI1_1_2">#REF!</definedName>
    <definedName name="DCI1_1_3" localSheetId="23">[9]Tablas!#REF!</definedName>
    <definedName name="DCI1_1_3" localSheetId="24">[9]Tablas!#REF!</definedName>
    <definedName name="DCI1_1_3">#REF!</definedName>
    <definedName name="DCI1_1_4" localSheetId="23">[9]Tablas!#REF!</definedName>
    <definedName name="DCI1_1_4" localSheetId="24">[9]Tablas!#REF!</definedName>
    <definedName name="DCI1_1_4">#REF!</definedName>
    <definedName name="DCI1_2" localSheetId="23">[9]Tablas!#REF!</definedName>
    <definedName name="DCI1_2" localSheetId="24">[9]Tablas!#REF!</definedName>
    <definedName name="DCI1_2">#REF!</definedName>
    <definedName name="DCI1_3" localSheetId="23">[9]Tablas!#REF!</definedName>
    <definedName name="DCI1_3" localSheetId="24">[9]Tablas!#REF!</definedName>
    <definedName name="DCI1_3">#REF!</definedName>
    <definedName name="DCI1_4" localSheetId="23">[9]Tablas!#REF!</definedName>
    <definedName name="DCI1_4" localSheetId="24">[9]Tablas!#REF!</definedName>
    <definedName name="DCI1_4">#REF!</definedName>
    <definedName name="dcm_1" hidden="1">#REF!</definedName>
    <definedName name="dcm_2" hidden="1">#REF!</definedName>
    <definedName name="dcm_3" hidden="1">#REF!</definedName>
    <definedName name="dcon">#REF!</definedName>
    <definedName name="DCorriente">#REF!</definedName>
    <definedName name="Dcorriente1" localSheetId="23">'[90]Pta a tierra'!#REF!</definedName>
    <definedName name="Dcorriente1" localSheetId="24">'[90]Pta a tierra'!#REF!</definedName>
    <definedName name="Dcorriente1">#REF!</definedName>
    <definedName name="DCSDCTV" localSheetId="0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5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0">#REF!</definedName>
    <definedName name="DD">#REF!</definedName>
    <definedName name="ddd" localSheetId="0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5" hidden="1">{"via1",#N/A,TRUE,"general";"via2",#N/A,TRUE,"general";"via3",#N/A,TRUE,"general"}</definedName>
    <definedName name="ddd" localSheetId="16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0" hidden="1">{#N/A,#N/A,FALSE,"Estatico";#N/A,#N/A,FALSE,"Tuberia";#N/A,#N/A,FALSE,"Instrumentación";#N/A,#N/A,FALSE,"Mecanica";#N/A,#N/A,FALSE,"Electrico";#N/A,#N/A,FALSE,"Ofic.Civiles"}</definedName>
    <definedName name="DDDD" localSheetId="23" hidden="1">{#N/A,#N/A,FALSE,"Estatico";#N/A,#N/A,FALSE,"Tuberia";#N/A,#N/A,FALSE,"Instrumentación";#N/A,#N/A,FALSE,"Mecanica";#N/A,#N/A,FALSE,"Electrico";#N/A,#N/A,FALSE,"Ofic.Civiles"}</definedName>
    <definedName name="DDDD" localSheetId="24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3" hidden="1">{#N/A,#N/A,FALSE,"orthoflow";#N/A,#N/A,FALSE,"Miscelaneos";#N/A,#N/A,FALSE,"Instrumentacio";#N/A,#N/A,FALSE,"Electrico";#N/A,#N/A,FALSE,"Valv. Seguridad"}</definedName>
    <definedName name="DDDDDDD" localSheetId="24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ddd">#REF!</definedName>
    <definedName name="DDDDDDDDDDDDDDD">#REF!</definedName>
    <definedName name="ddddt" localSheetId="0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5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sd">#REF!</definedName>
    <definedName name="DDGSDP" localSheetId="0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IDIAS">#REF!</definedName>
    <definedName name="DDS" localSheetId="23">[9]Tablas!#REF!</definedName>
    <definedName name="DDS" localSheetId="24">[9]Tablas!#REF!</definedName>
    <definedName name="DDS">#REF!</definedName>
    <definedName name="DDS1_1" localSheetId="23">[9]Tablas!#REF!</definedName>
    <definedName name="DDS1_1" localSheetId="24">[9]Tablas!#REF!</definedName>
    <definedName name="DDS1_1">#REF!</definedName>
    <definedName name="DDS1_1_1" localSheetId="23">[9]Tablas!#REF!</definedName>
    <definedName name="DDS1_1_1" localSheetId="24">[9]Tablas!#REF!</definedName>
    <definedName name="DDS1_1_1">#REF!</definedName>
    <definedName name="de">#N/A</definedName>
    <definedName name="Decision" localSheetId="20">#REF!</definedName>
    <definedName name="Decision">#REF!</definedName>
    <definedName name="deded" localSheetId="0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5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5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'[91]Coficiente de Pérdidas'!$A$2:$B$10</definedName>
    <definedName name="DEMANDA">#REF!</definedName>
    <definedName name="demanto">#REF!</definedName>
    <definedName name="DEMOLICION">#REF!</definedName>
    <definedName name="DEMOLICIÓN" localSheetId="23">'[92]BASE-LISTAS'!$B$24:$B$29</definedName>
    <definedName name="DEMOLICIÓN" localSheetId="24">'[92]BASE-LISTAS'!$B$24:$B$29</definedName>
    <definedName name="DEMOLICIÓ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NS">#N/A</definedName>
    <definedName name="densi">#N/A</definedName>
    <definedName name="DENSIMETRO_NUCLEAR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 localSheetId="20">#REF!</definedName>
    <definedName name="Departamento">#REF!</definedName>
    <definedName name="Department">#N/A</definedName>
    <definedName name="DEPEND" localSheetId="23">[87]Tabla!$B$1:$B$397</definedName>
    <definedName name="DEPEND" localSheetId="24">[87]Tabla!$B$1:$B$397</definedName>
    <definedName name="DEPEND">#REF!</definedName>
    <definedName name="DEPENDENCIA" localSheetId="23">[87]Tabla!$B$1:$B$397</definedName>
    <definedName name="DEPENDENCIA" localSheetId="24">[87]Tabla!$B$1:$B$397</definedName>
    <definedName name="DEPENDENCIA">#REF!</definedName>
    <definedName name="DEPENDENCIAS" localSheetId="23">[87]Tabla!$B$1:$B$397</definedName>
    <definedName name="DEPENDENCIAS" localSheetId="24">[87]Tabla!$B$1:$B$397</definedName>
    <definedName name="DEPENDENCIAS">#REF!</definedName>
    <definedName name="Deptos">#REF!</definedName>
    <definedName name="DERF" hidden="1">{#N/A,#N/A,FALSE,"310.1";#N/A,#N/A,FALSE,"321.1";#N/A,#N/A,FALSE,"320.3";#N/A,#N/A,FALSE,"330.1"}</definedName>
    <definedName name="DERFE">#REF!</definedName>
    <definedName name="desarrolladas" localSheetId="23">'[43]Reservas de Petróleo'!$A$2,'[43]Reservas de Petróleo'!$A$1,'[43]Reservas de Petróleo'!$D$4,'[43]Reservas de Petróleo'!$F$1:$F$65536</definedName>
    <definedName name="desarrolladas" localSheetId="24">'[43]Reservas de Petróleo'!$A$2,'[43]Reservas de Petróleo'!$A$1,'[43]Reservas de Petróleo'!$D$4,'[43]Reservas de Petróleo'!$F$1:$F$65536</definedName>
    <definedName name="desarrolladas">#REF!,#REF!,#REF!,#REF!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.AccPVCimportadas">[42]Descuentos!$C$19</definedName>
    <definedName name="Desc.tuboPVCpresion">[42]Descuentos!$C$3</definedName>
    <definedName name="DESC1" localSheetId="20">#REF!</definedName>
    <definedName name="DESC1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49">#REF!</definedName>
    <definedName name="DESC50">#REF!</definedName>
    <definedName name="DESC51">#REF!</definedName>
    <definedName name="DESC52">#REF!</definedName>
    <definedName name="DESC521" localSheetId="20">#REF!</definedName>
    <definedName name="DESC521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rip_cuadrillas" localSheetId="20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IPCION_APU">IF(ISERROR(SEARCH("-",#REF!,3)),INSUMO,ITEM)</definedName>
    <definedName name="DESCRP1">#REF!</definedName>
    <definedName name="DESCRP2">#REF!</definedName>
    <definedName name="descrpcion">#REF!</definedName>
    <definedName name="DESCUNMI">#REF!</definedName>
    <definedName name="Desengrasante_fosfatizante__litro">[42]Productos!$B$247</definedName>
    <definedName name="desider4io">#N/A</definedName>
    <definedName name="Desinfeccion_del_Sistema_de_Agua_Potable">#REF!</definedName>
    <definedName name="DESM">#REF!</definedName>
    <definedName name="desperdicio">#REF!</definedName>
    <definedName name="DEST_ART" localSheetId="23">[68]steel!#REF!</definedName>
    <definedName name="DEST_ART" localSheetId="24">[68]steel!#REF!</definedName>
    <definedName name="DEST_ART">#REF!</definedName>
    <definedName name="DESTCOD" localSheetId="23">'[30]7422CW00'!#REF!</definedName>
    <definedName name="DESTCOD" localSheetId="24">'[30]7422CW00'!#REF!</definedName>
    <definedName name="DESTCOD">#REF!</definedName>
    <definedName name="DESTFG" localSheetId="23">'[30]7422CW00'!#REF!</definedName>
    <definedName name="DESTFG" localSheetId="24">'[30]7422CW00'!#REF!</definedName>
    <definedName name="DESTFG">#REF!</definedName>
    <definedName name="DestinoConsultoria" localSheetId="20">'[61]IMPUESTOS Y VR TOTAL'!$F$52</definedName>
    <definedName name="DestinoConsultoria">#REF!</definedName>
    <definedName name="DestinoObra" localSheetId="20">'[61]IMPUESTOS Y VR TOTAL'!$D$10</definedName>
    <definedName name="DestinoObra">#REF!</definedName>
    <definedName name="DESTQTY" localSheetId="23">'[30]7422CW00'!#REF!</definedName>
    <definedName name="DESTQTY" localSheetId="24">'[30]7422CW00'!#REF!</definedName>
    <definedName name="DESTQTY">#REF!</definedName>
    <definedName name="DETAIL">#REF!</definedName>
    <definedName name="Detalle_Reserva">#REF!</definedName>
    <definedName name="DetalleAPUs">#REF!</definedName>
    <definedName name="DETENCION">'[93]CHEQUEO '!#REF!</definedName>
    <definedName name="deuda">#REF!</definedName>
    <definedName name="deuda2">#REF!</definedName>
    <definedName name="DEW">#REF!</definedName>
    <definedName name="DEX">#REF!</definedName>
    <definedName name="DEX_10">#REF!</definedName>
    <definedName name="DEX_18">#REF!</definedName>
    <definedName name="DEX_20">#REF!</definedName>
    <definedName name="DEX_21">#REF!</definedName>
    <definedName name="DEX_22">#REF!</definedName>
    <definedName name="DEX_7">#REF!</definedName>
    <definedName name="DEX_8">#REF!</definedName>
    <definedName name="DF" localSheetId="23">[94]Cronograma!#REF!</definedName>
    <definedName name="DF" localSheetId="24">[94]Cronograma!#REF!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5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5" hidden="1">{"TAB1",#N/A,TRUE,"GENERAL";"TAB2",#N/A,TRUE,"GENERAL";"TAB3",#N/A,TRUE,"GENERAL";"TAB4",#N/A,TRUE,"GENERAL";"TAB5",#N/A,TRUE,"GENERAL"}</definedName>
    <definedName name="dfasd" localSheetId="16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0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5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hidden="1">{"via1",#N/A,TRUE,"general";"via2",#N/A,TRUE,"general";"via3",#N/A,TRUE,"general"}</definedName>
    <definedName name="dfdaf">#N/A</definedName>
    <definedName name="dfddfhdc">#REF!</definedName>
    <definedName name="DFDEGG" hidden="1">#REF!</definedName>
    <definedName name="dfds" localSheetId="0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5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hidden="1">{"via1",#N/A,TRUE,"general";"via2",#N/A,TRUE,"general";"via3",#N/A,TRUE,"general"}</definedName>
    <definedName name="dfdvdfdfd">#REF!</definedName>
    <definedName name="DFER">#REF!</definedName>
    <definedName name="DFFCC">#REF!</definedName>
    <definedName name="dffffe" localSheetId="0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gfghfh">#REF!</definedName>
    <definedName name="DFG" localSheetId="0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5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5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5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23">[76]Personalizar!$E$22</definedName>
    <definedName name="dflt1" localSheetId="24">[76]Personalizar!$E$22</definedName>
    <definedName name="dflt1">#REF!</definedName>
    <definedName name="dflt2" localSheetId="23">[76]Personalizar!$E$23</definedName>
    <definedName name="dflt2" localSheetId="24">[76]Personalizar!$E$23</definedName>
    <definedName name="dflt2">#REF!</definedName>
    <definedName name="dflt3" localSheetId="23">[76]Personalizar!$D$24</definedName>
    <definedName name="dflt3" localSheetId="24">[76]Personalizar!$D$24</definedName>
    <definedName name="dflt3">#REF!</definedName>
    <definedName name="dflt4" localSheetId="23">[76]Personalizar!$E$26</definedName>
    <definedName name="dflt4" localSheetId="24">[76]Personalizar!$E$26</definedName>
    <definedName name="dflt4">#REF!</definedName>
    <definedName name="dflt5" localSheetId="23">[76]Personalizar!$E$27</definedName>
    <definedName name="dflt5" localSheetId="24">[76]Personalizar!$E$27</definedName>
    <definedName name="dflt5">#REF!</definedName>
    <definedName name="dflt6" localSheetId="23">[76]Personalizar!$D$28</definedName>
    <definedName name="dflt6" localSheetId="24">[76]Personalizar!$D$28</definedName>
    <definedName name="dflt6">#REF!</definedName>
    <definedName name="dflt7" localSheetId="23">[76]Personalizar!$G$27</definedName>
    <definedName name="dflt7" localSheetId="24">[76]Personalizar!$G$27</definedName>
    <definedName name="dflt7">#REF!</definedName>
    <definedName name="DFRFRF" localSheetId="0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5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hidden="1">{"via1",#N/A,TRUE,"general";"via2",#N/A,TRUE,"general";"via3",#N/A,TRUE,"general"}</definedName>
    <definedName name="dfsddxd">#REF!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">#REF!</definedName>
    <definedName name="DFVUI" localSheetId="0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5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23">[9]Tablas!#REF!</definedName>
    <definedName name="DGO" localSheetId="24">[9]Tablas!#REF!</definedName>
    <definedName name="DGO">#REF!</definedName>
    <definedName name="DGO1_1" localSheetId="23">[9]Tablas!#REF!</definedName>
    <definedName name="DGO1_1" localSheetId="24">[9]Tablas!#REF!</definedName>
    <definedName name="DGO1_1">#REF!</definedName>
    <definedName name="DGO1_1_1" localSheetId="23">[9]Tablas!#REF!</definedName>
    <definedName name="DGO1_1_1" localSheetId="24">[9]Tablas!#REF!</definedName>
    <definedName name="DGO1_1_1">#REF!</definedName>
    <definedName name="DGP" localSheetId="23">[9]Tablas!#REF!</definedName>
    <definedName name="DGP" localSheetId="24">[9]Tablas!#REF!</definedName>
    <definedName name="DGP">#REF!</definedName>
    <definedName name="DGP1_1" localSheetId="23">[9]Tablas!#REF!</definedName>
    <definedName name="DGP1_1" localSheetId="24">[9]Tablas!#REF!</definedName>
    <definedName name="DGP1_1">#REF!</definedName>
    <definedName name="DGP1_1_1" localSheetId="23">[9]Tablas!#REF!</definedName>
    <definedName name="DGP1_1_1" localSheetId="24">[9]Tablas!#REF!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5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5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5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hidden="1">{"via1",#N/A,TRUE,"general";"via2",#N/A,TRUE,"general";"via3",#N/A,TRUE,"general"}</definedName>
    <definedName name="di">#N/A</definedName>
    <definedName name="DIA" localSheetId="23">[40]PRESUPUESTO!$B$13</definedName>
    <definedName name="DIA" localSheetId="24">[40]PRESUPUESTO!$B$13</definedName>
    <definedName name="DIA">#REF!</definedName>
    <definedName name="dia16ex">#REF!</definedName>
    <definedName name="dia24ex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GON">#REF!</definedName>
    <definedName name="DIAGRAMA">#REF!</definedName>
    <definedName name="Diámetro">#REF!</definedName>
    <definedName name="diámetroft">#REF!</definedName>
    <definedName name="Diametros">#REF!</definedName>
    <definedName name="diamm">[15]datos!$D$5:$D$300</definedName>
    <definedName name="DIAS">#REF!</definedName>
    <definedName name="diasacumulacion">#REF!</definedName>
    <definedName name="DIASROTACION">#REF!</definedName>
    <definedName name="DIC" localSheetId="20">#REF!</definedName>
    <definedName name="DIC">#REF!</definedName>
    <definedName name="diego">[64]Hoja1!$G$5</definedName>
    <definedName name="diego1">#REF!</definedName>
    <definedName name="DifConsultoriaFM" localSheetId="20">#REF!</definedName>
    <definedName name="DifConsultoriaFM">#REF!</definedName>
    <definedName name="DifConsultoriaFMMin">#REF!</definedName>
    <definedName name="diferencia" localSheetId="23">'[95]MEDIA GEOMETRICA'!$J$8,'[95]MEDIA GEOMETRICA'!$N$8,'[95]MEDIA GEOMETRICA'!$R$8,'[95]MEDIA GEOMETRICA'!$V$8,'[95]MEDIA GEOMETRICA'!$Z$8,'[95]MEDIA GEOMETRICA'!$AD$8,'[95]MEDIA GEOMETRICA'!$AH$8,'[95]MEDIA GEOMETRICA'!$AL$8,'[95]MEDIA GEOMETRICA'!#REF!,'[95]MEDIA GEOMETRICA'!#REF!</definedName>
    <definedName name="diferencia" localSheetId="24">'[95]MEDIA GEOMETRICA'!$J$8,'[95]MEDIA GEOMETRICA'!$N$8,'[95]MEDIA GEOMETRICA'!$R$8,'[95]MEDIA GEOMETRICA'!$V$8,'[95]MEDIA GEOMETRICA'!$Z$8,'[95]MEDIA GEOMETRICA'!$AD$8,'[95]MEDIA GEOMETRICA'!$AH$8,'[95]MEDIA GEOMETRICA'!$AL$8,'[95]MEDIA GEOMETRICA'!#REF!,'[95]MEDIA GEOMETRICA'!#REF!</definedName>
    <definedName name="diferencia">#REF!,#REF!,#REF!,#REF!,#REF!,#REF!,#REF!,#REF!,#REF!,#REF!</definedName>
    <definedName name="DIJ" localSheetId="23">[9]Tablas!#REF!</definedName>
    <definedName name="DIJ" localSheetId="24">[9]Tablas!#REF!</definedName>
    <definedName name="DIJ">#REF!</definedName>
    <definedName name="DIJ1_1" localSheetId="23">[9]Tablas!#REF!</definedName>
    <definedName name="DIJ1_1" localSheetId="24">[9]Tablas!#REF!</definedName>
    <definedName name="DIJ1_1">#REF!</definedName>
    <definedName name="DIJ1_1_1" localSheetId="23">[9]Tablas!#REF!</definedName>
    <definedName name="DIJ1_1_1" localSheetId="24">[9]Tablas!#REF!</definedName>
    <definedName name="DIJ1_1_1">#REF!</definedName>
    <definedName name="DIJ1_1_2" localSheetId="23">[9]Tablas!#REF!</definedName>
    <definedName name="DIJ1_1_2" localSheetId="24">[9]Tablas!#REF!</definedName>
    <definedName name="DIJ1_1_2">#REF!</definedName>
    <definedName name="DIJ1_1_3" localSheetId="23">[9]Tablas!#REF!</definedName>
    <definedName name="DIJ1_1_3" localSheetId="24">[9]Tablas!#REF!</definedName>
    <definedName name="DIJ1_1_3">#REF!</definedName>
    <definedName name="DIJ1_1_4" localSheetId="23">[9]Tablas!#REF!</definedName>
    <definedName name="DIJ1_1_4" localSheetId="24">[9]Tablas!#REF!</definedName>
    <definedName name="DIJ1_1_4">#REF!</definedName>
    <definedName name="DIJ1_1_5" localSheetId="23">[9]Tablas!#REF!</definedName>
    <definedName name="DIJ1_1_5" localSheetId="24">[9]Tablas!#REF!</definedName>
    <definedName name="DIJ1_1_5">#REF!</definedName>
    <definedName name="DIJ1_2" localSheetId="23">[9]Tablas!#REF!</definedName>
    <definedName name="DIJ1_2" localSheetId="24">[9]Tablas!#REF!</definedName>
    <definedName name="DIJ1_2">#REF!</definedName>
    <definedName name="DIJ1_3" localSheetId="23">[9]Tablas!#REF!</definedName>
    <definedName name="DIJ1_3" localSheetId="24">[9]Tablas!#REF!</definedName>
    <definedName name="DIJ1_3">#REF!</definedName>
    <definedName name="DIJ1_4" localSheetId="23">[9]Tablas!#REF!</definedName>
    <definedName name="DIJ1_4" localSheetId="24">[9]Tablas!#REF!</definedName>
    <definedName name="DIJ1_4">#REF!</definedName>
    <definedName name="DIJ1_5" localSheetId="23">[9]Tablas!#REF!</definedName>
    <definedName name="DIJ1_5" localSheetId="24">[9]Tablas!#REF!</definedName>
    <definedName name="DIJ1_5">#REF!</definedName>
    <definedName name="dina">#REF!</definedName>
    <definedName name="Direccion" localSheetId="23">[62]EMPRESA!$F$14</definedName>
    <definedName name="Direccion" localSheetId="24">[62]EMPRESA!$F$14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io">#REF!</definedName>
    <definedName name="DISEÑO">#REF!</definedName>
    <definedName name="DISEÑO01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ist_gran">#REF!</definedName>
    <definedName name="Dist_mat">#REF!</definedName>
    <definedName name="Dist_mez">#REF!</definedName>
    <definedName name="Dist_sob">#REF!</definedName>
    <definedName name="DistanciasPRS7801">#N/A</definedName>
    <definedName name="DistanciasPRS9003">#N/A</definedName>
    <definedName name="DistanciasPRS9004">#N/A</definedName>
    <definedName name="DISTRIBUCION">#REF!</definedName>
    <definedName name="dj">#N/A</definedName>
    <definedName name="djdiffehefhfh">#N/A</definedName>
    <definedName name="djdytj" localSheetId="0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5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EQEFEFJIJW">#N/A</definedName>
    <definedName name="dl">#N/A</definedName>
    <definedName name="dm">#N/A</definedName>
    <definedName name="DMD">#REF!</definedName>
    <definedName name="DMxUS">#REF!</definedName>
    <definedName name="DNS">#REF!</definedName>
    <definedName name="do" localSheetId="23">#REF!</definedName>
    <definedName name="do" localSheetId="24">#REF!</definedName>
    <definedName name="do">#N/A</definedName>
    <definedName name="Documentacion_y_Marquillado">#REF!</definedName>
    <definedName name="DOL">#REF!</definedName>
    <definedName name="dolar">#REF!</definedName>
    <definedName name="DOLLAR" localSheetId="23">[96]CÁLCULOS!$H$34</definedName>
    <definedName name="DOLLAR" localSheetId="24">[96]CÁLCULOS!$H$34</definedName>
    <definedName name="DOLLAR">#REF!</definedName>
    <definedName name="DOM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s_acrílicos_1.10_x_1.10">#REF!</definedName>
    <definedName name="DOR">#N/A</definedName>
    <definedName name="dos">#REF!</definedName>
    <definedName name="doscinco">#REF!</definedName>
    <definedName name="DOT">#N/A</definedName>
    <definedName name="dota">#N/A</definedName>
    <definedName name="DOTACION">#REF!</definedName>
    <definedName name="DOTACIÓN">#REF!</definedName>
    <definedName name="Dp">#REF!</definedName>
    <definedName name="DPF">#REF!</definedName>
    <definedName name="DPI" localSheetId="23">[9]Tablas!#REF!</definedName>
    <definedName name="DPI" localSheetId="24">[9]Tablas!#REF!</definedName>
    <definedName name="DPI">#REF!</definedName>
    <definedName name="DPI1_1" localSheetId="23">[9]Tablas!#REF!</definedName>
    <definedName name="DPI1_1" localSheetId="24">[9]Tablas!#REF!</definedName>
    <definedName name="DPI1_1">#REF!</definedName>
    <definedName name="DPI1_1_1" localSheetId="23">[9]Tablas!#REF!</definedName>
    <definedName name="DPI1_1_1" localSheetId="24">[9]Tablas!#REF!</definedName>
    <definedName name="DPI1_1_1">#REF!</definedName>
    <definedName name="DPR">#REF!</definedName>
    <definedName name="DPY" localSheetId="23">[9]Tablas!#REF!</definedName>
    <definedName name="DPY" localSheetId="24">[9]Tablas!#REF!</definedName>
    <definedName name="DPY">#REF!</definedName>
    <definedName name="DPY1_1" localSheetId="23">[9]Tablas!#REF!</definedName>
    <definedName name="DPY1_1" localSheetId="24">[9]Tablas!#REF!</definedName>
    <definedName name="DPY1_1">#REF!</definedName>
    <definedName name="DPY1_1_1" localSheetId="23">[9]Tablas!#REF!</definedName>
    <definedName name="DPY1_1_1" localSheetId="24">[9]Tablas!#REF!</definedName>
    <definedName name="DPY1_1_1">#REF!</definedName>
    <definedName name="drf">#N/A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 localSheetId="23">[9]Tablas!#REF!</definedName>
    <definedName name="DRI" localSheetId="24">[9]Tablas!#REF!</definedName>
    <definedName name="DRI">#REF!</definedName>
    <definedName name="DRI1_1" localSheetId="23">[9]Tablas!#REF!</definedName>
    <definedName name="DRI1_1" localSheetId="24">[9]Tablas!#REF!</definedName>
    <definedName name="DRI1_1">#REF!</definedName>
    <definedName name="DRI1_1_1" localSheetId="23">[9]Tablas!#REF!</definedName>
    <definedName name="DRI1_1_1" localSheetId="24">[9]Tablas!#REF!</definedName>
    <definedName name="DRI1_1_1">#REF!</definedName>
    <definedName name="DRI1_1_2" localSheetId="23">[9]Tablas!#REF!</definedName>
    <definedName name="DRI1_1_2" localSheetId="24">[9]Tablas!#REF!</definedName>
    <definedName name="DRI1_1_2">#REF!</definedName>
    <definedName name="DRI1_1_3" localSheetId="23">[9]Tablas!#REF!</definedName>
    <definedName name="DRI1_1_3" localSheetId="24">[9]Tablas!#REF!</definedName>
    <definedName name="DRI1_1_3">#REF!</definedName>
    <definedName name="DRI1_1_4" localSheetId="23">[9]Tablas!#REF!</definedName>
    <definedName name="DRI1_1_4" localSheetId="24">[9]Tablas!#REF!</definedName>
    <definedName name="DRI1_1_4">#REF!</definedName>
    <definedName name="DRI1_2" localSheetId="23">[9]Tablas!#REF!</definedName>
    <definedName name="DRI1_2" localSheetId="24">[9]Tablas!#REF!</definedName>
    <definedName name="DRI1_2">#REF!</definedName>
    <definedName name="DRI1_3" localSheetId="23">[9]Tablas!#REF!</definedName>
    <definedName name="DRI1_3" localSheetId="24">[9]Tablas!#REF!</definedName>
    <definedName name="DRI1_3">#REF!</definedName>
    <definedName name="DRI1_4" localSheetId="23">[9]Tablas!#REF!</definedName>
    <definedName name="DRI1_4" localSheetId="24">[9]Tablas!#REF!</definedName>
    <definedName name="DRI1_4">#REF!</definedName>
    <definedName name="DRL" localSheetId="23">[9]Tablas!#REF!</definedName>
    <definedName name="DRL" localSheetId="24">[9]Tablas!#REF!</definedName>
    <definedName name="DRL">#REF!</definedName>
    <definedName name="DRL1_1" localSheetId="23">[9]Tablas!#REF!</definedName>
    <definedName name="DRL1_1" localSheetId="24">[9]Tablas!#REF!</definedName>
    <definedName name="DRL1_1">#REF!</definedName>
    <definedName name="DRL1_1_1" localSheetId="23">[9]Tablas!#REF!</definedName>
    <definedName name="DRL1_1_1" localSheetId="24">[9]Tablas!#REF!</definedName>
    <definedName name="DRL1_1_1">#REF!</definedName>
    <definedName name="DRL1_1_2" localSheetId="23">[9]Tablas!#REF!</definedName>
    <definedName name="DRL1_1_2" localSheetId="24">[9]Tablas!#REF!</definedName>
    <definedName name="DRL1_1_2">#REF!</definedName>
    <definedName name="DRL1_1_3" localSheetId="23">[9]Tablas!#REF!</definedName>
    <definedName name="DRL1_1_3" localSheetId="24">[9]Tablas!#REF!</definedName>
    <definedName name="DRL1_1_3">#REF!</definedName>
    <definedName name="DRL1_1_4" localSheetId="23">[9]Tablas!#REF!</definedName>
    <definedName name="DRL1_1_4" localSheetId="24">[9]Tablas!#REF!</definedName>
    <definedName name="DRL1_1_4">#REF!</definedName>
    <definedName name="DRL1_2" localSheetId="23">[9]Tablas!#REF!</definedName>
    <definedName name="DRL1_2" localSheetId="24">[9]Tablas!#REF!</definedName>
    <definedName name="DRL1_2">#REF!</definedName>
    <definedName name="DRL1_3" localSheetId="23">[9]Tablas!#REF!</definedName>
    <definedName name="DRL1_3" localSheetId="24">[9]Tablas!#REF!</definedName>
    <definedName name="DRL1_3">#REF!</definedName>
    <definedName name="DRL1_4" localSheetId="23">[9]Tablas!#REF!</definedName>
    <definedName name="DRL1_4" localSheetId="24">[9]Tablas!#REF!</definedName>
    <definedName name="DRL1_4">#REF!</definedName>
    <definedName name="drw" hidden="1">{#N/A,#N/A,FALSE,"PROPON.2001"}</definedName>
    <definedName name="dry" localSheetId="0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5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hidden="1">{"via1",#N/A,TRUE,"general";"via2",#N/A,TRUE,"general";"via3",#N/A,TRUE,"general"}</definedName>
    <definedName name="Drywall" localSheetId="20">#REF!</definedName>
    <definedName name="Drywall">#REF!</definedName>
    <definedName name="DS" localSheetId="23">[94]Cronograma!#REF!</definedName>
    <definedName name="DS" localSheetId="24">[94]Cronograma!#REF!</definedName>
    <definedName name="DS">#REF!</definedName>
    <definedName name="DSA">#N/A</definedName>
    <definedName name="dsacxfdsadxcvx">#REF!</definedName>
    <definedName name="DSAD" localSheetId="0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5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dsdsadad">#REF!</definedName>
    <definedName name="DsctoFondo" localSheetId="23">[97]EMPRESA!$I$25</definedName>
    <definedName name="DsctoFondo" localSheetId="24">[97]EMPRESA!$I$25</definedName>
    <definedName name="DsctoFondo">#REF!</definedName>
    <definedName name="DsctoPension" localSheetId="23">[97]EMPRESA!$I$23</definedName>
    <definedName name="DsctoPension" localSheetId="24">[97]EMPRESA!$I$23</definedName>
    <definedName name="DsctoPension">#REF!</definedName>
    <definedName name="DsctoSalud" localSheetId="23">[97]EMPRESA!$I$24</definedName>
    <definedName name="DsctoSalud" localSheetId="24">[97]EMPRESA!$I$24</definedName>
    <definedName name="DsctoSalud">#REF!</definedName>
    <definedName name="DSD" localSheetId="0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5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5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localSheetId="0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5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5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ff">#REF!</definedName>
    <definedName name="dsfsvm" localSheetId="0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5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23">[9]Tablas!#REF!</definedName>
    <definedName name="DSP" localSheetId="24">[9]Tablas!#REF!</definedName>
    <definedName name="DSP">#REF!</definedName>
    <definedName name="DSP1_1" localSheetId="23">[9]Tablas!#REF!</definedName>
    <definedName name="DSP1_1" localSheetId="24">[9]Tablas!#REF!</definedName>
    <definedName name="DSP1_1">#REF!</definedName>
    <definedName name="DSP1_1_1" localSheetId="23">[9]Tablas!#REF!</definedName>
    <definedName name="DSP1_1_1" localSheetId="24">[9]Tablas!#REF!</definedName>
    <definedName name="DSP1_1_1">#REF!</definedName>
    <definedName name="DSQA">#REF!</definedName>
    <definedName name="dt" localSheetId="20">#N/A</definedName>
    <definedName name="DT">#REF!</definedName>
    <definedName name="dtf">#REF!</definedName>
    <definedName name="dtrhj" localSheetId="0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5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hidden="1">{"via1",#N/A,TRUE,"general";"via2",#N/A,TRUE,"general";"via3",#N/A,TRUE,"general"}</definedName>
    <definedName name="DTS">#N/A</definedName>
    <definedName name="ducha_antivandalica_mezclador">#REF!</definedName>
    <definedName name="Duitama">#REF!</definedName>
    <definedName name="DUKIK">#N/A</definedName>
    <definedName name="dURACION">#REF!</definedName>
    <definedName name="DuracionMeses" localSheetId="20">'[61]PERSONAL Y OTROS'!$D$10</definedName>
    <definedName name="DuracionMeses">#REF!</definedName>
    <definedName name="DuracionSemanas" localSheetId="20">'[61]PERSONAL Y OTROS'!$B$10</definedName>
    <definedName name="DuracionSemanas">#REF!</definedName>
    <definedName name="Durmiente_3_m">#REF!</definedName>
    <definedName name="Durmiente_Abarco_4m">#REF!</definedName>
    <definedName name="Durmiente_Ordinario_4m">#REF!</definedName>
    <definedName name="Dv">#REF!</definedName>
    <definedName name="dxfgg" localSheetId="0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hidden="1">{"via1",#N/A,TRUE,"general";"via2",#N/A,TRUE,"general";"via3",#N/A,TRUE,"general"}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 localSheetId="20">#REF!</definedName>
    <definedName name="e">#REF!</definedName>
    <definedName name="E2.160">#N/A</definedName>
    <definedName name="E21viga1">#REF!</definedName>
    <definedName name="e3e33" localSheetId="0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5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hidden="1">{"via1",#N/A,TRUE,"general";"via2",#N/A,TRUE,"general";"via3",#N/A,TRUE,"general"}</definedName>
    <definedName name="eaeda">#REF!</definedName>
    <definedName name="ECOSTOS">#N/A</definedName>
    <definedName name="ECP" localSheetId="23">[9]Tablas!#REF!</definedName>
    <definedName name="ECP" localSheetId="24">[9]Tablas!#REF!</definedName>
    <definedName name="ECP">#REF!</definedName>
    <definedName name="ECP1_1" localSheetId="23">[9]Tablas!#REF!</definedName>
    <definedName name="ECP1_1" localSheetId="24">[9]Tablas!#REF!</definedName>
    <definedName name="ECP1_1">#REF!</definedName>
    <definedName name="ECP1_1_1" localSheetId="23">[9]Tablas!#REF!</definedName>
    <definedName name="ECP1_1_1" localSheetId="24">[9]Tablas!#REF!</definedName>
    <definedName name="ECP1_1_1">#REF!</definedName>
    <definedName name="E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5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5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hidden="1">{"via1",#N/A,TRUE,"general";"via2",#N/A,TRUE,"general";"via3",#N/A,TRUE,"general"}</definedName>
    <definedName name="EdicAnt">#REF!</definedName>
    <definedName name="EDWIN">#REF!</definedName>
    <definedName name="ee" localSheetId="20">#N/A</definedName>
    <definedName name="EE" localSheetId="23">'PRESUPUESTO OFICIAL (Entidad)'!ERR</definedName>
    <definedName name="EE" localSheetId="24">'PROPUESTA ECONOMICA(Proponente)'!ERR</definedName>
    <definedName name="EE">#REF!</definedName>
    <definedName name="eea">#REF!</definedName>
    <definedName name="EEE" localSheetId="20" hidden="1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5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fffffff">#REF!</definedName>
    <definedName name="EEEEEEEEESSSSSSSSSSSSS">#N/A</definedName>
    <definedName name="eeeeeeeeggggggg">#N/A</definedName>
    <definedName name="eeeeer" localSheetId="0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5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20">#REF!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5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5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hidden="1">{"via1",#N/A,TRUE,"general";"via2",#N/A,TRUE,"general";"via3",#N/A,TRUE,"general"}</definedName>
    <definedName name="egefqe">#N/A</definedName>
    <definedName name="egeg" localSheetId="0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EC" localSheetId="23">[40]PRESUPUESTO!$E$7</definedName>
    <definedName name="EJEC" localSheetId="24">[40]PRESUPUESTO!$E$7</definedName>
    <definedName name="EJEC">#REF!</definedName>
    <definedName name="EJECUTADO" hidden="1">#REF!</definedName>
    <definedName name="Ejecutivo" localSheetId="23">'[98]Info Ejec'!$A$1:$AV$153</definedName>
    <definedName name="Ejecutivo" localSheetId="24">'[98]Info Ejec'!$A$1:$AV$153</definedName>
    <definedName name="Ejecutivo">#REF!</definedName>
    <definedName name="el">#N/A</definedName>
    <definedName name="ELB">#REF!</definedName>
    <definedName name="Eléctricos_Control_de_nivel_doble_propósito">[42]Productos!$B$288</definedName>
    <definedName name="electrodo">#REF!</definedName>
    <definedName name="ELECTROMAG">#REF!</definedName>
    <definedName name="ELEKTR_Zeit_1.000Bh" localSheetId="20">#REF!</definedName>
    <definedName name="ELEKTR_Zeit_1.000Bh">#REF!</definedName>
    <definedName name="ELEKTR_Zeit_10.000Bh" localSheetId="20">#REF!</definedName>
    <definedName name="ELEKTR_Zeit_10.000Bh">#REF!</definedName>
    <definedName name="ELEKTR_Zeit_100Bh">#REF!</definedName>
    <definedName name="ELEKTR_Zeit_10Bh">#REF!</definedName>
    <definedName name="ELEKTR_Zeit_15.000Bh">#REF!</definedName>
    <definedName name="ELEKTR_Zeit_20.000Bh">#REF!</definedName>
    <definedName name="ELEKTR_Zeit_250Bh">#REF!</definedName>
    <definedName name="ELEKTR_Zeit_3.000Bh">#REF!</definedName>
    <definedName name="ELEKTR_Zeit_30.000Bh">#REF!</definedName>
    <definedName name="ELEKTR_Zeit_5.000Bh">#REF!</definedName>
    <definedName name="ELEKTR_Zeit_500Bh">#REF!</definedName>
    <definedName name="ELEKTR_Zeit_7.500Bh">#REF!</definedName>
    <definedName name="ELIMINACIONPROYC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e" localSheetId="23">'PRESUPUESTO OFICIAL (Entidad)'!ERR</definedName>
    <definedName name="eme" localSheetId="24">'PROPUESTA ECONOMICA(Proponente)'!ERR</definedName>
    <definedName name="eme">#N/A</definedName>
    <definedName name="Emeflex_3_00_mm">#REF!</definedName>
    <definedName name="EMPLEADO">#REF!</definedName>
    <definedName name="empotra">[15]datos!$W$5:$W$300</definedName>
    <definedName name="Empresa" localSheetId="23">[62]EMPRESA!$F$6</definedName>
    <definedName name="Empresa" localSheetId="24">[62]EMPRESA!$F$6</definedName>
    <definedName name="Empresa">#REF!</definedName>
    <definedName name="EMR">#REF!</definedName>
    <definedName name="EMULSION">#REF!</definedName>
    <definedName name="ENCABEZA">#REF!</definedName>
    <definedName name="Enchape_euro_o_corona">#REF!</definedName>
    <definedName name="encof">#REF!</definedName>
    <definedName name="End_Bal">#REF!</definedName>
    <definedName name="Endurecedor">#REF!</definedName>
    <definedName name="ENE">#REF!</definedName>
    <definedName name="ENERGIATABLA1.2.4">#REF!</definedName>
    <definedName name="Ensayos" localSheetId="20">'[61]PERSONAL Y OTROS'!$P$101</definedName>
    <definedName name="Ensayos">#REF!</definedName>
    <definedName name="ENT">#REF!</definedName>
    <definedName name="entibado">[15]datos!$T$5:$T$300</definedName>
    <definedName name="Entidad" hidden="1">#REF!</definedName>
    <definedName name="ENTRADASP">#REF!</definedName>
    <definedName name="Entramado_piso__repisas_8_4_3">#REF!</definedName>
    <definedName name="EPECIALIDAD_SIDOE" localSheetId="23">[9]Tablas!#REF!</definedName>
    <definedName name="EPECIALIDAD_SIDOE" localSheetId="24">[9]Tablas!#REF!</definedName>
    <definedName name="EPECIALIDAD_SIDOE">#REF!</definedName>
    <definedName name="EQU">#REF!</definedName>
    <definedName name="EQUI" localSheetId="20">#REF!</definedName>
    <definedName name="EQUI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49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 localSheetId="23">[99]Equipo!$A$7:$A$65536</definedName>
    <definedName name="equipo" localSheetId="24">[99]Equipo!$A$7:$A$65536</definedName>
    <definedName name="equipo">#REF!</definedName>
    <definedName name="EQUIPO_1" localSheetId="20">[100]EQUIPO!$B$2:$D$36</definedName>
    <definedName name="EQUIPO_1">#REF!</definedName>
    <definedName name="EQUIPO_2">#REF!</definedName>
    <definedName name="Equipo_de_Medida_de_Energia_Activa_y_Reactiva__Transformadores_de_Corriente_de_660_5_A_Bornera_de_Prueba_y_Celda">#REF!</definedName>
    <definedName name="Equipo_de_soldadura" localSheetId="20">#REF!</definedName>
    <definedName name="Equipo_de_soldadur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ALL">#REF!</definedName>
    <definedName name="EQUIPOS">#REF!</definedName>
    <definedName name="EQUIPOS1">#REF!</definedName>
    <definedName name="EquiposEspeciales">#REF!</definedName>
    <definedName name="eqw" localSheetId="0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5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hidden="1">{"via1",#N/A,TRUE,"general";"via2",#N/A,TRUE,"general";"via3",#N/A,TRUE,"general"}</definedName>
    <definedName name="er">#N/A</definedName>
    <definedName name="ERE_ART" localSheetId="23">[68]steel!$B$8:$B$47</definedName>
    <definedName name="ERE_ART" localSheetId="24">[68]steel!$B$8:$B$47</definedName>
    <definedName name="ERE_ART">#REF!</definedName>
    <definedName name="EREE" localSheetId="20">#REF!</definedName>
    <definedName name="EREE">#REF!</definedName>
    <definedName name="erfg" localSheetId="20" hidden="1">{#N/A,#N/A,FALSE,"Hoja1";#N/A,#N/A,FALSE,"Hoja2"}</definedName>
    <definedName name="erfg" localSheetId="23" hidden="1">{#N/A,#N/A,FALSE,"Hoja1";#N/A,#N/A,FALSE,"Hoja2"}</definedName>
    <definedName name="erfg" localSheetId="24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5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5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5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5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5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es_2_trenes">'[42]Básica eries'!$E$118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4" hidden="1">{"TAB1",#N/A,TRUE,"GENERAL";"TAB2",#N/A,TRUE,"GENERAL";"TAB3",#N/A,TRUE,"GENERAL";"TAB4",#N/A,TRUE,"GENERAL";"TAB5",#N/A,TRUE,"GENERAL"}</definedName>
    <definedName name="err" localSheetId="15" hidden="1">{"TAB1",#N/A,TRUE,"GENERAL";"TAB2",#N/A,TRUE,"GENERAL";"TAB3",#N/A,TRUE,"GENERAL";"TAB4",#N/A,TRUE,"GENERAL";"TAB5",#N/A,TRUE,"GENERAL"}</definedName>
    <definedName name="err" localSheetId="16" hidden="1">{"TAB1",#N/A,TRUE,"GENERAL";"TAB2",#N/A,TRUE,"GENERAL";"TAB3",#N/A,TRUE,"GENERAL";"TAB4",#N/A,TRUE,"GENERAL";"TAB5",#N/A,TRUE,"GENERAL"}</definedName>
    <definedName name="ERR" localSheetId="20">#N/A</definedName>
    <definedName name="ERR" localSheetId="23">{"TAB1",#N/A,TRUE,"GENERAL";"TAB2",#N/A,TRUE,"GENERAL";"TAB3",#N/A,TRUE,"GENERAL";"TAB4",#N/A,TRUE,"GENERAL";"TAB5",#N/A,TRUE,"GENERAL"}</definedName>
    <definedName name="ERR" localSheetId="24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#N/A</definedName>
    <definedName name="ERRORE">#REF!</definedName>
    <definedName name="errr">#REF!</definedName>
    <definedName name="ert" localSheetId="0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5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5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5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5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5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5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5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3">'PRESUPUESTO OFICIAL (Entidad)'!ERR</definedName>
    <definedName name="ES" localSheetId="24">'PROPUESTA ECONOMICA(Proponente)'!ERR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22">IF([0]!LG=9,[0]!FES,"")</definedName>
    <definedName name="ESC">IF([0]!LG=9,[0]!FES,"")</definedName>
    <definedName name="ESCALER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320.1">#N/A</definedName>
    <definedName name="ESP330.1">#REF!</definedName>
    <definedName name="ESP330.1P">#REF!</definedName>
    <definedName name="ESP330.2">#N/A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1.1">#REF!</definedName>
    <definedName name="ESP673.1">#REF!</definedName>
    <definedName name="ESP673.2">#REF!</definedName>
    <definedName name="ESP700.1">#N/A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 localSheetId="20">#REF!</definedName>
    <definedName name="ESPECIFICACION">#REF!</definedName>
    <definedName name="Especificación">#REF!</definedName>
    <definedName name="espejo">#REF!</definedName>
    <definedName name="Espejo_4.00_mm">#REF!</definedName>
    <definedName name="ESPESORPLACAS">#REF!</definedName>
    <definedName name="Esponjillas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dos">#REF!</definedName>
    <definedName name="Estimate_Factor">1</definedName>
    <definedName name="ESTMETC">#REF!</definedName>
    <definedName name="ESTOLON">#REF!</definedName>
    <definedName name="Estopa">#REF!</definedName>
    <definedName name="ESTRAE" localSheetId="23">'[30]7422CW00'!#REF!</definedName>
    <definedName name="ESTRAE" localSheetId="24">'[30]7422CW00'!#REF!</definedName>
    <definedName name="ESTRAE">#REF!</definedName>
    <definedName name="ESTRU" localSheetId="23">[101]Estructura!$C$7:$E$2570</definedName>
    <definedName name="ESTRU" localSheetId="24">[101]Estructura!$C$7:$E$2570</definedName>
    <definedName name="ESTRU">#REF!</definedName>
    <definedName name="ESTRUC">#REF!</definedName>
    <definedName name="ESTRUCT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localSheetId="20" hidden="1">{#N/A,#N/A,TRUE,"INGENIERIA";#N/A,#N/A,TRUE,"COMPRAS";#N/A,#N/A,TRUE,"DIRECCION";#N/A,#N/A,TRUE,"RESUMEN"}</definedName>
    <definedName name="ESTRUCTURA" localSheetId="23" hidden="1">{#N/A,#N/A,TRUE,"INGENIERIA";#N/A,#N/A,TRUE,"COMPRAS";#N/A,#N/A,TRUE,"DIRECCION";#N/A,#N/A,TRUE,"RESUMEN"}</definedName>
    <definedName name="ESTRUCTURA" localSheetId="24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23">[102]Hoja3!$B$7:$B$15</definedName>
    <definedName name="ESTRUCTURAS" localSheetId="24">[102]Hoja3!$B$7:$B$15</definedName>
    <definedName name="ESTRUCTURAS">#REF!</definedName>
    <definedName name="Estructuras_LA228__LA223_Incluye_Poste_12m_750_kg">#REF!</definedName>
    <definedName name="Estuco_gl" localSheetId="20">#REF!</definedName>
    <definedName name="Estuco_gl">#REF!</definedName>
    <definedName name="Estufa_Electrica_2_Puestos">#REF!</definedName>
    <definedName name="Estufas">#REF!</definedName>
    <definedName name="ET_DSC">[72]Modelo!$P$2</definedName>
    <definedName name="ET_IMO">[72]Modelo!$O$44</definedName>
    <definedName name="ET_IND">[72]Modelo!$O$42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ernit__8" localSheetId="20">#REF!</definedName>
    <definedName name="Eternit__8">#REF!</definedName>
    <definedName name="ETERNIT6">#REF!</definedName>
    <definedName name="etertgg" localSheetId="0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5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0" hidden="1">{#N/A,#N/A,TRUE,"1842CWN0"}</definedName>
    <definedName name="etertt" localSheetId="23" hidden="1">{#N/A,#N/A,TRUE,"1842CWN0"}</definedName>
    <definedName name="etertt" localSheetId="24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5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SYJRAHETFRDE">#N/A</definedName>
    <definedName name="etu" localSheetId="0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5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5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">#N/A</definedName>
    <definedName name="ewegt" localSheetId="0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5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acavacion_mecanica">#REF!</definedName>
    <definedName name="EXC">#REF!</definedName>
    <definedName name="exc02">#REF!</definedName>
    <definedName name="exc24">#REF!</definedName>
    <definedName name="exc40">#REF!</definedName>
    <definedName name="excav" localSheetId="20">[15]datos!$P$5:$P$300</definedName>
    <definedName name="EXCAV">#REF!</definedName>
    <definedName name="EXCAV_1">#REF!</definedName>
    <definedName name="EXCAV_2">#REF!</definedName>
    <definedName name="EXCAVACION">#REF!</definedName>
    <definedName name="Excavacion_manual_con_retiro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BuiltIn__FilterDatabase_1_1">#REF!</definedName>
    <definedName name="Excel_BuiltIn__FilterDatabase_1_1_1">#REF!</definedName>
    <definedName name="Excel_BuiltIn__FilterDatabase_1_1_1_1">#REF!</definedName>
    <definedName name="Excel_BuiltIn__FilterDatabase_1_1_1_1_1">#REF!</definedName>
    <definedName name="Excel_BuiltIn__FilterDatabase_1_1_1_1_1_1">#REF!</definedName>
    <definedName name="Excel_BuiltIn__FilterDatabase_1_1_1_1_1_1_1">#REF!</definedName>
    <definedName name="Excel_BuiltIn__FilterDatabase_1_1_1_1_1_1_1_1">#REF!</definedName>
    <definedName name="Excel_BuiltIn__FilterDatabase_1_1_1_1_1_1_1_1_1">#REF!</definedName>
    <definedName name="Excel_BuiltIn__FilterDatabase_1_1_1_1_1_1_1_1_1_1">#REF!</definedName>
    <definedName name="Excel_BuiltIn__FilterDatabase_1_1_1_2">#REF!</definedName>
    <definedName name="Excel_BuiltIn__FilterDatabase_1_1_2">#REF!</definedName>
    <definedName name="Excel_BuiltIn__FilterDatabase_1_2">#REF!</definedName>
    <definedName name="Excel_BuiltIn__FilterDatabase_1_2_1">#REF!</definedName>
    <definedName name="Excel_BuiltIn__FilterDatabase_1_3">#REF!</definedName>
    <definedName name="Excel_BuiltIn__FilterDatabase_1_3_1">#REF!</definedName>
    <definedName name="Excel_BuiltIn__FilterDatabase_1_3_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2">#REF!</definedName>
    <definedName name="Excel_BuiltIn__FilterDatabase_21">#REF!</definedName>
    <definedName name="Excel_BuiltIn__FilterDatabase_3">#REF!</definedName>
    <definedName name="Excel_BuiltIn__FilterDatabase_3_1">#REF!</definedName>
    <definedName name="Excel_BuiltIn__FilterDatabase_5">#REF!</definedName>
    <definedName name="Excel_BuiltIn__FilterDatabase_6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"$#REF!.$A$1:$G$17"</definedName>
    <definedName name="Excel_BuiltIn_Print_Area_10_1">'[103]CANT MG-04 AMPLIACION CARR 80'!#REF!</definedName>
    <definedName name="Excel_BuiltIn_Print_Area_11">"$#REF!.$A$1:$G$24"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3_1">#REF!</definedName>
    <definedName name="Excel_BuiltIn_Print_Area_14">#REF!</definedName>
    <definedName name="Excel_BuiltIn_Print_Area_14_1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_1">#REF!</definedName>
    <definedName name="Excel_BuiltIn_Print_Area_19">#REF!</definedName>
    <definedName name="Excel_BuiltIn_Print_Area_2_1">#REF!</definedName>
    <definedName name="Excel_BuiltIn_Print_Area_2_1_1">#REF!</definedName>
    <definedName name="Excel_BuiltIn_Print_Area_20">#REF!</definedName>
    <definedName name="Excel_BuiltIn_Print_Area_3">#REF!</definedName>
    <definedName name="Excel_BuiltIn_Print_Area_3_1">"$#REF!.$A$1:$G$36"</definedName>
    <definedName name="Excel_BuiltIn_Print_Area_3_X">#REF!</definedName>
    <definedName name="Excel_BuiltIn_Print_Area_4">#REF!</definedName>
    <definedName name="Excel_BuiltIn_Print_Area_4_1">#REF!</definedName>
    <definedName name="Excel_BuiltIn_Print_Area_5">"$#REF!.$A$6:$F$41"</definedName>
    <definedName name="Excel_BuiltIn_Print_Area_5_1">"$#REF!.$A$6:$F$40"</definedName>
    <definedName name="Excel_BuiltIn_Print_Area_5_1_1">"$#REF!.$A$7:$F$41"</definedName>
    <definedName name="Excel_BuiltIn_Print_Area_5_1_1_1">"$#REF!.$A$1:$G$16"</definedName>
    <definedName name="Excel_BuiltIn_Print_Area_6">"$#REF!.$A$1:$G$74"</definedName>
    <definedName name="Excel_BuiltIn_Print_Area_6_1">#REF!</definedName>
    <definedName name="Excel_BuiltIn_Print_Area_7">#REF!</definedName>
    <definedName name="Excel_BuiltIn_Print_Area_8">"$#REF!.$A$1:$G$29"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_1_1_1_1">#REF!</definedName>
    <definedName name="Excel_BuiltIn_Print_Titles_1_1_1_1_1_1">#REF!</definedName>
    <definedName name="Excel_BuiltIn_Print_Titles_1_1_1_1_1_1_1">#REF!</definedName>
    <definedName name="Excel_BuiltIn_Print_Titles_10" localSheetId="23">[38]SKJ452!#REF!</definedName>
    <definedName name="Excel_BuiltIn_Print_Titles_10" localSheetId="24">[38]SKJ452!#REF!</definedName>
    <definedName name="Excel_BuiltIn_Print_Titles_10">#REF!</definedName>
    <definedName name="Excel_BuiltIn_Print_Titles_11" localSheetId="23">[38]ITA878!#REF!</definedName>
    <definedName name="Excel_BuiltIn_Print_Titles_11" localSheetId="24">[38]ITA878!#REF!</definedName>
    <definedName name="Excel_BuiltIn_Print_Titles_11">#REF!</definedName>
    <definedName name="Excel_BuiltIn_Print_Titles_12" localSheetId="23">'[38]AEA-944'!#REF!</definedName>
    <definedName name="Excel_BuiltIn_Print_Titles_12" localSheetId="24">'[38]AEA-944'!#REF!</definedName>
    <definedName name="Excel_BuiltIn_Print_Titles_12">#REF!</definedName>
    <definedName name="Excel_BuiltIn_Print_Titles_13" localSheetId="23">'[38]DUB-823'!#REF!</definedName>
    <definedName name="Excel_BuiltIn_Print_Titles_13" localSheetId="24">'[38]DUB-823'!#REF!</definedName>
    <definedName name="Excel_BuiltIn_Print_Titles_13">#REF!</definedName>
    <definedName name="Excel_BuiltIn_Print_Titles_14" localSheetId="23">'[38]GPI 526'!#REF!</definedName>
    <definedName name="Excel_BuiltIn_Print_Titles_14" localSheetId="24">'[38]GPI 526'!#REF!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 localSheetId="23">[38]XXJ617!#REF!</definedName>
    <definedName name="Excel_BuiltIn_Print_Titles_19" localSheetId="24">[38]XXJ617!#REF!</definedName>
    <definedName name="Excel_BuiltIn_Print_Titles_19">#REF!</definedName>
    <definedName name="Excel_BuiltIn_Print_Titles_2">#REF!</definedName>
    <definedName name="Excel_BuiltIn_Print_Titles_2_1">#REF!</definedName>
    <definedName name="Excel_BuiltIn_Print_Titles_20">#REF!</definedName>
    <definedName name="Excel_BuiltIn_Print_Titles_21" localSheetId="23">[38]SNG_855!#REF!</definedName>
    <definedName name="Excel_BuiltIn_Print_Titles_21" localSheetId="24">[38]SNG_855!#REF!</definedName>
    <definedName name="Excel_BuiltIn_Print_Titles_21">#REF!</definedName>
    <definedName name="Excel_BuiltIn_Print_Titles_23">#REF!</definedName>
    <definedName name="Excel_BuiltIn_Print_Titles_3" localSheetId="20">'[104]COSTOS OFICINA'!#REF!</definedName>
    <definedName name="Excel_BuiltIn_Print_Titles_3">#REF!</definedName>
    <definedName name="Excel_BuiltIn_Print_Titles_3_1">"$#REF!.$A$1:$IP$5"</definedName>
    <definedName name="Excel_BuiltIn_Print_Titles_4" localSheetId="20">'[104]COSTOS CAMPAMENTO'!#REF!</definedName>
    <definedName name="Excel_BuiltIn_Print_Titles_4">#REF!</definedName>
    <definedName name="Excel_BuiltIn_Print_Titles_5" localSheetId="23">'[38]VEA 374'!#REF!</definedName>
    <definedName name="Excel_BuiltIn_Print_Titles_5" localSheetId="24">'[38]VEA 374'!#REF!</definedName>
    <definedName name="Excel_BuiltIn_Print_Titles_5">#REF!</definedName>
    <definedName name="Excel_BuiltIn_Print_Titles_5_XX" localSheetId="23">'[38]VEA 374'!#REF!</definedName>
    <definedName name="Excel_BuiltIn_Print_Titles_5_XX" localSheetId="24">'[38]VEA 374'!#REF!</definedName>
    <definedName name="Excel_BuiltIn_Print_Titles_5_XX">#REF!</definedName>
    <definedName name="Excel_BuiltIn_Print_Titles_6">#REF!</definedName>
    <definedName name="Excel_BuiltIn_Print_Titles_7" localSheetId="23">[38]HFB024!#REF!</definedName>
    <definedName name="Excel_BuiltIn_Print_Titles_7" localSheetId="24">[38]HFB024!#REF!</definedName>
    <definedName name="Excel_BuiltIn_Print_Titles_7">#REF!</definedName>
    <definedName name="Excel_BuiltIn_Print_Titles_8">#REF!</definedName>
    <definedName name="Excel_BuiltIn_Print_Titles_9" localSheetId="23">[38]PAJ825!#REF!</definedName>
    <definedName name="Excel_BuiltIn_Print_Titles_9" localSheetId="24">[38]PAJ825!#REF!</definedName>
    <definedName name="Excel_BuiltIn_Print_Titles_9">#REF!</definedName>
    <definedName name="EXCROC" localSheetId="23">'[105]Análisis de precios'!$H$52</definedName>
    <definedName name="EXCROC" localSheetId="24">'[105]Análisis de precios'!$H$52</definedName>
    <definedName name="EXCROC">'[17]Análisis de precios'!$H$52</definedName>
    <definedName name="EXPL">#REF!</definedName>
    <definedName name="ExtensionCoordinador">#REF!</definedName>
    <definedName name="Extra_Pay">#REF!</definedName>
    <definedName name="Extracción_IM">#REF!</definedName>
    <definedName name="Extractor_de_Olores_con_Persiana_Ref.">#REF!</definedName>
    <definedName name="Extras" localSheetId="23">'[62]LIQUIDA-NOMINA'!$AH$4</definedName>
    <definedName name="Extras" localSheetId="24">'[62]LIQUIDA-NOMINA'!$AH$4</definedName>
    <definedName name="Extras">#REF!</definedName>
    <definedName name="F_gran">#REF!</definedName>
    <definedName name="F_mez">#REF!</definedName>
    <definedName name="F._INGRESO">#REF!</definedName>
    <definedName name="F._RETIRO">#REF!</definedName>
    <definedName name="F.L">#REF!</definedName>
    <definedName name="F201.1">#N/A</definedName>
    <definedName name="F201.2">#N/A</definedName>
    <definedName name="F201.3">#N/A</definedName>
    <definedName name="F210.2">#N/A</definedName>
    <definedName name="F210.3">#N/A</definedName>
    <definedName name="F211.1">#N/A</definedName>
    <definedName name="F220.1">#N/A</definedName>
    <definedName name="fa">#N/A</definedName>
    <definedName name="FABI" localSheetId="22">Scheduled_Payment+Extra_Payment</definedName>
    <definedName name="FABI">Scheduled_Payment+Extra_Payment</definedName>
    <definedName name="FABIAN">#N/A</definedName>
    <definedName name="FAC" localSheetId="20" hidden="1">#REF!</definedName>
    <definedName name="FAC" hidden="1">#REF!</definedName>
    <definedName name="FAC_PRU">#N/A</definedName>
    <definedName name="Facilidades">#REF!</definedName>
    <definedName name="factor">#REF!</definedName>
    <definedName name="FACTOR_01">#REF!</definedName>
    <definedName name="factor_equip">#REF!</definedName>
    <definedName name="factor_m_obra">#REF!</definedName>
    <definedName name="factor_mat">#REF!</definedName>
    <definedName name="factorarena">#REF!</definedName>
    <definedName name="FactorCostoPotencia">#REF!</definedName>
    <definedName name="FactorMultFinal" localSheetId="20">[61]FM!$E$57</definedName>
    <definedName name="FactorMultFinal">#REF!</definedName>
    <definedName name="FactorMultFinalFMMin">#REF!</definedName>
    <definedName name="FactorMultiplicaCalculado" localSheetId="20">[61]FM!$D$45</definedName>
    <definedName name="FactorMultiplicaCalculado">#REF!</definedName>
    <definedName name="FactorMultiplicaCalculadoFMMin">#REF!</definedName>
    <definedName name="FACTURADO" localSheetId="23">'[106]Itemes Renovación'!#REF!</definedName>
    <definedName name="FACTURADO" localSheetId="24">'[106]Itemes Renovación'!#REF!</definedName>
    <definedName name="FACTURADO">#REF!</definedName>
    <definedName name="FALTANTES1">#REF!</definedName>
    <definedName name="FAPR">#REF!</definedName>
    <definedName name="FareWellStmnt" localSheetId="23">[76]!FareWellStmnt</definedName>
    <definedName name="FareWellStmnt" localSheetId="24">[76]!FareWellStmnt</definedName>
    <definedName name="FareWellStmnt">#REF!</definedName>
    <definedName name="FASD">#REF!</definedName>
    <definedName name="FaseProyecto">#REF!</definedName>
    <definedName name="fb">#N/A</definedName>
    <definedName name="fcc">#N/A</definedName>
    <definedName name="FD" localSheetId="23">'PRESUPUESTO OFICIAL (Entidad)'!ERR</definedName>
    <definedName name="FD" localSheetId="24">'PROPUESTA ECONOMICA(Proponente)'!ERR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5" hidden="1">{"TAB1",#N/A,TRUE,"GENERAL";"TAB2",#N/A,TRUE,"GENERAL";"TAB3",#N/A,TRUE,"GENERAL";"TAB4",#N/A,TRUE,"GENERAL";"TAB5",#N/A,TRUE,"GENERAL"}</definedName>
    <definedName name="fda" localSheetId="16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localSheetId="20">#N/A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20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5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5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5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 localSheetId="20">#REF!</definedName>
    <definedName name="FEB">#REF!</definedName>
    <definedName name="Fec">#REF!</definedName>
    <definedName name="FECH" localSheetId="20">#REF!</definedName>
    <definedName name="FECH">#REF!</definedName>
    <definedName name="Fecha" localSheetId="23">[107]Tablas!$B$1:$B$65536</definedName>
    <definedName name="Fecha" localSheetId="24">[107]Tablas!$B$1:$B$65536</definedName>
    <definedName name="fecha">#REF!</definedName>
    <definedName name="FECHA_ELABORACION">#REF!</definedName>
    <definedName name="Fecha_prop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FSQ">#REF!</definedName>
    <definedName name="FechaInicio" localSheetId="23">[62]CONTRATO!$E$10</definedName>
    <definedName name="FechaInicio" localSheetId="24">[62]CONTRATO!$E$10</definedName>
    <definedName name="FechaInicio">#REF!</definedName>
    <definedName name="FECHAS">#REF!</definedName>
    <definedName name="FechaTermina" localSheetId="23">[62]CONTRATO!$E$11</definedName>
    <definedName name="FechaTermina" localSheetId="24">[62]CONTRATO!$E$11</definedName>
    <definedName name="FechaTermina">#REF!</definedName>
    <definedName name="FechaTerminacion">#REF!</definedName>
    <definedName name="fer" localSheetId="23">'[57]Res-Accide-10'!#REF!</definedName>
    <definedName name="fer" localSheetId="24">'[57]Res-Accide-10'!#REF!</definedName>
    <definedName name="fer">#REF!</definedName>
    <definedName name="ferfer" localSheetId="0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5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hidden="1">{"via1",#N/A,TRUE,"general";"via2",#N/A,TRUE,"general";"via3",#N/A,TRUE,"general"}</definedName>
    <definedName name="Ferreteria" localSheetId="20">#REF!</definedName>
    <definedName name="Ferreteria">#REF!</definedName>
    <definedName name="Festivos" localSheetId="20">'[108]días habiles 2015'!$D$2:$D$21</definedName>
    <definedName name="Festivos">#REF!</definedName>
    <definedName name="FETTE_1.000Bh" localSheetId="20">#REF!</definedName>
    <definedName name="FETTE_1.000Bh">#REF!</definedName>
    <definedName name="FETTE_10.000Bh" localSheetId="20">#REF!</definedName>
    <definedName name="FETTE_10.000Bh">#REF!</definedName>
    <definedName name="FETTE_100Bh" localSheetId="20">#REF!</definedName>
    <definedName name="FETTE_100Bh">#REF!</definedName>
    <definedName name="FETTE_10Bh">#REF!</definedName>
    <definedName name="FETTE_15.000Bh">#REF!</definedName>
    <definedName name="FETTE_20.000Bh">#REF!</definedName>
    <definedName name="FETTE_250Bh">#REF!</definedName>
    <definedName name="FETTE_3.000Bh">#REF!</definedName>
    <definedName name="FETTE_30.000Bh">#REF!</definedName>
    <definedName name="FETTE_5.000Bh">#REF!</definedName>
    <definedName name="FETTE_500Bh">#REF!</definedName>
    <definedName name="FETTE_7.500Bh">#REF!</definedName>
    <definedName name="ff" localSheetId="23">'PRESUPUESTO OFICIAL (Entidad)'!ERR</definedName>
    <definedName name="ff" localSheetId="24">'PROPUESTA ECONOMICA(Proponente)'!ERR</definedName>
    <definedName name="FF">#REF!</definedName>
    <definedName name="fff" localSheetId="0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5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5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hidden="1">{"via1",#N/A,TRUE,"general";"via2",#N/A,TRUE,"general";"via3",#N/A,TRUE,"general"}</definedName>
    <definedName name="FFFFFF">#REF!</definedName>
    <definedName name="ffffffffffrrrrrrrrrrrrreeeeeeeeeeee">#N/A</definedName>
    <definedName name="fffffft" localSheetId="0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HHHHHHH">#N/A</definedName>
    <definedName name="fffffik" localSheetId="0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5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RANC">#REF!</definedName>
    <definedName name="ffvdxfcxcc">#REF!</definedName>
    <definedName name="fg" localSheetId="23">'PRESUPUESTO OFICIAL (Entidad)'!ERR</definedName>
    <definedName name="fg" localSheetId="24">'PROPUESTA ECONOMICA(Proponente)'!ERR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5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5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5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23">'[109]7422CW00'!#REF!</definedName>
    <definedName name="fgh" localSheetId="24">'[109]7422CW00'!#REF!</definedName>
    <definedName name="fgh">#REF!</definedName>
    <definedName name="FGHFBC" localSheetId="0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5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5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5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#N/A</definedName>
    <definedName name="fhfg" localSheetId="0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5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0" hidden="1">{#N/A,#N/A,TRUE,"1842CWN0"}</definedName>
    <definedName name="fhg" localSheetId="23" hidden="1">{#N/A,#N/A,TRUE,"1842CWN0"}</definedName>
    <definedName name="fhg" localSheetId="24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5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23">#REF!</definedName>
    <definedName name="fi" localSheetId="24">#REF!</definedName>
    <definedName name="fi">#N/A</definedName>
    <definedName name="FIBER">#REF!</definedName>
    <definedName name="Fibra_de_vidrio_Cabezal_plástico_distribuidor_1___1050">[42]Productos!$B$337</definedName>
    <definedName name="Fibra_de_vidrio_Canastilla_tanque_hasta_14">[42]Productos!$B$336</definedName>
    <definedName name="Fibra_de_vidrio_Mezclador_estático_1·1_2">[42]Productos!$B$325</definedName>
    <definedName name="Fibra_de_vidrio_Tanque__8__x_44">[42]Productos!$B$333</definedName>
    <definedName name="Fibra_de_vidrio_Tanque_10__x_54">[42]Productos!$B$334</definedName>
    <definedName name="Fibra_de_vidrio_Tanque_12__x_48">[42]Productos!$B$335</definedName>
    <definedName name="Fibra_de_vidrio_Tubo_plástico_3_4__54__malla_standard">[42]Productos!$B$338</definedName>
    <definedName name="Fijamix_Alfa">#REF!</definedName>
    <definedName name="FIL">#REF!</definedName>
    <definedName name="Fil_Fechas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name">MID(CELL("nombrearchivo"),FIND("[",CELL("nombrearchivo")),FIND("]",CELL("nombrearchivo"))-FIND("[",CELL("nombrearchivo"))+1)</definedName>
    <definedName name="FILEX">#REF!</definedName>
    <definedName name="fill1" localSheetId="20" hidden="1">#REF!</definedName>
    <definedName name="fill1" hidden="1">#REF!</definedName>
    <definedName name="FILMO">#REF!</definedName>
    <definedName name="FILSOL">#REF!</definedName>
    <definedName name="FILTROS">#REF!</definedName>
    <definedName name="filtrov">#REF!</definedName>
    <definedName name="FILV">#REF!</definedName>
    <definedName name="FILVOL">#REF!</definedName>
    <definedName name="Fin_de_semana" localSheetId="20">'[108]días habiles 2015'!$M$1:$M$2</definedName>
    <definedName name="Fin_de_semana">#REF!</definedName>
    <definedName name="FINAL">#REF!</definedName>
    <definedName name="FINANCIACION" localSheetId="23">'PRESUPUESTO OFICIAL (Entidad)'!ERR</definedName>
    <definedName name="FINANCIACION" localSheetId="24">'PROPUESTA ECONOMICA(Proponente)'!ERR</definedName>
    <definedName name="FINANCIACION">#REF!</definedName>
    <definedName name="FinePrint" localSheetId="23">[76]!FinePrint</definedName>
    <definedName name="FinePrint" localSheetId="24">[76]!FinePrint</definedName>
    <definedName name="FinePrint">#REF!</definedName>
    <definedName name="fk">#N/A</definedName>
    <definedName name="FL">#REF!</definedName>
    <definedName name="Flexometro">#REF!</definedName>
    <definedName name="FLIASOLA">#REF!</definedName>
    <definedName name="Flotador_Metálico_1_1_2__Bronce">#REF!</definedName>
    <definedName name="Flotador_Metálico_2__Bronce">#REF!</definedName>
    <definedName name="flq">#N/A</definedName>
    <definedName name="FM" localSheetId="23">1.18</definedName>
    <definedName name="FM" localSheetId="24">1.18</definedName>
    <definedName name="fm">#N/A</definedName>
    <definedName name="fnic" localSheetId="23">[81]Hoja1!$C$13</definedName>
    <definedName name="fnic" localSheetId="24">[81]Hoja1!$C$13</definedName>
    <definedName name="fnic">#REF!</definedName>
    <definedName name="FO" localSheetId="20">#REF!</definedName>
    <definedName name="FO" localSheetId="23">1.32</definedName>
    <definedName name="FO" localSheetId="24">1.32</definedName>
    <definedName name="FO">#REF!</definedName>
    <definedName name="FORDESCR" localSheetId="23">'[30]7422CW00'!#REF!</definedName>
    <definedName name="FORDESCR" localSheetId="24">'[30]7422CW00'!#REF!</definedName>
    <definedName name="FORDESCR">#REF!</definedName>
    <definedName name="FORM_C3" localSheetId="23">[110]Hoja1!$A$33:$N$51</definedName>
    <definedName name="FORM_C3" localSheetId="24">[110]Hoja1!$A$33:$N$51</definedName>
    <definedName name="FORM_C3">#REF!</definedName>
    <definedName name="FORMA">#REF!</definedName>
    <definedName name="FORMAL">#REF!</definedName>
    <definedName name="FORMALETA">#REF!</definedName>
    <definedName name="Formaleta_Entrepisos">#REF!</definedName>
    <definedName name="Formaleta_madera">#REF!</definedName>
    <definedName name="FORMALETA_METALICA_PARA_COLUMNAS_0.4_m_x_1_m">#REF!</definedName>
    <definedName name="Formaleta_plaquetas">#REF!</definedName>
    <definedName name="Formaleta_Sardinel">#REF!</definedName>
    <definedName name="Formaletas">#REF!</definedName>
    <definedName name="Format">#REF!</definedName>
    <definedName name="Formatos">#REF!</definedName>
    <definedName name="FORMOLT" localSheetId="23">'[30]7422CW00'!#REF!</definedName>
    <definedName name="FORMOLT" localSheetId="24">'[30]7422CW00'!#REF!</definedName>
    <definedName name="FORMOLT">#REF!</definedName>
    <definedName name="formularioCantidades">#REF!</definedName>
    <definedName name="FORMVA">#REF!</definedName>
    <definedName name="FORSHE" localSheetId="23">'[30]7422CW00'!#REF!</definedName>
    <definedName name="FORSHE" localSheetId="24">'[30]7422CW00'!#REF!</definedName>
    <definedName name="FORSHE">#REF!</definedName>
    <definedName name="FORUNMIS" localSheetId="23">'[30]7422CW00'!#REF!</definedName>
    <definedName name="FORUNMIS" localSheetId="24">'[30]7422CW00'!#REF!</definedName>
    <definedName name="FORUNMIS">#REF!</definedName>
    <definedName name="FP">#REF!</definedName>
    <definedName name="FR" localSheetId="23">1.15</definedName>
    <definedName name="FR" localSheetId="24">1.15</definedName>
    <definedName name="fr">#REF!</definedName>
    <definedName name="Frank">#REF!</definedName>
    <definedName name="frbgsd" localSheetId="0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5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esd">#N/A</definedName>
    <definedName name="frefr" localSheetId="0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5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hidden="1">{"via1",#N/A,TRUE,"general";"via2",#N/A,TRUE,"general";"via3",#N/A,TRUE,"general"}</definedName>
    <definedName name="FREMDL_Zeit_1.000Bh">#REF!</definedName>
    <definedName name="FREMDL_Zeit_10.000Bh">#REF!</definedName>
    <definedName name="FREMDL_Zeit_100Bh">#REF!</definedName>
    <definedName name="FREMDL_Zeit_10Bh">#REF!</definedName>
    <definedName name="FREMDL_Zeit_15.000Bh">#REF!</definedName>
    <definedName name="FREMDL_Zeit_20.000Bh">#REF!</definedName>
    <definedName name="FREMDL_Zeit_250Bh">#REF!</definedName>
    <definedName name="FREMDL_Zeit_3.000Bh">#REF!</definedName>
    <definedName name="FREMDL_Zeit_30.000Bh">#REF!</definedName>
    <definedName name="FREMDL_Zeit_5.000Bh">#REF!</definedName>
    <definedName name="FREMDL_Zeit_500Bh">#REF!</definedName>
    <definedName name="FREMDL_Zeit_7.500Bh">#REF!</definedName>
    <definedName name="Frente">#REF!</definedName>
    <definedName name="frentes">OFFSET([111]DATOS!$A$88,,,COUNTA([111]DATOS!$A$88:$A$117),1)</definedName>
    <definedName name="fres">#N/A</definedName>
    <definedName name="frfa" localSheetId="0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fs">#REF!</definedName>
    <definedName name="fsfso">#REF!</definedName>
    <definedName name="FSG">#N/A</definedName>
    <definedName name="FSV">#REF!</definedName>
    <definedName name="Ft">#REF!</definedName>
    <definedName name="fu" localSheetId="23">'PRESUPUESTO OFICIAL (Entidad)'!ERR</definedName>
    <definedName name="fu" localSheetId="24">'PROPUESTA ECONOMICA(Proponente)'!ERR</definedName>
    <definedName name="fu">#N/A</definedName>
    <definedName name="Full_Print">#REF!</definedName>
    <definedName name="fv">#N/A</definedName>
    <definedName name="fwff" localSheetId="0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5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hidden="1">{"via1",#N/A,TRUE,"general";"via2",#N/A,TRUE,"general";"via3",#N/A,TRUE,"general"}</definedName>
    <definedName name="FXMO">#REF!</definedName>
    <definedName name="FXSC">#REF!</definedName>
    <definedName name="fy">#N/A</definedName>
    <definedName name="fyy">#N/A</definedName>
    <definedName name="g" localSheetId="20">#REF!</definedName>
    <definedName name="G">#REF!</definedName>
    <definedName name="G_C1" localSheetId="23">[9]Tablas!#REF!</definedName>
    <definedName name="G_C1" localSheetId="24">[9]Tablas!#REF!</definedName>
    <definedName name="G_C1">#REF!</definedName>
    <definedName name="G_C10" localSheetId="23">[9]Tablas!#REF!</definedName>
    <definedName name="G_C10" localSheetId="24">[9]Tablas!#REF!</definedName>
    <definedName name="G_C10">#REF!</definedName>
    <definedName name="G_C11" localSheetId="23">[9]Tablas!#REF!</definedName>
    <definedName name="G_C11" localSheetId="24">[9]Tablas!#REF!</definedName>
    <definedName name="G_C11">#REF!</definedName>
    <definedName name="G_C12" localSheetId="23">[9]Tablas!#REF!</definedName>
    <definedName name="G_C12" localSheetId="24">[9]Tablas!#REF!</definedName>
    <definedName name="G_C12">#REF!</definedName>
    <definedName name="G_C13" localSheetId="23">[9]Tablas!#REF!</definedName>
    <definedName name="G_C13" localSheetId="24">[9]Tablas!#REF!</definedName>
    <definedName name="G_C13">#REF!</definedName>
    <definedName name="G_C14" localSheetId="23">[9]Tablas!#REF!</definedName>
    <definedName name="G_C14" localSheetId="24">[9]Tablas!#REF!</definedName>
    <definedName name="G_C14">#REF!</definedName>
    <definedName name="G_C15" localSheetId="23">[9]Tablas!#REF!</definedName>
    <definedName name="G_C15" localSheetId="24">[9]Tablas!#REF!</definedName>
    <definedName name="G_C15">#REF!</definedName>
    <definedName name="G_C16" localSheetId="23">[9]Tablas!#REF!</definedName>
    <definedName name="G_C16" localSheetId="24">[9]Tablas!#REF!</definedName>
    <definedName name="G_C16">#REF!</definedName>
    <definedName name="G_C17" localSheetId="23">[9]Tablas!#REF!</definedName>
    <definedName name="G_C17" localSheetId="24">[9]Tablas!#REF!</definedName>
    <definedName name="G_C17">#REF!</definedName>
    <definedName name="G_C18" localSheetId="23">[9]Tablas!#REF!</definedName>
    <definedName name="G_C18" localSheetId="24">[9]Tablas!#REF!</definedName>
    <definedName name="G_C18">#REF!</definedName>
    <definedName name="G_C19" localSheetId="23">[9]Tablas!#REF!</definedName>
    <definedName name="G_C19" localSheetId="24">[9]Tablas!#REF!</definedName>
    <definedName name="G_C19">#REF!</definedName>
    <definedName name="G_C2" localSheetId="23">[9]Tablas!#REF!</definedName>
    <definedName name="G_C2" localSheetId="24">[9]Tablas!#REF!</definedName>
    <definedName name="G_C2">#REF!</definedName>
    <definedName name="G_C20" localSheetId="23">[9]Tablas!#REF!</definedName>
    <definedName name="G_C20" localSheetId="24">[9]Tablas!#REF!</definedName>
    <definedName name="G_C20">#REF!</definedName>
    <definedName name="G_C21" localSheetId="23">[9]Tablas!#REF!</definedName>
    <definedName name="G_C21" localSheetId="24">[9]Tablas!#REF!</definedName>
    <definedName name="G_C21">#REF!</definedName>
    <definedName name="G_C22" localSheetId="23">[9]Tablas!#REF!</definedName>
    <definedName name="G_C22" localSheetId="24">[9]Tablas!#REF!</definedName>
    <definedName name="G_C22">#REF!</definedName>
    <definedName name="G_C3" localSheetId="23">[9]Tablas!#REF!</definedName>
    <definedName name="G_C3" localSheetId="24">[9]Tablas!#REF!</definedName>
    <definedName name="G_C3">#REF!</definedName>
    <definedName name="G_C4" localSheetId="23">[9]Tablas!#REF!</definedName>
    <definedName name="G_C4" localSheetId="24">[9]Tablas!#REF!</definedName>
    <definedName name="G_C4">#REF!</definedName>
    <definedName name="G_C5" localSheetId="23">[9]Tablas!#REF!</definedName>
    <definedName name="G_C5" localSheetId="24">[9]Tablas!#REF!</definedName>
    <definedName name="G_C5">#REF!</definedName>
    <definedName name="G_C6" localSheetId="23">[9]Tablas!#REF!</definedName>
    <definedName name="G_C6" localSheetId="24">[9]Tablas!#REF!</definedName>
    <definedName name="G_C6">#REF!</definedName>
    <definedName name="G_C7" localSheetId="23">[9]Tablas!#REF!</definedName>
    <definedName name="G_C7" localSheetId="24">[9]Tablas!#REF!</definedName>
    <definedName name="G_C7">#REF!</definedName>
    <definedName name="G_C8" localSheetId="23">[9]Tablas!#REF!</definedName>
    <definedName name="G_C8" localSheetId="24">[9]Tablas!#REF!</definedName>
    <definedName name="G_C8">#REF!</definedName>
    <definedName name="G_C9" localSheetId="23">[9]Tablas!#REF!</definedName>
    <definedName name="G_C9" localSheetId="24">[9]Tablas!#REF!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>#N/A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LON">#REF!</definedName>
    <definedName name="Galvanizado_Abrazadera_ajustable_para_canal_estructural_1_2">[42]Productos!$B$119</definedName>
    <definedName name="Galvanizado_Abrazadera_ajustable_para_canal_estructural1">[42]Productos!$B$121</definedName>
    <definedName name="Galvanizado_Abrazadera_industrial_3">[42]Productos!$C$126</definedName>
    <definedName name="GANCHO">#REF!</definedName>
    <definedName name="Gancho_teja_eternit_55_MM">#REF!</definedName>
    <definedName name="GAS" localSheetId="23">[9]Tablas!#REF!</definedName>
    <definedName name="GAS" localSheetId="24">[9]Tablas!#REF!</definedName>
    <definedName name="GAS">#REF!</definedName>
    <definedName name="Gas_cilindro_40Lb">[42]Productos!$B$244</definedName>
    <definedName name="GastosViajes" localSheetId="20">'[61]PERSONAL Y OTROS'!$A$265:$A$269</definedName>
    <definedName name="GastosViajes">#REF!</definedName>
    <definedName name="gb">#N/A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3" hidden="1">{#N/A,#N/A,FALSE,"orthoflow";#N/A,#N/A,FALSE,"Miscelaneos";#N/A,#N/A,FALSE,"Instrumentacio";#N/A,#N/A,FALSE,"Electrico";#N/A,#N/A,FALSE,"Valv. Seguridad"}</definedName>
    <definedName name="gba" localSheetId="24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3" hidden="1">{#N/A,#N/A,FALSE,"Estatico";#N/A,#N/A,FALSE,"Tuberia";#N/A,#N/A,FALSE,"Instrumentación";#N/A,#N/A,FALSE,"Mecanica";#N/A,#N/A,FALSE,"Electrico";#N/A,#N/A,FALSE,"Ofic.Civiles"}</definedName>
    <definedName name="gbac" localSheetId="24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">#REF!</definedName>
    <definedName name="gc">#N/A</definedName>
    <definedName name="GCB" localSheetId="23">[7]Tablas!#REF!</definedName>
    <definedName name="GCB" localSheetId="24">[7]Tablas!#REF!</definedName>
    <definedName name="GCB">#REF!</definedName>
    <definedName name="GCI" localSheetId="23">[9]Tablas!#REF!</definedName>
    <definedName name="GCI" localSheetId="24">[9]Tablas!#REF!</definedName>
    <definedName name="GCI">#REF!</definedName>
    <definedName name="GCN" localSheetId="23">[9]Tablas!#REF!</definedName>
    <definedName name="GCN" localSheetId="24">[9]Tablas!#REF!</definedName>
    <definedName name="GCN">#REF!</definedName>
    <definedName name="GCP" localSheetId="23">[9]Tablas!#REF!</definedName>
    <definedName name="GCP" localSheetId="24">[9]Tablas!#REF!</definedName>
    <definedName name="GCP">#REF!</definedName>
    <definedName name="gd">#N/A</definedName>
    <definedName name="GDFGDH" hidden="1">#REF!</definedName>
    <definedName name="gdj">#N/A</definedName>
    <definedName name="GDN" localSheetId="23">[9]Tablas!#REF!</definedName>
    <definedName name="GDN" localSheetId="24">[9]Tablas!#REF!</definedName>
    <definedName name="GDN">#REF!</definedName>
    <definedName name="GDR" localSheetId="23">[9]Tablas!#REF!</definedName>
    <definedName name="GDR" localSheetId="24">[9]Tablas!#REF!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5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20">#REF!</definedName>
    <definedName name="GE" hidden="1">#REF!,#REF!,#REF!,#REF!,#REF!,#REF!,#REF!,#REF!,#REF!,#REF!,#REF!,#REF!,#REF!,#REF!,#REF!,#REF!,#REF!,#REF!,#REF!</definedName>
    <definedName name="GEA" localSheetId="23">[9]Tablas!#REF!</definedName>
    <definedName name="GEA" localSheetId="24">[9]Tablas!#REF!</definedName>
    <definedName name="GEA">#REF!</definedName>
    <definedName name="GEA1_1" localSheetId="23">[9]Tablas!#REF!</definedName>
    <definedName name="GEA1_1" localSheetId="24">[9]Tablas!#REF!</definedName>
    <definedName name="GEA1_1">#REF!</definedName>
    <definedName name="GEA1_1_1" localSheetId="23">[9]Tablas!#REF!</definedName>
    <definedName name="GEA1_1_1" localSheetId="24">[9]Tablas!#REF!</definedName>
    <definedName name="GEA1_1_1">#REF!</definedName>
    <definedName name="GEA1_1_10" localSheetId="23">[9]Tablas!#REF!</definedName>
    <definedName name="GEA1_1_10" localSheetId="24">[9]Tablas!#REF!</definedName>
    <definedName name="GEA1_1_10">#REF!</definedName>
    <definedName name="GEA1_1_2" localSheetId="23">[9]Tablas!#REF!</definedName>
    <definedName name="GEA1_1_2" localSheetId="24">[9]Tablas!#REF!</definedName>
    <definedName name="GEA1_1_2">#REF!</definedName>
    <definedName name="GEA1_1_3" localSheetId="23">[9]Tablas!#REF!</definedName>
    <definedName name="GEA1_1_3" localSheetId="24">[9]Tablas!#REF!</definedName>
    <definedName name="GEA1_1_3">#REF!</definedName>
    <definedName name="GEA1_1_4" localSheetId="23">[9]Tablas!#REF!</definedName>
    <definedName name="GEA1_1_4" localSheetId="24">[9]Tablas!#REF!</definedName>
    <definedName name="GEA1_1_4">#REF!</definedName>
    <definedName name="GEA1_1_5" localSheetId="23">[9]Tablas!#REF!</definedName>
    <definedName name="GEA1_1_5" localSheetId="24">[9]Tablas!#REF!</definedName>
    <definedName name="GEA1_1_5">#REF!</definedName>
    <definedName name="GEA1_1_6" localSheetId="23">[9]Tablas!#REF!</definedName>
    <definedName name="GEA1_1_6" localSheetId="24">[9]Tablas!#REF!</definedName>
    <definedName name="GEA1_1_6">#REF!</definedName>
    <definedName name="GEA1_1_7" localSheetId="23">[9]Tablas!#REF!</definedName>
    <definedName name="GEA1_1_7" localSheetId="24">[9]Tablas!#REF!</definedName>
    <definedName name="GEA1_1_7">#REF!</definedName>
    <definedName name="GEA1_1_8" localSheetId="23">[9]Tablas!#REF!</definedName>
    <definedName name="GEA1_1_8" localSheetId="24">[9]Tablas!#REF!</definedName>
    <definedName name="GEA1_1_8">#REF!</definedName>
    <definedName name="GEA1_1_9" localSheetId="23">[9]Tablas!#REF!</definedName>
    <definedName name="GEA1_1_9" localSheetId="24">[9]Tablas!#REF!</definedName>
    <definedName name="GEA1_1_9">#REF!</definedName>
    <definedName name="GEA1_2" localSheetId="23">[9]Tablas!#REF!</definedName>
    <definedName name="GEA1_2" localSheetId="24">[9]Tablas!#REF!</definedName>
    <definedName name="GEA1_2">#REF!</definedName>
    <definedName name="GEA1_3" localSheetId="23">[9]Tablas!#REF!</definedName>
    <definedName name="GEA1_3" localSheetId="24">[9]Tablas!#REF!</definedName>
    <definedName name="GEA1_3">#REF!</definedName>
    <definedName name="GEA1_4" localSheetId="23">[9]Tablas!#REF!</definedName>
    <definedName name="GEA1_4" localSheetId="24">[9]Tablas!#REF!</definedName>
    <definedName name="GEA1_4">#REF!</definedName>
    <definedName name="GEC" localSheetId="23">[9]Tablas!#REF!</definedName>
    <definedName name="GEC" localSheetId="24">[9]Tablas!#REF!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5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O">#REF!</definedName>
    <definedName name="Geosinteticos" localSheetId="20">#REF!</definedName>
    <definedName name="Geosinteticos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 localSheetId="23">[62]EMPRESA!$F$12</definedName>
    <definedName name="Gerente" localSheetId="24">[62]EMPRESA!$F$12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5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5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">#REF!</definedName>
    <definedName name="GETROEL_1.000Bh" localSheetId="20">#REF!</definedName>
    <definedName name="GETROEL_1.000Bh">#REF!</definedName>
    <definedName name="GETROEL_10.000Bh" localSheetId="20">#REF!</definedName>
    <definedName name="GETROEL_10.000Bh">#REF!</definedName>
    <definedName name="GETROEL_100Bh" localSheetId="20">#REF!</definedName>
    <definedName name="GETROEL_100Bh">#REF!</definedName>
    <definedName name="GETROEL_10Bh">#REF!</definedName>
    <definedName name="GETROEL_15.000Bh">#REF!</definedName>
    <definedName name="GETROEL_20.000Bh">#REF!</definedName>
    <definedName name="GETROEL_250Bh">#REF!</definedName>
    <definedName name="GETROEL_3.000Bh">#REF!</definedName>
    <definedName name="GETROEL_30.000Bh">#REF!</definedName>
    <definedName name="GETROEL_5.000Bh">#REF!</definedName>
    <definedName name="GETROEL_500Bh">#REF!</definedName>
    <definedName name="GETROEL_7.500Bh">#REF!</definedName>
    <definedName name="gf">#N/A</definedName>
    <definedName name="gfd" localSheetId="0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5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hidden="1">{"via1",#N/A,TRUE,"general";"via2",#N/A,TRUE,"general";"via3",#N/A,TRUE,"general"}</definedName>
    <definedName name="GFDGSAGS">#REF!</definedName>
    <definedName name="gffgfhhf" localSheetId="20" hidden="1">{#N/A,#N/A,TRUE,"INGENIERIA";#N/A,#N/A,TRUE,"COMPRAS";#N/A,#N/A,TRUE,"DIRECCION";#N/A,#N/A,TRUE,"RESUMEN"}</definedName>
    <definedName name="gffgfhhf" localSheetId="23" hidden="1">{#N/A,#N/A,TRUE,"INGENIERIA";#N/A,#N/A,TRUE,"COMPRAS";#N/A,#N/A,TRUE,"DIRECCION";#N/A,#N/A,TRUE,"RESUMEN"}</definedName>
    <definedName name="gffgfhhf" localSheetId="24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5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5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23">[9]Tablas!#REF!</definedName>
    <definedName name="GFN" localSheetId="24">[9]Tablas!#REF!</definedName>
    <definedName name="GFN">#REF!</definedName>
    <definedName name="gft">#N/A</definedName>
    <definedName name="gfutyj6" localSheetId="0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5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5" hidden="1">{"TAB1",#N/A,TRUE,"GENERAL";"TAB2",#N/A,TRUE,"GENERAL";"TAB3",#N/A,TRUE,"GENERAL";"TAB4",#N/A,TRUE,"GENERAL";"TAB5",#N/A,TRUE,"GENERAL"}</definedName>
    <definedName name="gg" localSheetId="16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0">#REF!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5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3">'PRESUPUESTO OFICIAL (Entidad)'!ERR</definedName>
    <definedName name="GGG" localSheetId="24">'PROPUESTA ECONOMICA(Proponente)'!ERR</definedName>
    <definedName name="ggg">#REF!</definedName>
    <definedName name="gggb" localSheetId="0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5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5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">#REF!</definedName>
    <definedName name="gggggddd">#N/A</definedName>
    <definedName name="gggggg">#N/A</definedName>
    <definedName name="gggggggggggbbbbbbbbbbbbbb" hidden="1">#REF!</definedName>
    <definedName name="GGGGGGGGGGGGG">#N/A</definedName>
    <definedName name="GGGGGGGGGGGGGGGGG">#N/A</definedName>
    <definedName name="GGGGGGGGGTTTTTTTTTTT">#N/A</definedName>
    <definedName name="gggggt" localSheetId="0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5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JJJJKKK">#N/A</definedName>
    <definedName name="ggggt" localSheetId="0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5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0" hidden="1">{#N/A,#N/A,TRUE,"1842CWN0"}</definedName>
    <definedName name="ggjgjkg" localSheetId="23" hidden="1">{#N/A,#N/A,TRUE,"1842CWN0"}</definedName>
    <definedName name="ggjgjkg" localSheetId="24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5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20">#N/A</definedName>
    <definedName name="gh">#REF!</definedName>
    <definedName name="ghdghuy" localSheetId="0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23">'[109]7422CW00'!#REF!</definedName>
    <definedName name="ghf" localSheetId="24">'[109]7422CW00'!#REF!</definedName>
    <definedName name="ghf">#REF!</definedName>
    <definedName name="ghfg" localSheetId="0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5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5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0" hidden="1">{#N/A,#N/A,TRUE,"1842CWN0"}</definedName>
    <definedName name="ghnbbfr" localSheetId="23" hidden="1">{#N/A,#N/A,TRUE,"1842CWN0"}</definedName>
    <definedName name="ghnbbfr" localSheetId="24" hidden="1">{#N/A,#N/A,TRUE,"1842CWN0"}</definedName>
    <definedName name="ghnbbfr" hidden="1">{#N/A,#N/A,TRUE,"1842CWN0"}</definedName>
    <definedName name="ghu">#N/A</definedName>
    <definedName name="Gi">#REF!</definedName>
    <definedName name="gj">#N/A</definedName>
    <definedName name="GJHVCB" localSheetId="0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5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5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#N/A</definedName>
    <definedName name="GMM_ON_ASO" localSheetId="23">[9]Tablas!#REF!</definedName>
    <definedName name="GMM_ON_ASO" localSheetId="24">[9]Tablas!#REF!</definedName>
    <definedName name="GMM_ON_ASO">#REF!</definedName>
    <definedName name="GMM_ON_DMARES">#REF!</definedName>
    <definedName name="GMM_ON_DRIO">#REF!</definedName>
    <definedName name="gmt">#N/A</definedName>
    <definedName name="gn">#N/A</definedName>
    <definedName name="gnm">#N/A</definedName>
    <definedName name="gñ">#N/A</definedName>
    <definedName name="GOR">#REF!</definedName>
    <definedName name="GOT" localSheetId="23">[9]Tablas!#REF!</definedName>
    <definedName name="GOT" localSheetId="24">[9]Tablas!#REF!</definedName>
    <definedName name="GOT">#REF!</definedName>
    <definedName name="gp">#N/A</definedName>
    <definedName name="GPO" localSheetId="23">[9]Tablas!#REF!</definedName>
    <definedName name="GPO" localSheetId="24">[9]Tablas!#REF!</definedName>
    <definedName name="GPO">#REF!</definedName>
    <definedName name="GPR" localSheetId="23">[9]Tablas!#REF!</definedName>
    <definedName name="GPR" localSheetId="24">[9]Tablas!#REF!</definedName>
    <definedName name="GPR">#REF!</definedName>
    <definedName name="GQWRG">#REF!</definedName>
    <definedName name="GRA">#REF!</definedName>
    <definedName name="GRAB_Zeit_1.000Bh" localSheetId="20">#REF!</definedName>
    <definedName name="GRAB_Zeit_1.000Bh">#REF!</definedName>
    <definedName name="GRAB_Zeit_10.000Bh" localSheetId="20">#REF!</definedName>
    <definedName name="GRAB_Zeit_10.000Bh">#REF!</definedName>
    <definedName name="GRAB_Zeit_100Bh" localSheetId="20">#REF!</definedName>
    <definedName name="GRAB_Zeit_100Bh">#REF!</definedName>
    <definedName name="GRAB_Zeit_10Bh">#REF!</definedName>
    <definedName name="GRAB_Zeit_15.000Bh">#REF!</definedName>
    <definedName name="GRAB_Zeit_20.000Bh">#REF!</definedName>
    <definedName name="GRAB_Zeit_250Bh">#REF!</definedName>
    <definedName name="GRAB_Zeit_3.000Bh">#REF!</definedName>
    <definedName name="GRAB_Zeit_30.000Bh">#REF!</definedName>
    <definedName name="GRAB_Zeit_5.000Bh">#REF!</definedName>
    <definedName name="GRAB_Zeit_500Bh">#REF!</definedName>
    <definedName name="GRAB_Zeit_7.500Bh">#REF!</definedName>
    <definedName name="_xlnm.Recorder" localSheetId="20">#REF!</definedName>
    <definedName name="_xlnm.Recorder">#REF!</definedName>
    <definedName name="grados">#REF!</definedName>
    <definedName name="GRAF1ANO" localSheetId="0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5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v">'[37]Diseño Chequeo LETRAS qmh Per'!#REF!</definedName>
    <definedName name="Grama_Kikuyo">#REF!</definedName>
    <definedName name="Grama_verde" localSheetId="20">#REF!</definedName>
    <definedName name="Grama_verde">#REF!</definedName>
    <definedName name="GRANIT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O">#REF!</definedName>
    <definedName name="GRAVA">#REF!</definedName>
    <definedName name="gravilla">[15]datos!$V$5:$V$300</definedName>
    <definedName name="Gravilla_de_río">#REF!</definedName>
    <definedName name="GRC" localSheetId="23">[9]Tablas!#REF!</definedName>
    <definedName name="GRC" localSheetId="24">[9]Tablas!#REF!</definedName>
    <definedName name="GRC">#REF!</definedName>
    <definedName name="GRC_ON_ASO" localSheetId="23">[9]Tablas!#REF!</definedName>
    <definedName name="GRC_ON_ASO" localSheetId="24">[9]Tablas!#REF!</definedName>
    <definedName name="GRC_ON_ASO">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5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5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l">#N/A</definedName>
    <definedName name="GRM" localSheetId="23">[9]Tablas!#REF!</definedName>
    <definedName name="GRM" localSheetId="24">[9]Tablas!#REF!</definedName>
    <definedName name="GRM">#REF!</definedName>
    <definedName name="GRM_ON_DMARES">#REF!</definedName>
    <definedName name="GRM_ON_DRIO">#REF!</definedName>
    <definedName name="GRN" localSheetId="23">[9]Tablas!#REF!</definedName>
    <definedName name="GRN" localSheetId="24">[9]Tablas!#REF!</definedName>
    <definedName name="GRN">#REF!</definedName>
    <definedName name="GRN_ON_ASO" localSheetId="23">[9]Tablas!#REF!</definedName>
    <definedName name="GRN_ON_ASO" localSheetId="24">[9]Tablas!#REF!</definedName>
    <definedName name="GRN_ON_ASO">#REF!</definedName>
    <definedName name="GRN_ON_DIREC">#REF!</definedName>
    <definedName name="GRS" localSheetId="23">[9]Tablas!#REF!</definedName>
    <definedName name="GRS" localSheetId="24">[9]Tablas!#REF!</definedName>
    <definedName name="GRS">#REF!</definedName>
    <definedName name="GRS_ON_ASO" localSheetId="23">[9]Tablas!#REF!</definedName>
    <definedName name="GRS_ON_ASO" localSheetId="24">[9]Tablas!#REF!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5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 localSheetId="23">[81]Hoja1!$F$6</definedName>
    <definedName name="grupo3" localSheetId="24">[81]Hoja1!$F$6</definedName>
    <definedName name="grupo3">#REF!</definedName>
    <definedName name="grupo4" localSheetId="23">[81]Hoja1!$F$7</definedName>
    <definedName name="grupo4" localSheetId="24">[81]Hoja1!$F$7</definedName>
    <definedName name="grupo4">#REF!</definedName>
    <definedName name="grupo5" localSheetId="23">[81]Hoja1!$F$10</definedName>
    <definedName name="grupo5" localSheetId="24">[81]Hoja1!$F$10</definedName>
    <definedName name="grupo5">#REF!</definedName>
    <definedName name="grupo6" localSheetId="23">[81]Hoja1!$F$11</definedName>
    <definedName name="grupo6" localSheetId="24">[81]Hoja1!$F$11</definedName>
    <definedName name="grupo6">#REF!</definedName>
    <definedName name="grupo7" localSheetId="23">[81]Hoja1!$F$12</definedName>
    <definedName name="grupo7" localSheetId="24">[81]Hoja1!$F$12</definedName>
    <definedName name="grupo7">#REF!</definedName>
    <definedName name="grupo8" localSheetId="23">[81]Hoja1!$F$13</definedName>
    <definedName name="grupo8" localSheetId="24">[81]Hoja1!$F$13</definedName>
    <definedName name="grupo8">#REF!</definedName>
    <definedName name="grupo9" localSheetId="23">[81]Hoja1!$F$14</definedName>
    <definedName name="grupo9" localSheetId="24">[81]Hoja1!$F$14</definedName>
    <definedName name="grupo9">#REF!</definedName>
    <definedName name="GRW">#REF!</definedName>
    <definedName name="GSDG" localSheetId="0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5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EGSG">#REF!</definedName>
    <definedName name="gsfsf" localSheetId="0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5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23">[112]BASE!$C$4:$H$255</definedName>
    <definedName name="GT" localSheetId="22">IF([0]!LG=9,[0]!FES,"")</definedName>
    <definedName name="GT" localSheetId="24">[112]BASE!$C$4:$H$255</definedName>
    <definedName name="GT">IF([0]!LG=9,[0]!FES,"")</definedName>
    <definedName name="GTC" localSheetId="23">[9]Tablas!#REF!</definedName>
    <definedName name="GTC" localSheetId="24">[9]Tablas!#REF!</definedName>
    <definedName name="GTC">#REF!</definedName>
    <definedName name="GTE" localSheetId="23">[9]Tablas!#REF!</definedName>
    <definedName name="GTE" localSheetId="24">[9]Tablas!#REF!</definedName>
    <definedName name="gte">#N/A</definedName>
    <definedName name="GTG">#N/A</definedName>
    <definedName name="gtgt" localSheetId="0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5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#N/A</definedName>
    <definedName name="gtgtgyh" localSheetId="0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#N/A</definedName>
    <definedName name="GTO_ADMON">#REF!</definedName>
    <definedName name="GTO_INVEST">#REF!</definedName>
    <definedName name="GTO_OPERA">#REF!</definedName>
    <definedName name="GTP" localSheetId="23">[9]Tablas!#REF!</definedName>
    <definedName name="GTP" localSheetId="24">[9]Tablas!#REF!</definedName>
    <definedName name="GTP">#REF!</definedName>
    <definedName name="GTRE">#REF!</definedName>
    <definedName name="GUADUA">#REF!</definedName>
    <definedName name="guaimar">#REF!</definedName>
    <definedName name="Guardaescoba_en_Aluminio__incl._Instalacion">#REF!</definedName>
    <definedName name="gus">#N/A</definedName>
    <definedName name="gustavo">#N/A</definedName>
    <definedName name="GUSTRA">#N/A</definedName>
    <definedName name="GUSTRA2">#N/A</definedName>
    <definedName name="Gv">#REF!</definedName>
    <definedName name="Gw">#REF!</definedName>
    <definedName name="gy">#N/A</definedName>
    <definedName name="h" localSheetId="20">#REF!</definedName>
    <definedName name="H">#REF!</definedName>
    <definedName name="H_pump">#REF!</definedName>
    <definedName name="h.LOM">#REF!</definedName>
    <definedName name="H.LOMO">[113]TUBERIA!$S$10:$S$14</definedName>
    <definedName name="h.POZ">#REF!</definedName>
    <definedName name="h9h" localSheetId="0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5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hidden="1">{"via1",#N/A,TRUE,"general";"via2",#N/A,TRUE,"general";"via3",#N/A,TRUE,"general"}</definedName>
    <definedName name="ha">#N/A</definedName>
    <definedName name="hab___viv">#REF!</definedName>
    <definedName name="Hab.predio">#REF!</definedName>
    <definedName name="HALFCUP">#REF!</definedName>
    <definedName name="HARRY">#REF!</definedName>
    <definedName name="Hazards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5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biucgdsifd">#REF!</definedName>
    <definedName name="HD.3">#REF!</definedName>
    <definedName name="HD.4">#REF!</definedName>
    <definedName name="HDAHSDJ">#REF!</definedName>
    <definedName name="hdfh" localSheetId="0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5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5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">#REF!</definedName>
    <definedName name="Header_Row">ROW(#REF!)</definedName>
    <definedName name="hed" localSheetId="23">[81]Datos!$D$8</definedName>
    <definedName name="hed" localSheetId="24">[81]Datos!$D$8</definedName>
    <definedName name="hed">#REF!</definedName>
    <definedName name="hen" localSheetId="23">[81]Datos!$D$9</definedName>
    <definedName name="hen" localSheetId="24">[81]Datos!$D$9</definedName>
    <definedName name="hen">#REF!</definedName>
    <definedName name="Herr">#REF!</definedName>
    <definedName name="HERRAMIENTA_MENOR">#REF!</definedName>
    <definedName name="HERRAMIENTAS">#REF!</definedName>
    <definedName name="HERRAMIENTAS_MENORES_PARA_MONTAJES_MECANICOS_Y_TUBERÍA_EN_AC_HD">#REF!</definedName>
    <definedName name="HERRERO">#REF!</definedName>
    <definedName name="hfgh" localSheetId="0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5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5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hidden="1">{"via1",#N/A,TRUE,"general";"via2",#N/A,TRUE,"general";"via3",#N/A,TRUE,"general"}</definedName>
    <definedName name="hgfc">#REF!</definedName>
    <definedName name="HGFH" localSheetId="0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5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#N/A</definedName>
    <definedName name="hgu">#N/A</definedName>
    <definedName name="hh" localSheetId="20">#N/A</definedName>
    <definedName name="hh" localSheetId="23">'PRESUPUESTO OFICIAL (Entidad)'!ERR</definedName>
    <definedName name="hh" localSheetId="24">'PROPUESTA ECONOMICA(Proponente)'!ERR</definedName>
    <definedName name="hh" hidden="1">#REF!</definedName>
    <definedName name="HHAHHAHAHAHAHH">#N/A</definedName>
    <definedName name="hhg" localSheetId="20" hidden="1">{#N/A,#N/A,TRUE,"1842CWN0"}</definedName>
    <definedName name="hhg" localSheetId="23" hidden="1">{#N/A,#N/A,TRUE,"1842CWN0"}</definedName>
    <definedName name="hhg" localSheetId="24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5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5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hhhhh" hidden="1">#REF!</definedName>
    <definedName name="hhhhhhhhhhl">#REF!</definedName>
    <definedName name="hhhhhho" localSheetId="0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TTTTKKKK">#N/A</definedName>
    <definedName name="hhhhhpy" localSheetId="0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5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hidden="1">{"via1",#N/A,TRUE,"general";"via2",#N/A,TRUE,"general";"via3",#N/A,TRUE,"general"}</definedName>
    <definedName name="HHHSHSH">#N/A</definedName>
    <definedName name="hhhyhyh" localSheetId="0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5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3">'[22]Interc de Hidr.'!$E$1:$E$65536</definedName>
    <definedName name="Hid" localSheetId="24">'[22]Interc de Hidr.'!$E$1:$E$65536</definedName>
    <definedName name="Hid">#REF!</definedName>
    <definedName name="HIDE1" localSheetId="23">[68]steel!$F$7:$J$7</definedName>
    <definedName name="HIDE1" localSheetId="24">[68]steel!$F$7:$J$7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60v">#REF!</definedName>
    <definedName name="HILERAS">#REF!</definedName>
    <definedName name="hj">#N/A</definedName>
    <definedName name="hjfg" localSheetId="0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5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JJ">#REF!</definedName>
    <definedName name="hjk">#N/A</definedName>
    <definedName name="HJKH" localSheetId="0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5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3">'PRESUPUESTO OFICIAL (Entidad)'!ERR</definedName>
    <definedName name="HK" localSheetId="24">'PROPUESTA ECONOMICA(Proponente)'!ERR</definedName>
    <definedName name="HK">#N/A</definedName>
    <definedName name="hl">#N/A</definedName>
    <definedName name="HM" localSheetId="23">#REF!</definedName>
    <definedName name="HM" localSheetId="24">#REF!</definedName>
    <definedName name="HM">[64]Hoja1!$G$8</definedName>
    <definedName name="HMEN">#REF!</definedName>
    <definedName name="hn" localSheetId="0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5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#N/A</definedName>
    <definedName name="HOJA">#REF!</definedName>
    <definedName name="Hoja__1__de__3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11">#REF!</definedName>
    <definedName name="HOJA444">#N/A</definedName>
    <definedName name="HOJA8">#REF!</definedName>
    <definedName name="HOJAOIU">#REF!</definedName>
    <definedName name="HOLA">#REF!</definedName>
    <definedName name="HonoraProfesionales" localSheetId="20">'[61]INFORMACION DEL FP'!$D$25</definedName>
    <definedName name="HonoraProfesionales">#REF!</definedName>
    <definedName name="HonoraTecnicos" localSheetId="20">'[61]INFORMACION DEL FP'!$D$27</definedName>
    <definedName name="HonoraTecnicos">#REF!</definedName>
    <definedName name="horat" localSheetId="23">'[22]Itemes Renovación'!#REF!</definedName>
    <definedName name="horat" localSheetId="24">'[22]Itemes Renovación'!#REF!</definedName>
    <definedName name="horat">#N/A</definedName>
    <definedName name="Horno_Microondas">#REF!</definedName>
    <definedName name="Hornos">#REF!</definedName>
    <definedName name="hoy" localSheetId="20" hidden="1">#N/A</definedName>
    <definedName name="hoy" hidden="1">#REF!</definedName>
    <definedName name="hp">#N/A</definedName>
    <definedName name="HP_stg_Hz">#REF!</definedName>
    <definedName name="hpiso">#REF!</definedName>
    <definedName name="hqi">#N/A</definedName>
    <definedName name="hqmaxsutro">#REF!</definedName>
    <definedName name="hQminsutro">#REF!</definedName>
    <definedName name="hreer" localSheetId="0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5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23">[81]Datos!$D$7</definedName>
    <definedName name="hrn" localSheetId="24">[81]Datos!$D$7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5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23">#REF!</definedName>
    <definedName name="hs" localSheetId="24">#REF!</definedName>
    <definedName name="hs">#N/A</definedName>
    <definedName name="hsfg" localSheetId="0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5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hidden="1">{"via1",#N/A,TRUE,"general";"via2",#N/A,TRUE,"general";"via3",#N/A,TRUE,"general"}</definedName>
    <definedName name="ht">#N/A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5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#N/A</definedName>
    <definedName name="HTML_CodePage" hidden="1">1252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5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">#REF!</definedName>
    <definedName name="HYDROEL_1.000Bh" localSheetId="20">#REF!</definedName>
    <definedName name="HYDROEL_1.000Bh">#REF!</definedName>
    <definedName name="HYDROEL_10.000Bh" localSheetId="20">#REF!</definedName>
    <definedName name="HYDROEL_10.000Bh">#REF!</definedName>
    <definedName name="HYDROEL_100Bh" localSheetId="20">#REF!</definedName>
    <definedName name="HYDROEL_100Bh">#REF!</definedName>
    <definedName name="HYDROEL_10Bh">#REF!</definedName>
    <definedName name="HYDROEL_15.000Bh">#REF!</definedName>
    <definedName name="HYDROEL_20.000Bh">#REF!</definedName>
    <definedName name="HYDROEL_250Bh">#REF!</definedName>
    <definedName name="HYDROEL_3.000Bh">#REF!</definedName>
    <definedName name="HYDROEL_30.000Bh">#REF!</definedName>
    <definedName name="HYDROEL_5.000Bh">#REF!</definedName>
    <definedName name="HYDROEL_500Bh">#REF!</definedName>
    <definedName name="HYDROEL_7.500Bh">#REF!</definedName>
    <definedName name="hye">#REF!</definedName>
    <definedName name="hyhjop" localSheetId="0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5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#N/A</definedName>
    <definedName name="HYT">#N/A</definedName>
    <definedName name="hytirs" localSheetId="0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5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0">[64]Hoja1!$G$2</definedName>
    <definedName name="I">#REF!</definedName>
    <definedName name="I.V.A.">#REF!</definedName>
    <definedName name="i0">#REF!</definedName>
    <definedName name="i1277.">#REF!</definedName>
    <definedName name="i8i" localSheetId="0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5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AU">#REF!</definedName>
    <definedName name="ic" localSheetId="23">[81]Hoja1!$C$17</definedName>
    <definedName name="ic" localSheetId="24">[81]Hoja1!$C$17</definedName>
    <definedName name="ic">#REF!</definedName>
    <definedName name="icbf" localSheetId="23">[81]Hoja1!$C$15</definedName>
    <definedName name="icbf" localSheetId="24">[81]Hoja1!$C$15</definedName>
    <definedName name="icbf">#REF!</definedName>
    <definedName name="Icct">#REF!</definedName>
    <definedName name="ICP" localSheetId="23">[9]Tablas!#REF!</definedName>
    <definedName name="ICP" localSheetId="24">[9]Tablas!#REF!</definedName>
    <definedName name="ICP">#REF!</definedName>
    <definedName name="ICP1_1" localSheetId="23">[9]Tablas!#REF!</definedName>
    <definedName name="ICP1_1" localSheetId="24">[9]Tablas!#REF!</definedName>
    <definedName name="ICP1_1">#REF!</definedName>
    <definedName name="ICP1_1_1" localSheetId="23">[9]Tablas!#REF!</definedName>
    <definedName name="ICP1_1_1" localSheetId="24">[9]Tablas!#REF!</definedName>
    <definedName name="ICP1_1_1">#REF!</definedName>
    <definedName name="ICP1_1_2" localSheetId="23">[9]Tablas!#REF!</definedName>
    <definedName name="ICP1_1_2" localSheetId="24">[9]Tablas!#REF!</definedName>
    <definedName name="ICP1_1_2">#REF!</definedName>
    <definedName name="ICP1_1_3" localSheetId="23">[9]Tablas!#REF!</definedName>
    <definedName name="ICP1_1_3" localSheetId="24">[9]Tablas!#REF!</definedName>
    <definedName name="ICP1_1_3">#REF!</definedName>
    <definedName name="ICP1_1_4" localSheetId="23">[9]Tablas!#REF!</definedName>
    <definedName name="ICP1_1_4" localSheetId="24">[9]Tablas!#REF!</definedName>
    <definedName name="ICP1_1_4">#REF!</definedName>
    <definedName name="ICP1_2" localSheetId="23">[9]Tablas!#REF!</definedName>
    <definedName name="ICP1_2" localSheetId="24">[9]Tablas!#REF!</definedName>
    <definedName name="ICP1_2">#REF!</definedName>
    <definedName name="ICP1_3" localSheetId="23">[9]Tablas!#REF!</definedName>
    <definedName name="ICP1_3" localSheetId="24">[9]Tablas!#REF!</definedName>
    <definedName name="ICP1_3">#REF!</definedName>
    <definedName name="ICP1_4" localSheetId="23">[9]Tablas!#REF!</definedName>
    <definedName name="ICP1_4" localSheetId="24">[9]Tablas!#REF!</definedName>
    <definedName name="ICP1_4">#REF!</definedName>
    <definedName name="ID" localSheetId="23">'PRESUPUESTO OFICIAL (Entidad)'!ERR</definedName>
    <definedName name="ID" localSheetId="24">'PROPUESTA ECONOMICA(Proponente)'!ERR</definedName>
    <definedName name="id">#N/A</definedName>
    <definedName name="IDDESC">#REF!</definedName>
    <definedName name="identificacion">#REF!</definedName>
    <definedName name="IF" localSheetId="20">'[114]A. P. U.'!#REF!</definedName>
    <definedName name="IF" localSheetId="23">'[77]A. P. U.'!#REF!</definedName>
    <definedName name="IF" localSheetId="24">'[77]A. P. U.'!#REF!</definedName>
    <definedName name="IF">#REF!</definedName>
    <definedName name="Ig" localSheetId="23">#REF!</definedName>
    <definedName name="Ig" localSheetId="24">#REF!</definedName>
    <definedName name="ig">#N/A</definedName>
    <definedName name="IHUIU7UTI66R6767">#N/A</definedName>
    <definedName name="ii" localSheetId="0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5" hidden="1">{"TAB1",#N/A,TRUE,"GENERAL";"TAB2",#N/A,TRUE,"GENERAL";"TAB3",#N/A,TRUE,"GENERAL";"TAB4",#N/A,TRUE,"GENERAL";"TAB5",#N/A,TRUE,"GENERAL"}</definedName>
    <definedName name="ii" localSheetId="16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20">#N/A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5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#N/A</definedName>
    <definedName name="iiiiiiiiiii">#REF!</definedName>
    <definedName name="IIIIIIIIIIIIIIHHHHHHHHHHHHHHHHGGGGGGGGGGGGGGG">#N/A</definedName>
    <definedName name="iiiiiiiiiiiiiiiiiiiii">#REF!</definedName>
    <definedName name="IIIIIIIIOOOOOOOOO">#N/A</definedName>
    <definedName name="iiiiiiik" localSheetId="0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#N/A</definedName>
    <definedName name="ikikololp">#N/A</definedName>
    <definedName name="ikj">#N/A</definedName>
    <definedName name="iktgvfmu" localSheetId="0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 localSheetId="23">'[115]1'!$N$41</definedName>
    <definedName name="im" localSheetId="24">'[115]1'!$N$41</definedName>
    <definedName name="im">#REF!</definedName>
    <definedName name="IMAGEN1" localSheetId="15">#REF!</definedName>
    <definedName name="IMAGEN1">#REF!</definedName>
    <definedName name="IMAGEN10" localSheetId="15">#REF!</definedName>
    <definedName name="IMAGEN10">#REF!</definedName>
    <definedName name="IMAGEN100" localSheetId="15">#REF!</definedName>
    <definedName name="IMAGEN100">#REF!</definedName>
    <definedName name="IMAGEN101" localSheetId="15">#REF!</definedName>
    <definedName name="IMAGEN101">#REF!</definedName>
    <definedName name="IMAGEN102" localSheetId="15">#REF!</definedName>
    <definedName name="IMAGEN102">#REF!</definedName>
    <definedName name="IMAGEN103" localSheetId="15">#REF!</definedName>
    <definedName name="IMAGEN103">#REF!</definedName>
    <definedName name="IMAGEN104" localSheetId="15">#REF!</definedName>
    <definedName name="IMAGEN104">#REF!</definedName>
    <definedName name="IMAGEN105" localSheetId="15">#REF!</definedName>
    <definedName name="IMAGEN105">#REF!</definedName>
    <definedName name="IMAGEN106" localSheetId="15">#REF!</definedName>
    <definedName name="IMAGEN106">#REF!</definedName>
    <definedName name="IMAGEN107" localSheetId="15">#REF!</definedName>
    <definedName name="IMAGEN107">#REF!</definedName>
    <definedName name="IMAGEN108" localSheetId="15">#REF!</definedName>
    <definedName name="IMAGEN108">#REF!</definedName>
    <definedName name="IMAGEN109" localSheetId="15">#REF!</definedName>
    <definedName name="IMAGEN109">#REF!</definedName>
    <definedName name="IMAGEN11" localSheetId="15">#REF!</definedName>
    <definedName name="IMAGEN11">#REF!</definedName>
    <definedName name="IMAGEN110" localSheetId="15">#REF!</definedName>
    <definedName name="IMAGEN110">#REF!</definedName>
    <definedName name="IMAGEN111" localSheetId="15">#REF!</definedName>
    <definedName name="IMAGEN111">#REF!</definedName>
    <definedName name="IMAGEN112" localSheetId="15">#REF!</definedName>
    <definedName name="IMAGEN112">#REF!</definedName>
    <definedName name="IMAGEN113" localSheetId="15">#REF!</definedName>
    <definedName name="IMAGEN113">#REF!</definedName>
    <definedName name="IMAGEN114" localSheetId="15">#REF!</definedName>
    <definedName name="IMAGEN114">#REF!</definedName>
    <definedName name="IMAGEN115" localSheetId="15">#REF!</definedName>
    <definedName name="IMAGEN115">#REF!</definedName>
    <definedName name="IMAGEN116" localSheetId="15">#REF!</definedName>
    <definedName name="IMAGEN116">#REF!</definedName>
    <definedName name="IMAGEN117" localSheetId="15">#REF!</definedName>
    <definedName name="IMAGEN117">#REF!</definedName>
    <definedName name="IMAGEN118" localSheetId="15">#REF!</definedName>
    <definedName name="IMAGEN118">#REF!</definedName>
    <definedName name="IMAGEN119" localSheetId="15">#REF!</definedName>
    <definedName name="IMAGEN119">#REF!</definedName>
    <definedName name="IMAGEN12" localSheetId="15">#REF!</definedName>
    <definedName name="IMAGEN12">#REF!</definedName>
    <definedName name="IMAGEN120" localSheetId="15">#REF!</definedName>
    <definedName name="IMAGEN120">#REF!</definedName>
    <definedName name="IMAGEN121" localSheetId="15">#REF!</definedName>
    <definedName name="IMAGEN121">#REF!</definedName>
    <definedName name="IMAGEN122" localSheetId="15">#REF!</definedName>
    <definedName name="IMAGEN122">#REF!</definedName>
    <definedName name="IMAGEN123" localSheetId="15">#REF!</definedName>
    <definedName name="IMAGEN123">#REF!</definedName>
    <definedName name="IMAGEN124" localSheetId="15">#REF!</definedName>
    <definedName name="IMAGEN124">#REF!</definedName>
    <definedName name="IMAGEN125" localSheetId="15">#REF!</definedName>
    <definedName name="IMAGEN125">#REF!</definedName>
    <definedName name="IMAGEN126" localSheetId="15">#REF!</definedName>
    <definedName name="IMAGEN126">#REF!</definedName>
    <definedName name="IMAGEN127" localSheetId="15">#REF!</definedName>
    <definedName name="IMAGEN127">#REF!</definedName>
    <definedName name="IMAGEN128" localSheetId="15">#REF!</definedName>
    <definedName name="IMAGEN128">#REF!</definedName>
    <definedName name="IMAGEN129" localSheetId="15">#REF!</definedName>
    <definedName name="IMAGEN129">#REF!</definedName>
    <definedName name="IMAGEN13" localSheetId="15">#REF!</definedName>
    <definedName name="IMAGEN13">#REF!</definedName>
    <definedName name="IMAGEN130" localSheetId="15">#REF!</definedName>
    <definedName name="IMAGEN130">#REF!</definedName>
    <definedName name="IMAGEN131" localSheetId="15">#REF!</definedName>
    <definedName name="IMAGEN131">#REF!</definedName>
    <definedName name="IMAGEN132" localSheetId="15">#REF!</definedName>
    <definedName name="IMAGEN132">#REF!</definedName>
    <definedName name="IMAGEN133" localSheetId="15">#REF!</definedName>
    <definedName name="IMAGEN133">#REF!</definedName>
    <definedName name="IMAGEN134" localSheetId="15">#REF!</definedName>
    <definedName name="IMAGEN134">#REF!</definedName>
    <definedName name="IMAGEN135" localSheetId="15">#REF!</definedName>
    <definedName name="IMAGEN135">#REF!</definedName>
    <definedName name="IMAGEN136" localSheetId="15">#REF!</definedName>
    <definedName name="IMAGEN136">#REF!</definedName>
    <definedName name="IMAGEN137" localSheetId="15">#REF!</definedName>
    <definedName name="IMAGEN137">#REF!</definedName>
    <definedName name="IMAGEN138" localSheetId="15">#REF!</definedName>
    <definedName name="IMAGEN138">#REF!</definedName>
    <definedName name="IMAGEN139" localSheetId="15">#REF!</definedName>
    <definedName name="IMAGEN139">#REF!</definedName>
    <definedName name="IMAGEN14" localSheetId="15">#REF!</definedName>
    <definedName name="IMAGEN14">#REF!</definedName>
    <definedName name="IMAGEN140" localSheetId="15">#REF!</definedName>
    <definedName name="IMAGEN140">#REF!</definedName>
    <definedName name="IMAGEN15" localSheetId="15">#REF!</definedName>
    <definedName name="IMAGEN15">#REF!</definedName>
    <definedName name="IMAGEN16" localSheetId="15">#REF!</definedName>
    <definedName name="IMAGEN16">#REF!</definedName>
    <definedName name="IMAGEN17" localSheetId="15">#REF!</definedName>
    <definedName name="IMAGEN17">#REF!</definedName>
    <definedName name="IMAGEN18" localSheetId="15">#REF!</definedName>
    <definedName name="IMAGEN18">#REF!</definedName>
    <definedName name="IMAGEN19" localSheetId="15">#REF!</definedName>
    <definedName name="IMAGEN19">#REF!</definedName>
    <definedName name="IMAGEN2" localSheetId="15">#REF!</definedName>
    <definedName name="IMAGEN2">#REF!</definedName>
    <definedName name="IMAGEN20" localSheetId="15">#REF!</definedName>
    <definedName name="IMAGEN20">#REF!</definedName>
    <definedName name="IMAGEN21" localSheetId="15">#REF!</definedName>
    <definedName name="IMAGEN21">#REF!</definedName>
    <definedName name="IMAGEN22" localSheetId="15">#REF!</definedName>
    <definedName name="IMAGEN22">#REF!</definedName>
    <definedName name="IMAGEN23" localSheetId="15">#REF!</definedName>
    <definedName name="IMAGEN23">#REF!</definedName>
    <definedName name="IMAGEN24" localSheetId="15">#REF!</definedName>
    <definedName name="IMAGEN24">#REF!</definedName>
    <definedName name="IMAGEN25" localSheetId="15">#REF!</definedName>
    <definedName name="IMAGEN25">#REF!</definedName>
    <definedName name="IMAGEN26" localSheetId="15">#REF!</definedName>
    <definedName name="IMAGEN26">#REF!</definedName>
    <definedName name="IMAGEN27" localSheetId="15">#REF!</definedName>
    <definedName name="IMAGEN27">#REF!</definedName>
    <definedName name="IMAGEN28" localSheetId="15">#REF!</definedName>
    <definedName name="IMAGEN28">#REF!</definedName>
    <definedName name="IMAGEN29" localSheetId="15">#REF!</definedName>
    <definedName name="IMAGEN29">#REF!</definedName>
    <definedName name="IMAGEN3" localSheetId="15">#REF!</definedName>
    <definedName name="IMAGEN3">#REF!</definedName>
    <definedName name="IMAGEN30" localSheetId="15">#REF!</definedName>
    <definedName name="IMAGEN30">#REF!</definedName>
    <definedName name="IMAGEN31" localSheetId="15">#REF!</definedName>
    <definedName name="IMAGEN31">#REF!</definedName>
    <definedName name="IMAGEN32" localSheetId="15">#REF!</definedName>
    <definedName name="IMAGEN32">#REF!</definedName>
    <definedName name="IMAGEN33" localSheetId="15">#REF!</definedName>
    <definedName name="IMAGEN33">#REF!</definedName>
    <definedName name="IMAGEN34" localSheetId="15">#REF!</definedName>
    <definedName name="IMAGEN34">#REF!</definedName>
    <definedName name="IMAGEN35" localSheetId="15">#REF!</definedName>
    <definedName name="IMAGEN35">#REF!</definedName>
    <definedName name="IMAGEN36" localSheetId="15">#REF!</definedName>
    <definedName name="IMAGEN36">#REF!</definedName>
    <definedName name="IMAGEN37" localSheetId="15">#REF!</definedName>
    <definedName name="IMAGEN37">#REF!</definedName>
    <definedName name="IMAGEN38" localSheetId="15">#REF!</definedName>
    <definedName name="IMAGEN38">#REF!</definedName>
    <definedName name="IMAGEN39" localSheetId="15">#REF!</definedName>
    <definedName name="IMAGEN39">#REF!</definedName>
    <definedName name="IMAGEN4" localSheetId="15">#REF!</definedName>
    <definedName name="IMAGEN4">#REF!</definedName>
    <definedName name="IMAGEN40" localSheetId="15">#REF!</definedName>
    <definedName name="IMAGEN40">#REF!</definedName>
    <definedName name="IMAGEN41" localSheetId="15">#REF!</definedName>
    <definedName name="IMAGEN41">#REF!</definedName>
    <definedName name="IMAGEN42" localSheetId="15">#REF!</definedName>
    <definedName name="IMAGEN42">#REF!</definedName>
    <definedName name="IMAGEN43" localSheetId="15">#REF!</definedName>
    <definedName name="IMAGEN43">#REF!</definedName>
    <definedName name="IMAGEN44" localSheetId="15">#REF!</definedName>
    <definedName name="IMAGEN44">#REF!</definedName>
    <definedName name="IMAGEN45" localSheetId="15">#REF!</definedName>
    <definedName name="IMAGEN45">#REF!</definedName>
    <definedName name="IMAGEN46" localSheetId="15">#REF!</definedName>
    <definedName name="IMAGEN46">#REF!</definedName>
    <definedName name="IMAGEN47" localSheetId="15">#REF!</definedName>
    <definedName name="IMAGEN47">#REF!</definedName>
    <definedName name="IMAGEN48" localSheetId="15">#REF!</definedName>
    <definedName name="IMAGEN48">#REF!</definedName>
    <definedName name="IMAGEN49" localSheetId="15">#REF!</definedName>
    <definedName name="IMAGEN49">#REF!</definedName>
    <definedName name="IMAGEN5" localSheetId="15">#REF!</definedName>
    <definedName name="IMAGEN5" localSheetId="20">#REF!</definedName>
    <definedName name="IMAGEN5">#REF!</definedName>
    <definedName name="IMAGEN50" localSheetId="15">#REF!</definedName>
    <definedName name="IMAGEN50">#REF!</definedName>
    <definedName name="IMAGEN51" localSheetId="15">#REF!</definedName>
    <definedName name="IMAGEN51">#REF!</definedName>
    <definedName name="IMAGEN52" localSheetId="15">#REF!</definedName>
    <definedName name="IMAGEN52">#REF!</definedName>
    <definedName name="IMAGEN53" localSheetId="15">#REF!</definedName>
    <definedName name="IMAGEN53">#REF!</definedName>
    <definedName name="IMAGEN54" localSheetId="15">#REF!</definedName>
    <definedName name="IMAGEN54">#REF!</definedName>
    <definedName name="IMAGEN55" localSheetId="15">#REF!</definedName>
    <definedName name="IMAGEN55">#REF!</definedName>
    <definedName name="IMAGEN56" localSheetId="15">#REF!</definedName>
    <definedName name="IMAGEN56">#REF!</definedName>
    <definedName name="IMAGEN57" localSheetId="15">#REF!</definedName>
    <definedName name="IMAGEN57">#REF!</definedName>
    <definedName name="IMAGEN58" localSheetId="15">#REF!</definedName>
    <definedName name="IMAGEN58">#REF!</definedName>
    <definedName name="IMAGEN59" localSheetId="15">#REF!</definedName>
    <definedName name="IMAGEN59">#REF!</definedName>
    <definedName name="IMAGEN6" localSheetId="15">#REF!</definedName>
    <definedName name="IMAGEN6">#REF!</definedName>
    <definedName name="IMAGEN60" localSheetId="15">#REF!</definedName>
    <definedName name="IMAGEN60">#REF!</definedName>
    <definedName name="IMAGEN61" localSheetId="15">#REF!</definedName>
    <definedName name="IMAGEN61">#REF!</definedName>
    <definedName name="IMAGEN62" localSheetId="15">#REF!</definedName>
    <definedName name="IMAGEN62">#REF!</definedName>
    <definedName name="IMAGEN63" localSheetId="15">#REF!</definedName>
    <definedName name="IMAGEN63">#REF!</definedName>
    <definedName name="IMAGEN64" localSheetId="15">#REF!</definedName>
    <definedName name="IMAGEN64">#REF!</definedName>
    <definedName name="IMAGEN65" localSheetId="15">#REF!</definedName>
    <definedName name="IMAGEN65">#REF!</definedName>
    <definedName name="IMAGEN66" localSheetId="15">#REF!</definedName>
    <definedName name="IMAGEN66">#REF!</definedName>
    <definedName name="IMAGEN67" localSheetId="15">#REF!</definedName>
    <definedName name="IMAGEN67">#REF!</definedName>
    <definedName name="IMAGEN68" localSheetId="15">#REF!</definedName>
    <definedName name="IMAGEN68">#REF!</definedName>
    <definedName name="IMAGEN69" localSheetId="15">#REF!</definedName>
    <definedName name="IMAGEN69">#REF!</definedName>
    <definedName name="IMAGEN7" localSheetId="15">#REF!</definedName>
    <definedName name="IMAGEN7">#REF!</definedName>
    <definedName name="IMAGEN70" localSheetId="15">#REF!</definedName>
    <definedName name="IMAGEN70">#REF!</definedName>
    <definedName name="IMAGEN71" localSheetId="15">#REF!</definedName>
    <definedName name="IMAGEN71">#REF!</definedName>
    <definedName name="IMAGEN72" localSheetId="15">#REF!</definedName>
    <definedName name="IMAGEN72">#REF!</definedName>
    <definedName name="IMAGEN73" localSheetId="15">#REF!</definedName>
    <definedName name="IMAGEN73">#REF!</definedName>
    <definedName name="IMAGEN74" localSheetId="15">#REF!</definedName>
    <definedName name="IMAGEN74">#REF!</definedName>
    <definedName name="IMAGEN75" localSheetId="15">#REF!</definedName>
    <definedName name="IMAGEN75">#REF!</definedName>
    <definedName name="IMAGEN76" localSheetId="15">#REF!</definedName>
    <definedName name="IMAGEN76">#REF!</definedName>
    <definedName name="IMAGEN77" localSheetId="15">#REF!</definedName>
    <definedName name="IMAGEN77">#REF!</definedName>
    <definedName name="IMAGEN777" localSheetId="15">#REF!</definedName>
    <definedName name="IMAGEN777">#REF!</definedName>
    <definedName name="IMAGEN78" localSheetId="15">#REF!</definedName>
    <definedName name="IMAGEN78">#REF!</definedName>
    <definedName name="IMAGEN79" localSheetId="15">#REF!</definedName>
    <definedName name="IMAGEN79">#REF!</definedName>
    <definedName name="IMAGEN8" localSheetId="15">#REF!</definedName>
    <definedName name="IMAGEN8">#REF!</definedName>
    <definedName name="IMAGEN80" localSheetId="15">#REF!</definedName>
    <definedName name="IMAGEN80">#REF!</definedName>
    <definedName name="IMAGEN81" localSheetId="15">#REF!</definedName>
    <definedName name="IMAGEN81">#REF!</definedName>
    <definedName name="IMAGEN82" localSheetId="15">#REF!</definedName>
    <definedName name="IMAGEN82">#REF!</definedName>
    <definedName name="IMAGEN83" localSheetId="15">#REF!</definedName>
    <definedName name="IMAGEN83">#REF!</definedName>
    <definedName name="IMAGEN84" localSheetId="15">#REF!</definedName>
    <definedName name="IMAGEN84">#REF!</definedName>
    <definedName name="IMAGEN85" localSheetId="15">#REF!</definedName>
    <definedName name="IMAGEN85">#REF!</definedName>
    <definedName name="IMAGEN86" localSheetId="15">#REF!</definedName>
    <definedName name="IMAGEN86">#REF!</definedName>
    <definedName name="IMAGEN87" localSheetId="15">#REF!</definedName>
    <definedName name="IMAGEN87">#REF!</definedName>
    <definedName name="IMAGEN88" localSheetId="15">#REF!</definedName>
    <definedName name="IMAGEN88">#REF!</definedName>
    <definedName name="IMAGEN89" localSheetId="15">#REF!</definedName>
    <definedName name="IMAGEN89">#REF!</definedName>
    <definedName name="IMAGEN9" localSheetId="15">#REF!</definedName>
    <definedName name="IMAGEN9">#REF!</definedName>
    <definedName name="IMAGEN90" localSheetId="15">#REF!</definedName>
    <definedName name="IMAGEN90">#REF!</definedName>
    <definedName name="IMAGEN91" localSheetId="15">#REF!</definedName>
    <definedName name="IMAGEN91">#REF!</definedName>
    <definedName name="IMAGEN92" localSheetId="15">#REF!</definedName>
    <definedName name="IMAGEN92">#REF!</definedName>
    <definedName name="IMAGEN93" localSheetId="15">#REF!</definedName>
    <definedName name="IMAGEN93">#REF!</definedName>
    <definedName name="IMAGEN94" localSheetId="15">#REF!</definedName>
    <definedName name="IMAGEN94">#REF!</definedName>
    <definedName name="IMAGEN95" localSheetId="15">#REF!</definedName>
    <definedName name="IMAGEN95">#REF!</definedName>
    <definedName name="IMAGEN96" localSheetId="15">#REF!</definedName>
    <definedName name="IMAGEN96">#REF!</definedName>
    <definedName name="IMAGEN97" localSheetId="15">#REF!</definedName>
    <definedName name="IMAGEN97">#REF!</definedName>
    <definedName name="IMAGEN98" localSheetId="15">#REF!</definedName>
    <definedName name="IMAGEN98">#REF!</definedName>
    <definedName name="IMAGEN99" localSheetId="15">#REF!</definedName>
    <definedName name="IMAGEN99">#REF!</definedName>
    <definedName name="ImagenCompañia">IF(#REF!="RAMSHORN INTERNATIONAL LIMITED",#REF!,IF(#REF!="COLUMBUS ENERGY",#REF!,""))</definedName>
    <definedName name="IMP" localSheetId="23">[40]otros!$C$3</definedName>
    <definedName name="IMP" localSheetId="24">[40]otros!$C$3</definedName>
    <definedName name="Imp">#REF!</definedName>
    <definedName name="Impacto">#REF!</definedName>
    <definedName name="IMPERM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ermeabilizantes">#REF!</definedName>
    <definedName name="IMPIPVC">#REF!</definedName>
    <definedName name="ImpPolizasConsultoria" localSheetId="20">'[61]IMPUESTOS Y VR TOTAL'!$E$39:$E$49</definedName>
    <definedName name="ImpPolizasConsultoria">#REF!</definedName>
    <definedName name="ImpPolizasObra" localSheetId="20">'[61]IMPUESTOS Y VR TOTAL'!$E$11:$E$24</definedName>
    <definedName name="ImpPolizasObra">#REF!</definedName>
    <definedName name="IMPRE">2%</definedName>
    <definedName name="IMPRESION" hidden="1">#REF!</definedName>
    <definedName name="IMPRESSION">#REF!</definedName>
    <definedName name="Imprev">#REF!</definedName>
    <definedName name="IMPREVISTOS">#REF!</definedName>
    <definedName name="IMPRIM">#REF!</definedName>
    <definedName name="Imprima">#REF!</definedName>
    <definedName name="imprimir">#REF!</definedName>
    <definedName name="Imprimir_área_IM_1">#REF!</definedName>
    <definedName name="IMPTOS">#REF!</definedName>
    <definedName name="IMPTOS1">#REF!</definedName>
    <definedName name="IMPUESTOS">#REF!</definedName>
    <definedName name="IMPULSIONALCANTARILLADOTABLA1.10">#REF!</definedName>
    <definedName name="INC">#REF!</definedName>
    <definedName name="incoval" hidden="1">{"via1",#N/A,TRUE,"general";"via2",#N/A,TRUE,"general";"via3",#N/A,TRUE,"general"}</definedName>
    <definedName name="INCR._PRODC.">#REF!</definedName>
    <definedName name="Incremento_Fluido_3000_psi">#REF!</definedName>
    <definedName name="IND">#REF!</definedName>
    <definedName name="INDICE">#REF!</definedName>
    <definedName name="INDICEPRECIOSCONSUMIDOR">#REF!</definedName>
    <definedName name="inf" localSheetId="20">#REF!</definedName>
    <definedName name="inf">#REF!</definedName>
    <definedName name="INF_ACTAS">#REF!</definedName>
    <definedName name="INFF">#N/A</definedName>
    <definedName name="INFG">#REF!</definedName>
    <definedName name="infi">#N/A</definedName>
    <definedName name="INFORME" localSheetId="20">#REF!</definedName>
    <definedName name="INFORME" localSheetId="23">[116]TABLAS!$A$1:$A$65536</definedName>
    <definedName name="INFORME" localSheetId="24">[116]TABLAS!$A$1:$A$65536</definedName>
    <definedName name="Informe" hidden="1">{#N/A,#N/A,FALSE,"PROPON.2001"}</definedName>
    <definedName name="Informe_semanal">#REF!</definedName>
    <definedName name="INGENIERIA1" localSheetId="20" hidden="1">#REF!</definedName>
    <definedName name="INGENIERIA1" hidden="1">#REF!</definedName>
    <definedName name="INGENIERIA11" localSheetId="20" hidden="1">#REF!</definedName>
    <definedName name="INGENIERIA11" hidden="1">#REF!</definedName>
    <definedName name="iniciales" localSheetId="23">'[43]Reservas de Petróleo'!$A$2,'[43]Reservas de Petróleo'!$A$1,'[43]Reservas de Petróleo'!$D$4,'[43]Reservas de Petróleo'!$D$1:$D$65536</definedName>
    <definedName name="iniciales" localSheetId="24">'[43]Reservas de Petróleo'!$A$2,'[43]Reservas de Petróleo'!$A$1,'[43]Reservas de Petróleo'!$D$4,'[43]Reservas de Petróleo'!$D$1:$D$65536</definedName>
    <definedName name="iniciales">#REF!,#REF!,#REF!,#REF!</definedName>
    <definedName name="inicio" localSheetId="20">[111]DATOS!$B$22</definedName>
    <definedName name="Inicio" localSheetId="23">[54]BASES!$E$26</definedName>
    <definedName name="Inicio" localSheetId="24">[54]BASES!$E$26</definedName>
    <definedName name="Inicio">#REF!</definedName>
    <definedName name="inicio_secb">#REF!</definedName>
    <definedName name="inn">#REF!</definedName>
    <definedName name="Inoxidable_Abrazadera_cremallera__1_2">[42]Productos!$B$86</definedName>
    <definedName name="Inoxidable_Abrazadera_cremallera__3_4">[42]Productos!$B$87</definedName>
    <definedName name="Inoxidable_Abrazadera_cremallera_2">[42]Productos!$B$91</definedName>
    <definedName name="Inoxidable_Arandela__3_8">[42]Productos!$B$192</definedName>
    <definedName name="Inoxidable_Arandela__5_16">[42]Productos!$B$191</definedName>
    <definedName name="Inoxidable_Barra_redondo__1·1_2">[42]Productos!$C$90</definedName>
    <definedName name="Inoxidable_Codo__1_2">[42]Productos!$E$86</definedName>
    <definedName name="Inoxidable_Mezclador_estático_1">[42]Productos!$D$88</definedName>
    <definedName name="Inoxidable_Niple_1_2____2·1_2">[42]Productos!$F$92</definedName>
    <definedName name="Inoxidable_Platina__345mm_X__140mm_calibre_14">[42]Productos!$B$256</definedName>
    <definedName name="Inoxidable_Platina__700mm_X__140mm_calibre_14">[42]Productos!$B$257</definedName>
    <definedName name="Inoxidable_Tornillo_hexagonal_3_8____1">[42]Productos!$G$198</definedName>
    <definedName name="Inoxidable_Tornillo_hexagonal_5_16____1">[42]Productos!$F$198</definedName>
    <definedName name="Inoxidable_Tuerca_3_8">[42]Productos!$C$192</definedName>
    <definedName name="Inoxidable_Tuerca_5_16">[42]Productos!$C$191</definedName>
    <definedName name="INPU">#REF!</definedName>
    <definedName name="INPUT" localSheetId="23">'[30]7422CW00'!#REF!</definedName>
    <definedName name="INPUT" localSheetId="24">'[30]7422CW00'!#REF!</definedName>
    <definedName name="INPUT">#REF!</definedName>
    <definedName name="INS">#REF!</definedName>
    <definedName name="Inst.Electricas">#REF!</definedName>
    <definedName name="Inst.Hidrosanitarias">#REF!</definedName>
    <definedName name="Instalacion" localSheetId="20">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TM_incluye15Breake">#REF!</definedName>
    <definedName name="Instalación_y_dotación">#REF!</definedName>
    <definedName name="INSTALACIONES_HIDRAULICAS">#N/A</definedName>
    <definedName name="instalaciontuberia3">#REF!</definedName>
    <definedName name="INSTALENTE">#REF!</definedName>
    <definedName name="INSTALH">#REF!</definedName>
    <definedName name="INSTALSUPE">#REF!</definedName>
    <definedName name="INSU" localSheetId="23">[117]INSUMOS!$A$1:$E$65536</definedName>
    <definedName name="INSU" localSheetId="24">[117]INSUMOS!$A$1:$E$65536</definedName>
    <definedName name="INSU">#REF!</definedName>
    <definedName name="INSUBANCO">#REF!</definedName>
    <definedName name="INSUMO">VLOOKUP(#REF!,#REF!,2,FALSE)</definedName>
    <definedName name="INSUMOS" localSheetId="20">#N/A</definedName>
    <definedName name="INSUMOS">#REF!</definedName>
    <definedName name="Insumos_auxiliares" localSheetId="23">[118]Insumos!#REF!</definedName>
    <definedName name="Insumos_auxiliares" localSheetId="24">[118]Insumos!#REF!</definedName>
    <definedName name="Insumos_auxiliares">#REF!</definedName>
    <definedName name="Insumos_basicos">#REF!</definedName>
    <definedName name="INSUMOS_NOM">#REF!</definedName>
    <definedName name="INSUMOS_PRECIO">#REF!</definedName>
    <definedName name="INSUMOS_TIPO">#REF!</definedName>
    <definedName name="INSUMOS_UNI">#REF!</definedName>
    <definedName name="INSUMOS2">#REF!</definedName>
    <definedName name="INSUMOSTOTAL">#REF!</definedName>
    <definedName name="Int">#REF!</definedName>
    <definedName name="int_3x100">#REF!</definedName>
    <definedName name="int_3x15">#REF!</definedName>
    <definedName name="int_3x20">#REF!</definedName>
    <definedName name="int_3x30">#REF!</definedName>
    <definedName name="int_3x40">#REF!</definedName>
    <definedName name="int_3x50">#REF!</definedName>
    <definedName name="int_3x60">#REF!</definedName>
    <definedName name="int_3x70">#REF!</definedName>
    <definedName name="int_3x80">#REF!</definedName>
    <definedName name="InTap" localSheetId="23">[22]Interc.tapones!$E$1:$E$65536</definedName>
    <definedName name="InTap" localSheetId="24">[22]Interc.tapones!$E$1:$E$65536</definedName>
    <definedName name="InTap">#REF!</definedName>
    <definedName name="INTER" localSheetId="23">[102]Hoja3!$F$7:$F$9</definedName>
    <definedName name="INTER" localSheetId="24">[102]Hoja3!$F$7:$F$9</definedName>
    <definedName name="INTER">#REF!</definedName>
    <definedName name="Intercambiadores">#REF!</definedName>
    <definedName name="INTERESES">#REF!</definedName>
    <definedName name="Interest_Rate">#REF!</definedName>
    <definedName name="INTERMEDIA_I">#REF!</definedName>
    <definedName name="Interruptor_Doble">#REF!</definedName>
    <definedName name="Interruptor_sencillo">#REF!</definedName>
    <definedName name="interventor" localSheetId="20">[83]INTERV.!$A$29</definedName>
    <definedName name="Interventor" localSheetId="23">[62]CONTRATO!$E$12</definedName>
    <definedName name="Interventor" localSheetId="24">[62]CONTRATO!$E$12</definedName>
    <definedName name="Interventor">#REF!</definedName>
    <definedName name="Intrv">#REF!</definedName>
    <definedName name="IntVal" localSheetId="23">'[22]Interc.válv.'!$E$1:$E$65536</definedName>
    <definedName name="IntVal" localSheetId="24">'[22]Interc.válv.'!$E$1:$E$65536</definedName>
    <definedName name="IntVal">#REF!</definedName>
    <definedName name="INV_11" localSheetId="23">'[119]PR 1'!$A$2:$N$655</definedName>
    <definedName name="INV_11" localSheetId="24">'[119]PR 1'!$A$2:$N$655</definedName>
    <definedName name="INV_11">'[17]PR 1'!$A$2:$N$655</definedName>
    <definedName name="INV_Payments" localSheetId="23">[76]!INV_Payments</definedName>
    <definedName name="INV_Payments" localSheetId="24">[76]!INV_Payments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20">#REF!</definedName>
    <definedName name="Io">#REF!</definedName>
    <definedName name="IOU">#REF!</definedName>
    <definedName name="IOUHH" localSheetId="23">'PRESUPUESTO OFICIAL (Entidad)'!ERR</definedName>
    <definedName name="IOUHH" localSheetId="24">'PROPUESTA ECONOMICA(Proponente)'!ERR</definedName>
    <definedName name="IOUHH">#N/A</definedName>
    <definedName name="IP">#REF!</definedName>
    <definedName name="IPC">#REF!</definedName>
    <definedName name="ir" localSheetId="20">#N/A</definedName>
    <definedName name="IR">#REF!</definedName>
    <definedName name="IR_CUMMIN_1.000Bh" localSheetId="20">#REF!</definedName>
    <definedName name="IR_CUMMIN_1.000Bh">#REF!</definedName>
    <definedName name="IR_CUMMIN_10.000Bh" localSheetId="20">#REF!</definedName>
    <definedName name="IR_CUMMIN_10.000Bh">#REF!</definedName>
    <definedName name="IR_CUMMIN_100Bh" localSheetId="20">#REF!</definedName>
    <definedName name="IR_CUMMIN_100Bh">#REF!</definedName>
    <definedName name="IR_CUMMIN_10Bh">#REF!</definedName>
    <definedName name="IR_CUMMIN_15.000Bh">#REF!</definedName>
    <definedName name="IR_CUMMIN_20.000Bh">#REF!</definedName>
    <definedName name="IR_CUMMIN_250Bh">#REF!</definedName>
    <definedName name="IR_CUMMIN_3.000Bh">#REF!</definedName>
    <definedName name="IR_CUMMIN_30.000Bh">#REF!</definedName>
    <definedName name="IR_CUMMIN_5.000Bh">#REF!</definedName>
    <definedName name="IR_CUMMIN_500Bh">#REF!</definedName>
    <definedName name="IR_CUMMIN_7.500Bh">#REF!</definedName>
    <definedName name="IR_ELEKTR_1.000Bh">#REF!</definedName>
    <definedName name="IR_ELEKTR_10.000Bh">#REF!</definedName>
    <definedName name="IR_ELEKTR_100Bh">#REF!</definedName>
    <definedName name="IR_ELEKTR_10Bh">#REF!</definedName>
    <definedName name="IR_ELEKTR_15.000Bh">#REF!</definedName>
    <definedName name="IR_ELEKTR_20.000Bh">#REF!</definedName>
    <definedName name="IR_ELEKTR_250Bh">#REF!</definedName>
    <definedName name="IR_ELEKTR_3.000Bh">#REF!</definedName>
    <definedName name="IR_ELEKTR_30.000Bh">#REF!</definedName>
    <definedName name="IR_ELEKTR_5.000Bh">#REF!</definedName>
    <definedName name="IR_ELEKTR_500Bh">#REF!</definedName>
    <definedName name="IR_ELEKTR_7.500Bh">#REF!</definedName>
    <definedName name="IR_FILTER_OuK_10.000Bh">#REF!</definedName>
    <definedName name="IR_FILTER_OuK_1000Bh">#REF!</definedName>
    <definedName name="IR_FILTER_OuK_100Bh">#REF!</definedName>
    <definedName name="IR_FILTER_OuK_10Bh">#REF!</definedName>
    <definedName name="IR_FILTER_OuK_15.000Bh">#REF!</definedName>
    <definedName name="IR_FILTER_OuK_20.000Bh">#REF!</definedName>
    <definedName name="IR_FILTER_OuK_250Bh">#REF!</definedName>
    <definedName name="IR_FILTER_OuK_30.000Bh">#REF!</definedName>
    <definedName name="IR_FILTER_OuK_3000Bh">#REF!</definedName>
    <definedName name="IR_FILTER_OuK_5000Bh">#REF!</definedName>
    <definedName name="IR_FILTER_OuK_500Bh">#REF!</definedName>
    <definedName name="IR_FILTER_OuK_7500Bh">#REF!</definedName>
    <definedName name="IR_FREMDL_1.000Bh">#REF!</definedName>
    <definedName name="IR_FREMDL_10.000Bh">#REF!</definedName>
    <definedName name="IR_FREMDL_100Bh">#REF!</definedName>
    <definedName name="IR_FREMDL_10Bh">#REF!</definedName>
    <definedName name="IR_FREMDL_15.000Bh">#REF!</definedName>
    <definedName name="IR_FREMDL_20.000Bh">#REF!</definedName>
    <definedName name="IR_FREMDL_250Bh">#REF!</definedName>
    <definedName name="IR_FREMDL_3.000Bh">#REF!</definedName>
    <definedName name="IR_FREMDL_5.000Bh">#REF!</definedName>
    <definedName name="IR_FREMDL_500Bh">#REF!</definedName>
    <definedName name="IR_FREMDL_7.500Bh">#REF!</definedName>
    <definedName name="IR_LAUFW_1.000Bh">#REF!</definedName>
    <definedName name="IR_LAUFW_10.000Bh">#REF!</definedName>
    <definedName name="IR_LAUFW_100Bh">#REF!</definedName>
    <definedName name="IR_LAUFW_10Bh">#REF!</definedName>
    <definedName name="IR_LAUFW_15.000Bh">#REF!</definedName>
    <definedName name="IR_LAUFW_20.000Bh">#REF!</definedName>
    <definedName name="IR_LAUFW_250Bh">#REF!</definedName>
    <definedName name="IR_LAUFW_3.000Bh">#REF!</definedName>
    <definedName name="IR_LAUFW_30.000Bh">#REF!</definedName>
    <definedName name="IR_LAUFW_5.000Bh">#REF!</definedName>
    <definedName name="IR_LAUFW_500Bh">#REF!</definedName>
    <definedName name="IR_LAUFW_7.500Bh">#REF!</definedName>
    <definedName name="IR_OK_CUM_10">#REF!</definedName>
    <definedName name="IR_OK_CUM_100">#REF!</definedName>
    <definedName name="IR_OK_CUM_1000">#REF!</definedName>
    <definedName name="IR_OK_CUM_10000">#REF!</definedName>
    <definedName name="IR_OK_CUM_101">#REF!</definedName>
    <definedName name="IR_OK_CUM_10Bh">#REF!</definedName>
    <definedName name="IR_OK_CUM_11">#REF!</definedName>
    <definedName name="IR_OK_CUM_15000">#REF!</definedName>
    <definedName name="IR_OK_CUM_20000">#REF!</definedName>
    <definedName name="IR_OK_CUM_250">#REF!</definedName>
    <definedName name="IR_OK_CUM_3000">#REF!</definedName>
    <definedName name="IR_OK_CUM_30000">#REF!</definedName>
    <definedName name="IR_OK_CUM_500">#REF!</definedName>
    <definedName name="IR_OK_CUM_5000">#REF!</definedName>
    <definedName name="IR_OK_CUM_7500">#REF!</definedName>
    <definedName name="IRCUM_Zeit_1.000Bh">#REF!</definedName>
    <definedName name="IRCUM_Zeit_10.000Bh">#REF!</definedName>
    <definedName name="IRCUM_Zeit_100Bh">#REF!</definedName>
    <definedName name="IRCUM_Zeit_10Bh">#REF!</definedName>
    <definedName name="IRCUM_Zeit_15.000Bh">#REF!</definedName>
    <definedName name="IRCUM_Zeit_20.000Bh">#REF!</definedName>
    <definedName name="IRCUM_Zeit_250Bh">#REF!</definedName>
    <definedName name="IRCUM_Zeit_3.000Bh">#REF!</definedName>
    <definedName name="IRCUM_Zeit_30.000Bh">#REF!</definedName>
    <definedName name="IRCUM_Zeit_5.000Bh">#REF!</definedName>
    <definedName name="IRCUM_Zeit_500Bh">#REF!</definedName>
    <definedName name="IRCUM_Zeit_7.500Bh">#REF!</definedName>
    <definedName name="IREM13.4">#REF!</definedName>
    <definedName name="IRFILT_OK_Zeit_1.000Bh">#REF!</definedName>
    <definedName name="IRFILT_OK_Zeit_10.000Bh">#REF!</definedName>
    <definedName name="IRFILT_OK_Zeit_100Bh">#REF!</definedName>
    <definedName name="IRFILT_OK_Zeit_10Bh">#REF!</definedName>
    <definedName name="IRFILT_OK_Zeit_15.000Bh">#REF!</definedName>
    <definedName name="IRFILT_OK_Zeit_20.000Bh">#REF!</definedName>
    <definedName name="IRFILT_OK_Zeit_250Bh">#REF!</definedName>
    <definedName name="IRFILT_OK_Zeit_3.000Bh">#REF!</definedName>
    <definedName name="IRFILT_OK_Zeit_30.000Bh">#REF!</definedName>
    <definedName name="IRFILT_OK_Zeit_5.000Bh">#REF!</definedName>
    <definedName name="IRFILT_OK_Zeit_500Bh">#REF!</definedName>
    <definedName name="IRFILT_OK_Zeit_7.500Bh">#REF!</definedName>
    <definedName name="IRFILTCU_1.000Bh">#REF!</definedName>
    <definedName name="IRFILTCU_10.000Bh">#REF!</definedName>
    <definedName name="IRFILTCU_100Bh">#REF!</definedName>
    <definedName name="IRFILTCU_10Bh">#REF!</definedName>
    <definedName name="IRFILTCU_15.000Bh">#REF!</definedName>
    <definedName name="IRFILTCU_20.000Bh">#REF!</definedName>
    <definedName name="IRFILTCU_250Bh">#REF!</definedName>
    <definedName name="IRFILTCU_3.000Bh">#REF!</definedName>
    <definedName name="IRFILTCU_30.000Bh">#REF!</definedName>
    <definedName name="IRFILTCU_5.000Bh">#REF!</definedName>
    <definedName name="IRFILTCU_500Bh">#REF!</definedName>
    <definedName name="IRFILTCU_7.500Bh">#REF!</definedName>
    <definedName name="irng" hidden="1">#REF!</definedName>
    <definedName name="IROuK_1.000Bh">#REF!</definedName>
    <definedName name="IROuK_10.000Bh">#REF!</definedName>
    <definedName name="IROuK_100Bh">#REF!</definedName>
    <definedName name="IROuK_10Bh">#REF!</definedName>
    <definedName name="IROuK_15.000Bh">#REF!</definedName>
    <definedName name="IROuK_20.000Bh">#REF!</definedName>
    <definedName name="IROuK_250Bh">#REF!</definedName>
    <definedName name="IROuK_3.000Bh">#REF!</definedName>
    <definedName name="IROuK_30.000Bh">#REF!</definedName>
    <definedName name="IROuK_5.000Bh">#REF!</definedName>
    <definedName name="IROuK_500Bh">#REF!</definedName>
    <definedName name="IROuK_7.500Bh">#REF!</definedName>
    <definedName name="IROuK_Zeit_1.000Bh">#REF!</definedName>
    <definedName name="IROuK_Zeit_10.000Bh">#REF!</definedName>
    <definedName name="IROuK_Zeit_100Bh">#REF!</definedName>
    <definedName name="IROuK_Zeit_10Bh">#REF!</definedName>
    <definedName name="IROuK_Zeit_15.000Bh">#REF!</definedName>
    <definedName name="IROuK_Zeit_20.000Bh">#REF!</definedName>
    <definedName name="IROuK_Zeit_250Bh">#REF!</definedName>
    <definedName name="IROuK_Zeit_3.000Bh">#REF!</definedName>
    <definedName name="IROuK_Zeit_30.000Bh">#REF!</definedName>
    <definedName name="IROuK_Zeit_5.000Bh">#REF!</definedName>
    <definedName name="IROuK_Zeit_500Bh">#REF!</definedName>
    <definedName name="IROuK_Zeit_7.500Bh">#REF!</definedName>
    <definedName name="IRVERSCH_GRAB_1.000Bh">#REF!</definedName>
    <definedName name="IRVERSCH_GRAB_10.000Bh">#REF!</definedName>
    <definedName name="IRVERSCH_GRAB_100Bh">#REF!</definedName>
    <definedName name="IRVERSCH_GRAB_10Bh">#REF!</definedName>
    <definedName name="IRVERSCH_GRAB_15.000Bh">#REF!</definedName>
    <definedName name="IRVERSCH_GRAB_20.000Bh">#REF!</definedName>
    <definedName name="IRVERSCH_GRAB_250Bh">#REF!</definedName>
    <definedName name="IRVERSCH_GRAB_3.000Bh">#REF!</definedName>
    <definedName name="IRVERSCH_GRAB_30.000Bh">#REF!</definedName>
    <definedName name="IRVERSCH_GRAB_5.000Bh">#REF!</definedName>
    <definedName name="IRVERSCH_GRAB_500Bh">#REF!</definedName>
    <definedName name="IRVERSCH_GRAB_7.500Bh">#REF!</definedName>
    <definedName name="Israel">#REF!,#REF!,#REF!,#REF!,#REF!,#REF!,#REF!,#REF!,#REF!</definedName>
    <definedName name="Iss" localSheetId="23">'[62]LIQUIDA-NOMINA'!$AT$4</definedName>
    <definedName name="Iss" localSheetId="24">'[62]LIQUIDA-NOMINA'!$AT$4</definedName>
    <definedName name="Iss">#REF!</definedName>
    <definedName name="issafp" localSheetId="23">[81]Hoja1!$C$19</definedName>
    <definedName name="issafp" localSheetId="24">[81]Hoja1!$C$19</definedName>
    <definedName name="issafp">#REF!</definedName>
    <definedName name="isscs" localSheetId="23">[81]Hoja1!$C$21</definedName>
    <definedName name="isscs" localSheetId="24">[81]Hoja1!$C$21</definedName>
    <definedName name="isscs">#REF!</definedName>
    <definedName name="isseps" localSheetId="23">[81]Hoja1!$C$20</definedName>
    <definedName name="isseps" localSheetId="24">[81]Hoja1!$C$20</definedName>
    <definedName name="isseps">#REF!</definedName>
    <definedName name="it.">#N/A</definedName>
    <definedName name="ITEM" localSheetId="23">[112]BASE!$C$4:$H$255</definedName>
    <definedName name="ITEM" localSheetId="24">[112]BASE!$C$4:$H$255</definedName>
    <definedName name="ITEM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#N/A</definedName>
    <definedName name="ITEM201.2">#N/A</definedName>
    <definedName name="ITEM201.3">#N/A</definedName>
    <definedName name="ITEM21">#REF!</definedName>
    <definedName name="ITEM210.2">#N/A</definedName>
    <definedName name="item210.3">#REF!</definedName>
    <definedName name="ITEM211.1">#N/A</definedName>
    <definedName name="ITEM22">#REF!</definedName>
    <definedName name="ITEM220.1">#N/A</definedName>
    <definedName name="ITEM222">#REF!</definedName>
    <definedName name="ITEM23">#REF!</definedName>
    <definedName name="ITEM230">#N/A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#N/A</definedName>
    <definedName name="item320.2">#REF!</definedName>
    <definedName name="ITEM33">#REF!</definedName>
    <definedName name="ITEM330">#N/A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#N/A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#N/A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#N/A</definedName>
    <definedName name="item450.2P">#REF!</definedName>
    <definedName name="ITEM49">#REF!</definedName>
    <definedName name="item5">#N/A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0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#N/A</definedName>
    <definedName name="ITEM6.1">#REF!</definedName>
    <definedName name="ITEM6.3">#REF!</definedName>
    <definedName name="ITEM6.4">#REF!</definedName>
    <definedName name="ITEM6.5">#REF!</definedName>
    <definedName name="ITEM60">#REF!</definedName>
    <definedName name="item600.1">#REF!</definedName>
    <definedName name="ITEM61">#REF!</definedName>
    <definedName name="ITEM610">#N/A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#N/A</definedName>
    <definedName name="item630.6">#REF!</definedName>
    <definedName name="item630.7">#REF!</definedName>
    <definedName name="ITEM630.8">#N/A</definedName>
    <definedName name="ITEM632">#N/A</definedName>
    <definedName name="ITEM64">#REF!</definedName>
    <definedName name="ITEM640">#N/A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1" localSheetId="20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 localSheetId="20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 localSheetId="20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 localSheetId="20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">#REF!</definedName>
    <definedName name="item700.1">#REF!</definedName>
    <definedName name="ITEM704">#N/A</definedName>
    <definedName name="ITEM71">#REF!</definedName>
    <definedName name="item710.1">#REF!</definedName>
    <definedName name="item710.2">#REF!</definedName>
    <definedName name="ITEM72">#REF!</definedName>
    <definedName name="ITEM720">#N/A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0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">#REF!</definedName>
    <definedName name="ITEM900">#N/A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TEMREV">#REF!</definedName>
    <definedName name="ITEMS">#REF!</definedName>
    <definedName name="ITEMS2">#REF!</definedName>
    <definedName name="ITEMS3">#N/A</definedName>
    <definedName name="ITEMSCP">#REF!</definedName>
    <definedName name="ITEMSRESUMEN">#REF!</definedName>
    <definedName name="ITEN320">#N/A</definedName>
    <definedName name="ITT">#REF!</definedName>
    <definedName name="IUI" localSheetId="0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5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5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0">#REF!</definedName>
    <definedName name="IVA">#REF!</definedName>
    <definedName name="IVA_UTIL" localSheetId="20">#REF!</definedName>
    <definedName name="IVA_UTIL">#REF!</definedName>
    <definedName name="IVAConsultoria" localSheetId="20">'[61]IMPUESTOS Y VR TOTAL'!$E$41</definedName>
    <definedName name="IVAConsultoria">#REF!</definedName>
    <definedName name="IVAS">#REF!</definedName>
    <definedName name="IVASobreUtilidad" localSheetId="20">'[61]IMPUESTOS Y VR TOTAL'!$E$15</definedName>
    <definedName name="IVASobreUtilidad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5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0">#N/A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2">#REF!</definedName>
    <definedName name="Ja">#REF!</definedName>
    <definedName name="jajAJHQWDHG">#N/A</definedName>
    <definedName name="JAJKZ">#REF!</definedName>
    <definedName name="jardin">#REF!</definedName>
    <definedName name="Jardines">#REF!</definedName>
    <definedName name="JARZ">#REF!</definedName>
    <definedName name="Jb">#REF!</definedName>
    <definedName name="Jc">#REF!</definedName>
    <definedName name="jd" localSheetId="0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5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[44]Presupuesto_Via_distribuidora!#REF!</definedName>
    <definedName name="Je">#REF!</definedName>
    <definedName name="jefe">[83]INTERV.!$A$42</definedName>
    <definedName name="JERARQUIA">#REF!</definedName>
    <definedName name="JESUS" hidden="1">{"PRES REHAB ARM-PER POR ITEMS  KM A KM",#N/A,TRUE,"Rehabilitacion Arm-Per"}</definedName>
    <definedName name="jeytj" localSheetId="0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5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localSheetId="2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5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5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>#N/A</definedName>
    <definedName name="jhg" localSheetId="0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kvhfchgv">#REF!</definedName>
    <definedName name="JHJHJHJHJHJHJ">#REF!</definedName>
    <definedName name="jhjyj" localSheetId="0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5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>#REF!</definedName>
    <definedName name="JHON1">#REF!</definedName>
    <definedName name="JHON44">#REF!</definedName>
    <definedName name="JHSJHSJHDHD">#N/A</definedName>
    <definedName name="jHWQHWQHW">#N/A</definedName>
    <definedName name="jj" localSheetId="14" hidden="1">{"via1",#N/A,TRUE,"general";"via2",#N/A,TRUE,"general";"via3",#N/A,TRUE,"general"}</definedName>
    <definedName name="jj" localSheetId="15" hidden="1">{"via1",#N/A,TRUE,"general";"via2",#N/A,TRUE,"general";"via3",#N/A,TRUE,"general"}</definedName>
    <definedName name="jj" localSheetId="16" hidden="1">{"via1",#N/A,TRUE,"general";"via2",#N/A,TRUE,"general";"via3",#N/A,TRUE,"general"}</definedName>
    <definedName name="jj" localSheetId="20">#N/A</definedName>
    <definedName name="jj" localSheetId="23">'PRESUPUESTO OFICIAL (Entidad)'!ERR</definedName>
    <definedName name="jj" localSheetId="24">'PROPUESTA ECONOMICA(Proponente)'!ERR</definedName>
    <definedName name="jj" hidden="1">{"via1",#N/A,TRUE,"general";"via2",#N/A,TRUE,"general";"via3",#N/A,TRUE,"general"}</definedName>
    <definedName name="JJAJAJAAJ">#N/A</definedName>
    <definedName name="JJAJAJJAAJAJA">#N/A</definedName>
    <definedName name="jjajjajajaj">#N/A</definedName>
    <definedName name="jjfq" localSheetId="0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5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0">#N/A</definedName>
    <definedName name="JJJ" localSheetId="23" hidden="1">{#N/A,#N/A,FALSE,"Hoja1";#N/A,#N/A,FALSE,"Hoja2"}</definedName>
    <definedName name="JJJ" localSheetId="24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5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AJAJAJAAJ">#N/A</definedName>
    <definedName name="jjjjj" hidden="1">#REF!</definedName>
    <definedName name="JJJJJANANANANAN">#N/A</definedName>
    <definedName name="JJJJJJAAAAAA">#N/A</definedName>
    <definedName name="JJJJJJDADADA">#N/A</definedName>
    <definedName name="jjjjjjjjjjjjjjjjyyyyyyyyyyyyyyyyyyffffffffff">#N/A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hidden="1">{"via1",#N/A,TRUE,"general";"via2",#N/A,TRUE,"general";"via3",#N/A,TRUE,"general"}</definedName>
    <definedName name="JJJJSSSSS">#N/A</definedName>
    <definedName name="jjujujty" localSheetId="0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5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hidden="1">{"via1",#N/A,TRUE,"general";"via2",#N/A,TRUE,"general";"via3",#N/A,TRUE,"general"}</definedName>
    <definedName name="jk">#N/A</definedName>
    <definedName name="jkk" localSheetId="0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4" hidden="1">{"TAB1",#N/A,TRUE,"GENERAL";"TAB2",#N/A,TRUE,"GENERAL";"TAB3",#N/A,TRUE,"GENERAL";"TAB4",#N/A,TRUE,"GENERAL";"TAB5",#N/A,TRUE,"GENERAL"}</definedName>
    <definedName name="jkl" localSheetId="15" hidden="1">{"TAB1",#N/A,TRUE,"GENERAL";"TAB2",#N/A,TRUE,"GENERAL";"TAB3",#N/A,TRUE,"GENERAL";"TAB4",#N/A,TRUE,"GENERAL";"TAB5",#N/A,TRUE,"GENERAL"}</definedName>
    <definedName name="jkl" localSheetId="16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20">#REF!</definedName>
    <definedName name="jkl" localSheetId="23">#REF!</definedName>
    <definedName name="jkl" localSheetId="24">#REF!</definedName>
    <definedName name="jkl" hidden="1">{"TAB1",#N/A,TRUE,"GENERAL";"TAB2",#N/A,TRUE,"GENERAL";"TAB3",#N/A,TRUE,"GENERAL";"TAB4",#N/A,TRUE,"GENERAL";"TAB5",#N/A,TRUE,"GENERAL"}</definedName>
    <definedName name="JKSDFDFJK">#N/A</definedName>
    <definedName name="jn">#N/A</definedName>
    <definedName name="jñ">#N/A</definedName>
    <definedName name="jo">#N/A</definedName>
    <definedName name="JOHNNY" localSheetId="23">'PRESUPUESTO OFICIAL (Entidad)'!ERR</definedName>
    <definedName name="JOHNNY" localSheetId="24">'PROPUESTA ECONOMICA(Proponente)'!ERR</definedName>
    <definedName name="JOHNNY">#REF!</definedName>
    <definedName name="Jornal" localSheetId="20">#REF!</definedName>
    <definedName name="Jornal">#REF!</definedName>
    <definedName name="JOSE">#N/A</definedName>
    <definedName name="JOSE1">#N/A</definedName>
    <definedName name="JRYJ" localSheetId="0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5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hidden="1">{"via1",#N/A,TRUE,"general";"via2",#N/A,TRUE,"general";"via3",#N/A,TRUE,"general"}</definedName>
    <definedName name="jt">#N/A</definedName>
    <definedName name="jtyj" localSheetId="0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i">#N/A</definedName>
    <definedName name="juj" localSheetId="0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5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 localSheetId="20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#N/A</definedName>
    <definedName name="jvv">#REF!</definedName>
    <definedName name="jyjt7" localSheetId="0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5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0">#REF!</definedName>
    <definedName name="K">#REF!</definedName>
    <definedName name="k_1">#REF!</definedName>
    <definedName name="k_2">#REF!</definedName>
    <definedName name="K0F1" localSheetId="20">#REF!</definedName>
    <definedName name="K0F1">#REF!</definedName>
    <definedName name="K0F2" localSheetId="20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localSheetId="20" hidden="1">#REF!</definedName>
    <definedName name="kdmfm" hidden="1">#REF!</definedName>
    <definedName name="kf">#REF!</definedName>
    <definedName name="KFKFKF">#REF!</definedName>
    <definedName name="KFMDKMKF">#REF!</definedName>
    <definedName name="KG_LAMINA">'[56]Cst prts'!$M$4</definedName>
    <definedName name="kh">#REF!</definedName>
    <definedName name="KHGGH" localSheetId="0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5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hidden="1">{"via1",#N/A,TRUE,"general";"via2",#N/A,TRUE,"general";"via3",#N/A,TRUE,"general"}</definedName>
    <definedName name="KHJ">#REF!</definedName>
    <definedName name="khjk7" localSheetId="0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5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hidden="1">{"via1",#N/A,TRUE,"general";"via2",#N/A,TRUE,"general";"via3",#N/A,TRUE,"general"}</definedName>
    <definedName name="Kilo_bronce_al_aluminio">[42]Productos!$C$237</definedName>
    <definedName name="Kilo_embombado">[42]Productos!$I$246</definedName>
    <definedName name="Kilo_lámina">'[42]Cálculos base'!$F$11</definedName>
    <definedName name="Kilo_rolado">[42]Productos!$I$248</definedName>
    <definedName name="kio">#N/A</definedName>
    <definedName name="kip">#N/A</definedName>
    <definedName name="KITAIS">#REF!</definedName>
    <definedName name="kj">#REF!</definedName>
    <definedName name="KJH">#N/A</definedName>
    <definedName name="kjhbkvb">#REF!</definedName>
    <definedName name="kjhkd" localSheetId="0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5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5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>#N/A</definedName>
    <definedName name="kjtrkjr" localSheetId="0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20">[17]OCTUBRE!#REF!</definedName>
    <definedName name="kk">#REF!</definedName>
    <definedName name="KKK">#REF!</definedName>
    <definedName name="KKKKAKKA">#N/A</definedName>
    <definedName name="kkkki" localSheetId="0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5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hidden="1">{"via1",#N/A,TRUE,"general";"via2",#N/A,TRUE,"general";"via3",#N/A,TRUE,"general"}</definedName>
    <definedName name="kkkkk">#N/A</definedName>
    <definedName name="kkkkkkeeer">#N/A</definedName>
    <definedName name="kkkkkki" localSheetId="0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kkaaaaaaaaaaaaa">#N/A</definedName>
    <definedName name="KKKKKTTTTTT">#N/A</definedName>
    <definedName name="kl" localSheetId="23">'PRESUPUESTO OFICIAL (Entidad)'!ERR</definedName>
    <definedName name="kl" localSheetId="24">'PROPUESTA ECONOMICA(Proponente)'!ERR</definedName>
    <definedName name="kl">#N/A</definedName>
    <definedName name="klklk">#REF!</definedName>
    <definedName name="km" localSheetId="20">#REF!</definedName>
    <definedName name="km">#REF!</definedName>
    <definedName name="kñy">#N/A</definedName>
    <definedName name="KO" hidden="1">#REF!</definedName>
    <definedName name="krtrk" localSheetId="0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5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#N/A</definedName>
    <definedName name="kuy">#N/A</definedName>
    <definedName name="kuyhgbe">#REF!</definedName>
    <definedName name="Kw_h">'[42]Cálculos base'!$B$4</definedName>
    <definedName name="kyr" localSheetId="0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5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20">'[32]CRA.MODI'!#REF!</definedName>
    <definedName name="L">#REF!</definedName>
    <definedName name="L_L">#N/A</definedName>
    <definedName name="L_TUB">#REF!</definedName>
    <definedName name="L1A1">#N/A</definedName>
    <definedName name="la">#REF!</definedName>
    <definedName name="LAD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drillos" localSheetId="20">#REF!</definedName>
    <definedName name="Ladrillos">#REF!</definedName>
    <definedName name="LAF">#REF!</definedName>
    <definedName name="lame" localSheetId="20" hidden="1">#REF!</definedName>
    <definedName name="lame" hidden="1">#REF!</definedName>
    <definedName name="Lámina_3mm_1.2x6">[42]Productos!$I$242</definedName>
    <definedName name="Lámina_4.5mm_6_x20">[42]Productos!$I$243</definedName>
    <definedName name="Lámina_6mm_6_x20">[42]Productos!$I$244</definedName>
    <definedName name="Lámina_9mm_6_x20">[42]Productos!$I$245</definedName>
    <definedName name="Lámina_cold_rolled_cal_18">#REF!</definedName>
    <definedName name="Lamina_HR_6mm">#REF!</definedName>
    <definedName name="lamina_identificacion">#REF!</definedName>
    <definedName name="Lamina_superboard">#REF!</definedName>
    <definedName name="LANODO">#REF!</definedName>
    <definedName name="LANODOFT">#REF!</definedName>
    <definedName name="largovertedero">#REF!</definedName>
    <definedName name="largovr">#REF!</definedName>
    <definedName name="LARGUILLO" hidden="1">#REF!,#REF!,#REF!,#REF!,#REF!,#REF!,#REF!,#REF!,#REF!,#REF!,#REF!,#REF!,#REF!,#REF!,#REF!,#REF!,#REF!,#REF!,#REF!</definedName>
    <definedName name="Last_Row" localSheetId="23">#N/A</definedName>
    <definedName name="Last_Row" localSheetId="24">#N/A</definedName>
    <definedName name="Last_Row">#REF!</definedName>
    <definedName name="LAUFW_Zeit_1.000Bh" localSheetId="20">#REF!</definedName>
    <definedName name="LAUFW_Zeit_1.000Bh">#REF!</definedName>
    <definedName name="LAUFW_Zeit_10.000Bh" localSheetId="20">#REF!</definedName>
    <definedName name="LAUFW_Zeit_10.000Bh">#REF!</definedName>
    <definedName name="LAUFW_Zeit_100Bh" localSheetId="20">#REF!</definedName>
    <definedName name="LAUFW_Zeit_100Bh">#REF!</definedName>
    <definedName name="LAUFW_Zeit_10Bh">#REF!</definedName>
    <definedName name="LAUFW_Zeit_15.000Bh">#REF!</definedName>
    <definedName name="LAUFW_Zeit_20.000Bh">#REF!</definedName>
    <definedName name="LAUFW_Zeit_250Bh">#REF!</definedName>
    <definedName name="LAUFW_Zeit_3.000Bh">#REF!</definedName>
    <definedName name="LAUFW_Zeit_30.000Bh">#REF!</definedName>
    <definedName name="LAUFW_Zeit_5.000Bh">#REF!</definedName>
    <definedName name="LAUFW_Zeit_500Bh">#REF!</definedName>
    <definedName name="LAUFW_Zeit_7.500Bh">#REF!</definedName>
    <definedName name="Lavamanos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e">#REF!</definedName>
    <definedName name="LEBM">#REF!</definedName>
    <definedName name="Lechada_juntas">#REF!</definedName>
    <definedName name="Lechos_Antracita">[42]Productos!$B$351</definedName>
    <definedName name="Lechos_Grava">[42]Productos!$B$354</definedName>
    <definedName name="Leh">#REF!</definedName>
    <definedName name="Leo">#N/A</definedName>
    <definedName name="letra">#REF!</definedName>
    <definedName name="LETRA_OTRO_SI">#REF!</definedName>
    <definedName name="lev0.1">#REF!</definedName>
    <definedName name="Lf">#REF!</definedName>
    <definedName name="Lh">#REF!</definedName>
    <definedName name="Li">#REF!</definedName>
    <definedName name="lia">#N/A</definedName>
    <definedName name="Libro1_Hoja1_Lista" localSheetId="23">[120]LISTADO!#REF!</definedName>
    <definedName name="Libro1_Hoja1_Lista" localSheetId="24">[120]LISTADO!#REF!</definedName>
    <definedName name="Libro1_Hoja1_Lista">#REF!</definedName>
    <definedName name="LICITACION">#REF!</definedName>
    <definedName name="LICITACIONADICIONAL">MATCH(0.01,End_Bal,-1)+1</definedName>
    <definedName name="lides">#N/A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 localSheetId="20">#REF!</definedName>
    <definedName name="LIJA">#REF!</definedName>
    <definedName name="LIMA">#REF!</definedName>
    <definedName name="LIMATESA">#REF!</definedName>
    <definedName name="LiMo">#REF!</definedName>
    <definedName name="LIMP">#REF!</definedName>
    <definedName name="LIMPIO">#REF!</definedName>
    <definedName name="LINEA" localSheetId="23">[121]CONT_ADI!#REF!</definedName>
    <definedName name="LINEA" localSheetId="24">[121]CONT_ADI!#REF!</definedName>
    <definedName name="LINEA">#REF!</definedName>
    <definedName name="liq">#N/A</definedName>
    <definedName name="LISBASE1">#REF!</definedName>
    <definedName name="LISBASE2">#REF!</definedName>
    <definedName name="List_cuadrillas">#REF!</definedName>
    <definedName name="LISTA">#REF!</definedName>
    <definedName name="lista_equipos">#REF!</definedName>
    <definedName name="lista_material">#REF!</definedName>
    <definedName name="LISTA_MATERIALES">#REF!</definedName>
    <definedName name="lista_personal">#REF!</definedName>
    <definedName name="lista_recursos">#REF!</definedName>
    <definedName name="lista_transporte">#REF!</definedName>
    <definedName name="LISTA1">#N/A</definedName>
    <definedName name="LISTA2">#N/A</definedName>
    <definedName name="LISTA3">#N/A</definedName>
    <definedName name="LISTA4">#N/A</definedName>
    <definedName name="LISTA5">#N/A</definedName>
    <definedName name="ListaCantidad">#REF!</definedName>
    <definedName name="Listado">#REF!</definedName>
    <definedName name="Listado1" localSheetId="20">#REF!</definedName>
    <definedName name="Listado1" localSheetId="23">#REF!</definedName>
    <definedName name="Listado1" localSheetId="24">#REF!</definedName>
    <definedName name="listado1" hidden="1">{#N/A,#N/A,FALSE,"PROPON.2001"}</definedName>
    <definedName name="ListadoDeActividades">#REF!:#REF!</definedName>
    <definedName name="ListadoDeAPUsBasicos">#REF!</definedName>
    <definedName name="ListadoDeEquiposHerramientas">#REF!</definedName>
    <definedName name="ListadoDeMateriales">#REF!</definedName>
    <definedName name="ListadoDePersonal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Uni" localSheetId="23">[122]TOTALES!$D$7:$D$654</definedName>
    <definedName name="ListaUni" localSheetId="24">[122]TOTALES!$D$7:$D$654</definedName>
    <definedName name="ListaUni">#REF!</definedName>
    <definedName name="listequi">#REF!</definedName>
    <definedName name="listmat">#REF!</definedName>
    <definedName name="LISTON">#REF!</definedName>
    <definedName name="Listón_1.5x3x3">#REF!</definedName>
    <definedName name="LISTON_2_x2x3m.">#REF!</definedName>
    <definedName name="Liston_2x2">#REF!</definedName>
    <definedName name="LISTON_4_x4x3m.">#REF!</definedName>
    <definedName name="Listón_M.H._Guayacán">#REF!</definedName>
    <definedName name="LISTON2">#REF!</definedName>
    <definedName name="LISTON2x4x15">#REF!</definedName>
    <definedName name="liuoo" localSheetId="0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5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h">#REF!</definedName>
    <definedName name="lkj" localSheetId="0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5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 localSheetId="14">#REF!</definedName>
    <definedName name="ll" localSheetId="15">#REF!</definedName>
    <definedName name="ll" localSheetId="16">#REF!</definedName>
    <definedName name="ll" localSheetId="1">#REF!</definedName>
    <definedName name="ll" localSheetId="20">#REF!</definedName>
    <definedName name="LL" localSheetId="23" hidden="1">{#N/A,#N/A,FALSE,"orthoflow";#N/A,#N/A,FALSE,"Miscelaneos";#N/A,#N/A,FALSE,"Instrumentacio";#N/A,#N/A,FALSE,"Electrico";#N/A,#N/A,FALSE,"Valv. Seguridad"}</definedName>
    <definedName name="LL" localSheetId="24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ave_automatica_Ref._71100_000_000">#REF!</definedName>
    <definedName name="Llave_Manguera">#REF!</definedName>
    <definedName name="LLENACUADRO">#REF!</definedName>
    <definedName name="llenov">#REF!</definedName>
    <definedName name="LLJJJJAGGGAGGA">#N/A</definedName>
    <definedName name="LLL" localSheetId="23">[123]tub!$C$1:$J$39</definedName>
    <definedName name="LLL" localSheetId="24">[123]tub!$C$1:$J$39</definedName>
    <definedName name="lll">#N/A</definedName>
    <definedName name="LLLL">#N/A</definedName>
    <definedName name="LLLLL">#N/A</definedName>
    <definedName name="lllllh" localSheetId="0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5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">#REF!</definedName>
    <definedName name="lllllllo" localSheetId="0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hidden="1">{"via1",#N/A,TRUE,"general";"via2",#N/A,TRUE,"general";"via3",#N/A,TRUE,"general"}</definedName>
    <definedName name="lllññññññññ">#REF!</definedName>
    <definedName name="LM">#REF!</definedName>
    <definedName name="Ln">#REF!</definedName>
    <definedName name="Lñ">#REF!</definedName>
    <definedName name="LÑP">#N/A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 localSheetId="23">[41]!absc</definedName>
    <definedName name="LOCA" localSheetId="22">[17]!absc</definedName>
    <definedName name="LOCA" localSheetId="24">[41]!absc</definedName>
    <definedName name="LOCA">[17]!absc</definedName>
    <definedName name="LOCA1" localSheetId="23">[59]!absc</definedName>
    <definedName name="LOCA1" localSheetId="22">[17]!absc</definedName>
    <definedName name="LOCA1" localSheetId="24">[59]!absc</definedName>
    <definedName name="LOCA1">[17]!absc</definedName>
    <definedName name="LOCAL">#REF!</definedName>
    <definedName name="LOCALIZACION">#N/A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GO" localSheetId="23">'PRESUPUESTO OFICIAL (Entidad)'!ERR</definedName>
    <definedName name="LOGO" localSheetId="24">'PROPUESTA ECONOMICA(Proponente)'!ERR</definedName>
    <definedName name="LOGO">#REF!</definedName>
    <definedName name="Logo1" hidden="1">#REF!</definedName>
    <definedName name="LOI">#N/A</definedName>
    <definedName name="lolol" localSheetId="0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5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[15]datos!$E$5:$E$300</definedName>
    <definedName name="Longitud" localSheetId="20">#REF!</definedName>
    <definedName name="Longitud">#REF!</definedName>
    <definedName name="Longitud1" localSheetId="20">#REF!</definedName>
    <definedName name="Longitud1">#REF!</definedName>
    <definedName name="Longitud2" localSheetId="20">#REF!</definedName>
    <definedName name="Longitud2">#REF!</definedName>
    <definedName name="longituddesarenador">#REF!</definedName>
    <definedName name="LOPE">#REF!</definedName>
    <definedName name="LOTES2">#REF!</definedName>
    <definedName name="LP">#REF!</definedName>
    <definedName name="lplpl" localSheetId="0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5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t">#REF!</definedName>
    <definedName name="Ltr">#REF!</definedName>
    <definedName name="Lu">#REF!</definedName>
    <definedName name="LUBRICANTE_TUB_PVC_500GR_500GRS">#REF!</definedName>
    <definedName name="lucy" hidden="1">{"TAB1",#N/A,TRUE,"GENERAL";"TAB2",#N/A,TRUE,"GENERAL";"TAB3",#N/A,TRUE,"GENERAL";"TAB4",#N/A,TRUE,"GENERAL";"TAB5",#N/A,TRUE,"GENERAL"}</definedName>
    <definedName name="luis">#REF!</definedName>
    <definedName name="LUIS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23">'[57]Res-Accide-10'!#REF!</definedName>
    <definedName name="lun" localSheetId="24">'[57]Res-Accide-10'!#REF!</definedName>
    <definedName name="lun">#REF!</definedName>
    <definedName name="LUZ" hidden="1">{#N/A,#N/A,FALSE,"PROPON.2001"}</definedName>
    <definedName name="lv">#REF!</definedName>
    <definedName name="Lz">#REF!</definedName>
    <definedName name="M" localSheetId="0">#REF!</definedName>
    <definedName name="M" localSheetId="14">#REF!</definedName>
    <definedName name="M" localSheetId="15">#REF!</definedName>
    <definedName name="M" localSheetId="16">#REF!</definedName>
    <definedName name="M" localSheetId="1">#REF!</definedName>
    <definedName name="M" localSheetId="20">#REF!</definedName>
    <definedName name="m" localSheetId="23">#REF!</definedName>
    <definedName name="m" localSheetId="24">#REF!</definedName>
    <definedName name="M" hidden="1">{#N/A,#N/A,FALSE,"PROPON.2001"}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" comment="Mano de obra" localSheetId="20">#REF!</definedName>
    <definedName name="m.o">#REF!</definedName>
    <definedName name="M.O_D18C">#REF!</definedName>
    <definedName name="m.obra">#REF!</definedName>
    <definedName name="M62_">#REF!</definedName>
    <definedName name="MA" localSheetId="20">#REF!</definedName>
    <definedName name="MA" localSheetId="23">'[57]Res-Accide-10'!#REF!</definedName>
    <definedName name="MA" localSheetId="24">'[57]Res-Accide-10'!#REF!</definedName>
    <definedName name="MA" hidden="1">#REF!</definedName>
    <definedName name="mac">#REF!</definedName>
    <definedName name="Macetas">#REF!</definedName>
    <definedName name="MACO">#REF!</definedName>
    <definedName name="MACR">#REF!</definedName>
    <definedName name="MACRDEL" localSheetId="23">'[30]7422CW00'!#REF!</definedName>
    <definedName name="MACRDEL" localSheetId="24">'[30]7422CW00'!#REF!</definedName>
    <definedName name="MACRDEL">#REF!</definedName>
    <definedName name="Macroactividad">#REF!</definedName>
    <definedName name="MACROMEDIDORES">#REF!</definedName>
    <definedName name="Madera_teca_suministro__instalacion__pulida_y_lacada">#REF!</definedName>
    <definedName name="Maderas">#REF!</definedName>
    <definedName name="Maestro">#REF!</definedName>
    <definedName name="mafdsf" localSheetId="0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5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L">'[17]Estado Resumen'!#REF!&lt;2.5</definedName>
    <definedName name="MALLA">#REF!</definedName>
    <definedName name="Malla_4x4" localSheetId="20">#REF!</definedName>
    <definedName name="Malla_4x4">#REF!</definedName>
    <definedName name="Malla_Electrosoldada" localSheetId="20">#REF!</definedName>
    <definedName name="Malla_Electrosoldada">#REF!</definedName>
    <definedName name="Malla_electrosoldada_Q_3.1">#REF!</definedName>
    <definedName name="Malla_eslabonada">#REF!</definedName>
    <definedName name="Malla_IMT_30_Cal_12_e_2mm">#REF!</definedName>
    <definedName name="MALLA2">#REF!</definedName>
    <definedName name="Mallas_electrosoldadas_M___063">#REF!</definedName>
    <definedName name="MALO">'[17]ESTADO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mma">#N/A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uera_para_Agua_1_2">#REF!</definedName>
    <definedName name="Manguera_para_Niveles_3_8">#REF!</definedName>
    <definedName name="MANMO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bra_Oxicorte">'[42]Cálculos base'!$C$17</definedName>
    <definedName name="Mano_de_obra_Pintura">'[42]Cálculos base'!$C$24</definedName>
    <definedName name="Mano_de_obra_Soldadura">'[42]Cálculos base'!$C$10</definedName>
    <definedName name="Mano_de_Oso_80_cm.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49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OAA">#REF!</definedName>
    <definedName name="MANOBB">#REF!</definedName>
    <definedName name="MANOBRA">#REF!</definedName>
    <definedName name="MANOBRALL">#REF!</definedName>
    <definedName name="MANOCC">#REF!</definedName>
    <definedName name="MANODD">#REF!</definedName>
    <definedName name="MANODEOBRA">#REF!</definedName>
    <definedName name="MANSOL">#REF!</definedName>
    <definedName name="mantenimiento">#REF!</definedName>
    <definedName name="Manto_Fiber_GLass_600_XT">#REF!</definedName>
    <definedName name="MANUAL">#REF!</definedName>
    <definedName name="Manual_de_Operación_y_Mantenimiento">#REF!</definedName>
    <definedName name="MANV">#REF!</definedName>
    <definedName name="MANVOL">#REF!</definedName>
    <definedName name="mao" localSheetId="0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5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ge">#N/A</definedName>
    <definedName name="maow" localSheetId="0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5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hidden="1">{"via1",#N/A,TRUE,"general";"via2",#N/A,TRUE,"general";"via3",#N/A,TRUE,"general"}</definedName>
    <definedName name="MAP">#N/A</definedName>
    <definedName name="MAQ">[4]PRECIOS!$G$2:$J$54</definedName>
    <definedName name="MAQUINA" hidden="1">#REF!</definedName>
    <definedName name="Maquina_agua_ultrapura_1_tren">'[42]Básica ultra-pura'!$E$86</definedName>
    <definedName name="MAQUINA2">#REF!</definedName>
    <definedName name="MAQUINAR" localSheetId="20">[79]Insum!$A$68:$H$98</definedName>
    <definedName name="MAQUINAR" localSheetId="23">[80]Insum!$A$68:$H$98</definedName>
    <definedName name="MAQUINAR" localSheetId="24">[80]Insum!$A$68:$H$98</definedName>
    <definedName name="MAQUINAR">#REF!</definedName>
    <definedName name="Maquinaria">#REF!</definedName>
    <definedName name="MAQUINARIATOTAL">#REF!</definedName>
    <definedName name="mar" localSheetId="23">'[57]Res-Accide-10'!#REF!</definedName>
    <definedName name="mar" localSheetId="24">'[57]Res-Accide-10'!#REF!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gen_Equipos">#REF!</definedName>
    <definedName name="Margen_M.O.">#REF!</definedName>
    <definedName name="Margen_Mat">#REF!</definedName>
    <definedName name="MARIA" localSheetId="20">#N/A</definedName>
    <definedName name="MARIA" hidden="1">{#N/A,#N/A,FALSE,"PROPON.2001"}</definedName>
    <definedName name="marina" localSheetId="23">'[124]Informe Semanal 1'!#REF!</definedName>
    <definedName name="marina" localSheetId="24">'[124]Informe Semanal 1'!#REF!</definedName>
    <definedName name="marina">#REF!</definedName>
    <definedName name="Marmolina">#REF!</definedName>
    <definedName name="Marquesinas_en_lamina_puntos_fijos">#REF!</definedName>
    <definedName name="MARS">#REF!</definedName>
    <definedName name="MART">#REF!</definedName>
    <definedName name="MARTA" localSheetId="20">#N/A</definedName>
    <definedName name="MARTA" hidden="1">{#N/A,#N/A,FALSE,"PROPON.2001"}</definedName>
    <definedName name="MARTHA">#REF!</definedName>
    <definedName name="MASA" hidden="1">#REF!,#REF!,#REF!,#REF!,#REF!,#REF!,#REF!,#REF!,#REF!,#REF!,#REF!,#REF!,#REF!,#REF!,#REF!,#REF!,#REF!,#REF!,#REF!</definedName>
    <definedName name="MASILLA" localSheetId="20">#REF!</definedName>
    <definedName name="MASILLA">#REF!</definedName>
    <definedName name="masor" localSheetId="0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5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3">#REF!</definedName>
    <definedName name="MAT" localSheetId="24">#REF!</definedName>
    <definedName name="MAT">[64]Hoja1!$A$1:$D$221</definedName>
    <definedName name="MATE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49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 localSheetId="20">[100]MATERIAL!$B$3:$B$580</definedName>
    <definedName name="MATER">#REF!</definedName>
    <definedName name="MATERIAL" localSheetId="23">'[125]TABLA MATERIALES'!$A$3:$D$654</definedName>
    <definedName name="MATERIAL" localSheetId="24">'[125]TABLA MATERIALES'!$A$3:$D$654</definedName>
    <definedName name="MATERIAL">#REF!</definedName>
    <definedName name="Material_seleccionado" localSheetId="20">#REF!</definedName>
    <definedName name="Material_seleccionado">#REF!</definedName>
    <definedName name="MATERIAL_SELECCIONADO__BALASTO">#REF!</definedName>
    <definedName name="Materiales" localSheetId="20">#REF!</definedName>
    <definedName name="materiales" localSheetId="23">[99]materiales!$A$7:$A$1317</definedName>
    <definedName name="materiales" localSheetId="24">[99]materiales!$A$7:$A$1317</definedName>
    <definedName name="MATERIALES">#REF!</definedName>
    <definedName name="MATERIALES_2">#REF!</definedName>
    <definedName name="Materiales_indirectos_oxicorte">SUM('[42]Cálculos base'!$C$14:$C$16)</definedName>
    <definedName name="Materiales_indirectos_Pintura_m2">SUM('[42]Cálculos base'!$C$22:$C$23)</definedName>
    <definedName name="Materiales_indirectos_soldadura_metro">SUM('[42]Cálculos base'!$C$6:$C$9)</definedName>
    <definedName name="materiales1">#REF!</definedName>
    <definedName name="MaterialTub">#REF!</definedName>
    <definedName name="MATRIZ">#REF!</definedName>
    <definedName name="MATRIZ_DE_DATOS">#REF!</definedName>
    <definedName name="MATSUB">#REF!</definedName>
    <definedName name="maxcosto">#REF!</definedName>
    <definedName name="MAY">#REF!</definedName>
    <definedName name="Mb">#REF!</definedName>
    <definedName name="MCCs">#REF!</definedName>
    <definedName name="Mcotas">#REF!</definedName>
    <definedName name="md">#REF!</definedName>
    <definedName name="MDC">#REF!</definedName>
    <definedName name="mdd" localSheetId="0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5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hidden="1">{"via1",#N/A,TRUE,"general";"via2",#N/A,TRUE,"general";"via3",#N/A,TRUE,"general"}</definedName>
    <definedName name="mdo">#REF!</definedName>
    <definedName name="ME">#REF!</definedName>
    <definedName name="Mecheros_Bunsen">#REF!</definedName>
    <definedName name="mediah_reposo_comida" localSheetId="23">'[126]CCP,LEYES, Y DEC.'!#REF!</definedName>
    <definedName name="mediah_reposo_comida" localSheetId="24">'[126]CCP,LEYES, Y DEC.'!#REF!</definedName>
    <definedName name="mediah_reposo_comida">#REF!</definedName>
    <definedName name="MEDIDOR">#REF!</definedName>
    <definedName name="Medidor_de_caudal_Tipo_woltman_1__roscado">[42]Productos!$B$315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5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>#REF!</definedName>
    <definedName name="MEMO">'[127]L PRECIOS'!$A$5:$D$267</definedName>
    <definedName name="MENOR">#REF!</definedName>
    <definedName name="MENU1" localSheetId="23">'[30]7422CW00'!#REF!</definedName>
    <definedName name="MENU1" localSheetId="24">'[30]7422CW00'!#REF!</definedName>
    <definedName name="MENU1">#REF!</definedName>
    <definedName name="MENU2" localSheetId="23">'[30]7422CW00'!#REF!</definedName>
    <definedName name="MENU2" localSheetId="24">'[30]7422CW00'!#REF!</definedName>
    <definedName name="MENU2">#REF!</definedName>
    <definedName name="MENU3" localSheetId="23">'[30]7422CW00'!#REF!</definedName>
    <definedName name="MENU3" localSheetId="24">'[30]7422CW00'!#REF!</definedName>
    <definedName name="MENU3">#REF!</definedName>
    <definedName name="MENU4" localSheetId="23">'[30]7422CW00'!#REF!</definedName>
    <definedName name="MENU4" localSheetId="24">'[30]7422CW00'!#REF!</definedName>
    <definedName name="MENU4">#REF!</definedName>
    <definedName name="MENU5" localSheetId="23">'[30]7422CW00'!#REF!</definedName>
    <definedName name="MENU5" localSheetId="24">'[30]7422CW00'!#REF!</definedName>
    <definedName name="MENU5">#REF!</definedName>
    <definedName name="MENU6" localSheetId="23">'[30]7422CW00'!#REF!</definedName>
    <definedName name="MENU6" localSheetId="24">'[30]7422CW00'!#REF!</definedName>
    <definedName name="MENU6">#REF!</definedName>
    <definedName name="MES" localSheetId="23">[40]PRESUPUESTO!$C$13</definedName>
    <definedName name="MES" localSheetId="24">[40]PRESUPUESTO!$C$13</definedName>
    <definedName name="MES">#REF!</definedName>
    <definedName name="MesCotiz" localSheetId="23">'[6]LIQ-NOM'!$H$3</definedName>
    <definedName name="MesCotiz" localSheetId="24">'[6]LIQ-NOM'!$H$3</definedName>
    <definedName name="MesCotiz">#REF!</definedName>
    <definedName name="MesCotizacion" localSheetId="23">'[62]LIQUIDA-NOMINA'!$H$3</definedName>
    <definedName name="MesCotizacion" localSheetId="24">'[62]LIQUIDA-NOMINA'!$H$3</definedName>
    <definedName name="MesCotizacion">#REF!</definedName>
    <definedName name="meses" localSheetId="20">#REF!</definedName>
    <definedName name="meses">#REF!</definedName>
    <definedName name="MesesMora" localSheetId="23">'[6]LIQ-NOM'!$I$3</definedName>
    <definedName name="MesesMora" localSheetId="24">'[6]LIQ-NOM'!$I$3</definedName>
    <definedName name="MesesMora">#REF!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etro_oxicorte_1_8">'[42]Cálculos base'!$C$18</definedName>
    <definedName name="metro_pintura_rust_oleum">'[42]Cálculos base'!$C$25</definedName>
    <definedName name="metro_pintura_sika">'[42]Cálculos base'!$C$32</definedName>
    <definedName name="metro_soldadura">'[42]Cálculos base'!$C$11</definedName>
    <definedName name="METROAGUA">#REF!</definedName>
    <definedName name="MEZASF">#REF!</definedName>
    <definedName name="MEZCL">#REF!</definedName>
    <definedName name="MEZCLADORA" localSheetId="20">#REF!</definedName>
    <definedName name="Mezcladora">#REF!</definedName>
    <definedName name="mf">#N/A</definedName>
    <definedName name="MFER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5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5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hidden="1">{"via1",#N/A,TRUE,"general";"via2",#N/A,TRUE,"general";"via3",#N/A,TRUE,"general"}</definedName>
    <definedName name="mhg">#N/A</definedName>
    <definedName name="mht">#N/A</definedName>
    <definedName name="mhy">#N/A</definedName>
    <definedName name="MI">'[128]ANALISIS RESUMIDOS'!$C$180,'[128]ANALISIS RESUMIDOS'!$C$183,'[128]ANALISIS RESUMIDOS'!$C$178,'[128]ANALISIS RESUMIDOS'!$C$176,'[128]ANALISIS RESUMIDOS'!$C$175,'[128]ANALISIS RESUMIDOS'!$C$40,'[128]ANALISIS RESUMIDOS'!$C$41</definedName>
    <definedName name="Mi_Salida">#REF!</definedName>
    <definedName name="Mi_Salida1">#REF!</definedName>
    <definedName name="MICR">#REF!</definedName>
    <definedName name="Microfiltración_Carcasa_BB_20__Conexión_1_1_2">[42]Productos!$B$342</definedName>
    <definedName name="MIN">#REF!</definedName>
    <definedName name="MIN_MAX_sma">#REF!</definedName>
    <definedName name="Mineral">#REF!</definedName>
    <definedName name="MINIMO">#REF!</definedName>
    <definedName name="Mínimo" localSheetId="20">#REF!</definedName>
    <definedName name="Mínimo">#REF!</definedName>
    <definedName name="minuto_MO">'[42]Cálculos base'!$B$1</definedName>
    <definedName name="Minuto_prensa">'[42]Cálculos base'!$B$3</definedName>
    <definedName name="Minuto_torno">'[42]Cálculos base'!$C$37</definedName>
    <definedName name="MiT">#REF!</definedName>
    <definedName name="MiV">#REF!</definedName>
    <definedName name="MIXTO">'[129]APUS ELEC'!#REF!</definedName>
    <definedName name="mj">#REF!</definedName>
    <definedName name="mjmj" localSheetId="0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5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23">#REF!</definedName>
    <definedName name="MJU" localSheetId="24">#REF!</definedName>
    <definedName name="mju">#N/A</definedName>
    <definedName name="mku">#N/A</definedName>
    <definedName name="ML">'[128]ANALISIS RESUMIDOS'!$C$180,'[128]ANALISIS RESUMIDOS'!$C$183,'[128]ANALISIS RESUMIDOS'!$C$178,'[128]ANALISIS RESUMIDOS'!$C$176,'[128]ANALISIS RESUMIDOS'!$C$175,'[128]ANALISIS RESUMIDOS'!$C$40,'[128]ANALISIS RESUMIDOS'!$C$41</definedName>
    <definedName name="mlm" hidden="1">{#N/A,#N/A,FALSE,"PROPON.2001"}</definedName>
    <definedName name="mm" localSheetId="20">#N/A</definedName>
    <definedName name="MM">#REF!</definedName>
    <definedName name="MmIL">#REF!</definedName>
    <definedName name="mmjmjh" localSheetId="0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5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5" hidden="1">{"TAB1",#N/A,TRUE,"GENERAL";"TAB2",#N/A,TRUE,"GENERAL";"TAB3",#N/A,TRUE,"GENERAL";"TAB4",#N/A,TRUE,"GENERAL";"TAB5",#N/A,TRUE,"GENERAL"}</definedName>
    <definedName name="mmm" localSheetId="16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0">#N/A</definedName>
    <definedName name="mmm" localSheetId="23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hidden="1">{#N/A,#N/A,FALSE,"PROPON.2001"}</definedName>
    <definedName name="mmmh" localSheetId="0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5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5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">#REF!</definedName>
    <definedName name="MN" localSheetId="0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 localSheetId="20">#REF!</definedName>
    <definedName name="MO">#REF!</definedName>
    <definedName name="MOA" localSheetId="20" hidden="1">{#N/A,#N/A,FALSE,"Hoja1";#N/A,#N/A,FALSE,"Hoja2"}</definedName>
    <definedName name="MOA" localSheetId="23" hidden="1">{#N/A,#N/A,FALSE,"Hoja1";#N/A,#N/A,FALSE,"Hoja2"}</definedName>
    <definedName name="MOA" localSheetId="24" hidden="1">{#N/A,#N/A,FALSE,"Hoja1";#N/A,#N/A,FALSE,"Hoja2"}</definedName>
    <definedName name="MOA" hidden="1">{#N/A,#N/A,FALSE,"Hoja1";#N/A,#N/A,FALSE,"Hoja2"}</definedName>
    <definedName name="mob">#REF!</definedName>
    <definedName name="Mobra">#REF!</definedName>
    <definedName name="MOBRAS" localSheetId="20">#REF!</definedName>
    <definedName name="MOBRAS">#REF!</definedName>
    <definedName name="MOD">#REF!</definedName>
    <definedName name="Modalidad">#REF!</definedName>
    <definedName name="MODIF">#REF!</definedName>
    <definedName name="MODIVejec" localSheetId="20" hidden="1">{#N/A,#N/A,FALSE,"Hoja1";#N/A,#N/A,FALSE,"Hoja2"}</definedName>
    <definedName name="MODIVejec" localSheetId="23" hidden="1">{#N/A,#N/A,FALSE,"Hoja1";#N/A,#N/A,FALSE,"Hoja2"}</definedName>
    <definedName name="MODIVejec" localSheetId="24" hidden="1">{#N/A,#N/A,FALSE,"Hoja1";#N/A,#N/A,FALSE,"Hoja2"}</definedName>
    <definedName name="MODIVejec" hidden="1">{#N/A,#N/A,FALSE,"Hoja1";#N/A,#N/A,FALSE,"Hoja2"}</definedName>
    <definedName name="Módulo3.anexo1" localSheetId="23">[5]!Módulo3.anexo1</definedName>
    <definedName name="Módulo3.anexo1" localSheetId="24">[5]!Módulo3.anexo1</definedName>
    <definedName name="Módulo3.anexo1">#REF!</definedName>
    <definedName name="Módulo3.anexo10" localSheetId="23">[5]!Módulo3.anexo10</definedName>
    <definedName name="Módulo3.anexo10" localSheetId="24">[5]!Módulo3.anexo10</definedName>
    <definedName name="Módulo3.anexo10">#REF!</definedName>
    <definedName name="Módulo3.anexo11" localSheetId="23">[5]!Módulo3.anexo11</definedName>
    <definedName name="Módulo3.anexo11" localSheetId="24">[5]!Módulo3.anexo11</definedName>
    <definedName name="Módulo3.anexo11">#REF!</definedName>
    <definedName name="Módulo3.anexo12" localSheetId="23">[5]!Módulo3.anexo12</definedName>
    <definedName name="Módulo3.anexo12" localSheetId="24">[5]!Módulo3.anexo12</definedName>
    <definedName name="Módulo3.anexo12">#REF!</definedName>
    <definedName name="Módulo3.anexo3" localSheetId="23">[5]!Módulo3.anexo3</definedName>
    <definedName name="Módulo3.anexo3" localSheetId="24">[5]!Módulo3.anexo3</definedName>
    <definedName name="Módulo3.anexo3">#REF!</definedName>
    <definedName name="Módulo3.anexo4" localSheetId="23">[5]!Módulo3.anexo4</definedName>
    <definedName name="Módulo3.anexo4" localSheetId="24">[5]!Módulo3.anexo4</definedName>
    <definedName name="Módulo3.anexo4">#REF!</definedName>
    <definedName name="Módulo3.anexo5" localSheetId="23">[5]!Módulo3.anexo5</definedName>
    <definedName name="Módulo3.anexo5" localSheetId="24">[5]!Módulo3.anexo5</definedName>
    <definedName name="Módulo3.anexo5">#REF!</definedName>
    <definedName name="Módulo3.anexo6" localSheetId="23">[5]!Módulo3.anexo6</definedName>
    <definedName name="Módulo3.anexo6" localSheetId="24">[5]!Módulo3.anexo6</definedName>
    <definedName name="Módulo3.anexo6">#REF!</definedName>
    <definedName name="Módulo8.anexo16" localSheetId="23">[5]!Módulo8.anexo16</definedName>
    <definedName name="Módulo8.anexo16" localSheetId="24">[5]!Módulo8.anexo16</definedName>
    <definedName name="Módulo8.anexo16">#REF!</definedName>
    <definedName name="MOE" localSheetId="20" hidden="1">{#N/A,#N/A,FALSE,"Hoja1";#N/A,#N/A,FALSE,"Hoja2"}</definedName>
    <definedName name="MOE" localSheetId="23" hidden="1">{#N/A,#N/A,FALSE,"Hoja1";#N/A,#N/A,FALSE,"Hoja2"}</definedName>
    <definedName name="MOE" localSheetId="24" hidden="1">{#N/A,#N/A,FALSE,"Hoja1";#N/A,#N/A,FALSE,"Hoja2"}</definedName>
    <definedName name="MOE" hidden="1">{#N/A,#N/A,FALSE,"Hoja1";#N/A,#N/A,FALSE,"Hoja2"}</definedName>
    <definedName name="MONEDA" localSheetId="23">[130]Tablas!$AO$6:$AO$7</definedName>
    <definedName name="MONEDA" localSheetId="24">[130]Tablas!$AO$6:$AO$7</definedName>
    <definedName name="MONEDA">#REF!</definedName>
    <definedName name="mono">#REF!</definedName>
    <definedName name="MONTAJE">#N/A</definedName>
    <definedName name="Montenegr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23">[6]EMPRESA!$I$29</definedName>
    <definedName name="Mora" localSheetId="24">[6]EMPRESA!$I$29</definedName>
    <definedName name="Mora">#REF!</definedName>
    <definedName name="MORON">#REF!</definedName>
    <definedName name="MORT13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#N/A</definedName>
    <definedName name="Mortero_1___3">#REF!</definedName>
    <definedName name="Mortero_1_10" localSheetId="20">#REF!</definedName>
    <definedName name="Mortero_1_10">#REF!</definedName>
    <definedName name="Mortero_1_3_impermeabilizado">#REF!</definedName>
    <definedName name="Mortero_1_4">#REF!</definedName>
    <definedName name="Mortero_1_5">#REF!</definedName>
    <definedName name="Mortero_1_6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TO">#REF!</definedName>
    <definedName name="MOTORÖL_1.000Bh">#REF!</definedName>
    <definedName name="MOTORÖL_10.000Bh">#REF!</definedName>
    <definedName name="MOTORÖL_100Bh">#REF!</definedName>
    <definedName name="MOTORÖL_10Bh">#REF!</definedName>
    <definedName name="MOTORÖL_15.000Bh">#REF!</definedName>
    <definedName name="MOTORÖL_20.000Bh">#REF!</definedName>
    <definedName name="MOTORÖL_250Bh">#REF!</definedName>
    <definedName name="MOTORÖL_3.000Bh">#REF!</definedName>
    <definedName name="MOTORÖL_30.000Bh">#REF!</definedName>
    <definedName name="MOTORÖL_5.000Bh">#REF!</definedName>
    <definedName name="MOTORÖL_500Bh">#REF!</definedName>
    <definedName name="MOTORÖL_7.500Bh">#REF!</definedName>
    <definedName name="motosierra">#REF!</definedName>
    <definedName name="mpio">#REF!</definedName>
    <definedName name="mr">#N/A</definedName>
    <definedName name="MRLART" localSheetId="23">[34]STRSUMM0!#REF!</definedName>
    <definedName name="MRLART" localSheetId="24">[34]STRSUMM0!#REF!</definedName>
    <definedName name="MRLART">#REF!</definedName>
    <definedName name="MRSUPDET" localSheetId="23">[68]steel!#REF!</definedName>
    <definedName name="MRSUPDET" localSheetId="24">[68]steel!#REF!</definedName>
    <definedName name="MRSUPDET">#REF!</definedName>
    <definedName name="Mtotalizado">#REF!</definedName>
    <definedName name="Mtz_Avance">#REF!</definedName>
    <definedName name="MU">#REF!</definedName>
    <definedName name="municipio">[83]INTERV.!$F$24</definedName>
    <definedName name="Muro">#REF!</definedName>
    <definedName name="muro.">#REF!</definedName>
    <definedName name="murocontencion">#REF!</definedName>
    <definedName name="MUROCV">#REF!</definedName>
    <definedName name="MUROTRE">#REF!</definedName>
    <definedName name="MUROTRES">#REF!</definedName>
    <definedName name="MUROTRES.">#REF!</definedName>
    <definedName name="MURTOLETE">#REF!</definedName>
    <definedName name="Mv">#REF!</definedName>
    <definedName name="MyH">#REF!</definedName>
    <definedName name="MZ">#REF!</definedName>
    <definedName name="n" localSheetId="0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5" hidden="1">{"via1",#N/A,TRUE,"general";"via2",#N/A,TRUE,"general";"via3",#N/A,TRUE,"general"}</definedName>
    <definedName name="n" localSheetId="16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localSheetId="20">IF(ISERROR([0]!NA),"",[0]!NA)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hidden="1">{"via1",#N/A,TRUE,"general";"via2",#N/A,TRUE,"general";"via3",#N/A,TRUE,"general"}</definedName>
    <definedName name="NA">#REF!</definedName>
    <definedName name="nacederos">#REF!</definedName>
    <definedName name="Nada" localSheetId="23">[76]!Nada</definedName>
    <definedName name="Nada" localSheetId="24">[76]!Nada</definedName>
    <definedName name="Nada">#REF!</definedName>
    <definedName name="Nafta_2" localSheetId="23">'[131] ASR+Nafta'!$K$19:$AS$19</definedName>
    <definedName name="Nafta_2" localSheetId="24">'[131] ASR+Nafta'!$K$19:$AS$19</definedName>
    <definedName name="Nafta_2">#REF!</definedName>
    <definedName name="Nafta2" localSheetId="23">'[131] ASR+Nafta'!$K$19:$AS$19</definedName>
    <definedName name="Nafta2" localSheetId="24">'[131] ASR+Nafta'!$K$19:$AS$19</definedName>
    <definedName name="Nafta2">#REF!</definedName>
    <definedName name="Nafta3" localSheetId="23">'[131]Todos+Nafta'!$K$19:$AS$19</definedName>
    <definedName name="Nafta3" localSheetId="24">'[131]Todos+Nafta'!$K$19:$AS$19</definedName>
    <definedName name="Nafta3">#REF!</definedName>
    <definedName name="nana">#REF!</definedName>
    <definedName name="NAS">#N/A</definedName>
    <definedName name="nb">#N/A</definedName>
    <definedName name="nbv">#N/A</definedName>
    <definedName name="nbvnv" localSheetId="0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5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cxncsaf">#REF!</definedName>
    <definedName name="NDHS" localSheetId="0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S">#REF!</definedName>
    <definedName name="Nevera">#REF!</definedName>
    <definedName name="NEWJ">#REF!</definedName>
    <definedName name="nexo">#REF!</definedName>
    <definedName name="nf" localSheetId="0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5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hidden="1">{"via1",#N/A,TRUE,"general";"via2",#N/A,TRUE,"general";"via3",#N/A,TRUE,"general"}</definedName>
    <definedName name="nfghfgh">#N/A</definedName>
    <definedName name="nfgn" localSheetId="0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5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5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#N/A</definedName>
    <definedName name="NHHUUGGFSESESR">#N/A</definedName>
    <definedName name="nhn" localSheetId="0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5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5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hidden="1">{"via1",#N/A,TRUE,"general";"via2",#N/A,TRUE,"general";"via3",#N/A,TRUE,"general"}</definedName>
    <definedName name="nhsjbsxcs">#REF!</definedName>
    <definedName name="NHWHWHDW">#N/A</definedName>
    <definedName name="nic_nis">#REF!</definedName>
    <definedName name="ninguno" localSheetId="20">#REF!</definedName>
    <definedName name="ninguno">#REF!</definedName>
    <definedName name="NIPLE_EN_ACERO_DE_16__DE__L__3_0m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 localSheetId="23">[62]EMPRESA!$F$8</definedName>
    <definedName name="Nit" localSheetId="24">[62]EMPRESA!$F$8</definedName>
    <definedName name="Nit">#REF!</definedName>
    <definedName name="NJH">#N/A</definedName>
    <definedName name="NM" localSheetId="20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5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5" hidden="1">{"TAB1",#N/A,TRUE,"GENERAL";"TAB2",#N/A,TRUE,"GENERAL";"TAB3",#N/A,TRUE,"GENERAL";"TAB4",#N/A,TRUE,"GENERAL";"TAB5",#N/A,TRUE,"GENERAL"}</definedName>
    <definedName name="nnn" localSheetId="16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0">[17]!absc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5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hidden="1">{"via1",#N/A,TRUE,"general";"via2",#N/A,TRUE,"general";"via3",#N/A,TRUE,"general"}</definedName>
    <definedName name="NNNN">#REF!</definedName>
    <definedName name="nnnnn" localSheetId="0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0">#REF!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5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hidden="1">{"via1",#N/A,TRUE,"general";"via2",#N/A,TRUE,"general";"via3",#N/A,TRUE,"general"}</definedName>
    <definedName name="nnnnno">#REF!</definedName>
    <definedName name="NO" localSheetId="23">'PRESUPUESTO OFICIAL (Entidad)'!ERR</definedName>
    <definedName name="NO" localSheetId="24">'PROPUESTA ECONOMICA(Proponente)'!ERR</definedName>
    <definedName name="NO">'[28]Diseño Chequeo LETRAS qmh Per'!#REF!</definedName>
    <definedName name="No_desarrolladas" localSheetId="23">'[43]Reservas de Petróleo'!$A$2,'[43]Reservas de Petróleo'!$A$1,'[43]Reservas de Petróleo'!$D$4,'[43]Reservas de Petróleo'!$G$1:$G$65536</definedName>
    <definedName name="No_desarrolladas" localSheetId="24">'[43]Reservas de Petróleo'!$A$2,'[43]Reservas de Petróleo'!$A$1,'[43]Reservas de Petróleo'!$D$4,'[43]Reservas de Petróleo'!$G$1:$G$65536</definedName>
    <definedName name="No_desarrolladas">#REF!,#REF!,#REF!,#REF!</definedName>
    <definedName name="No.">#REF!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Facturable" localSheetId="20">'[61]PERSONAL Y OTROS'!$P$46</definedName>
    <definedName name="NoFacturable">#REF!</definedName>
    <definedName name="Nom.archivo">[111]DATOS!$J$1</definedName>
    <definedName name="NOMB5">#REF!</definedName>
    <definedName name="NOMBRE" localSheetId="20">[49]PROYECTO!$A$16:$C$17</definedName>
    <definedName name="nombre">#REF!</definedName>
    <definedName name="NombreCoordinador">#REF!</definedName>
    <definedName name="NombreDependencia">#REF!</definedName>
    <definedName name="NombreProyecto">#REF!</definedName>
    <definedName name="Nombres_Materiales">#REF!</definedName>
    <definedName name="NombreVicepresidencia">#REF!</definedName>
    <definedName name="Norte">#REF!</definedName>
    <definedName name="NOTARIA">#REF!</definedName>
    <definedName name="NOV" localSheetId="20">#REF!</definedName>
    <definedName name="NOV">#REF!</definedName>
    <definedName name="NPAGE" localSheetId="23">[34]STRSUMM0!#REF!</definedName>
    <definedName name="NPAGE" localSheetId="24">[34]STRSUMM0!#REF!</definedName>
    <definedName name="NPAGE">#REF!</definedName>
    <definedName name="nr">#N/A</definedName>
    <definedName name="NRMR">#N/A</definedName>
    <definedName name="NSEM">#REF!</definedName>
    <definedName name="nt">#N/A</definedName>
    <definedName name="NUEVO">#REF!</definedName>
    <definedName name="Num_Pmt_Per_Year">#REF!</definedName>
    <definedName name="Number_of_Payments" localSheetId="23">MATCH(0.01,End_Bal,-1)+1</definedName>
    <definedName name="Number_of_Payments" localSheetId="24">MATCH(0.01,End_Bal,-1)+1</definedName>
    <definedName name="Number_of_Payments">MATCH(0.01,End_Bal,-1)+1</definedName>
    <definedName name="NUMCOMPONENTE">#REF!</definedName>
    <definedName name="NUMERO">#REF!</definedName>
    <definedName name="NUMERO_ACUERDO">#REF!</definedName>
    <definedName name="NUNI">#REF!</definedName>
    <definedName name="NVOCD">#REF!</definedName>
    <definedName name="nxn" localSheetId="0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5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hidden="1">{"via1",#N/A,TRUE,"general";"via2",#N/A,TRUE,"general";"via3",#N/A,TRUE,"general"}</definedName>
    <definedName name="Nylon_Barra_1·1_2___metro">[42]Productos!$B$225</definedName>
    <definedName name="Nylon_Espina_de_pescado_nylon__1_2">[42]Productos!$B$226</definedName>
    <definedName name="Ñ" localSheetId="20">#REF!</definedName>
    <definedName name="Ñ">#REF!</definedName>
    <definedName name="ñl" localSheetId="20">#N/A</definedName>
    <definedName name="ÑL">#REF!</definedName>
    <definedName name="ÑÑ">#N/A</definedName>
    <definedName name="ÑÑÑ">#REF!</definedName>
    <definedName name="ÑÑÑOOOOOOOO">#N/A</definedName>
    <definedName name="ñok">#N/A</definedName>
    <definedName name="ñp">#N/A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0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#N/A</definedName>
    <definedName name="o" localSheetId="20">[58]Planilla!$C$60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5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 localSheetId="20">#REF!</definedName>
    <definedName name="OBJ" localSheetId="23">[40]PRESUPUESTO!$C$10</definedName>
    <definedName name="OBJ" localSheetId="24">[40]PRESUPUESTO!$C$10</definedName>
    <definedName name="Obj">#REF!</definedName>
    <definedName name="ObjetivoProyecto">#REF!</definedName>
    <definedName name="objeto" localSheetId="20">[111]DATOS!$B$14</definedName>
    <definedName name="Objeto">#REF!</definedName>
    <definedName name="OBJETO.CONTRATO">#REF!</definedName>
    <definedName name="OBRA" localSheetId="20">[132]Insumos!#REF!</definedName>
    <definedName name="Obra">#REF!</definedName>
    <definedName name="OBRACIVIL">#REF!</definedName>
    <definedName name="obras" hidden="1">#REF!</definedName>
    <definedName name="obras1" localSheetId="23">DATE(YEAR([133]!Loan_Start),MONTH([133]!Loan_Start)+Payment_Number,DAY([133]!Loan_Start))</definedName>
    <definedName name="obras1" localSheetId="22">DATE(YEAR(#REF!),MONTH(#REF!)+Payment_Number,DAY(#REF!))</definedName>
    <definedName name="obras1" localSheetId="24">DATE(YEAR([133]!Loan_Start),MONTH([133]!Loan_Start)+Payment_Number,DAY([133]!Loan_Start))</definedName>
    <definedName name="obras1">DATE(YEAR(#REF!),MONTH(#REF!)+Payment_Number,DAY(#REF!))</definedName>
    <definedName name="obras11" hidden="1">#REF!</definedName>
    <definedName name="obras111" localSheetId="23">DATE(YEAR([134]!Loan_Start),MONTH([134]!Loan_Start)+Payment_Number,DAY([134]!Loan_Start))</definedName>
    <definedName name="obras111" localSheetId="22">DATE(YEAR(#REF!),MONTH(#REF!)+Payment_Number,DAY(#REF!))</definedName>
    <definedName name="obras111" localSheetId="24">DATE(YEAR([134]!Loan_Start),MONTH([134]!Loan_Start)+Payment_Number,DAY([134]!Loan_Start))</definedName>
    <definedName name="obras111">DATE(YEAR(#REF!),MONTH(#REF!)+Payment_Number,DAY(#REF!))</definedName>
    <definedName name="OBSERV">#REF!</definedName>
    <definedName name="OCD" localSheetId="23">[9]Tablas!#REF!</definedName>
    <definedName name="OCD" localSheetId="24">[9]Tablas!#REF!</definedName>
    <definedName name="OCD">#REF!</definedName>
    <definedName name="OCD1_1" localSheetId="23">[9]Tablas!#REF!</definedName>
    <definedName name="OCD1_1" localSheetId="24">[9]Tablas!#REF!</definedName>
    <definedName name="OCD1_1">#REF!</definedName>
    <definedName name="OCD1_1_1" localSheetId="23">[9]Tablas!#REF!</definedName>
    <definedName name="OCD1_1_1" localSheetId="24">[9]Tablas!#REF!</definedName>
    <definedName name="OCD1_1_1">#REF!</definedName>
    <definedName name="OCI" localSheetId="23">[9]Tablas!#REF!</definedName>
    <definedName name="OCI" localSheetId="24">[9]Tablas!#REF!</definedName>
    <definedName name="OCI">#REF!</definedName>
    <definedName name="OCI1_1" localSheetId="23">[9]Tablas!#REF!</definedName>
    <definedName name="OCI1_1" localSheetId="24">[9]Tablas!#REF!</definedName>
    <definedName name="OCI1_1">#REF!</definedName>
    <definedName name="OCI1_1_1" localSheetId="23">[9]Tablas!#REF!</definedName>
    <definedName name="OCI1_1_1" localSheetId="24">[9]Tablas!#REF!</definedName>
    <definedName name="OCI1_1_1">#REF!</definedName>
    <definedName name="OCT">#REF!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3" hidden="1">{#N/A,#N/A,FALSE,"orthoflow";#N/A,#N/A,FALSE,"Miscelaneos";#N/A,#N/A,FALSE,"Instrumentacio";#N/A,#N/A,FALSE,"Electrico";#N/A,#N/A,FALSE,"Valv. Seguridad"}</definedName>
    <definedName name="OCTUBRE" localSheetId="24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[64]Hoja1!$F$5</definedName>
    <definedName name="OFERTA">#REF!</definedName>
    <definedName name="OFI">#REF!</definedName>
    <definedName name="Oficial" localSheetId="20">#REF!</definedName>
    <definedName name="Oficial">#REF!</definedName>
    <definedName name="Oficina" localSheetId="20">'[61]PERSONAL Y OTROS'!$P$64</definedName>
    <definedName name="Oficina">#REF!</definedName>
    <definedName name="ofyaydnt">'[135]mano de obra'!$E$30</definedName>
    <definedName name="oiret" localSheetId="0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5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5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hidden="1">{"via1",#N/A,TRUE,"general";"via2",#N/A,TRUE,"general";"via3",#N/A,TRUE,"general"}</definedName>
    <definedName name="Ojo">[17]OCTUBRE!#REF!</definedName>
    <definedName name="OK">#N/A</definedName>
    <definedName name="OK_FILT_CUM_10" localSheetId="20">#REF!</definedName>
    <definedName name="OK_FILT_CUM_10">#REF!</definedName>
    <definedName name="OK_FILT_CUM_100" localSheetId="20">#REF!</definedName>
    <definedName name="OK_FILT_CUM_100">#REF!</definedName>
    <definedName name="OK_FILT_CUM_1000" localSheetId="20">#REF!</definedName>
    <definedName name="OK_FILT_CUM_1000">#REF!</definedName>
    <definedName name="OK_FILT_CUM_10000">#REF!</definedName>
    <definedName name="OK_FILT_CUM_15000">#REF!</definedName>
    <definedName name="OK_FILT_CUM_20000">#REF!</definedName>
    <definedName name="OK_FILT_CUM_250">#REF!</definedName>
    <definedName name="OK_FILT_CUM_3000">#REF!</definedName>
    <definedName name="OK_FILT_CUM_30000">#REF!</definedName>
    <definedName name="OK_FILT_CUM_500">#REF!</definedName>
    <definedName name="OK_FILT_CUM_5000">#REF!</definedName>
    <definedName name="OK_FILT_CUM_7500">#REF!</definedName>
    <definedName name="OLE_LINK1">#REF!</definedName>
    <definedName name="OLG">#REF!</definedName>
    <definedName name="olga">#REF!</definedName>
    <definedName name="om">#REF!</definedName>
    <definedName name="OMAR">#N/A</definedName>
    <definedName name="OnceThru">0</definedName>
    <definedName name="OÑ">#REF!</definedName>
    <definedName name="OO">#N/A</definedName>
    <definedName name="ooo" localSheetId="0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5" hidden="1">{"via1",#N/A,TRUE,"general";"via2",#N/A,TRUE,"general";"via3",#N/A,TRUE,"general"}</definedName>
    <definedName name="ooo" localSheetId="16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20">#REF!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hidden="1">{"via1",#N/A,TRUE,"general";"via2",#N/A,TRUE,"general";"via3",#N/A,TRUE,"general"}</definedName>
    <definedName name="oooiiiiiiiiiiiiiyyyyyyyyyyyyyy">#N/A</definedName>
    <definedName name="OOOOALLALLAIIIIA">#N/A</definedName>
    <definedName name="ooooiii" localSheetId="0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AAALALAKKA">#N/A</definedName>
    <definedName name="OOOOOOAKAKKAKAKA">#N/A</definedName>
    <definedName name="oooooookkkkkkkkkkkkkuuuuuuuuuuuuuuuyyyyyyyyyyyyy">#N/A</definedName>
    <definedName name="ooooooooooooooo">#N/A</definedName>
    <definedName name="ooooooooooooouuuuuuuuuuuu">#N/A</definedName>
    <definedName name="OOOOOOOOPPP">#REF!</definedName>
    <definedName name="oooos" localSheetId="0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5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hidden="1">{"via1",#N/A,TRUE,"general";"via2",#N/A,TRUE,"general";"via3",#N/A,TRUE,"general"}</definedName>
    <definedName name="ooouuuygfrdefrg658">#N/A</definedName>
    <definedName name="op" localSheetId="20">[58]Planilla!$D$60</definedName>
    <definedName name="op">#REF!</definedName>
    <definedName name="opcion">#REF!</definedName>
    <definedName name="opciones1">#REF!</definedName>
    <definedName name="OPERADOR">#REF!</definedName>
    <definedName name="OPERADOR_DE_CORTADORA_DE_PAVIMENTO">#REF!</definedName>
    <definedName name="Operario">#REF!</definedName>
    <definedName name="OR">#REF!</definedName>
    <definedName name="orden">[83]INTERV.!$F$22</definedName>
    <definedName name="Organizador_de_Cables_de_Puenteo">#REF!</definedName>
    <definedName name="ORIGEN">#REF!</definedName>
    <definedName name="OrigenConsultoria" localSheetId="20">'[61]IMPUESTOS Y VR TOTAL'!$F$51</definedName>
    <definedName name="OrigenConsultoria">#REF!</definedName>
    <definedName name="OrigenObra" localSheetId="20">'[61]IMPUESTOS Y VR TOTAL'!$F$27</definedName>
    <definedName name="OrigenObra">#REF!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3" hidden="1">{#N/A,#N/A,FALSE,"orthoflow";#N/A,#N/A,FALSE,"Miscelaneos";#N/A,#N/A,FALSE,"Instrumentacio";#N/A,#N/A,FALSE,"Electrico";#N/A,#N/A,FALSE,"Valv. Seguridad"}</definedName>
    <definedName name="ORIGINAL" localSheetId="24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maza">'[17]Diseño Chequeo LETRAS qmh Per'!#REF!</definedName>
    <definedName name="ORO" localSheetId="20">#REF!</definedName>
    <definedName name="ORO">#REF!</definedName>
    <definedName name="OROZCO" localSheetId="20" hidden="1">#REF!</definedName>
    <definedName name="OROZCO" localSheetId="23" hidden="1">[2]INST!#REF!</definedName>
    <definedName name="OROZCO" localSheetId="24" hidden="1">[2]INST!#REF!</definedName>
    <definedName name="OROZCO" hidden="1">#REF!</definedName>
    <definedName name="os">#N/A</definedName>
    <definedName name="OTRO">#N/A</definedName>
    <definedName name="OTROS" localSheetId="20">#REF!</definedName>
    <definedName name="otros" localSheetId="23">[99]otros!$A$6:$A$1235</definedName>
    <definedName name="otros" localSheetId="24">[99]otros!$A$6:$A$1235</definedName>
    <definedName name="otros">#REF!</definedName>
    <definedName name="OTROS_2">#REF!</definedName>
    <definedName name="OTROS1">#REF!</definedName>
    <definedName name="OUT">#REF!</definedName>
    <definedName name="Oxigeno_m3">[42]Productos!$B$243</definedName>
    <definedName name="P" localSheetId="20">[136]PRECIOS!$I$55</definedName>
    <definedName name="P">#REF!</definedName>
    <definedName name="P_1">#N/A</definedName>
    <definedName name="P_1___2.7x4.55___Plano_de_Detalle_No._A_170">#REF!</definedName>
    <definedName name="P_2">#N/A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5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hidden="1">{"via1",#N/A,TRUE,"general";"via2",#N/A,TRUE,"general";"via3",#N/A,TRUE,"general"}</definedName>
    <definedName name="P1_">#REF!</definedName>
    <definedName name="P2_">#REF!</definedName>
    <definedName name="P3_">#REF!</definedName>
    <definedName name="P4_">#REF!</definedName>
    <definedName name="P5_">#REF!</definedName>
    <definedName name="P6_">#REF!</definedName>
    <definedName name="P7_">#REF!</definedName>
    <definedName name="P8_">#REF!</definedName>
    <definedName name="PA" localSheetId="20">#REF!</definedName>
    <definedName name="PA">#REF!</definedName>
    <definedName name="Pabmeril_Pliego_9_x11">#REF!</definedName>
    <definedName name="pactación">#REF!</definedName>
    <definedName name="PAGA">#REF!</definedName>
    <definedName name="Page">#N/A</definedName>
    <definedName name="Page____1____of____2">#REF!</definedName>
    <definedName name="Pagina">[88]Listas!$D$2:$D$8</definedName>
    <definedName name="Pago">[88]Listas!$B$11:$B$28</definedName>
    <definedName name="Palas">#REF!</definedName>
    <definedName name="palmira">#REF!</definedName>
    <definedName name="Panel_Led_Plano_de_18w" localSheetId="20">#REF!</definedName>
    <definedName name="Panel_Led_Plano_de_18w">#REF!</definedName>
    <definedName name="pañet">#REF!</definedName>
    <definedName name="Papelera_AI_Ref._CA_08R">#REF!</definedName>
    <definedName name="Paraguaycito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 localSheetId="23">[84]Tablas!$A$1:$A$65536</definedName>
    <definedName name="Parametro_Peso" localSheetId="24">[84]Tablas!$A$1:$A$65536</definedName>
    <definedName name="Parametro_Peso">#REF!</definedName>
    <definedName name="PARAMETROS">#N/A</definedName>
    <definedName name="Pararayos_Ionizante__Incluye_Bajante_y_Pozo_de_Tierra">#REF!</definedName>
    <definedName name="PARBOX">#REF!</definedName>
    <definedName name="Pared_en_Dry_Wall_E.10_CM">#REF!</definedName>
    <definedName name="Pared_en_sistema_dray_wall_e_0.15">#REF!</definedName>
    <definedName name="Parentesco">#REF!</definedName>
    <definedName name="paro">#REF!</definedName>
    <definedName name="PAROUE_CENTENARIO_MUNICIPIO_DE_TAURAMENA">#REF!</definedName>
    <definedName name="pasamanos">#REF!</definedName>
    <definedName name="PASO" localSheetId="2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OELE">#REF!</definedName>
    <definedName name="Pasos_escalera_nariz__L__especial_de_Moore_o_similar__tono_coral">#REF!</definedName>
    <definedName name="PASS" localSheetId="2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_Panel_de_16_Puertos_RJ_45_Cat._5E">#REF!</definedName>
    <definedName name="Patch_Panel_de_32_Puertos_RJ_45_Cat._5E">#REF!</definedName>
    <definedName name="patentesco">#REF!</definedName>
    <definedName name="PATIOS">#REF!</definedName>
    <definedName name="pav_asf">[15]datos!$Z$5:$Z$300</definedName>
    <definedName name="pav_cto">[15]datos!$Y$5:$Y$300</definedName>
    <definedName name="PAVA">#REF!</definedName>
    <definedName name="pavimento">#REF!</definedName>
    <definedName name="PAVRIG20">#REF!</definedName>
    <definedName name="Pay_Date">#REF!</definedName>
    <definedName name="Pay_Num">#REF!</definedName>
    <definedName name="Payment_Date" localSheetId="23">DATE(YEAR(Loan_Start),MONTH(Loan_Start)+Payment_Number,DAY(Loan_Start))</definedName>
    <definedName name="Payment_Date" localSheetId="22">DATE(YEAR([0]!Loan_Start),MONTH([0]!Loan_Start)+Payment_Number,DAY([0]!Loan_Start))</definedName>
    <definedName name="Payment_Date" localSheetId="24">DATE(YEAR([0]!Loan_Start),MONTH([0]!Loan_Start)+Payment_Number,DAY([0]!Loan_Start))</definedName>
    <definedName name="Payment_Date">DATE(YEAR(Loan_Start),MONTH(Loan_Start)+Payment_Number,DAY(Loan_Start))</definedName>
    <definedName name="Payment_Date1" localSheetId="23">DATE(YEAR([134]!Loan_Start),MONTH([134]!Loan_Start)+Payment_Number,DAY([134]!Loan_Start))</definedName>
    <definedName name="Payment_Date1" localSheetId="22">DATE(YEAR(#REF!),MONTH(#REF!)+Payment_Number,DAY(#REF!))</definedName>
    <definedName name="Payment_Date1" localSheetId="24">DATE(YEAR([134]!Loan_Start),MONTH([134]!Loan_Start)+Payment_Number,DAY([134]!Loan_Start))</definedName>
    <definedName name="Payment_Date1">DATE(YEAR(#REF!),MONTH(#REF!)+Payment_Number,DAY(#REF!))</definedName>
    <definedName name="Payment_Needed">"Pago necesario"</definedName>
    <definedName name="PAZ">#REF!</definedName>
    <definedName name="PB" localSheetId="20">#REF!</definedName>
    <definedName name="PB">#REF!</definedName>
    <definedName name="PC" localSheetId="20">#REF!</definedName>
    <definedName name="PC">#REF!</definedName>
    <definedName name="Pd">#REF!</definedName>
    <definedName name="PE">#REF!</definedName>
    <definedName name="PEDR">#REF!</definedName>
    <definedName name="PEDRO">#REF!</definedName>
    <definedName name="PEDRO_1">#REF!</definedName>
    <definedName name="pedrrr">#N/A</definedName>
    <definedName name="Pegacor">#REF!</definedName>
    <definedName name="Pegante_Colbón">#REF!</definedName>
    <definedName name="Pegante_pvc" localSheetId="20">#REF!</definedName>
    <definedName name="Pegante_pvc">#REF!</definedName>
    <definedName name="PEGAPVC">#REF!</definedName>
    <definedName name="pendiente">[17]OCTUBRE!#REF!</definedName>
    <definedName name="PENSION">#REF!</definedName>
    <definedName name="PEPE" localSheetId="23">'PRESUPUESTO OFICIAL (Entidad)'!ERR</definedName>
    <definedName name="PEPE" localSheetId="24">'PROPUESTA ECONOMICA(Proponente)'!ERR</definedName>
    <definedName name="PEPE">#N/A</definedName>
    <definedName name="PER_PAV">#REF!</definedName>
    <definedName name="PERA">#N/A</definedName>
    <definedName name="PERALTA">#N/A</definedName>
    <definedName name="Percha_en_AI_Doble_Ref._FB_5502">#REF!</definedName>
    <definedName name="PEREZ">#REF!</definedName>
    <definedName name="PERFFFFFFFFFFFFF">#REF!</definedName>
    <definedName name="PERFIL_ANGULO_2.5_X_2.5_X_2.44__Cund">#REF!</definedName>
    <definedName name="Perfil_c_120x50mm">#REF!</definedName>
    <definedName name="PERFIL_DEL_TRAMO">#N/A</definedName>
    <definedName name="PERFIL_EN_ANGULO_2__x_2">#REF!</definedName>
    <definedName name="PERFIL_OMEGA_X_2.44_C_26" localSheetId="20">#REF!</definedName>
    <definedName name="PERFIL_OMEGA_X_2.44_C_26">#REF!</definedName>
    <definedName name="PERFIL_VIGUETA_PRINCIPAL_X_2.44_Cund" localSheetId="20">#REF!</definedName>
    <definedName name="PERFIL_VIGUETA_PRINCIPAL_X_2.44_Cund">#REF!</definedName>
    <definedName name="PERFILADA">#REF!</definedName>
    <definedName name="perfilcliente">#REF!</definedName>
    <definedName name="Periodo" localSheetId="23">[65]Hoja1!$C$1</definedName>
    <definedName name="Periodo" localSheetId="24">[65]Hoja1!$C$1</definedName>
    <definedName name="Periodo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 localSheetId="23">'[62]LIQUIDA-NOMINA'!$C$4</definedName>
    <definedName name="PeriodoPago" localSheetId="24">'[62]LIQUIDA-NOMINA'!$C$4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S" hidden="1">#REF!</definedName>
    <definedName name="Persianas_Luxalon_Cortasol_84RLSL5">#REF!</definedName>
    <definedName name="PERSONAL" hidden="1">#REF!</definedName>
    <definedName name="personalito" hidden="1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T">#REF!</definedName>
    <definedName name="PESO14.2">#REF!</definedName>
    <definedName name="PESO14.3">#REF!</definedName>
    <definedName name="PESO14.4">#REF!</definedName>
    <definedName name="pgio">#REF!</definedName>
    <definedName name="phed" localSheetId="23">[81]Hoja1!$C$4</definedName>
    <definedName name="phed" localSheetId="24">[81]Hoja1!$C$4</definedName>
    <definedName name="phed">#REF!</definedName>
    <definedName name="phen" localSheetId="23">[81]Hoja1!$C$5</definedName>
    <definedName name="phen" localSheetId="24">[81]Hoja1!$C$5</definedName>
    <definedName name="phen">#REF!</definedName>
    <definedName name="Piedra_Media_Zonga">#REF!</definedName>
    <definedName name="PILOTE">#REF!</definedName>
    <definedName name="pinares">#REF!</definedName>
    <definedName name="Pindis">#REF!</definedName>
    <definedName name="Pinos">#REF!</definedName>
    <definedName name="pint" localSheetId="23">'[109]7422CW00'!#REF!</definedName>
    <definedName name="pint" localSheetId="24">'[109]7422CW00'!#REF!</definedName>
    <definedName name="pint">#REF!</definedName>
    <definedName name="pintura" localSheetId="23">'[109]7422CW00'!#REF!</definedName>
    <definedName name="pintura" localSheetId="24">'[109]7422CW00'!#REF!</definedName>
    <definedName name="pintura">#REF!</definedName>
    <definedName name="Pintura_base_rust_oleum__galón">[42]Productos!$B$250</definedName>
    <definedName name="Pintura_blanca_para_trafico">#REF!</definedName>
    <definedName name="Pintura_electrostática">#REF!</definedName>
    <definedName name="Pintura_esmalte" localSheetId="20">#REF!</definedName>
    <definedName name="Pintura_esmalte">#REF!</definedName>
    <definedName name="Pintura_Exterior">#REF!</definedName>
    <definedName name="Pintura_Interior_Gl">#REF!</definedName>
    <definedName name="PINTURA_M2">'[56]Cst prts'!$M$5</definedName>
    <definedName name="Pintura_poliuretano_rust_oleum__galón">[42]Productos!$B$248</definedName>
    <definedName name="Pintura_rustoleum_m2">'[42]Cálculos base'!$C$21</definedName>
    <definedName name="Pintura_serie_43_componente_A__4_galones">[42]Productos!$B$252</definedName>
    <definedName name="Pintura_serie_43_componente_B__galón">[42]Productos!$B$253</definedName>
    <definedName name="Pinturas">#REF!</definedName>
    <definedName name="pintyura" localSheetId="23">[137]STRSUMM0!#REF!</definedName>
    <definedName name="pintyura" localSheetId="24">[137]STRSUMM0!#REF!</definedName>
    <definedName name="pintyura">#REF!</definedName>
    <definedName name="PIP">#REF!</definedName>
    <definedName name="Piscinas">#REF!</definedName>
    <definedName name="Piso">#REF!</definedName>
    <definedName name="Piso_olimpia_base_20___20">#REF!</definedName>
    <definedName name="Pisos">#REF!</definedName>
    <definedName name="PisosEnchapes">#REF!</definedName>
    <definedName name="PKHK" localSheetId="0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5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20">#REF!</definedName>
    <definedName name="PL">#REF!</definedName>
    <definedName name="PLACA">#REF!</definedName>
    <definedName name="PLACALIG50">#REF!</definedName>
    <definedName name="Placas_.9x.9_Azul_labrador">#REF!</definedName>
    <definedName name="PLAD" localSheetId="0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5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a">#REF!</definedName>
    <definedName name="Planchón_Ordinario_3_M">#REF!</definedName>
    <definedName name="PLANEACION">#REF!</definedName>
    <definedName name="PLANO">#REF!</definedName>
    <definedName name="Planos_Record">#REF!</definedName>
    <definedName name="PLANT7">#REF!</definedName>
    <definedName name="Planta_Telefonica_Digital_de_10_Lineas_Troncales_20_Extensiones_y_5_Directos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quetas_en_concreto_0_40_x_0_40_tipo_IDU">#REF!</definedName>
    <definedName name="Plástico_Amarre_400mm">[42]Productos!$B$346</definedName>
    <definedName name="Plástico_Garrafa_60_L_boca_ancha">[42]Productos!$B$348</definedName>
    <definedName name="Platina_hierro_1_2__x_1_8">#REF!</definedName>
    <definedName name="Platinas">#REF!</definedName>
    <definedName name="plazo" localSheetId="20">#REF!</definedName>
    <definedName name="Plazo" localSheetId="23">[54]BASES!$E$27</definedName>
    <definedName name="Plazo" localSheetId="24">[54]BASES!$E$27</definedName>
    <definedName name="Plazo">#REF!</definedName>
    <definedName name="PlazoAIU" localSheetId="20">#REF!</definedName>
    <definedName name="PlazoAIU">#REF!</definedName>
    <definedName name="PlazoEnMeses" localSheetId="20">'[61]PERSONAL Y OTROS'!$D$10</definedName>
    <definedName name="PlazoEnMeses">#REF!</definedName>
    <definedName name="PLDM">#REF!</definedName>
    <definedName name="Plegable" localSheetId="20">#REF!</definedName>
    <definedName name="Plegable">#REF!</definedName>
    <definedName name="PLOMERO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5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 localSheetId="20">#REF!</definedName>
    <definedName name="PMT">#REF!</definedName>
    <definedName name="pntll">[135]mater!$D$56</definedName>
    <definedName name="pñ">#N/A</definedName>
    <definedName name="po">#N/A</definedName>
    <definedName name="POBRE">#REF!</definedName>
    <definedName name="Poceta_en_acero_inoxidable_tipo_SOCODA">#REF!</definedName>
    <definedName name="POCETAS">#REF!</definedName>
    <definedName name="Pocetas_en_granito_lavado_blanco_Huila_grano_1.">#REF!</definedName>
    <definedName name="POF">#REF!</definedName>
    <definedName name="poi">#N/A</definedName>
    <definedName name="POIPOZOS">#REF!</definedName>
    <definedName name="POIUP" localSheetId="0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5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hidden="1">{"via1",#N/A,TRUE,"general";"via2",#N/A,TRUE,"general";"via3",#N/A,TRUE,"general"}</definedName>
    <definedName name="POO">#N/A</definedName>
    <definedName name="popop" localSheetId="0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5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">#REF!</definedName>
    <definedName name="porc">#REF!</definedName>
    <definedName name="PORCE" localSheetId="20">#REF!</definedName>
    <definedName name="PORCE" localSheetId="23">[55]BASES!$E$26</definedName>
    <definedName name="PORCE" localSheetId="24">[55]BASES!$E$26</definedName>
    <definedName name="PORCE">#REF!</definedName>
    <definedName name="Porcelanato_Gris_Dolphin_Ref.">#REF!</definedName>
    <definedName name="Porcentaje">#REF!</definedName>
    <definedName name="PORCENTAJE1">#REF!</definedName>
    <definedName name="PorcentajeUtilidad">'[61]COSTEO TOTAL OBRA'!$B$29</definedName>
    <definedName name="Porta_candado_simple_3_.">#REF!</definedName>
    <definedName name="Porta_Papel_Doble_con_Tapa_Ref._B_288">#REF!</definedName>
    <definedName name="PORTADA2" localSheetId="23">'[138]Hoja 1 '!#REF!</definedName>
    <definedName name="PORTADA2" localSheetId="24">'[138]Hoja 1 '!#REF!</definedName>
    <definedName name="PORTADA2">#REF!</definedName>
    <definedName name="PORTOTAL">#REF!</definedName>
    <definedName name="POSICION_PRESUP" localSheetId="23">[7]Tablas!#REF!</definedName>
    <definedName name="POSICION_PRESUP" localSheetId="24">[7]Tablas!#REF!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5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 localSheetId="23">[84]Tablas!$C$1:$C$65536</definedName>
    <definedName name="POZO" localSheetId="24">[84]Tablas!$C$1:$C$65536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p">#N/A</definedName>
    <definedName name="ppp">#REF!</definedName>
    <definedName name="PPPP" localSheetId="20">#N/A</definedName>
    <definedName name="PPPP" localSheetId="23" hidden="1">{#N/A,#N/A,FALSE,"orthoflow";#N/A,#N/A,FALSE,"Miscelaneos";#N/A,#N/A,FALSE,"Instrumentacio";#N/A,#N/A,FALSE,"Electrico";#N/A,#N/A,FALSE,"Valv. Seguridad"}</definedName>
    <definedName name="PPPP" localSheetId="24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5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">#REF!</definedName>
    <definedName name="PPtoNorte">#REF!</definedName>
    <definedName name="PPTOPISO">#REF!</definedName>
    <definedName name="pqroj" localSheetId="0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5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23">[69]medelo!$D$46</definedName>
    <definedName name="Pr" localSheetId="24">[69]medelo!$D$46</definedName>
    <definedName name="PR">#REF!</definedName>
    <definedName name="PRE" localSheetId="20">#REF!</definedName>
    <definedName name="pre">#REF!</definedName>
    <definedName name="Precio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2">#REF!</definedName>
    <definedName name="PRECIO49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1">#REF!</definedName>
    <definedName name="PreciosAct">#REF!</definedName>
    <definedName name="PreciosMP">#REF!</definedName>
    <definedName name="Prefabricados" localSheetId="20">#REF!</definedName>
    <definedName name="Prefabricados">#REF!</definedName>
    <definedName name="PRELIMINAR">#REF!</definedName>
    <definedName name="PRES" hidden="1">#REF!</definedName>
    <definedName name="PREST">#REF!</definedName>
    <definedName name="PRESTACIONES">#REF!</definedName>
    <definedName name="Prestaciones_sociales">#REF!</definedName>
    <definedName name="PrestacionesSeguridadOtros" localSheetId="20">[61]FM!$E$8:$E$22</definedName>
    <definedName name="PrestacionesSeguridadOtros">#REF!</definedName>
    <definedName name="PrestacionesSeguridadOtrosFMMin">#REF!</definedName>
    <definedName name="Presu">#REF!</definedName>
    <definedName name="presupuest">#REF!</definedName>
    <definedName name="PRESUPUESTADO">#REF!</definedName>
    <definedName name="presupuesto">'[37]Diseño Chequeo LETRAS qmh Per'!#REF!</definedName>
    <definedName name="presupuestocementerio">#REF!</definedName>
    <definedName name="presupuestopavimento">#REF!</definedName>
    <definedName name="PREUGA">#REF!</definedName>
    <definedName name="PRIMA">#REF!</definedName>
    <definedName name="PRIMER" localSheetId="0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5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23">'[124]Informe Semanal 1'!$V$43:$W$43</definedName>
    <definedName name="PRIMERO" localSheetId="24">'[124]Informe Semanal 1'!$V$43:$W$43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5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 localSheetId="23">#N/A</definedName>
    <definedName name="PRINT_AREA" localSheetId="24">#N/A</definedName>
    <definedName name="PRINT_AREA">#REF!</definedName>
    <definedName name="PRINT_AREA_MI">#REF!</definedName>
    <definedName name="Print_Area_Reset" localSheetId="23">OFFSET(Full_Print,0,0,'PRESUPUESTO OFICIAL (Entidad)'!Last_Row)</definedName>
    <definedName name="Print_Area_Reset" localSheetId="24">OFFSET(Full_Print,0,0,'PROPUESTA ECONOMICA(Proponente)'!Last_Row)</definedName>
    <definedName name="Print_Area_Reset">OFFSET(Full_Print,0,0,Last_Row)</definedName>
    <definedName name="PRINT_TITLES">#N/A</definedName>
    <definedName name="PRINT_TITLES_MI">#N/A</definedName>
    <definedName name="PRINT1" localSheetId="23">'[30]7422CW00'!#REF!</definedName>
    <definedName name="PRINT1" localSheetId="24">'[30]7422CW00'!#REF!</definedName>
    <definedName name="PRINT1">#REF!</definedName>
    <definedName name="PRINT2" localSheetId="23">'[30]7422CW00'!#REF!</definedName>
    <definedName name="PRINT2" localSheetId="24">'[30]7422CW00'!#REF!</definedName>
    <definedName name="PRINT2">#REF!</definedName>
    <definedName name="PRIVADO">#REF!</definedName>
    <definedName name="prn" localSheetId="23">[81]Hoja1!$C$3</definedName>
    <definedName name="prn" localSheetId="24">[81]Hoja1!$C$3</definedName>
    <definedName name="prn">#REF!</definedName>
    <definedName name="prnf" localSheetId="23">[81]Hoja1!$C$6</definedName>
    <definedName name="prnf" localSheetId="24">[81]Hoja1!$C$6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dsfdhgasd">#REF!</definedName>
    <definedName name="PRODUCCIONACTUAL">#REF!</definedName>
    <definedName name="PRODUCTO">#REF!</definedName>
    <definedName name="Profesional" localSheetId="20">'[61]PERSONAL Y OTROS'!$P$12</definedName>
    <definedName name="Profesional">#REF!</definedName>
    <definedName name="PrOfic" localSheetId="20">#REF!</definedName>
    <definedName name="PrOfic" localSheetId="23">[54]BASES!$B$31</definedName>
    <definedName name="PrOfic" localSheetId="24">[54]BASES!$B$31</definedName>
    <definedName name="PrOfic">#REF!</definedName>
    <definedName name="PROG" hidden="1">#REF!</definedName>
    <definedName name="PROGDES">#REF!</definedName>
    <definedName name="PROGRAMA">#REF!</definedName>
    <definedName name="PROGRAMADO">#REF!</definedName>
    <definedName name="programainv" localSheetId="23">'PRESUPUESTO OFICIAL (Entidad)'!ERR</definedName>
    <definedName name="programainv" localSheetId="24">'PROPUESTA ECONOMICA(Proponente)'!ERR</definedName>
    <definedName name="programainv">#REF!</definedName>
    <definedName name="PROP">#REF!</definedName>
    <definedName name="PROPONE">#REF!</definedName>
    <definedName name="Proponente">#REF!</definedName>
    <definedName name="PROTCAT">#REF!</definedName>
    <definedName name="PROTUBE">#REF!</definedName>
    <definedName name="Prov">#REF!</definedName>
    <definedName name="Proveedor">#REF!</definedName>
    <definedName name="PROY">#REF!</definedName>
    <definedName name="PROYECCIONDEMANDATABLA1">#REF!</definedName>
    <definedName name="PROYECTO__OBRAS_VARIAS_EN_LA_ESCUELA_CONTRAINCENDIO">#N/A</definedName>
    <definedName name="PROYECTOS">#REF!</definedName>
    <definedName name="PRUEBA" localSheetId="23">[139]!absc</definedName>
    <definedName name="PRUEBA" localSheetId="24">[139]!absc</definedName>
    <definedName name="prueba">#REF!</definedName>
    <definedName name="prueba1" localSheetId="23">[139]!absc</definedName>
    <definedName name="prueba1" localSheetId="24">[139]!absc</definedName>
    <definedName name="prueba1">#REF!</definedName>
    <definedName name="PRUEBA2">#REF!</definedName>
    <definedName name="PRUEBAS">#N/A</definedName>
    <definedName name="PRUEBHID">#REF!</definedName>
    <definedName name="ps">#REF!</definedName>
    <definedName name="PSTRESS_RELIEVI">#REF!</definedName>
    <definedName name="PSV">#REF!</definedName>
    <definedName name="PTA">#REF!</definedName>
    <definedName name="PTAP_0.5LPS_sobre_patin">'[42]Básica ptar patin'!$D$220</definedName>
    <definedName name="PTAP_1.0LPS_sobre_patin">'[42]Básica ptar patin'!$G$220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3" hidden="1">{#N/A,#N/A,FALSE,"Estatico";#N/A,#N/A,FALSE,"Tuberia";#N/A,#N/A,FALSE,"Instrumentación";#N/A,#N/A,FALSE,"Mecanica";#N/A,#N/A,FALSE,"Electrico";#N/A,#N/A,FALSE,"Ofic.Civiles"}</definedName>
    <definedName name="PTAR" localSheetId="24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mtlcbñ">[135]mater!$I$175</definedName>
    <definedName name="ptope" localSheetId="0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5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5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2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ntes_metalicos_Según_Diseño">#REF!</definedName>
    <definedName name="PUER">#REF!</definedName>
    <definedName name="PUERTA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_Ventana" localSheetId="20">#REF!</definedName>
    <definedName name="Puerta_Ventana">#REF!</definedName>
    <definedName name="puertas">#REF!</definedName>
    <definedName name="PUERTAS_PISO_1">#REF!</definedName>
    <definedName name="PUERTAS_PISO_2">#REF!</definedName>
    <definedName name="PUERTAS_PISO_3">#REF!</definedName>
    <definedName name="PUERTAS_PISO_4">#REF!</definedName>
    <definedName name="PUERTAS_PISO_5">#REF!</definedName>
    <definedName name="PUERTAS_Y_VENTANAS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idora">#REF!</definedName>
    <definedName name="pulsador">#REF!</definedName>
    <definedName name="PUNT" localSheetId="20">#REF!</definedName>
    <definedName name="PUNT">#REF!</definedName>
    <definedName name="Punteros">#REF!</definedName>
    <definedName name="PUNTILLA_2.1_2_CC_104_UND_LB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_x_500gr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VC_Adaptador_hembra_presión__1_2">[42]Productos!$M$36</definedName>
    <definedName name="PVC_Adaptador_hembra_presión__3_4">[42]Productos!$M$37</definedName>
    <definedName name="PVC_Adaptador_hembra_presión_1">[42]Productos!$M$38</definedName>
    <definedName name="PVC_Adaptador_macho_presión_1">[42]Productos!$L$38</definedName>
    <definedName name="PVC_Adaptador_macho_presión_1·1_2">[42]Productos!$L$40</definedName>
    <definedName name="PVC_Buje_roscado_presión_1·1_4_____3_4">[42]Productos!$AB$37</definedName>
    <definedName name="PVC_Buje_soldado_presión_1·1_2____1">[42]Productos!$S$38</definedName>
    <definedName name="PVC_Codo_presión__1_2">[42]Productos!$I$36</definedName>
    <definedName name="PVC_Codo_presión_1">[42]Productos!$I$38</definedName>
    <definedName name="PVC_Limpiador_1_8_de_galon">[42]Productos!$AJ$47</definedName>
    <definedName name="PVC_Semicodo_presión_1">[42]Productos!$J$38</definedName>
    <definedName name="PVC_Soldadura_1_8_de_galon">[42]Productos!$AI$47</definedName>
    <definedName name="PVC_Tee_presión__1_2">[42]Productos!$G$36</definedName>
    <definedName name="PVC_Tee_presión_1">[42]Productos!$G$38</definedName>
    <definedName name="PVC_Tubo_presión_RDE11__3_4__x_6mts">[42]Productos!$C$37</definedName>
    <definedName name="PVC_Tubo_presión_RDE13.5_1__x_6mts">[42]Productos!$D$38</definedName>
    <definedName name="PVC_Tubo_presión_RDE21_1·1_2__x_6mts">[42]Productos!$E$40</definedName>
    <definedName name="PVC_Tubo_presión_RDE9__1_2__x_6mts">[42]Productos!$B$36</definedName>
    <definedName name="PVC_Unión_presión_1·1_4">[42]Productos!$K$39</definedName>
    <definedName name="PVC_Universal_presión__3_4">[42]Productos!$H$37</definedName>
    <definedName name="PVC_Universal_presión_1">[42]Productos!$H$38</definedName>
    <definedName name="PVC_Universal_presión_1·1_2">[42]Productos!$H$40</definedName>
    <definedName name="PVC_Válvula_bola_soldar__1_2">[42]Productos!$AG$36</definedName>
    <definedName name="PVC_Válvula_bola_soldar_1">[42]Productos!$AG$38</definedName>
    <definedName name="PW">#REF!</definedName>
    <definedName name="Pwf" localSheetId="23">'[140]ORITO 02 '!$A$12</definedName>
    <definedName name="Pwf" localSheetId="24">'[140]ORITO 02 '!$A$12</definedName>
    <definedName name="Pwf">#REF!</definedName>
    <definedName name="Pwf_actual" localSheetId="23">'[140]ORITO 02 '!$E$6</definedName>
    <definedName name="Pwf_actual" localSheetId="24">'[140]ORITO 02 '!$E$6</definedName>
    <definedName name="Pwf_actual">#REF!</definedName>
    <definedName name="Pwf_i" localSheetId="23">[69]medelo!$A$66:$A$83</definedName>
    <definedName name="Pwf_i" localSheetId="24">[69]medelo!$A$66:$A$83</definedName>
    <definedName name="Pwf_i">#REF!</definedName>
    <definedName name="Pwf_min" localSheetId="23">'[140]ORITO 02 '!$E$8</definedName>
    <definedName name="Pwf_min" localSheetId="24">'[140]ORITO 02 '!$E$8</definedName>
    <definedName name="Pwf_min">#REF!</definedName>
    <definedName name="Pwfd">#REF!</definedName>
    <definedName name="q" localSheetId="14" hidden="1">{"via1",#N/A,TRUE,"general";"via2",#N/A,TRUE,"general";"via3",#N/A,TRUE,"general"}</definedName>
    <definedName name="q" localSheetId="15" hidden="1">{"via1",#N/A,TRUE,"general";"via2",#N/A,TRUE,"general";"via3",#N/A,TRUE,"general"}</definedName>
    <definedName name="q" localSheetId="16" hidden="1">{"via1",#N/A,TRUE,"general";"via2",#N/A,TRUE,"general";"via3",#N/A,TRUE,"general"}</definedName>
    <definedName name="Q" localSheetId="20">#REF!</definedName>
    <definedName name="Q" localSheetId="23">#REF!</definedName>
    <definedName name="Q" localSheetId="24">#REF!</definedName>
    <definedName name="q" hidden="1">{"via1",#N/A,TRUE,"general";"via2",#N/A,TRUE,"general";"via3",#N/A,TRUE,"general"}</definedName>
    <definedName name="Q_actual" localSheetId="23">'[140]ORITO 02 '!$E$7</definedName>
    <definedName name="Q_actual" localSheetId="24">'[140]ORITO 02 '!$E$7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5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hidden="1">{"via1",#N/A,TRUE,"general";"via2",#N/A,TRUE,"general";"via3",#N/A,TRUE,"general"}</definedName>
    <definedName name="QA">#N/A</definedName>
    <definedName name="qaedtguj" localSheetId="0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dcd" localSheetId="0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5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5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23">[69]medelo!$B$63</definedName>
    <definedName name="Qmax" localSheetId="24">[69]medelo!$B$63</definedName>
    <definedName name="QMAX">[93]CALCULOS!$A$3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PROM">#REF!</definedName>
    <definedName name="QQ">#REF!</definedName>
    <definedName name="qqq" localSheetId="20">#REF!</definedName>
    <definedName name="qqq">#REF!</definedName>
    <definedName name="qqqqqqq" localSheetId="22">[17]!absc</definedName>
    <definedName name="qqqqqqq">[17]!absc</definedName>
    <definedName name="QQQQQQQQQQQQQQ">#N/A</definedName>
    <definedName name="qqqqqw" localSheetId="0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5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hidden="1">{"via1",#N/A,TRUE,"general";"via2",#N/A,TRUE,"general";"via3",#N/A,TRUE,"general"}</definedName>
    <definedName name="qqqqzzzzzzzzzzz">#REF!</definedName>
    <definedName name="QRS">#REF!</definedName>
    <definedName name="QS">#REF!</definedName>
    <definedName name="Qt" localSheetId="23">'[140]ORITO 02 '!$E$9</definedName>
    <definedName name="Qt" localSheetId="24">'[140]ORITO 02 '!$E$9</definedName>
    <definedName name="Qt">#REF!</definedName>
    <definedName name="QTIES">#REF!</definedName>
    <definedName name="QTY">#REF!</definedName>
    <definedName name="Quimbaya">#REF!</definedName>
    <definedName name="QUIMICOSTABLA1.3.1">#REF!</definedName>
    <definedName name="qw" localSheetId="0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15" hidden="1">{"via1",#N/A,TRUE,"general";"via2",#N/A,TRUE,"general";"via3",#N/A,TRUE,"general"}</definedName>
    <definedName name="qw" localSheetId="16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20">#REF!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5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3">'PRESUPUESTO OFICIAL (Entidad)'!ERR</definedName>
    <definedName name="QWERTY" localSheetId="24">'PROPUESTA ECONOMICA(Proponente)'!ERR</definedName>
    <definedName name="QWERTY">#N/A</definedName>
    <definedName name="qwewertet" localSheetId="20" hidden="1">{#N/A,#N/A,TRUE,"1842CWN0"}</definedName>
    <definedName name="qwewertet" localSheetId="23" hidden="1">{#N/A,#N/A,TRUE,"1842CWN0"}</definedName>
    <definedName name="qwewertet" localSheetId="24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5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dianes">#REF!</definedName>
    <definedName name="RAJON">#REF!</definedName>
    <definedName name="RANA">#REF!</definedName>
    <definedName name="Rana_o_canguro" localSheetId="20">#REF!</definedName>
    <definedName name="Rana_o_canguro">#REF!</definedName>
    <definedName name="rango">#REF!</definedName>
    <definedName name="RANGO_FECHA">#REF!</definedName>
    <definedName name="Rates">#REF!</definedName>
    <definedName name="Rb">#REF!</definedName>
    <definedName name="RBG">#REF!</definedName>
    <definedName name="RD">#REF!</definedName>
    <definedName name="RDN">[49]PRECIOS!$B$1</definedName>
    <definedName name="rdq">#REF!</definedName>
    <definedName name="rds">#N/A</definedName>
    <definedName name="RE">#REF!</definedName>
    <definedName name="Reactores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BISEL">#REF!</definedName>
    <definedName name="Recall_2" localSheetId="23">'[131] ASR+Nafta'!$E$9:$E$21</definedName>
    <definedName name="Recall_2" localSheetId="24">'[131] ASR+Nafta'!$E$9:$E$21</definedName>
    <definedName name="Recall_2">#REF!</definedName>
    <definedName name="Recall_3" localSheetId="23">'[131]Todos+Nafta'!$E$9:$E$21</definedName>
    <definedName name="Recall_3" localSheetId="24">'[131]Todos+Nafta'!$E$9:$E$21</definedName>
    <definedName name="Recall_3">#REF!</definedName>
    <definedName name="RECEBO">#REF!</definedName>
    <definedName name="Recebo_común">#REF!</definedName>
    <definedName name="Recorder">#REF!</definedName>
    <definedName name="recursos" localSheetId="23">[141]RECURSOS!$A$8:$A$204</definedName>
    <definedName name="recursos" localSheetId="24">[141]RECURSOS!$A$8:$A$204</definedName>
    <definedName name="RECURSOS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UCCION">#REF!</definedName>
    <definedName name="RefAdquisición">#REF!</definedName>
    <definedName name="RefCompañía">#REF!</definedName>
    <definedName name="refEntidades">#REF!</definedName>
    <definedName name="REFERENCIAPROYECTOS">#REF!</definedName>
    <definedName name="REFPISC">#REF!</definedName>
    <definedName name="refTipoOrdenes">#REF!</definedName>
    <definedName name="REG">'[17]Estado Resumen'!XFC1&gt;2.5</definedName>
    <definedName name="rege" localSheetId="0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5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23">[130]Tablas!$M$6:$M$8</definedName>
    <definedName name="REGIMEN_CONTRAT" localSheetId="24">[130]Tablas!$M$6:$M$8</definedName>
    <definedName name="REGIMEN_CONTRAT">#REF!</definedName>
    <definedName name="REGIMEN_TRIBUTARIO">#REF!</definedName>
    <definedName name="Regional" localSheetId="20">#REF!</definedName>
    <definedName name="REGIONAL" localSheetId="23">[130]Tablas!$I$6:$I$10</definedName>
    <definedName name="REGIONAL" localSheetId="24">[130]Tablas!$I$6:$I$10</definedName>
    <definedName name="Regional">#REF!</definedName>
    <definedName name="REGISTRO">#REF!</definedName>
    <definedName name="registro_aparatos">#REF!</definedName>
    <definedName name="Registro_Toya_3_4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5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'[17]ESTADO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23">'PRESUPUESTO OFICIAL (Entidad)'!ERR</definedName>
    <definedName name="REICIO" localSheetId="24">'PROPUESTA ECONOMICA(Proponente)'!ERR</definedName>
    <definedName name="REICIO">#REF!</definedName>
    <definedName name="Reimbursement">"Reembolso"</definedName>
    <definedName name="reinicio" localSheetId="23">'PRESUPUESTO OFICIAL (Entidad)'!ERR</definedName>
    <definedName name="reinicio" localSheetId="24">'PROPUESTA ECONOMICA(Proponente)'!ERR</definedName>
    <definedName name="reinicio">#REF!</definedName>
    <definedName name="REJHE" localSheetId="0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5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ACUION">#REF!</definedName>
    <definedName name="rell" localSheetId="20">#REF!</definedName>
    <definedName name="rell">#REF!</definedName>
    <definedName name="relle">#REF!</definedName>
    <definedName name="relleno">#REF!</definedName>
    <definedName name="RELLG">#REF!</definedName>
    <definedName name="remanentes" localSheetId="23">'[43]Reservas de Petróleo'!$A$2,'[43]Reservas de Petróleo'!$A$1,'[43]Reservas de Petróleo'!$D$4,'[43]Reservas de Petróleo'!$H$1:$H$65536</definedName>
    <definedName name="remanentes" localSheetId="24">'[43]Reservas de Petróleo'!$A$2,'[43]Reservas de Petróleo'!$A$1,'[43]Reservas de Petróleo'!$D$4,'[43]Reservas de Petróleo'!$H$1:$H$65536</definedName>
    <definedName name="remanentes">#REF!,#REF!,#REF!,#REF!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mb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49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>#REF!</definedName>
    <definedName name="RENDIMIENTO____CARGA">#REF!</definedName>
    <definedName name="REP">#REF!</definedName>
    <definedName name="REP_E_MOT_10" localSheetId="20">#REF!</definedName>
    <definedName name="REP_E_MOT_10">#REF!</definedName>
    <definedName name="REP_E_MOT_100" localSheetId="20">#REF!</definedName>
    <definedName name="REP_E_MOT_100">#REF!</definedName>
    <definedName name="REP_E_MOT_1000" localSheetId="20">#REF!</definedName>
    <definedName name="REP_E_MOT_1000">#REF!</definedName>
    <definedName name="REP_E_MOT_10000">#REF!</definedName>
    <definedName name="REP_E_MOT_15000">#REF!</definedName>
    <definedName name="REP_E_MOT_20000">#REF!</definedName>
    <definedName name="REP_E_MOT_250">#REF!</definedName>
    <definedName name="REP_E_MOT_3000">#REF!</definedName>
    <definedName name="REP_E_MOT_30000">#REF!</definedName>
    <definedName name="REP_E_MOT_500">#REF!</definedName>
    <definedName name="REP_E_MOT_5000">#REF!</definedName>
    <definedName name="REP_E_MOT_7500">#REF!</definedName>
    <definedName name="REP.CONTRATANTE">#REF!</definedName>
    <definedName name="REP.CONTRATISTA">#REF!</definedName>
    <definedName name="REP.PAV">'[142]factores A.N.'!$F$15:$F$69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ello">#REF!</definedName>
    <definedName name="Repisa_Ordinari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5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_OPTIMIZ">#REF!</definedName>
    <definedName name="residente">#REF!</definedName>
    <definedName name="Resistenciaconductor" localSheetId="20">#REF!</definedName>
    <definedName name="Resistenciaconductor">#REF!</definedName>
    <definedName name="Resistividad">#REF!</definedName>
    <definedName name="RESP">#REF!</definedName>
    <definedName name="Responsable">[88]Listas!$A$9:$A$44</definedName>
    <definedName name="RESPONSABLE_CONTRATISTA">#REF!</definedName>
    <definedName name="RESPONSABLE_INTERVENTORIA">#REF!</definedName>
    <definedName name="RESTIT">#REF!</definedName>
    <definedName name="RESU">#REF!</definedName>
    <definedName name="resu8" localSheetId="23">[5]!resu8</definedName>
    <definedName name="resu8" localSheetId="24">[5]!resu8</definedName>
    <definedName name="resu8">#REF!</definedName>
    <definedName name="resufi">#REF!</definedName>
    <definedName name="resufi1">#REF!</definedName>
    <definedName name="resultado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">#N/A</definedName>
    <definedName name="Retenc" localSheetId="20">#REF!</definedName>
    <definedName name="Retenc" localSheetId="23">[54]BASES!$E$31</definedName>
    <definedName name="Retenc" localSheetId="24">[54]BASES!$E$31</definedName>
    <definedName name="Retenc">#REF!</definedName>
    <definedName name="RETENCIONES">#REF!</definedName>
    <definedName name="RETIRO">#REF!</definedName>
    <definedName name="retiroarbol">#REF!</definedName>
    <definedName name="retirocorte">#REF!</definedName>
    <definedName name="RETIROV">#REF!</definedName>
    <definedName name="retr">#N/A</definedName>
    <definedName name="RETRO">#REF!</definedName>
    <definedName name="Retro_excavadora">#REF!</definedName>
    <definedName name="RETROEXCAVADORA_DE_LLANTAS">#REF!</definedName>
    <definedName name="RETT">#REF!</definedName>
    <definedName name="RETTRE" localSheetId="0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5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" hidden="1">#REF!</definedName>
    <definedName name="rewfreg" localSheetId="0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5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#N/A</definedName>
    <definedName name="reyepoi" localSheetId="0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5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20">#REF!</definedName>
    <definedName name="rfref">#REF!</definedName>
    <definedName name="rfrf" localSheetId="0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5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5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#N/A</definedName>
    <definedName name="RID" localSheetId="23">[143]Ingenieria!#REF!</definedName>
    <definedName name="RID" localSheetId="24">[143]Ingenieria!#REF!</definedName>
    <definedName name="RID">#REF!</definedName>
    <definedName name="RIELES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localSheetId="0" hidden="1">FALSE()</definedName>
    <definedName name="RiskMinimizeOnStart" localSheetId="14" hidden="1">FALSE()</definedName>
    <definedName name="RiskMinimizeOnStart" localSheetId="15" hidden="1">FALSE()</definedName>
    <definedName name="RiskMinimizeOnStart" localSheetId="16" hidden="1">FALSE()</definedName>
    <definedName name="RiskMinimizeOnStart" localSheetId="1" hidden="1">FALSE()</definedName>
    <definedName name="RiskMinimizeOnStart" hidden="1">FALSE</definedName>
    <definedName name="RiskMonitorConvergence" localSheetId="0" hidden="1">FALSE()</definedName>
    <definedName name="RiskMonitorConvergence" localSheetId="14" hidden="1">FALSE()</definedName>
    <definedName name="RiskMonitorConvergence" localSheetId="15" hidden="1">FALSE()</definedName>
    <definedName name="RiskMonitorConvergence" localSheetId="16" hidden="1">FALSE()</definedName>
    <definedName name="RiskMonitorConvergence" localSheetId="1" hidden="1">FALSE()</definedName>
    <definedName name="RiskMonitorConvergence" hidden="1">FALSE</definedName>
    <definedName name="RiskMultipleCPUSupportEnabled" localSheetId="0" hidden="1">TRUE()</definedName>
    <definedName name="RiskMultipleCPUSupportEnabled" localSheetId="14" hidden="1">TRUE()</definedName>
    <definedName name="RiskMultipleCPUSupportEnabled" localSheetId="15" hidden="1">TRUE()</definedName>
    <definedName name="RiskMultipleCPUSupportEnabled" localSheetId="16" hidden="1">TRUE()</definedName>
    <definedName name="RiskMultipleCPUSupportEnabled" localSheetId="1" hidden="1">TRUE()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localSheetId="0" hidden="1">FALSE()</definedName>
    <definedName name="RiskPauseOnError" localSheetId="14" hidden="1">FALSE()</definedName>
    <definedName name="RiskPauseOnError" localSheetId="15" hidden="1">FALSE()</definedName>
    <definedName name="RiskPauseOnError" localSheetId="16" hidden="1">FALSE()</definedName>
    <definedName name="RiskPauseOnError" localSheetId="1" hidden="1">FALSE()</definedName>
    <definedName name="RiskPauseOnError" hidden="1">FALSE</definedName>
    <definedName name="RiskRunAfterRecalcMacro" localSheetId="0" hidden="1">FALSE()</definedName>
    <definedName name="RiskRunAfterRecalcMacro" localSheetId="14" hidden="1">FALSE()</definedName>
    <definedName name="RiskRunAfterRecalcMacro" localSheetId="15" hidden="1">FALSE()</definedName>
    <definedName name="RiskRunAfterRecalcMacro" localSheetId="16" hidden="1">FALSE()</definedName>
    <definedName name="RiskRunAfterRecalcMacro" localSheetId="1" hidden="1">FALSE()</definedName>
    <definedName name="RiskRunAfterRecalcMacro" hidden="1">FALSE</definedName>
    <definedName name="RiskRunAfterSimMacro" localSheetId="0" hidden="1">FALSE()</definedName>
    <definedName name="RiskRunAfterSimMacro" localSheetId="14" hidden="1">FALSE()</definedName>
    <definedName name="RiskRunAfterSimMacro" localSheetId="15" hidden="1">FALSE()</definedName>
    <definedName name="RiskRunAfterSimMacro" localSheetId="16" hidden="1">FALSE()</definedName>
    <definedName name="RiskRunAfterSimMacro" localSheetId="1" hidden="1">FALSE()</definedName>
    <definedName name="RiskRunAfterSimMacro" hidden="1">FALSE</definedName>
    <definedName name="RiskRunBeforeRecalcMacro" localSheetId="0" hidden="1">FALSE()</definedName>
    <definedName name="RiskRunBeforeRecalcMacro" localSheetId="14" hidden="1">FALSE()</definedName>
    <definedName name="RiskRunBeforeRecalcMacro" localSheetId="15" hidden="1">FALSE()</definedName>
    <definedName name="RiskRunBeforeRecalcMacro" localSheetId="16" hidden="1">FALSE()</definedName>
    <definedName name="RiskRunBeforeRecalcMacro" localSheetId="1" hidden="1">FALSE()</definedName>
    <definedName name="RiskRunBeforeRecalcMacro" hidden="1">FALSE</definedName>
    <definedName name="RiskRunBeforeSimMacro" localSheetId="0" hidden="1">FALSE()</definedName>
    <definedName name="RiskRunBeforeSimMacro" localSheetId="14" hidden="1">FALSE()</definedName>
    <definedName name="RiskRunBeforeSimMacro" localSheetId="15" hidden="1">FALSE()</definedName>
    <definedName name="RiskRunBeforeSimMacro" localSheetId="16" hidden="1">FALSE()</definedName>
    <definedName name="RiskRunBeforeSimMacro" localSheetId="1" hidden="1">FALSE()</definedName>
    <definedName name="RiskRunBeforeSimMacro" hidden="1">FALSE</definedName>
    <definedName name="RiskSamplingType" hidden="1">2</definedName>
    <definedName name="RiskStandardRecalc" hidden="1">1</definedName>
    <definedName name="RiskUpdateDisplay" localSheetId="0" hidden="1">FALSE()</definedName>
    <definedName name="RiskUpdateDisplay" localSheetId="14" hidden="1">FALSE()</definedName>
    <definedName name="RiskUpdateDisplay" localSheetId="15" hidden="1">FALSE()</definedName>
    <definedName name="RiskUpdateDisplay" localSheetId="16" hidden="1">FALSE()</definedName>
    <definedName name="RiskUpdateDisplay" localSheetId="1" hidden="1">FALSE()</definedName>
    <definedName name="RiskUpdateDisplay" hidden="1">FALSE</definedName>
    <definedName name="RiskUseDifferentSeedForEachSim" localSheetId="0" hidden="1">FALSE()</definedName>
    <definedName name="RiskUseDifferentSeedForEachSim" localSheetId="14" hidden="1">FALSE()</definedName>
    <definedName name="RiskUseDifferentSeedForEachSim" localSheetId="15" hidden="1">FALSE()</definedName>
    <definedName name="RiskUseDifferentSeedForEachSim" localSheetId="16" hidden="1">FALSE()</definedName>
    <definedName name="RiskUseDifferentSeedForEachSim" localSheetId="1" hidden="1">FALSE()</definedName>
    <definedName name="RiskUseDifferentSeedForEachSim" hidden="1">FALSE</definedName>
    <definedName name="RiskUseFixedSeed" localSheetId="0" hidden="1">FALSE()</definedName>
    <definedName name="RiskUseFixedSeed" localSheetId="14" hidden="1">FALSE()</definedName>
    <definedName name="RiskUseFixedSeed" localSheetId="15" hidden="1">FALSE()</definedName>
    <definedName name="RiskUseFixedSeed" localSheetId="16" hidden="1">FALSE()</definedName>
    <definedName name="RiskUseFixedSeed" localSheetId="1" hidden="1">FALSE()</definedName>
    <definedName name="RiskUseFixedSeed" hidden="1">FALSE</definedName>
    <definedName name="RiskUseMultipleCPUs" localSheetId="0" hidden="1">TRUE()</definedName>
    <definedName name="RiskUseMultipleCPUs" localSheetId="14" hidden="1">TRUE()</definedName>
    <definedName name="RiskUseMultipleCPUs" localSheetId="15" hidden="1">TRUE()</definedName>
    <definedName name="RiskUseMultipleCPUs" localSheetId="16" hidden="1">TRUE()</definedName>
    <definedName name="RiskUseMultipleCPUs" localSheetId="1" hidden="1">TRUE()</definedName>
    <definedName name="RiskUseMultipleCPUs" hidden="1">TRUE</definedName>
    <definedName name="RISP" localSheetId="23">'[30]7422CW00'!#REF!</definedName>
    <definedName name="RISP" localSheetId="24">'[30]7422CW00'!#REF!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5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5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5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#N/A</definedName>
    <definedName name="rlo">#N/A</definedName>
    <definedName name="rm">#N/A</definedName>
    <definedName name="rme">#REF!</definedName>
    <definedName name="Rmm">#REF!</definedName>
    <definedName name="RMS">#REF!</definedName>
    <definedName name="Rn">#REF!</definedName>
    <definedName name="rnf" localSheetId="23">[81]Datos!$D$12</definedName>
    <definedName name="rnf" localSheetId="24">[81]Datos!$D$12</definedName>
    <definedName name="rnf">#REF!</definedName>
    <definedName name="rñ">#N/A</definedName>
    <definedName name="Ro">#REF!,#REF!,#REF!</definedName>
    <definedName name="ROCIO">#N/A</definedName>
    <definedName name="rolando">#REF!</definedName>
    <definedName name="Rp">#REF!</definedName>
    <definedName name="RPF">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PR">#REF!</definedName>
    <definedName name="Rq">#REF!</definedName>
    <definedName name="rr" localSheetId="23">'PRESUPUESTO OFICIAL (Entidad)'!ERR</definedName>
    <definedName name="rr" localSheetId="24">'PROPUESTA ECONOMICA(Proponente)'!ERR</definedName>
    <definedName name="rr">#N/A</definedName>
    <definedName name="RRC">#REF!</definedName>
    <definedName name="RRG">#REF!</definedName>
    <definedName name="rrr" localSheetId="0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5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23">'[144]Form5 _Pág_ 1'!#REF!</definedName>
    <definedName name="rrrr" localSheetId="24">'[144]Form5 _Pág_ 1'!#REF!</definedName>
    <definedName name="RRRR">#REF!</definedName>
    <definedName name="rrrrrb" localSheetId="0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5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5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B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5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5" hidden="1">{"TAB1",#N/A,TRUE,"GENERAL";"TAB2",#N/A,TRUE,"GENERAL";"TAB3",#N/A,TRUE,"GENERAL";"TAB4",#N/A,TRUE,"GENERAL";"TAB5",#N/A,TRUE,"GENERAL"}</definedName>
    <definedName name="rt" localSheetId="16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20">#N/A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5" hidden="1">{"TAB1",#N/A,TRUE,"GENERAL";"TAB2",#N/A,TRUE,"GENERAL";"TAB3",#N/A,TRUE,"GENERAL";"TAB4",#N/A,TRUE,"GENERAL";"TAB5",#N/A,TRUE,"GENERAL"}</definedName>
    <definedName name="rte" localSheetId="16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0">#N/A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5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5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5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5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hidden="1">{"via1",#N/A,TRUE,"general";"via2",#N/A,TRUE,"general";"via3",#N/A,TRUE,"general"}</definedName>
    <definedName name="rty">#N/A</definedName>
    <definedName name="RTYHJHERTH">#N/A</definedName>
    <definedName name="rtyhr" localSheetId="0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5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5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5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#REF!</definedName>
    <definedName name="rutu" localSheetId="0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5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S">#REF!</definedName>
    <definedName name="RW">#N/A</definedName>
    <definedName name="rwt" localSheetId="0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0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5" hidden="1">{"via1",#N/A,TRUE,"general";"via2",#N/A,TRUE,"general";"via3",#N/A,TRUE,"general"}</definedName>
    <definedName name="ry" localSheetId="16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0">#N/A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5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#N/A</definedName>
    <definedName name="RYUKIRETYKIRTYU">#N/A</definedName>
    <definedName name="Rz">#REF!</definedName>
    <definedName name="S" localSheetId="20">#REF!</definedName>
    <definedName name="s" localSheetId="23">'PRESUPUESTO OFICIAL (Entidad)'!ERR</definedName>
    <definedName name="s" localSheetId="24">'PROPUESTA ECONOMICA(Proponente)'!ERR</definedName>
    <definedName name="S">#REF!</definedName>
    <definedName name="SA" localSheetId="20">#REF!</definedName>
    <definedName name="SA">#REF!</definedName>
    <definedName name="saa" localSheetId="0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5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hidden="1">{"via1",#N/A,TRUE,"general";"via2",#N/A,TRUE,"general";"via3",#N/A,TRUE,"general"}</definedName>
    <definedName name="SAASD">#REF!</definedName>
    <definedName name="SAD" localSheetId="0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hidden="1">{"via1",#N/A,TRUE,"general";"via2",#N/A,TRUE,"general";"via3",#N/A,TRUE,"general"}</definedName>
    <definedName name="saddsa">#REF!</definedName>
    <definedName name="SADF" localSheetId="0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5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MINIMO">#REF!</definedName>
    <definedName name="Salarios" localSheetId="20">#REF!</definedName>
    <definedName name="salarios" localSheetId="23">'PRESUPUESTO OFICIAL (Entidad)'!ERR</definedName>
    <definedName name="salarios" localSheetId="24">'PROPUESTA ECONOMICA(Proponente)'!ERR</definedName>
    <definedName name="Salarios">#REF!</definedName>
    <definedName name="SalConv" localSheetId="23">'[6]DATOS CONTRATO'!$G$14</definedName>
    <definedName name="SalConv" localSheetId="24">'[6]DATOS CONTRATO'!$G$14</definedName>
    <definedName name="SalConv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L1">#REF!</definedName>
    <definedName name="SALL2">#REF!</definedName>
    <definedName name="SalMinimo" localSheetId="20">#REF!</definedName>
    <definedName name="SalMinimo" localSheetId="23">[54]BASES!$E$41</definedName>
    <definedName name="SalMinimo" localSheetId="24">[54]BASES!$E$41</definedName>
    <definedName name="SalMinimo">#REF!</definedName>
    <definedName name="SALUD">#REF!</definedName>
    <definedName name="sanfernando">#REF!</definedName>
    <definedName name="sanfernando2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ra">#REF!</definedName>
    <definedName name="SARD40">#REF!</definedName>
    <definedName name="SARDINELV">#REF!</definedName>
    <definedName name="sasa">#REF!</definedName>
    <definedName name="SB">#REF!</definedName>
    <definedName name="sbe">#N/A</definedName>
    <definedName name="sbgfbgdr" localSheetId="0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5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hidden="1">{"via1",#N/A,TRUE,"general";"via2",#N/A,TRUE,"general";"via3",#N/A,TRUE,"general"}</definedName>
    <definedName name="sbrbasa">[135]mater!$D$29</definedName>
    <definedName name="SBS">#REF!</definedName>
    <definedName name="SbtPpto">#REF!</definedName>
    <definedName name="SC" localSheetId="20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5" hidden="1">{"TAB1",#N/A,TRUE,"GENERAL";"TAB2",#N/A,TRUE,"GENERAL";"TAB3",#N/A,TRUE,"GENERAL";"TAB4",#N/A,TRUE,"GENERAL";"TAB5",#N/A,TRUE,"GENERAL"}</definedName>
    <definedName name="sd" localSheetId="16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20">#N/A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5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hidden="1">{"via1",#N/A,TRUE,"general";"via2",#N/A,TRUE,"general";"via3",#N/A,TRUE,"general"}</definedName>
    <definedName name="sdasfdfa">#REF!</definedName>
    <definedName name="sdc">#N/A</definedName>
    <definedName name="SDCDSCT" localSheetId="0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fdcvdsf">#REF!</definedName>
    <definedName name="SDDSAFF" localSheetId="20" hidden="1">{#N/A,#N/A,TRUE,"1842CWN0"}</definedName>
    <definedName name="SDDSAFF" localSheetId="23" hidden="1">{#N/A,#N/A,TRUE,"1842CWN0"}</definedName>
    <definedName name="SDDSAFF" localSheetId="24" hidden="1">{#N/A,#N/A,TRUE,"1842CWN0"}</definedName>
    <definedName name="SDDSAFF" hidden="1">{#N/A,#N/A,TRUE,"1842CWN0"}</definedName>
    <definedName name="SDE">#N/A</definedName>
    <definedName name="sdf" localSheetId="20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5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5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0" hidden="1">{#N/A,#N/A,TRUE,"1842CWN0"}</definedName>
    <definedName name="SDFDG" localSheetId="23" hidden="1">{#N/A,#N/A,TRUE,"1842CWN0"}</definedName>
    <definedName name="SDFDG" localSheetId="24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5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#N/A</definedName>
    <definedName name="SDFEO" localSheetId="0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5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5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hidden="1">{"via1",#N/A,TRUE,"general";"via2",#N/A,TRUE,"general";"via3",#N/A,TRUE,"general"}</definedName>
    <definedName name="sdfhjfasdfjasj">#REF!</definedName>
    <definedName name="SDFLJK" localSheetId="0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R">#REF!</definedName>
    <definedName name="sdfsd" localSheetId="20">#REF!</definedName>
    <definedName name="SDFSD">#REF!</definedName>
    <definedName name="sdfsd4" localSheetId="0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5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5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0" hidden="1">{#N/A,#N/A,TRUE,"INGENIERIA";#N/A,#N/A,TRUE,"COMPRAS";#N/A,#N/A,TRUE,"DIRECCION";#N/A,#N/A,TRUE,"RESUMEN"}</definedName>
    <definedName name="sdfsdgg" localSheetId="23" hidden="1">{#N/A,#N/A,TRUE,"INGENIERIA";#N/A,#N/A,TRUE,"COMPRAS";#N/A,#N/A,TRUE,"DIRECCION";#N/A,#N/A,TRUE,"RESUMEN"}</definedName>
    <definedName name="sdfsdgg" localSheetId="24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5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5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5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ivide">#REF!</definedName>
    <definedName name="SDSA">#REF!</definedName>
    <definedName name="sdsdads">#REF!</definedName>
    <definedName name="sdsdfh" localSheetId="0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5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0" hidden="1">{#N/A,#N/A,TRUE,"1842CWN0"}</definedName>
    <definedName name="sdsdfsdff" localSheetId="23" hidden="1">{#N/A,#N/A,TRUE,"1842CWN0"}</definedName>
    <definedName name="sdsdfsdff" localSheetId="24" hidden="1">{#N/A,#N/A,TRUE,"1842CWN0"}</definedName>
    <definedName name="sdsdfsdff" hidden="1">{#N/A,#N/A,TRUE,"1842CWN0"}</definedName>
    <definedName name="SDSFSDFGSDFGDFG">#REF!</definedName>
    <definedName name="SE" localSheetId="20">#REF!</definedName>
    <definedName name="SE">#REF!</definedName>
    <definedName name="Seccionador_de_Maniobras_de_17.5_KV_630_A">#REF!</definedName>
    <definedName name="SECTOR">#REF!</definedName>
    <definedName name="Seguetas">#REF!</definedName>
    <definedName name="segundo">#REF!</definedName>
    <definedName name="SEMANA">#REF!</definedName>
    <definedName name="SEMANA_C3">#REF!</definedName>
    <definedName name="SEN">#REF!</definedName>
    <definedName name="sena" localSheetId="23">[81]Hoja1!$C$14</definedName>
    <definedName name="sena" localSheetId="24">[81]Hoja1!$C$14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ÑAL">#REF!</definedName>
    <definedName name="Señalizacion_con_cinta">#REF!</definedName>
    <definedName name="SEP" localSheetId="20">#REF!</definedName>
    <definedName name="SEP">#REF!</definedName>
    <definedName name="SEPARACIONPLACAS">#REF!</definedName>
    <definedName name="SERO" localSheetId="23">'PRESUPUESTO OFICIAL (Entidad)'!ERR</definedName>
    <definedName name="SERO" localSheetId="24">'PROPUESTA ECONOMICA(Proponente)'!ERR</definedName>
    <definedName name="SERO">#REF!</definedName>
    <definedName name="SERV_OK_CUM_10" localSheetId="20">#REF!</definedName>
    <definedName name="SERV_OK_CUM_10">#REF!</definedName>
    <definedName name="SERV_OK_CUM_100">#REF!</definedName>
    <definedName name="SERV_OK_CUM_1000">#REF!</definedName>
    <definedName name="SERV_OK_CUM_10000">#REF!</definedName>
    <definedName name="SERV_OK_CUM_15000">#REF!</definedName>
    <definedName name="SERV_OK_CUM_20000">#REF!</definedName>
    <definedName name="SERV_OK_CUM_250">#REF!</definedName>
    <definedName name="SERV_OK_CUM_3000">#REF!</definedName>
    <definedName name="SERV_OK_CUM_30000">#REF!</definedName>
    <definedName name="SERV_OK_CUM_500">#REF!</definedName>
    <definedName name="SERV_OK_CUM_5000">#REF!</definedName>
    <definedName name="SERV_OK_CUM_7500">#REF!</definedName>
    <definedName name="Servicio_de_Volqueta">#REF!</definedName>
    <definedName name="SERVTEILE_E_MOT_10">#REF!</definedName>
    <definedName name="SERVTEILE_E_MOT_100">#REF!</definedName>
    <definedName name="SERVTEILE_E_MOT_1000">#REF!</definedName>
    <definedName name="SERVTEILE_E_MOT_10000">#REF!</definedName>
    <definedName name="SERVTEILE_E_MOT_15000">#REF!</definedName>
    <definedName name="SERVTEILE_E_MOT_20000">#REF!</definedName>
    <definedName name="SERVTEILE_E_MOT_250">#REF!</definedName>
    <definedName name="SERVTEILE_E_MOT_3000">#REF!</definedName>
    <definedName name="SERVTEILE_E_MOT_30000">#REF!</definedName>
    <definedName name="SERVTEILE_E_MOT_3001">#REF!</definedName>
    <definedName name="SERVTEILE_E_MOT_500">#REF!</definedName>
    <definedName name="SERVTEILE_E_MOT_5000">#REF!</definedName>
    <definedName name="SERVTEILE_E_MOT_7500">#REF!</definedName>
    <definedName name="setrj" localSheetId="0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5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hidden="1">{"via1",#N/A,TRUE,"general";"via2",#N/A,TRUE,"general";"via3",#N/A,TRUE,"general"}</definedName>
    <definedName name="SEVER">#N/A</definedName>
    <definedName name="SF" localSheetId="20">#REF!</definedName>
    <definedName name="sf" localSheetId="23">[81]Hoja1!$C$12</definedName>
    <definedName name="sf" localSheetId="24">[81]Hoja1!$C$12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5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nlavplt">[135]mater!$I$122</definedName>
    <definedName name="sfsd" localSheetId="0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5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 localSheetId="20">#REF!</definedName>
    <definedName name="SGI_V_INDICES_CIRCUITO_CAUSA">#REF!</definedName>
    <definedName name="Sh">#REF!</definedName>
    <definedName name="SHARED_FORMULA_0">#N/A</definedName>
    <definedName name="SHARED_FORMULA_1">#N/A</definedName>
    <definedName name="SHARED_FORMULA_21">#N/A</definedName>
    <definedName name="SHEE_INT" localSheetId="23">[68]steel!#REF!</definedName>
    <definedName name="SHEE_INT" localSheetId="24">[68]steel!#REF!</definedName>
    <definedName name="SHEE_INT">#REF!</definedName>
    <definedName name="SHEET" localSheetId="23">'[30]7422CW00'!#REF!</definedName>
    <definedName name="SHEET" localSheetId="24">'[30]7422CW00'!#REF!</definedName>
    <definedName name="SHEET">#REF!</definedName>
    <definedName name="SHEET_KP" localSheetId="23">[68]steel!$C$7:$L$47</definedName>
    <definedName name="SHEET_KP" localSheetId="24">[68]steel!$C$7:$L$47</definedName>
    <definedName name="SHEET_KP">#REF!</definedName>
    <definedName name="SHEET_MR" localSheetId="23">[68]steel!$C$7:$J$47</definedName>
    <definedName name="SHEET_MR" localSheetId="24">[68]steel!$C$7:$J$47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3">'PRESUPUESTO OFICIAL (Entidad)'!ERR</definedName>
    <definedName name="SI" localSheetId="24">'PROPUESTA ECONOMICA(Proponente)'!ERR</definedName>
    <definedName name="si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">#REF!</definedName>
    <definedName name="Sika_impermeabilizante_integral">#REF!</definedName>
    <definedName name="Sika_transparente">#REF!</definedName>
    <definedName name="SIKA1">#REF!</definedName>
    <definedName name="Silletería_Tandem.">#REF!</definedName>
    <definedName name="SINGOLO" localSheetId="23">'[30]7422CW00'!#REF!</definedName>
    <definedName name="SINGOLO" localSheetId="24">'[30]7422CW00'!#REF!</definedName>
    <definedName name="SINGOLO">#REF!</definedName>
    <definedName name="Sinnombre">#REF!</definedName>
    <definedName name="SISISIS" localSheetId="23">'PRESUPUESTO OFICIAL (Entidad)'!ERR</definedName>
    <definedName name="SISISIS" localSheetId="24">'PROPUESTA ECONOMICA(Proponente)'!ERR</definedName>
    <definedName name="SISISIS">#REF!</definedName>
    <definedName name="SITIO">#REF!</definedName>
    <definedName name="SJ">#REF!</definedName>
    <definedName name="sk">#N/A</definedName>
    <definedName name="SL" localSheetId="20">#REF!</definedName>
    <definedName name="SL">#REF!</definedName>
    <definedName name="Slicer_Contact_Type">#N/A</definedName>
    <definedName name="SM">#REF!</definedName>
    <definedName name="Smlv" localSheetId="23">'[6]DATOS CONTRATO'!$I$9</definedName>
    <definedName name="Smlv" localSheetId="24">'[6]DATOS CONTRATO'!$I$9</definedName>
    <definedName name="Smlv">#REF!</definedName>
    <definedName name="smlv01" localSheetId="23">[62]CONTRATO!$I$9</definedName>
    <definedName name="smlv01" localSheetId="24">[62]CONTRATO!$I$9</definedName>
    <definedName name="smlv01">#REF!</definedName>
    <definedName name="smlv2001" localSheetId="23">[62]CONTRATO!$H$9</definedName>
    <definedName name="smlv2001" localSheetId="24">[62]CONTRATO!$H$9</definedName>
    <definedName name="smlv2001">#REF!</definedName>
    <definedName name="SMML" localSheetId="23">'[95]ASPECTOS TECNICOS'!$O$12:$P$32</definedName>
    <definedName name="SMML" localSheetId="24">'[95]ASPECTOS TECNICOS'!$O$12:$P$32</definedName>
    <definedName name="SMML">#REF!</definedName>
    <definedName name="SMMLV">#REF!</definedName>
    <definedName name="SN" localSheetId="23">[6]EMPRESA!$G$29</definedName>
    <definedName name="SN" localSheetId="24">[6]EMPRESA!$G$29</definedName>
    <definedName name="sn">#N/A</definedName>
    <definedName name="snw">#N/A</definedName>
    <definedName name="sñ">#N/A</definedName>
    <definedName name="so">#N/A</definedName>
    <definedName name="SOBRE2H">#REF!</definedName>
    <definedName name="sobrecimiento">#REF!</definedName>
    <definedName name="SOCIAL" localSheetId="20">#REF!</definedName>
    <definedName name="SOCIAL">#REF!</definedName>
    <definedName name="SOLAD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60.13_DE_1_8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mig_WA__Kg">[42]Productos!$B$241</definedName>
    <definedName name="Soldadura_P.V.C._liquida_1_4">#REF!</definedName>
    <definedName name="Soldadura_SP___13_1_8">#REF!</definedName>
    <definedName name="solo">#N/A</definedName>
    <definedName name="solver_adj" localSheetId="23" hidden="1">'PRESUPUESTO OFICIAL (Entidad)'!$K$38</definedName>
    <definedName name="solver_adj" localSheetId="24" hidden="1">'PROPUESTA ECONOMICA(Proponente)'!$K$38</definedName>
    <definedName name="solver_adj" hidden="1">#REF!,#REF!,#REF!,#REF!,#REF!,#REF!,#REF!,#REF!,#REF!,#REF!,#REF!,#REF!,#REF!,#REF!,#REF!,#REF!,#REF!,#REF!,#REF!</definedName>
    <definedName name="solver_cvg" localSheetId="23" hidden="1">0.0001</definedName>
    <definedName name="solver_cvg" localSheetId="24" hidden="1">0.0001</definedName>
    <definedName name="solver_drv" localSheetId="23" hidden="1">1</definedName>
    <definedName name="solver_drv" localSheetId="24" hidden="1">1</definedName>
    <definedName name="solver_est" localSheetId="23" hidden="1">1</definedName>
    <definedName name="solver_est" localSheetId="24" hidden="1">1</definedName>
    <definedName name="solver_itr" localSheetId="23" hidden="1">100</definedName>
    <definedName name="solver_itr" localSheetId="24" hidden="1">100</definedName>
    <definedName name="solver_lhs1" localSheetId="23" hidden="1">'PRESUPUESTO OFICIAL (Entidad)'!$K$50</definedName>
    <definedName name="solver_lhs1" localSheetId="24" hidden="1">'PROPUESTA ECONOMICA(Proponente)'!$K$50</definedName>
    <definedName name="solver_lin" localSheetId="23" hidden="1">2</definedName>
    <definedName name="solver_lin" localSheetId="24" hidden="1">2</definedName>
    <definedName name="solver_lin" hidden="1">0</definedName>
    <definedName name="solver_neg" localSheetId="23" hidden="1">2</definedName>
    <definedName name="solver_neg" localSheetId="24" hidden="1">2</definedName>
    <definedName name="solver_num" localSheetId="23" hidden="1">1</definedName>
    <definedName name="solver_num" localSheetId="24" hidden="1">1</definedName>
    <definedName name="solver_num" hidden="1">1</definedName>
    <definedName name="solver_nwt" localSheetId="23" hidden="1">1</definedName>
    <definedName name="solver_nwt" localSheetId="24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localSheetId="23" hidden="1">'PRESUPUESTO OFICIAL (Entidad)'!$K$50</definedName>
    <definedName name="solver_opt" localSheetId="24" hidden="1">'PROPUESTA ECONOMICA(Proponente)'!$K$50</definedName>
    <definedName name="solver_pre" localSheetId="23" hidden="1">0.000001</definedName>
    <definedName name="solver_pre" localSheetId="24" hidden="1">0.000001</definedName>
    <definedName name="solver_rel1" localSheetId="23" hidden="1">2</definedName>
    <definedName name="solver_rel1" localSheetId="24" hidden="1">2</definedName>
    <definedName name="solver_rel1" hidden="1">2</definedName>
    <definedName name="solver_rhs1" localSheetId="23" hidden="1">'PRESUPUESTO OFICIAL (Entidad)'!$K$51</definedName>
    <definedName name="solver_rhs1" localSheetId="24" hidden="1">'PROPUESTA ECONOMICA(Proponente)'!$K$51</definedName>
    <definedName name="solver_rhs1" hidden="1">23</definedName>
    <definedName name="solver_scl" localSheetId="23" hidden="1">2</definedName>
    <definedName name="solver_scl" localSheetId="24" hidden="1">2</definedName>
    <definedName name="solver_sho" localSheetId="23" hidden="1">2</definedName>
    <definedName name="solver_sho" localSheetId="24" hidden="1">2</definedName>
    <definedName name="solver_tim" localSheetId="23" hidden="1">100</definedName>
    <definedName name="solver_tim" localSheetId="24" hidden="1">100</definedName>
    <definedName name="solver_tmp" hidden="1">#REF!,#REF!,#REF!,#REF!,#REF!,#REF!,#REF!,#REF!,#REF!,#REF!,#REF!,#REF!,#REF!,#REF!,#REF!,#REF!,#REF!,#REF!,#REF!</definedName>
    <definedName name="solver_tol" localSheetId="23" hidden="1">0.05</definedName>
    <definedName name="solver_tol" localSheetId="24" hidden="1">0.05</definedName>
    <definedName name="solver_typ" localSheetId="23" hidden="1">3</definedName>
    <definedName name="solver_typ" localSheetId="24" hidden="1">3</definedName>
    <definedName name="solver_typ" hidden="1">3</definedName>
    <definedName name="solver_val" localSheetId="23" hidden="1">63899000000</definedName>
    <definedName name="solver_val" localSheetId="24" hidden="1">63899000000</definedName>
    <definedName name="solver_val" hidden="1">23</definedName>
    <definedName name="SOPCON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SO" hidden="1">#REF!</definedName>
    <definedName name="spread">#REF!</definedName>
    <definedName name="Sprinkler_PENDENT_57_y_68_grados">#REF!</definedName>
    <definedName name="sr">#N/A</definedName>
    <definedName name="srwrwr" localSheetId="0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5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 localSheetId="23">[81]Hoja1!$C$25</definedName>
    <definedName name="ssa" localSheetId="24">[81]Hoja1!$C$25</definedName>
    <definedName name="ssa">#REF!</definedName>
    <definedName name="ssh" localSheetId="23">[81]Hoja1!$C$24</definedName>
    <definedName name="ssh" localSheetId="24">[81]Hoja1!$C$24</definedName>
    <definedName name="ssh">#REF!</definedName>
    <definedName name="SSS" localSheetId="20">#REF!</definedName>
    <definedName name="sss" localSheetId="23">MODULO10.auto_abrir</definedName>
    <definedName name="sss" localSheetId="24">MODULO10.auto_abrir</definedName>
    <definedName name="sss">#REF!</definedName>
    <definedName name="SSSS" localSheetId="23">'PRESUPUESTO OFICIAL (Entidad)'!ERR</definedName>
    <definedName name="SSSS" localSheetId="24">'PROPUESTA ECONOMICA(Proponente)'!ERR</definedName>
    <definedName name="ssss">#N/A</definedName>
    <definedName name="sssss" hidden="1">{"TAB1",#N/A,TRUE,"GENERAL";"TAB2",#N/A,TRUE,"GENERAL";"TAB3",#N/A,TRUE,"GENERAL";"TAB4",#N/A,TRUE,"GENERAL";"TAB5",#N/A,TRUE,"GENERAL"}</definedName>
    <definedName name="sssss7" localSheetId="0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5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SSSSSSSSSSS">#REF!</definedName>
    <definedName name="sssssy" localSheetId="0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5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 localSheetId="23">'[30]7422CW00'!#REF!</definedName>
    <definedName name="ST_BLDG" localSheetId="24">'[30]7422CW00'!#REF!</definedName>
    <definedName name="ST_BLDG">#REF!</definedName>
    <definedName name="ST_CW" localSheetId="23">'[30]7422CW00'!#REF!</definedName>
    <definedName name="ST_CW" localSheetId="24">'[30]7422CW00'!#REF!</definedName>
    <definedName name="ST_CW">#REF!</definedName>
    <definedName name="STALO1" localSheetId="23">'[30]7422CW00'!#REF!</definedName>
    <definedName name="STALO1" localSheetId="24">'[30]7422CW00'!#REF!</definedName>
    <definedName name="STALO1">#REF!</definedName>
    <definedName name="STAMPA">#REF!</definedName>
    <definedName name="STANU" localSheetId="23">'[30]7422CW00'!#REF!</definedName>
    <definedName name="STANU" localSheetId="24">'[30]7422CW00'!#REF!</definedName>
    <definedName name="STANU">#REF!</definedName>
    <definedName name="Star_gold_m3">[42]Productos!$B$242</definedName>
    <definedName name="START">#REF!</definedName>
    <definedName name="START1" localSheetId="23">'[30]7422CW00'!#REF!</definedName>
    <definedName name="START1" localSheetId="24">'[30]7422CW00'!#REF!</definedName>
    <definedName name="START1">#REF!</definedName>
    <definedName name="State">#REF!</definedName>
    <definedName name="STEEL">#REF!</definedName>
    <definedName name="STENU" localSheetId="23">'[30]7422CW00'!#REF!</definedName>
    <definedName name="STENU" localSheetId="24">'[30]7422CW00'!#REF!</definedName>
    <definedName name="STENU">#REF!</definedName>
    <definedName name="Stock" localSheetId="23">'[145]PxQ Cantidades'!#REF!</definedName>
    <definedName name="Stock" localSheetId="24">'[145]PxQ Cantidades'!#REF!</definedName>
    <definedName name="Stock">#REF!</definedName>
    <definedName name="STONU" localSheetId="23">'[30]7422CW00'!#REF!</definedName>
    <definedName name="STONU" localSheetId="24">'[30]7422CW00'!#REF!</definedName>
    <definedName name="STONU">#REF!</definedName>
    <definedName name="STRESS_RELIEVIN">#REF!</definedName>
    <definedName name="Strip_Telefonico_de_30_Pares__Caja_Metalica_de_50x50x20_cm.">#REF!</definedName>
    <definedName name="Structure">#N/A</definedName>
    <definedName name="STSUMM" localSheetId="23">'[30]7422CW00'!#REF!</definedName>
    <definedName name="STSUMM" localSheetId="24">'[30]7422CW00'!#REF!</definedName>
    <definedName name="STSUMM">#REF!</definedName>
    <definedName name="stt" localSheetId="0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5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_Contrato_a_Todo_Costo_Alfombra">#REF!</definedName>
    <definedName name="Sub_Contrato_a_Todo_Costo_Cielo_Raso">#REF!</definedName>
    <definedName name="SUBA" localSheetId="20">#REF!</definedName>
    <definedName name="SUBA">#REF!</definedName>
    <definedName name="SUBANALISIS">#REF!</definedName>
    <definedName name="SUBB">#REF!</definedName>
    <definedName name="SUBBASE">#REF!</definedName>
    <definedName name="SUBCAPITULO">#REF!</definedName>
    <definedName name="Subestacion_Tipo_Pedestal_225_Kva__11400_208_120V_60Hz_D_Y5_N._CTS_523">#REF!</definedName>
    <definedName name="SUBESTACIONES">#REF!</definedName>
    <definedName name="SUBPRODUCTOS">#REF!</definedName>
    <definedName name="SUBR">#REF!</definedName>
    <definedName name="SUBSUELO">#REF!</definedName>
    <definedName name="SUBTIPOACC">#REF!</definedName>
    <definedName name="SUBTO">#REF!</definedName>
    <definedName name="Subtotal">#REF!</definedName>
    <definedName name="SUBTOTAL_PRESTACIONES_SOCIALES">#REF!</definedName>
    <definedName name="SUBTOTALMAT">#REF!</definedName>
    <definedName name="SUELDO">#REF!</definedName>
    <definedName name="SueldosPersonal">#REF!</definedName>
    <definedName name="SUJETADORES_PARA_CABLE_DE_3_8">#REF!</definedName>
    <definedName name="suma" localSheetId="23">[78]Hoja1!$F$60</definedName>
    <definedName name="suma" localSheetId="24">[78]Hoja1!$F$60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 localSheetId="23">[68]steel!#REF!</definedName>
    <definedName name="SUP_ART" localSheetId="24">[68]steel!#REF!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23">[9]Tablas!#REF!</definedName>
    <definedName name="SUP_VPR_GTP" localSheetId="24">[9]Tablas!#REF!</definedName>
    <definedName name="SUP_VPR_GTP">#REF!</definedName>
    <definedName name="SUP_VPR_NA">#REF!</definedName>
    <definedName name="SUPER" localSheetId="23">[84]Tablas!$H$1:$H$65536</definedName>
    <definedName name="SUPER" localSheetId="24">[84]Tablas!$H$1:$H$65536</definedName>
    <definedName name="SUPER">#REF!</definedName>
    <definedName name="SUPERCEL">#REF!</definedName>
    <definedName name="SUPERFICIE">#REF!</definedName>
    <definedName name="SUPERVISOR_IDU">#REF!</definedName>
    <definedName name="SUSTIT">#REF!</definedName>
    <definedName name="sw" localSheetId="23">'PRESUPUESTO OFICIAL (Entidad)'!ERR</definedName>
    <definedName name="sw" localSheetId="24">'PROPUESTA ECONOMICA(Proponente)'!ERR</definedName>
    <definedName name="sw">#REF!</definedName>
    <definedName name="swsw" localSheetId="0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5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[44]Presupuesto_Via_distribuidora!#REF!</definedName>
    <definedName name="Swvu.TAB2." hidden="1">[44]Presupuesto_Via_distribuidora!#REF!</definedName>
    <definedName name="Swvu.TAB3." hidden="1">[44]Presupuesto_Via_distribuidora!#REF!</definedName>
    <definedName name="Swvu.TAB4." hidden="1">[44]Presupuesto_Via_distribuidora!#REF!</definedName>
    <definedName name="Swvu.TAB5." hidden="1">[44]Presupuesto_Via_distribuidora!#REF!</definedName>
    <definedName name="SZX">#REF!</definedName>
    <definedName name="T" localSheetId="20">[64]Hoja1!$G$9</definedName>
    <definedName name="t" localSheetId="23">[25]!absc</definedName>
    <definedName name="t" localSheetId="24">[25]!absc</definedName>
    <definedName name="T">#REF!</definedName>
    <definedName name="t_1" localSheetId="23">Scheduled_Payment+Extra_Payment</definedName>
    <definedName name="t_1" localSheetId="22">Scheduled_Payment+Extra_Payment</definedName>
    <definedName name="t_1" localSheetId="24">Scheduled_Payment+Extra_Payment</definedName>
    <definedName name="t_1">Scheduled_Payment+Extra_Payment</definedName>
    <definedName name="T.1">#REF!</definedName>
    <definedName name="T.1_POZ">[146]TUBERIA!$AB$10:$AB$84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'[142]factores A.N.'!$H$8:$H$33</definedName>
    <definedName name="T1_FC1_9">'[142]factores A.N.'!$J$8:$J$33</definedName>
    <definedName name="T1_FC2.2">[147]FACTORES!$M$8:$M$23</definedName>
    <definedName name="T11SF15">#REF!</definedName>
    <definedName name="T11SF1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'[142]factores A.N.'!$I$8:$I$33</definedName>
    <definedName name="T2_FC1_9">'[142]factores A.N.'!$K$8:$K$33</definedName>
    <definedName name="T2_POZ">#REF!</definedName>
    <definedName name="T2_RAS">#REF!</definedName>
    <definedName name="T21SF15">#REF!</definedName>
    <definedName name="T21SF19">#REF!</definedName>
    <definedName name="t5t5" localSheetId="0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5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">#REF!</definedName>
    <definedName name="TAB_FECHA" localSheetId="23">[84]Tablas!$B$1:$B$65536</definedName>
    <definedName name="TAB_FECHA" localSheetId="24">[84]Tablas!$B$1:$B$65536</definedName>
    <definedName name="TAB_FECHA">#REF!</definedName>
    <definedName name="TABLA" localSheetId="20">'[32]CRA.MODI'!#REF!</definedName>
    <definedName name="TABLA">#REF!</definedName>
    <definedName name="TABLA_3m_x_0_3m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_CMI">#REF!</definedName>
    <definedName name="TABLA_DE_CONTENIDO__A1">#N/A</definedName>
    <definedName name="TABLA_RN">#REF!</definedName>
    <definedName name="tabla1" localSheetId="23">[148]Hoja3!$B$4:$F$28</definedName>
    <definedName name="tabla1" localSheetId="24">[148]Hoja3!$B$4:$F$28</definedName>
    <definedName name="tabla1">#REF!</definedName>
    <definedName name="TABLA1.2.2">#REF!</definedName>
    <definedName name="tabla2" localSheetId="20">#REF!</definedName>
    <definedName name="tabla2">#REF!</definedName>
    <definedName name="TABLAB">#REF!</definedName>
    <definedName name="TABLAMATERIALES">#REF!</definedName>
    <definedName name="TABLEKP" localSheetId="23">'[30]7422CW00'!#REF!</definedName>
    <definedName name="TABLEKP" localSheetId="24">'[30]7422CW00'!#REF!</definedName>
    <definedName name="TABLEKP">#REF!</definedName>
    <definedName name="TABLEPRI">#REF!</definedName>
    <definedName name="TABLERO">#REF!</definedName>
    <definedName name="tablero_100x60">#REF!</definedName>
    <definedName name="tablero_60x60">#REF!</definedName>
    <definedName name="tablero_70x60">#REF!</definedName>
    <definedName name="tablero_80x60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cuarto_rayos_X__TRX_según_diagrama">#REF!</definedName>
    <definedName name="Tablero_de_24_circutos_trsifasico">#REF!</definedName>
    <definedName name="TABLERO_DE_DESVIO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trifásico_12_circuitos">#REF!</definedName>
    <definedName name="Tablex_Pizano_9mm_Cerramiento">#REF!</definedName>
    <definedName name="TABLON">#REF!</definedName>
    <definedName name="tablonx" localSheetId="20">[149]BD!#REF!</definedName>
    <definedName name="tablonx">#REF!</definedName>
    <definedName name="TACO">#REF!</definedName>
    <definedName name="Taco_Termo_magnético_Unipolar_HQP_30A">#REF!</definedName>
    <definedName name="Tambores">#REF!</definedName>
    <definedName name="TANQUE">#REF!</definedName>
    <definedName name="Tanques" localSheetId="23">#REF!</definedName>
    <definedName name="Tanques" localSheetId="24">#REF!</definedName>
    <definedName name="TANQUES">#N/A</definedName>
    <definedName name="Tanques_Hidro_Acumuladores">#REF!</definedName>
    <definedName name="TANQUES4.1">#REF!</definedName>
    <definedName name="TAPA">#REF!</definedName>
    <definedName name="Tapa_Registro_R20x20">#REF!</definedName>
    <definedName name="Tapaporos_nogal">#REF!</definedName>
    <definedName name="TAPHEX">#REF!</definedName>
    <definedName name="TAREAS_INICIALES">#REF!</definedName>
    <definedName name="TARIFA">#REF!</definedName>
    <definedName name="Tarifa_km3">#REF!</definedName>
    <definedName name="TarifaMT">[61]TarifaMT!$A$5:$U$36</definedName>
    <definedName name="TarifaPension" localSheetId="23">[62]EMPRESA!$F$24</definedName>
    <definedName name="TarifaPension" localSheetId="24">[62]EMPRESA!$F$24</definedName>
    <definedName name="TarifaPension">#REF!</definedName>
    <definedName name="TARIFAS" localSheetId="23">[150]TARIFAS!$A$1:$F$52</definedName>
    <definedName name="TARIFAS" localSheetId="24">[150]TARIFAS!$A$1:$F$52</definedName>
    <definedName name="TARIFAS">#REF!</definedName>
    <definedName name="TARIFAS_SUBSIDIOS">#REF!</definedName>
    <definedName name="TARIFAS1">#REF!</definedName>
    <definedName name="TarifaSalud" localSheetId="23">[62]EMPRESA!$F$26</definedName>
    <definedName name="TarifaSalud" localSheetId="24">[62]EMPRESA!$F$26</definedName>
    <definedName name="TarifaSalud">#REF!</definedName>
    <definedName name="tasa">#REF!</definedName>
    <definedName name="TASA_DE_CAMBIO">#REF!</definedName>
    <definedName name="Tasa1" localSheetId="23">'[151]Bases 2A'!$C$20</definedName>
    <definedName name="Tasa1" localSheetId="24">'[151]Bases 2A'!$C$20</definedName>
    <definedName name="Tasa1">#REF!</definedName>
    <definedName name="TasaCCP">#REF!</definedName>
    <definedName name="Tax">#REF!</definedName>
    <definedName name="TB" localSheetId="20">#REF!</definedName>
    <definedName name="TB">#REF!</definedName>
    <definedName name="TB_EVENTOS_OTS_ANUAL">#REF!</definedName>
    <definedName name="tblfrmlt">[135]mater!$D$31</definedName>
    <definedName name="tbpvc4">[135]mater!$D$89</definedName>
    <definedName name="TC" localSheetId="20">#REF!</definedName>
    <definedName name="TC">#REF!</definedName>
    <definedName name="TCD" localSheetId="20">#REF!</definedName>
    <definedName name="TCD">#REF!</definedName>
    <definedName name="Td">#REF!</definedName>
    <definedName name="tdy" localSheetId="0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5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#N/A</definedName>
    <definedName name="Tecnico" localSheetId="20">'[61]PERSONAL Y OTROS'!$P$34</definedName>
    <definedName name="Tecnico">#REF!</definedName>
    <definedName name="Teen">#REF!</definedName>
    <definedName name="TEERED1210">#REF!</definedName>
    <definedName name="TEERED126">#REF!</definedName>
    <definedName name="TEILE_E_MOT_10" localSheetId="20">#REF!</definedName>
    <definedName name="TEILE_E_MOT_10">#REF!</definedName>
    <definedName name="TEILE_E_MOT_100">#REF!</definedName>
    <definedName name="TEILE_E_MOT_1000">#REF!</definedName>
    <definedName name="TEILE_E_MOT_10000">#REF!</definedName>
    <definedName name="TEILE_E_MOT_15000">#REF!</definedName>
    <definedName name="TEILE_E_MOT_20000">#REF!</definedName>
    <definedName name="TEILE_E_MOT_250">#REF!</definedName>
    <definedName name="TEILE_E_MOT_3000">#REF!</definedName>
    <definedName name="TEILE_E_MOT_30000">#REF!</definedName>
    <definedName name="TEILE_E_MOT_500">#REF!</definedName>
    <definedName name="TEILE_E_MOT_5000">#REF!</definedName>
    <definedName name="TEILE_E_MOT_7500">#REF!</definedName>
    <definedName name="Teja_eternit_No_6">#REF!</definedName>
    <definedName name="Teja_metalica_arquitectonica_trapez__0_73_3_66">#REF!</definedName>
    <definedName name="telefono" localSheetId="23">[62]EMPRESA!$F$16</definedName>
    <definedName name="telefono" localSheetId="24">[62]EMPRESA!$F$16</definedName>
    <definedName name="telefono">#REF!</definedName>
    <definedName name="TELERA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3">'PRESUPUESTO OFICIAL (Entidad)'!ERR</definedName>
    <definedName name="TER" localSheetId="24">'PROPUESTA ECONOMICA(Proponente)'!ERR</definedName>
    <definedName name="TER">#N/A</definedName>
    <definedName name="TERM" localSheetId="23">'PRESUPUESTO OFICIAL (Entidad)'!ERR</definedName>
    <definedName name="TERM" localSheetId="24">'PROPUESTA ECONOMICA(Proponente)'!ERR</definedName>
    <definedName name="TERM">#N/A</definedName>
    <definedName name="TERMINADORA">#REF!</definedName>
    <definedName name="TÉRMINOS" localSheetId="23">'PRESUPUESTO OFICIAL (Entidad)'!ERR</definedName>
    <definedName name="TÉRMINOS" localSheetId="24">'PROPUESTA ECONOMICA(Proponente)'!ERR</definedName>
    <definedName name="TÉRMINOS">#N/A</definedName>
    <definedName name="TERR" localSheetId="23">[40]PRESUPUESTO!$I$7</definedName>
    <definedName name="TERR" localSheetId="24">[40]PRESUPUESTO!$I$7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5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5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>#REF!</definedName>
    <definedName name="tggg">#REF!</definedName>
    <definedName name="TH" localSheetId="23">#REF!</definedName>
    <definedName name="TH" localSheetId="24">#REF!</definedName>
    <definedName name="th">#N/A</definedName>
    <definedName name="thdh" localSheetId="0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5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 localSheetId="20">#REF!</definedName>
    <definedName name="Thinner">#REF!</definedName>
    <definedName name="THP">#REF!</definedName>
    <definedName name="thtj" localSheetId="0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5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IN">#REF!</definedName>
    <definedName name="TIEMPO" localSheetId="20">#REF!</definedName>
    <definedName name="TIEMPO" localSheetId="23">[55]BASES!$E$27</definedName>
    <definedName name="TIEMPO" localSheetId="24">[55]BASES!$E$27</definedName>
    <definedName name="TIEMPO">#REF!</definedName>
    <definedName name="tigre">#REF!</definedName>
    <definedName name="Tintilla_para_madera">#REF!</definedName>
    <definedName name="TIPO" localSheetId="23">#REF!</definedName>
    <definedName name="TIPO" localSheetId="24">#REF!</definedName>
    <definedName name="TIPO">#N/A</definedName>
    <definedName name="TIPO_GRUPO">#REF!</definedName>
    <definedName name="Tipo_Via">#REF!</definedName>
    <definedName name="TipoCosteo" localSheetId="20">'[61]PERSONAL Y OTROS'!$D$8</definedName>
    <definedName name="TipoCosteo">#REF!</definedName>
    <definedName name="TipoCosteoNivelRiesgo" localSheetId="20">'[61]INFORMACION DEL FP'!$L$32:$M$36</definedName>
    <definedName name="TipoCosteoNivelRiesgo">#REF!</definedName>
    <definedName name="TipoGC" localSheetId="23">[130]Tablas!$U$6:$U$15</definedName>
    <definedName name="TipoGC" localSheetId="24">[130]Tablas!$U$6:$U$15</definedName>
    <definedName name="TipoGC">#REF!</definedName>
    <definedName name="TipoGestión">#REF!</definedName>
    <definedName name="TipoImpacto">#REF!</definedName>
    <definedName name="tipom">#REF!</definedName>
    <definedName name="tipomaterial">#REF!</definedName>
    <definedName name="TipoNeces" localSheetId="23">[130]Tablas!$Q$6:$Q$8</definedName>
    <definedName name="TipoNeces" localSheetId="24">[130]Tablas!$Q$6:$Q$8</definedName>
    <definedName name="TipoNeces">#REF!</definedName>
    <definedName name="TipoPro">#REF!</definedName>
    <definedName name="Tipoproceso">#REF!</definedName>
    <definedName name="TiposCampamentos" localSheetId="20">'[61]PERSONAL Y OTROS'!$A$272:$A$285</definedName>
    <definedName name="TiposCampamentos">#REF!</definedName>
    <definedName name="TiposEnsayos" localSheetId="20">'[61]PERSONAL Y OTROS'!$A$232:$A$250</definedName>
    <definedName name="TiposEnsayos">#REF!</definedName>
    <definedName name="TiposEquipos" localSheetId="20">'[61]PERSONAL Y OTROS'!$A$219:$A$229</definedName>
    <definedName name="TiposEquipos">#REF!</definedName>
    <definedName name="TiposOficina">#REF!</definedName>
    <definedName name="TiposPersonalProfesional" localSheetId="20">'[61]PERSONAL Y OTROS'!$A$154:$A$183</definedName>
    <definedName name="TiposPersonalProfesional">#REF!</definedName>
    <definedName name="TiposPersonalTecnico" localSheetId="20">'[61]PERSONAL Y OTROS'!$A$186:$A$198</definedName>
    <definedName name="TiposPersonalTecnico">#REF!</definedName>
    <definedName name="tipov">#N/A</definedName>
    <definedName name="TIR">#REF!</definedName>
    <definedName name="Tiras_Alistado_3_x_3_x_3">#REF!</definedName>
    <definedName name="TIT">#REF!</definedName>
    <definedName name="titi">#N/A</definedName>
    <definedName name="TITLE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ITULOANALISISUNITARIOS">#REF!</definedName>
    <definedName name="TITULOPRESUPUESTO">#REF!</definedName>
    <definedName name="_xlnm.Print_Titles">#N/A</definedName>
    <definedName name="Títulos_a_imprimir_IM">#REF!</definedName>
    <definedName name="tj">#N/A</definedName>
    <definedName name="TJK">#N/A</definedName>
    <definedName name="tk" localSheetId="23">'[6]DATOS CONTRATO'!$E$18</definedName>
    <definedName name="tk" localSheetId="24">'[6]DATOS CONTRATO'!$E$18</definedName>
    <definedName name="tk">#REF!</definedName>
    <definedName name="TK_1" localSheetId="20" hidden="1">#REF!</definedName>
    <definedName name="TK_1" localSheetId="23" hidden="1">[29]INST!#REF!</definedName>
    <definedName name="TK_1" localSheetId="24" hidden="1">[29]INST!#REF!</definedName>
    <definedName name="TK_1" hidden="1">#REF!</definedName>
    <definedName name="TKSLCI07" localSheetId="23">[6]EMPRESA!$F$22</definedName>
    <definedName name="TKSLCI07" localSheetId="24">[6]EMPRESA!$F$22</definedName>
    <definedName name="TKSLCI07">#REF!</definedName>
    <definedName name="TL" localSheetId="20">#REF!</definedName>
    <definedName name="TL">#REF!</definedName>
    <definedName name="tld" localSheetId="23">[81]Datos!$D$14</definedName>
    <definedName name="tld" localSheetId="24">[81]Datos!$D$14</definedName>
    <definedName name="tld">#REF!</definedName>
    <definedName name="Tll">#REF!</definedName>
    <definedName name="Tm">#REF!</definedName>
    <definedName name="tn">#N/A</definedName>
    <definedName name="Tñ">#REF!</definedName>
    <definedName name="To" localSheetId="20">#REF!</definedName>
    <definedName name="To">#REF!</definedName>
    <definedName name="TODOANA">#REF!</definedName>
    <definedName name="TODOINSU">#REF!</definedName>
    <definedName name="TODOITEM">#REF!</definedName>
    <definedName name="Toma_telefónica">#REF!</definedName>
    <definedName name="Toma_Trifásica">#REF!</definedName>
    <definedName name="TOMA_Y_ROTURA_DE_CILINDROS_EN_LABORATORIO">#REF!</definedName>
    <definedName name="Tomacorriente_Doble">#REF!</definedName>
    <definedName name="TOP">[4]PRECIOS!$J$63</definedName>
    <definedName name="TOPGENER">#REF!</definedName>
    <definedName name="TOPGENER1">#REF!</definedName>
    <definedName name="TOPMENU">#REF!</definedName>
    <definedName name="TOPO">#REF!</definedName>
    <definedName name="TOPOGRAFO">#REF!</definedName>
    <definedName name="TORNILLO_PARA_ESTRUCTURAS_7_X_7_16">#REF!</definedName>
    <definedName name="TORNILLO_PARA_LAMINAS_6_X_1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5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5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0">#REF!</definedName>
    <definedName name="Total">#REF!</definedName>
    <definedName name="TOTAL__US">#REF!</definedName>
    <definedName name="Total_Interest">#REF!</definedName>
    <definedName name="Total_Kilometro_típico_aereo_11.4_kV" localSheetId="20">#REF!</definedName>
    <definedName name="Total_Kilometro_típico_aereo_11.4_kV">#REF!</definedName>
    <definedName name="Total_Kilometro_típico_aereo_34.5_kV" localSheetId="20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23">Scheduled_Payment+Extra_Payment</definedName>
    <definedName name="Total_Payment" localSheetId="22">Scheduled_Payment+Extra_Payment</definedName>
    <definedName name="Total_Payment" localSheetId="24">Scheduled_Payment+Extra_Payment</definedName>
    <definedName name="Total_Payment">Scheduled_Payment+Extra_Payment</definedName>
    <definedName name="Total_Payment1" localSheetId="23">Scheduled_Payment+Extra_Payment</definedName>
    <definedName name="Total_Payment1" localSheetId="22">Scheduled_Payment+Extra_Payment</definedName>
    <definedName name="Total_Payment1" localSheetId="24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alidad" localSheetId="20">'[61]PERSONAL Y OTROS'!$O$54:$O$62</definedName>
    <definedName name="TotalCalidad">#REF!</definedName>
    <definedName name="TotalCam" localSheetId="20">'[61]PERSONAL Y OTROS'!$O$125:$O$135</definedName>
    <definedName name="TotalCam">#REF!</definedName>
    <definedName name="TotalCesantias" localSheetId="23">'[62]NOMINA 1'!$N$38</definedName>
    <definedName name="TotalCesantias" localSheetId="24">'[62]NOMINA 1'!$N$38</definedName>
    <definedName name="TotalCesantias">#REF!</definedName>
    <definedName name="TotalContratoConIva" localSheetId="20">'[61]COSTEO TOTAL OBRA'!$D$37</definedName>
    <definedName name="TotalContratoConIva">#REF!</definedName>
    <definedName name="TotalContratoSinIVA" localSheetId="20">'[61]COSTEO TOTAL OBRA'!$D$33</definedName>
    <definedName name="TotalContratoSinIVA">#REF!</definedName>
    <definedName name="TotalEns" localSheetId="20">'[61]PERSONAL Y OTROS'!$O$102:$O$121</definedName>
    <definedName name="TotalEns">#REF!</definedName>
    <definedName name="TotalEqu" localSheetId="20">'[61]PERSONAL Y OTROS'!$O$78:$O$84</definedName>
    <definedName name="TotalEqu">#REF!</definedName>
    <definedName name="totales">#REF!</definedName>
    <definedName name="TOTALHH">#REF!</definedName>
    <definedName name="TOTALHH1">#REF!</definedName>
    <definedName name="TotalImpuestosObra" localSheetId="20">'[61]IMPUESTOS Y VR TOTAL'!$F$10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NoFacturable" localSheetId="20">'[61]PERSONAL Y OTROS'!$O$47:$O$51</definedName>
    <definedName name="TotalNoFacturable">#REF!</definedName>
    <definedName name="TotalOfi" localSheetId="20">'[61]PERSONAL Y OTROS'!$O$65:$O$75</definedName>
    <definedName name="TotalOfi">#REF!</definedName>
    <definedName name="TotalPaginaPersonal" localSheetId="20">'[61]PERSONAL Y OTROS'!$O$10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 localSheetId="20">'[61]PERSONAL Y OTROS'!$O$14:$O$32</definedName>
    <definedName name="TotalPro">#REF!</definedName>
    <definedName name="TotalTec" localSheetId="20">'[61]PERSONAL Y OTROS'!$O$35:$O$44</definedName>
    <definedName name="TotalTec">#REF!</definedName>
    <definedName name="TotalTram" localSheetId="20">'[61]PERSONAL Y OTROS'!$O$88:$O$90</definedName>
    <definedName name="TotalTram">#REF!</definedName>
    <definedName name="TotalVacaciones" localSheetId="23">'[62]NOMINA 1'!$N$37</definedName>
    <definedName name="TotalVacaciones" localSheetId="24">'[62]NOMINA 1'!$N$37</definedName>
    <definedName name="TotalVacaciones">#REF!</definedName>
    <definedName name="TotalVia" localSheetId="20">'[61]PERSONAL Y OTROS'!$O$94:$O$98</definedName>
    <definedName name="TotalVia">#REF!</definedName>
    <definedName name="TotAuxAlim" localSheetId="23">'[6]NOMINA-1'!$E$37</definedName>
    <definedName name="TotAuxAlim" localSheetId="24">'[6]NOMINA-1'!$E$37</definedName>
    <definedName name="TotAuxAlim">#REF!</definedName>
    <definedName name="TotAuxAlimentacion" localSheetId="23">'[62]NOMINA 1'!$E$38</definedName>
    <definedName name="TotAuxAlimentacion" localSheetId="24">'[62]NOMINA 1'!$E$38</definedName>
    <definedName name="TotAuxAlimentacion">#REF!</definedName>
    <definedName name="TotAuxCom" localSheetId="23">'[6]NOMINA-1'!$E$39</definedName>
    <definedName name="TotAuxCom" localSheetId="24">'[6]NOMINA-1'!$E$39</definedName>
    <definedName name="TotAuxCom">#REF!</definedName>
    <definedName name="TotAuxComi" localSheetId="23">'[62]NOMINA 1'!$E$40</definedName>
    <definedName name="TotAuxComi" localSheetId="24">'[62]NOMINA 1'!$E$40</definedName>
    <definedName name="TotAuxComi">#REF!</definedName>
    <definedName name="TotAuxDotacion" localSheetId="23">'[62]NOMINA 1'!$E$41</definedName>
    <definedName name="TotAuxDotacion" localSheetId="24">'[62]NOMINA 1'!$E$41</definedName>
    <definedName name="TotAuxDotacion">#REF!</definedName>
    <definedName name="TotAuxHab" localSheetId="23">'[62]NOMINA 1'!$E$37</definedName>
    <definedName name="TotAuxHab" localSheetId="24">'[62]NOMINA 1'!$E$37</definedName>
    <definedName name="TotAuxHab">#REF!</definedName>
    <definedName name="TotAuxTransporte" localSheetId="23">'[62]NOMINA 1'!$E$39</definedName>
    <definedName name="TotAuxTransporte" localSheetId="24">'[62]NOMINA 1'!$E$39</definedName>
    <definedName name="TotAuxTransporte">#REF!</definedName>
    <definedName name="TotBasico" localSheetId="23">'[62]NOMINA 1'!$E$35</definedName>
    <definedName name="TotBasico" localSheetId="24">'[62]NOMINA 1'!$E$35</definedName>
    <definedName name="TotBasico">#REF!</definedName>
    <definedName name="TotCom" localSheetId="23">'[6]NOMINA-1'!$E$41</definedName>
    <definedName name="TotCom" localSheetId="24">'[6]NOMINA-1'!$E$41</definedName>
    <definedName name="TotCom">#REF!</definedName>
    <definedName name="TotComision" localSheetId="23">'[62]NOMINA 1'!$E$42</definedName>
    <definedName name="TotComision" localSheetId="24">'[62]NOMINA 1'!$E$42</definedName>
    <definedName name="TotComision">#REF!</definedName>
    <definedName name="totdir31">#REF!</definedName>
    <definedName name="TotExtras" localSheetId="23">'[62]NOMINA 1'!$E$36</definedName>
    <definedName name="TotExtras" localSheetId="24">'[62]NOMINA 1'!$E$36</definedName>
    <definedName name="TotExtras">#REF!</definedName>
    <definedName name="TotIntercesantias" localSheetId="23">'[62]NOMINA 1'!$N$39</definedName>
    <definedName name="TotIntercesantias" localSheetId="24">'[62]NOMINA 1'!$N$39</definedName>
    <definedName name="TotIntercesantias">#REF!</definedName>
    <definedName name="TOTMTPAV">#REF!</definedName>
    <definedName name="TotPrimaServicios" localSheetId="23">'[62]NOMINA 1'!$N$36</definedName>
    <definedName name="TotPrimaServicios" localSheetId="24">'[62]NOMINA 1'!$N$36</definedName>
    <definedName name="TotPrimaServicios">#REF!</definedName>
    <definedName name="TotPrimaServicos" localSheetId="23">'[62]NOMINA 1'!$N$36</definedName>
    <definedName name="TotPrimaServicos" localSheetId="24">'[62]NOMINA 1'!$N$36</definedName>
    <definedName name="TotPrimaServicos">#REF!</definedName>
    <definedName name="TotPrimaVacaciones" localSheetId="23">'[62]NOMINA 1'!$N$41</definedName>
    <definedName name="TotPrimaVacaciones" localSheetId="24">'[62]NOMINA 1'!$N$41</definedName>
    <definedName name="TotPrimaVacaciones">#REF!</definedName>
    <definedName name="TotPrimConv" localSheetId="23">'[6]NOMINA-1'!$N$39</definedName>
    <definedName name="TotPrimConv" localSheetId="24">'[6]NOMINA-1'!$N$39</definedName>
    <definedName name="TotPrimConv">#REF!</definedName>
    <definedName name="TotPrimConvencional" localSheetId="23">'[62]NOMINA 1'!$N$40</definedName>
    <definedName name="TotPrimConvencional" localSheetId="24">'[62]NOMINA 1'!$N$40</definedName>
    <definedName name="TotPrimConvencional">#REF!</definedName>
    <definedName name="TotPrimVac" localSheetId="23">'[6]NOMINA-1'!$N$40</definedName>
    <definedName name="TotPrimVac" localSheetId="24">'[6]NOMINA-1'!$N$40</definedName>
    <definedName name="TotPrimVac">#REF!</definedName>
    <definedName name="totroca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23">'[6]NOMINA-1'!$N$36</definedName>
    <definedName name="TotVac" localSheetId="24">'[6]NOMINA-1'!$N$36</definedName>
    <definedName name="TotVac">#REF!</definedName>
    <definedName name="Toxement_1_A_Impermeabilizante_Integral">#REF!</definedName>
    <definedName name="Tp">#REF!</definedName>
    <definedName name="TPTEYACO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5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 localSheetId="20">#REF!</definedName>
    <definedName name="TRAB">#REF!</definedName>
    <definedName name="TRABAJO">#REF!</definedName>
    <definedName name="Trafico_liviano_espesor_6_cm._Ref._R25CE_Fibrit">#REF!</definedName>
    <definedName name="TrainSpec">#REF!</definedName>
    <definedName name="Tramite" localSheetId="20">'[61]PERSONAL Y OTROS'!$P$87</definedName>
    <definedName name="Tramite">#REF!</definedName>
    <definedName name="TRAMO">#REF!</definedName>
    <definedName name="TRANS" localSheetId="20">#REF!</definedName>
    <definedName name="TRANS">#REF!</definedName>
    <definedName name="Transmisores">#REF!</definedName>
    <definedName name="TRANSPACOPIO">#REF!</definedName>
    <definedName name="TRANSPIT">#REF!</definedName>
    <definedName name="TRANSPORI" localSheetId="2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20">#REF!</definedName>
    <definedName name="Transporte" localSheetId="23">'[6]DATOS CONTRATO'!$E$16</definedName>
    <definedName name="Transporte" localSheetId="24">'[6]DATOS CONTRATO'!$E$16</definedName>
    <definedName name="transporte">#REF!</definedName>
    <definedName name="Transporte_Andamio">#REF!</definedName>
    <definedName name="TRANSPORTE_DE_CARGA_EN_ZONA_URBANA._INCLUYE_CARGUE_Y_DECARGUE">#REF!</definedName>
    <definedName name="TRANSPORTE_DE_CARGA_POR_AGUA__RIO_SINU">#REF!</definedName>
    <definedName name="TRANSPORTE_DE_MATERIALES_EN_VEHICULO_EJE_TANDEN_DE_ESTACA">#REF!</definedName>
    <definedName name="TRANSPORTE_MIXTO">'[129]APUS ELEC'!#REF!</definedName>
    <definedName name="Traperos">#REF!</definedName>
    <definedName name="Trapo__Kg">[42]Productos!$B$246</definedName>
    <definedName name="TRAT" localSheetId="23">[152]desmonte!$E$48</definedName>
    <definedName name="TRAT" localSheetId="24">[152]desmonte!$E$48</definedName>
    <definedName name="TRAT">[17]desmonte!$E$48</definedName>
    <definedName name="TREM">#REF!</definedName>
    <definedName name="Trenes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5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5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Andes_Pizano_14_mm">#REF!</definedName>
    <definedName name="TRITURADO">#REF!</definedName>
    <definedName name="trjfgjh" localSheetId="0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5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23">[153]Tablas!$B$2</definedName>
    <definedName name="TRM" localSheetId="24">[153]Tablas!$B$2</definedName>
    <definedName name="trm">#REF!</definedName>
    <definedName name="tru" localSheetId="0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5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5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#N/A</definedName>
    <definedName name="TTA" localSheetId="20">#REF!</definedName>
    <definedName name="TTA">#REF!</definedName>
    <definedName name="TTB" localSheetId="20">#REF!</definedName>
    <definedName name="TTB">#REF!</definedName>
    <definedName name="TTC" localSheetId="20">#REF!</definedName>
    <definedName name="TTC">#REF!</definedName>
    <definedName name="TtCD">#REF!</definedName>
    <definedName name="TTE" localSheetId="20">#REF!</definedName>
    <definedName name="TTE">#REF!</definedName>
    <definedName name="TTL" localSheetId="20">#REF!</definedName>
    <definedName name="TTL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5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0">#REF!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5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5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 localSheetId="0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5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localSheetId="20">#REF!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hidden="1">{"via1",#N/A,TRUE,"general";"via2",#N/A,TRUE,"general";"via3",#N/A,TRUE,"general"}</definedName>
    <definedName name="TUB" localSheetId="20">#REF!</definedName>
    <definedName name="TUB">#REF!</definedName>
    <definedName name="tuberia" localSheetId="20">#REF!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Conduit_1_2" localSheetId="20">#REF!</definedName>
    <definedName name="Tuberia_Conduit_1_2">#REF!</definedName>
    <definedName name="Tuberia_Conduit_1_EMT">#REF!</definedName>
    <definedName name="Tuberia_de_3_4">#REF!</definedName>
    <definedName name="Tuberia_H_G_3">#REF!</definedName>
    <definedName name="tuberia_imc1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hidden="1">#REF!</definedName>
    <definedName name="tuberia3">#REF!</definedName>
    <definedName name="tuberia36">#REF!</definedName>
    <definedName name="TUBERIAS">#N/A</definedName>
    <definedName name="TUBERIASPVC">#REF!</definedName>
    <definedName name="TUBO">#REF!</definedName>
    <definedName name="Tubo_cobre_tipo_L_1_2">#REF!</definedName>
    <definedName name="Tubo_conduit_pvc_1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6">#REF!</definedName>
    <definedName name="TUBO8">#REF!</definedName>
    <definedName name="Tuibo_cobre_tipo_L_1_2">#REF!</definedName>
    <definedName name="TUKYRLTU.IR">#N/A</definedName>
    <definedName name="TUPI">#N/A</definedName>
    <definedName name="tur" localSheetId="0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5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localSheetId="0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23">'[126]CCP,LEYES, Y DEC.'!#REF!</definedName>
    <definedName name="tvmenor90min" localSheetId="24">'[126]CCP,LEYES, Y DEC.'!#REF!</definedName>
    <definedName name="tvmenor90min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5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0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5" hidden="1">{"via1",#N/A,TRUE,"general";"via2",#N/A,TRUE,"general";"via3",#N/A,TRUE,"general"}</definedName>
    <definedName name="ty" localSheetId="16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localSheetId="20">#REF!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5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#N/A</definedName>
    <definedName name="TYUIYI" localSheetId="0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5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 localSheetId="20">[64]Hoja1!$G$3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5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ON">#REF!</definedName>
    <definedName name="Ubicación" localSheetId="20">#REF!</definedName>
    <definedName name="Ubicación">#REF!</definedName>
    <definedName name="Uc">#REF!</definedName>
    <definedName name="Ud">#REF!</definedName>
    <definedName name="Ue" localSheetId="20">#REF!</definedName>
    <definedName name="UE">#REF!</definedName>
    <definedName name="Uf">#REF!</definedName>
    <definedName name="UFrm2InUse">1</definedName>
    <definedName name="Ug">#REF!</definedName>
    <definedName name="Uh">#REF!</definedName>
    <definedName name="UI" localSheetId="0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5" hidden="1">{"via1",#N/A,TRUE,"general";"via2",#N/A,TRUE,"general";"via3",#N/A,TRUE,"general"}</definedName>
    <definedName name="UI" localSheetId="16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localSheetId="20">#N/A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23">[9]Tablas!#REF!</definedName>
    <definedName name="UIC" localSheetId="24">[9]Tablas!#REF!</definedName>
    <definedName name="UIC">#REF!</definedName>
    <definedName name="uijhj" localSheetId="0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5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5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5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">#REF!</definedName>
    <definedName name="Ull">#REF!</definedName>
    <definedName name="UM" localSheetId="20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S">[72]UNDS!$A:$B</definedName>
    <definedName name="UNIDAD1" localSheetId="20">#REF!</definedName>
    <definedName name="UNIDAD1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49">#REF!</definedName>
    <definedName name="UNIDAD50">#REF!</definedName>
    <definedName name="UNIDAD51">#REF!</definedName>
    <definedName name="UNIDAD52">#REF!</definedName>
    <definedName name="UNIDAD521" localSheetId="20">#REF!</definedName>
    <definedName name="UNIDAD521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 localSheetId="20">[154]Presup_Cancha!$J$14:$J$18</definedName>
    <definedName name="UNIDADES">#REF!</definedName>
    <definedName name="UNIT" localSheetId="23">'[155]Lista APU'!$A$3:$D$479</definedName>
    <definedName name="UNIT" localSheetId="24">'[155]Lista APU'!$A$3:$D$479</definedName>
    <definedName name="UNIT">#REF!</definedName>
    <definedName name="UNITARIO" localSheetId="20">[156]Unitarios!$A$3:$D$13</definedName>
    <definedName name="UNITARIO" localSheetId="23">[157]Unitarios!$A$3:$D$13</definedName>
    <definedName name="UNITARIO" localSheetId="24">[157]Unitarios!$A$3:$D$13</definedName>
    <definedName name="UNITARIO">#REF!</definedName>
    <definedName name="Unitarios">#REF!</definedName>
    <definedName name="unj" localSheetId="23" hidden="1">[20]INST!#REF!</definedName>
    <definedName name="unj" localSheetId="24" hidden="1">[20]INST!#REF!</definedName>
    <definedName name="unj" hidden="1">#REF!</definedName>
    <definedName name="uno" localSheetId="23">'PRESUPUESTO OFICIAL (Entidad)'!ERR</definedName>
    <definedName name="uno" localSheetId="24">'PROPUESTA ECONOMICA(Proponente)'!ERR</definedName>
    <definedName name="uno">#N/A</definedName>
    <definedName name="Uñ">#REF!</definedName>
    <definedName name="UO">#REF!</definedName>
    <definedName name="UOUIV" localSheetId="0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5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BANISMPO">#REF!</definedName>
    <definedName name="uriel" localSheetId="23">'PRESUPUESTO OFICIAL (Entidad)'!ERR</definedName>
    <definedName name="uriel" localSheetId="24">'PROPUESTA ECONOMICA(Proponente)'!ERR</definedName>
    <definedName name="uriel">#N/A</definedName>
    <definedName name="uryur" localSheetId="0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5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20">#REF!</definedName>
    <definedName name="US">#REF!</definedName>
    <definedName name="USd">#N/A</definedName>
    <definedName name="USr">#N/A</definedName>
    <definedName name="USxCOL">#REF!</definedName>
    <definedName name="ut" localSheetId="23">'[115]1'!$N$42</definedName>
    <definedName name="ut" localSheetId="24">'[115]1'!$N$42</definedName>
    <definedName name="ut">#N/A</definedName>
    <definedName name="UTI">#REF!</definedName>
    <definedName name="UTIL">#REF!</definedName>
    <definedName name="Utilidad">#REF!</definedName>
    <definedName name="UtilidadObra" localSheetId="20">'[61]IMPUESTOS Y VR TOTAL'!$F$7</definedName>
    <definedName name="UtilidadObra">#REF!</definedName>
    <definedName name="UTJG">#REF!</definedName>
    <definedName name="UTL" localSheetId="20">#REF!</definedName>
    <definedName name="UTL" localSheetId="23">[40]otros!$C$4</definedName>
    <definedName name="UTL" localSheetId="24">[40]otros!$C$4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5" hidden="1">{"TAB1",#N/A,TRUE,"GENERAL";"TAB2",#N/A,TRUE,"GENERAL";"TAB3",#N/A,TRUE,"GENERAL";"TAB4",#N/A,TRUE,"GENERAL";"TAB5",#N/A,TRUE,"GENERAL"}</definedName>
    <definedName name="uu" localSheetId="16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20">#N/A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arrrrarrarrararar">#N/A</definedName>
    <definedName name="uuu" localSheetId="0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AJJAJAJAJAJ">#N/A</definedName>
    <definedName name="uuuuo" localSheetId="0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TTTTTTTAAA">#N/A</definedName>
    <definedName name="UUUUUAUATATTATA">#N/A</definedName>
    <definedName name="uuuuuj" localSheetId="0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5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hidden="1">{"via1",#N/A,TRUE,"general";"via2",#N/A,TRUE,"general";"via3",#N/A,TRUE,"general"}</definedName>
    <definedName name="UUUUUUUUUTTTTTTTTTTTTTDDDDDDDDDDDD">#N/A</definedName>
    <definedName name="uuuuuuuuuuuuuuuu">#N/A</definedName>
    <definedName name="uv">375000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5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#N/A</definedName>
    <definedName name="uy">#N/A</definedName>
    <definedName name="uyiyiy" localSheetId="0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0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5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0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15" hidden="1">{"TAB1",#N/A,TRUE,"GENERAL";"TAB2",#N/A,TRUE,"GENERAL";"TAB3",#N/A,TRUE,"GENERAL";"TAB4",#N/A,TRUE,"GENERAL";"TAB5",#N/A,TRUE,"GENERAL"}</definedName>
    <definedName name="v" localSheetId="16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0">#REF!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1_">#REF!</definedName>
    <definedName name="V10_">#REF!</definedName>
    <definedName name="V11_">#REF!</definedName>
    <definedName name="V12_">#REF!</definedName>
    <definedName name="V13_">#REF!</definedName>
    <definedName name="V14_">#REF!</definedName>
    <definedName name="V15_">#REF!</definedName>
    <definedName name="V16_">#REF!</definedName>
    <definedName name="V17_">#REF!</definedName>
    <definedName name="V2_">#REF!</definedName>
    <definedName name="V3_">#REF!</definedName>
    <definedName name="V4_">#REF!</definedName>
    <definedName name="V5_">#REF!</definedName>
    <definedName name="V6_">#REF!</definedName>
    <definedName name="V7_">#REF!</definedName>
    <definedName name="V8_">#REF!</definedName>
    <definedName name="V9_">#REF!</definedName>
    <definedName name="VA" localSheetId="20">#REF!</definedName>
    <definedName name="VA">#REF!</definedName>
    <definedName name="VACACIONES">#REF!</definedName>
    <definedName name="vacio">#REF!</definedName>
    <definedName name="VACON" localSheetId="20">#REF!</definedName>
    <definedName name="VACON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DES_10">#REF!</definedName>
    <definedName name="VALDES_18">#REF!</definedName>
    <definedName name="VALDES_20">#REF!</definedName>
    <definedName name="VALDES_21">#REF!</definedName>
    <definedName name="VALDES_22">#REF!</definedName>
    <definedName name="VALDES_7">#REF!</definedName>
    <definedName name="VALDES_8">#REF!</definedName>
    <definedName name="Valdolar">[158]Parametros!$B$6</definedName>
    <definedName name="Valla_Informativa_Licencia_2.00X1.00">#REF!</definedName>
    <definedName name="VALNG" localSheetId="20">#REF!</definedName>
    <definedName name="VALNG">#REF!</definedName>
    <definedName name="valor" localSheetId="20">[83]INTERV.!$F$25</definedName>
    <definedName name="valor" hidden="1">#REF!</definedName>
    <definedName name="VALOR_DOLAR">'[56]Cst prts'!$M$3</definedName>
    <definedName name="VALOR_HORA">'[56]Cst prts'!$M$8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 localSheetId="23">[159]CONTRATO!$E$9</definedName>
    <definedName name="ValorCto" localSheetId="24">[159]CONTRATO!$E$9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orTotConsultoria" localSheetId="20">[61]FM!$E$62</definedName>
    <definedName name="ValorTotConsultoria">#REF!</definedName>
    <definedName name="Values_Entered" localSheetId="23">IF(Loan_Amount*Interest_Rate*Loan_Years*Loan_Start&gt;0,1,0)</definedName>
    <definedName name="Values_Entered" localSheetId="24">IF(Loan_Amount*Interest_Rate*Loan_Years*Loan_Start&gt;0,1,0)</definedName>
    <definedName name="Values_Entered">IF(Loan_Amount*Interest_Rate*Loan_Years*Loan_Start&gt;0,1,0)</definedName>
    <definedName name="VALV10">#REF!</definedName>
    <definedName name="VALV12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_mariposa_tipo_waffer_disco_inoxidable__3">[42]Productos!$B$305</definedName>
    <definedName name="VALVULACH8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MC">#REF!</definedName>
    <definedName name="VAML">#REF!</definedName>
    <definedName name="VAMRF">#REF!</definedName>
    <definedName name="VAMURO">#REF!</definedName>
    <definedName name="Var" localSheetId="23">[22]Varios.!$E$1:$E$65536</definedName>
    <definedName name="Var" localSheetId="24">[22]Varios.!$E$1:$E$65536</definedName>
    <definedName name="Var">#REF!</definedName>
    <definedName name="Vara_de_Clavo">#REF!</definedName>
    <definedName name="variacion">#REF!</definedName>
    <definedName name="VARIACION1">#REF!</definedName>
    <definedName name="Varios" localSheetId="23">#REF!</definedName>
    <definedName name="Varios" localSheetId="24">#REF!</definedName>
    <definedName name="Varios">#N/A</definedName>
    <definedName name="Varios2">#N/A</definedName>
    <definedName name="VariosAnalisis">#REF!</definedName>
    <definedName name="vb">#N/A</definedName>
    <definedName name="VBC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5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23">#REF!</definedName>
    <definedName name="vc" localSheetId="24">#REF!</definedName>
    <definedName name="vc">#N/A</definedName>
    <definedName name="VCANAL">#REF!</definedName>
    <definedName name="vck">#N/A</definedName>
    <definedName name="vct">#REF!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#N/A</definedName>
    <definedName name="VDCJK" hidden="1">{"TAB1",#N/A,TRUE,"GENERAL";"TAB2",#N/A,TRUE,"GENERAL";"TAB3",#N/A,TRUE,"GENERAL";"TAB4",#N/A,TRUE,"GENERAL";"TAB5",#N/A,TRUE,"GENERAL"}</definedName>
    <definedName name="vdfvuio" localSheetId="0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5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losidadhorizontal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 localSheetId="20">#REF!</definedName>
    <definedName name="VentaAiu">#REF!</definedName>
    <definedName name="Ventana_de_aluminio" localSheetId="20">#REF!</definedName>
    <definedName name="Ventana_de_aluminio">#REF!</definedName>
    <definedName name="VENTANAS">#REF!</definedName>
    <definedName name="VENTANAS_PISO_1">#REF!</definedName>
    <definedName name="VENTANAS_PISO_2">#REF!</definedName>
    <definedName name="VENTANAS_PISO_3">#REF!</definedName>
    <definedName name="VENTANAS_PISO_4">#REF!</definedName>
    <definedName name="VENTANAS_PISO_5">#REF!</definedName>
    <definedName name="Version4OK" hidden="1">{"Datos de las Curvas",#N/A,TRUE,"TABLA-CALCULOS"}</definedName>
    <definedName name="VEX" localSheetId="23">[9]Tablas!#REF!</definedName>
    <definedName name="VEX" localSheetId="24">[9]Tablas!#REF!</definedName>
    <definedName name="VEX">#REF!</definedName>
    <definedName name="VEX_ON">#REF!</definedName>
    <definedName name="VEX1_1" localSheetId="23">[9]Tablas!#REF!</definedName>
    <definedName name="VEX1_1" localSheetId="24">[9]Tablas!#REF!</definedName>
    <definedName name="VEX1_1">#REF!</definedName>
    <definedName name="VEX1_1_1" localSheetId="23">[9]Tablas!#REF!</definedName>
    <definedName name="VEX1_1_1" localSheetId="24">[9]Tablas!#REF!</definedName>
    <definedName name="VEX1_1_1">#REF!</definedName>
    <definedName name="VEX1_1_2" localSheetId="23">[9]Tablas!#REF!</definedName>
    <definedName name="VEX1_1_2" localSheetId="24">[9]Tablas!#REF!</definedName>
    <definedName name="VEX1_1_2">#REF!</definedName>
    <definedName name="VEX1_1_3" localSheetId="23">[9]Tablas!#REF!</definedName>
    <definedName name="VEX1_1_3" localSheetId="24">[9]Tablas!#REF!</definedName>
    <definedName name="VEX1_1_3">#REF!</definedName>
    <definedName name="VEX1_1_4" localSheetId="23">[9]Tablas!#REF!</definedName>
    <definedName name="VEX1_1_4" localSheetId="24">[9]Tablas!#REF!</definedName>
    <definedName name="VEX1_1_4">#REF!</definedName>
    <definedName name="VEX1_2" localSheetId="23">[9]Tablas!#REF!</definedName>
    <definedName name="VEX1_2" localSheetId="24">[9]Tablas!#REF!</definedName>
    <definedName name="VEX1_2">#REF!</definedName>
    <definedName name="VEX1_3" localSheetId="23">[9]Tablas!#REF!</definedName>
    <definedName name="VEX1_3" localSheetId="24">[9]Tablas!#REF!</definedName>
    <definedName name="VEX1_3">#REF!</definedName>
    <definedName name="Vf">#REF!</definedName>
    <definedName name="VFA" localSheetId="23">[9]Tablas!#REF!</definedName>
    <definedName name="VFA" localSheetId="24">[9]Tablas!#REF!</definedName>
    <definedName name="VFA">#REF!</definedName>
    <definedName name="VFA1_1" localSheetId="23">[9]Tablas!#REF!</definedName>
    <definedName name="VFA1_1" localSheetId="24">[9]Tablas!#REF!</definedName>
    <definedName name="VFA1_1">#REF!</definedName>
    <definedName name="VFA1_1_1" localSheetId="23">[9]Tablas!#REF!</definedName>
    <definedName name="VFA1_1_1" localSheetId="24">[9]Tablas!#REF!</definedName>
    <definedName name="VFA1_1_1">#REF!</definedName>
    <definedName name="VFA1_1_2" localSheetId="23">[9]Tablas!#REF!</definedName>
    <definedName name="VFA1_1_2" localSheetId="24">[9]Tablas!#REF!</definedName>
    <definedName name="VFA1_1_2">#REF!</definedName>
    <definedName name="VFA1_1_3" localSheetId="23">[9]Tablas!#REF!</definedName>
    <definedName name="VFA1_1_3" localSheetId="24">[9]Tablas!#REF!</definedName>
    <definedName name="VFA1_1_3">#REF!</definedName>
    <definedName name="VFA1_1_4" localSheetId="23">[9]Tablas!#REF!</definedName>
    <definedName name="VFA1_1_4" localSheetId="24">[9]Tablas!#REF!</definedName>
    <definedName name="VFA1_1_4">#REF!</definedName>
    <definedName name="VFA1_1_5" localSheetId="23">[9]Tablas!#REF!</definedName>
    <definedName name="VFA1_1_5" localSheetId="24">[9]Tablas!#REF!</definedName>
    <definedName name="VFA1_1_5">#REF!</definedName>
    <definedName name="VFA1_1_6" localSheetId="23">[9]Tablas!#REF!</definedName>
    <definedName name="VFA1_1_6" localSheetId="24">[9]Tablas!#REF!</definedName>
    <definedName name="VFA1_1_6">#REF!</definedName>
    <definedName name="VFA1_2" localSheetId="23">[9]Tablas!#REF!</definedName>
    <definedName name="VFA1_2" localSheetId="24">[9]Tablas!#REF!</definedName>
    <definedName name="VFA1_2">#REF!</definedName>
    <definedName name="VFA1_3" localSheetId="23">[9]Tablas!#REF!</definedName>
    <definedName name="VFA1_3" localSheetId="24">[9]Tablas!#REF!</definedName>
    <definedName name="VFA1_3">#REF!</definedName>
    <definedName name="vfbgnhyt" localSheetId="0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5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23">'[109]7422CW00'!#REF!</definedName>
    <definedName name="vfh" localSheetId="24">'[109]7422CW00'!#REF!</definedName>
    <definedName name="vfh">#REF!</definedName>
    <definedName name="vfn">#N/A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5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#N/A</definedName>
    <definedName name="Vh">#REF!</definedName>
    <definedName name="VI" localSheetId="20">#REF!</definedName>
    <definedName name="VI">#REF!</definedName>
    <definedName name="VIA" hidden="1">#REF!</definedName>
    <definedName name="Viajes" localSheetId="20">'[61]PERSONAL Y OTROS'!$P$93</definedName>
    <definedName name="Viajes">#REF!</definedName>
    <definedName name="VIAP">#REF!</definedName>
    <definedName name="VIAS">#REF!</definedName>
    <definedName name="VIBRA" localSheetId="20">#REF!</definedName>
    <definedName name="VIBRA">#REF!</definedName>
    <definedName name="VIBRADOR">#REF!</definedName>
    <definedName name="Vibrador_a_Gasolina">#REF!</definedName>
    <definedName name="VIBRADOR_DE_CONCRETO">#REF!</definedName>
    <definedName name="VIBRO">#REF!</definedName>
    <definedName name="Vibrocompactador_a_gasolina">#REF!</definedName>
    <definedName name="VIBROCOMPACTADOR_TIPO_CANGURO_CON_OPERADOR">#REF!</definedName>
    <definedName name="VIBROCOMPACTADOR_TIPO_RANA">#REF!</definedName>
    <definedName name="VICEP_DIRECC" localSheetId="23">[130]Tablas!$A$6:$A$26</definedName>
    <definedName name="VICEP_DIRECC" localSheetId="24">[130]Tablas!$A$6:$A$26</definedName>
    <definedName name="VICEP_DIRECC">#REF!</definedName>
    <definedName name="VIDRIO4">#REF!</definedName>
    <definedName name="VIGAER">#REF!</definedName>
    <definedName name="VigenciaDolares">#REF!</definedName>
    <definedName name="VigenciaPesos">#REF!</definedName>
    <definedName name="VIGFUTURA" localSheetId="23">[130]Tablas!$J$6:$J$8</definedName>
    <definedName name="VIGFUTURA" localSheetId="24">[130]Tablas!$J$6:$J$8</definedName>
    <definedName name="VIGFUTURA">#REF!</definedName>
    <definedName name="villavicencio">#REF!</definedName>
    <definedName name="VINILO">#REF!</definedName>
    <definedName name="Viniltex">#REF!</definedName>
    <definedName name="Viniltex_blanco">#REF!</definedName>
    <definedName name="VIT" localSheetId="23">[9]Tablas!#REF!</definedName>
    <definedName name="VIT" localSheetId="24">[9]Tablas!#REF!</definedName>
    <definedName name="VIT">#REF!</definedName>
    <definedName name="VIT1_1" localSheetId="23">[9]Tablas!#REF!</definedName>
    <definedName name="VIT1_1" localSheetId="24">[9]Tablas!#REF!</definedName>
    <definedName name="VIT1_1">#REF!</definedName>
    <definedName name="VIT1_1_1" localSheetId="23">[9]Tablas!#REF!</definedName>
    <definedName name="VIT1_1_1" localSheetId="24">[9]Tablas!#REF!</definedName>
    <definedName name="VIT1_1_1">#REF!</definedName>
    <definedName name="VIT1_1_10" localSheetId="23">[9]Tablas!#REF!</definedName>
    <definedName name="VIT1_1_10" localSheetId="24">[9]Tablas!#REF!</definedName>
    <definedName name="VIT1_1_10">#REF!</definedName>
    <definedName name="VIT1_1_11" localSheetId="23">[9]Tablas!#REF!</definedName>
    <definedName name="VIT1_1_11" localSheetId="24">[9]Tablas!#REF!</definedName>
    <definedName name="VIT1_1_11">#REF!</definedName>
    <definedName name="VIT1_1_12" localSheetId="23">[9]Tablas!#REF!</definedName>
    <definedName name="VIT1_1_12" localSheetId="24">[9]Tablas!#REF!</definedName>
    <definedName name="VIT1_1_12">#REF!</definedName>
    <definedName name="VIT1_1_13" localSheetId="23">[9]Tablas!#REF!</definedName>
    <definedName name="VIT1_1_13" localSheetId="24">[9]Tablas!#REF!</definedName>
    <definedName name="VIT1_1_13">#REF!</definedName>
    <definedName name="VIT1_1_14" localSheetId="23">[9]Tablas!#REF!</definedName>
    <definedName name="VIT1_1_14" localSheetId="24">[9]Tablas!#REF!</definedName>
    <definedName name="VIT1_1_14">#REF!</definedName>
    <definedName name="VIT1_1_15" localSheetId="23">[9]Tablas!#REF!</definedName>
    <definedName name="VIT1_1_15" localSheetId="24">[9]Tablas!#REF!</definedName>
    <definedName name="VIT1_1_15">#REF!</definedName>
    <definedName name="VIT1_1_16" localSheetId="23">[9]Tablas!#REF!</definedName>
    <definedName name="VIT1_1_16" localSheetId="24">[9]Tablas!#REF!</definedName>
    <definedName name="VIT1_1_16">#REF!</definedName>
    <definedName name="VIt1_1_17" localSheetId="23">[9]Tablas!#REF!</definedName>
    <definedName name="VIt1_1_17" localSheetId="24">[9]Tablas!#REF!</definedName>
    <definedName name="VIt1_1_17">#REF!</definedName>
    <definedName name="VIT1_1_18" localSheetId="23">[9]Tablas!#REF!</definedName>
    <definedName name="VIT1_1_18" localSheetId="24">[9]Tablas!#REF!</definedName>
    <definedName name="VIT1_1_18">#REF!</definedName>
    <definedName name="VIt1_1_19" localSheetId="23">[9]Tablas!#REF!</definedName>
    <definedName name="VIt1_1_19" localSheetId="24">[9]Tablas!#REF!</definedName>
    <definedName name="VIt1_1_19">#REF!</definedName>
    <definedName name="VIT1_1_2" localSheetId="23">[9]Tablas!#REF!</definedName>
    <definedName name="VIT1_1_2" localSheetId="24">[9]Tablas!#REF!</definedName>
    <definedName name="VIT1_1_2">#REF!</definedName>
    <definedName name="VIT1_1_20" localSheetId="23">[9]Tablas!#REF!</definedName>
    <definedName name="VIT1_1_20" localSheetId="24">[9]Tablas!#REF!</definedName>
    <definedName name="VIT1_1_20">#REF!</definedName>
    <definedName name="VIT1_1_3" localSheetId="23">[9]Tablas!#REF!</definedName>
    <definedName name="VIT1_1_3" localSheetId="24">[9]Tablas!#REF!</definedName>
    <definedName name="VIT1_1_3">#REF!</definedName>
    <definedName name="VIT1_1_4" localSheetId="23">[9]Tablas!#REF!</definedName>
    <definedName name="VIT1_1_4" localSheetId="24">[9]Tablas!#REF!</definedName>
    <definedName name="VIT1_1_4">#REF!</definedName>
    <definedName name="VIT1_1_5" localSheetId="23">[9]Tablas!#REF!</definedName>
    <definedName name="VIT1_1_5" localSheetId="24">[9]Tablas!#REF!</definedName>
    <definedName name="VIT1_1_5">#REF!</definedName>
    <definedName name="VIT1_1_6" localSheetId="23">[9]Tablas!#REF!</definedName>
    <definedName name="VIT1_1_6" localSheetId="24">[9]Tablas!#REF!</definedName>
    <definedName name="VIT1_1_6">#REF!</definedName>
    <definedName name="VIT1_1_7" localSheetId="23">[9]Tablas!#REF!</definedName>
    <definedName name="VIT1_1_7" localSheetId="24">[9]Tablas!#REF!</definedName>
    <definedName name="VIT1_1_7">#REF!</definedName>
    <definedName name="VIT1_1_8" localSheetId="23">[9]Tablas!#REF!</definedName>
    <definedName name="VIT1_1_8" localSheetId="24">[9]Tablas!#REF!</definedName>
    <definedName name="VIT1_1_8">#REF!</definedName>
    <definedName name="VIT1_1_9" localSheetId="23">[9]Tablas!#REF!</definedName>
    <definedName name="VIT1_1_9" localSheetId="24">[9]Tablas!#REF!</definedName>
    <definedName name="VIT1_1_9">#REF!</definedName>
    <definedName name="VIT1_2" localSheetId="23">[9]Tablas!#REF!</definedName>
    <definedName name="VIT1_2" localSheetId="24">[9]Tablas!#REF!</definedName>
    <definedName name="VIT1_2">#REF!</definedName>
    <definedName name="VIT1_3" localSheetId="23">[9]Tablas!#REF!</definedName>
    <definedName name="VIT1_3" localSheetId="24">[9]Tablas!#REF!</definedName>
    <definedName name="VIT1_3">#REF!</definedName>
    <definedName name="VIT1_4" localSheetId="23">[9]Tablas!#REF!</definedName>
    <definedName name="VIT1_4" localSheetId="24">[9]Tablas!#REF!</definedName>
    <definedName name="VIT1_4">#REF!</definedName>
    <definedName name="VIT1_5" localSheetId="23">[9]Tablas!#REF!</definedName>
    <definedName name="VIT1_5" localSheetId="24">[9]Tablas!#REF!</definedName>
    <definedName name="VIT1_5">#REF!</definedName>
    <definedName name="VIT1_6" localSheetId="23">[9]Tablas!#REF!</definedName>
    <definedName name="VIT1_6" localSheetId="24">[9]Tablas!#REF!</definedName>
    <definedName name="VIT1_6">#REF!</definedName>
    <definedName name="vital5" localSheetId="23">[76]Personalizar!$E$15</definedName>
    <definedName name="vital5" localSheetId="24">[76]Personalizar!$E$15</definedName>
    <definedName name="vital5">#REF!</definedName>
    <definedName name="VJ">#REF!,#REF!,#REF!,#REF!,#REF!,#REF!,#REF!</definedName>
    <definedName name="vjkgvif">#N/A</definedName>
    <definedName name="vk" localSheetId="0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5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hidden="1">{"via1",#N/A,TRUE,"general";"via2",#N/A,TRUE,"general";"via3",#N/A,TRUE,"general"}</definedName>
    <definedName name="vm">#N/A</definedName>
    <definedName name="vnbvxb" localSheetId="0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co" localSheetId="20">#REF!</definedName>
    <definedName name="Volco">#REF!</definedName>
    <definedName name="VOLQ">#REF!</definedName>
    <definedName name="VOLQH">#REF!</definedName>
    <definedName name="VOLQUETA">#REF!</definedName>
    <definedName name="Volqueta_3.00_m">#REF!</definedName>
    <definedName name="VOLQUETA_5_m3_INCLUYE_TRANSPORTE">#REF!</definedName>
    <definedName name="Volqueta_Viaje_6_m3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23">[9]Tablas!#REF!</definedName>
    <definedName name="VPR1_1" localSheetId="24">[9]Tablas!#REF!</definedName>
    <definedName name="VPR1_1">#REF!</definedName>
    <definedName name="VPR1_1_1" localSheetId="23">[9]Tablas!#REF!</definedName>
    <definedName name="VPR1_1_1" localSheetId="24">[9]Tablas!#REF!</definedName>
    <definedName name="VPR1_1_1">#REF!</definedName>
    <definedName name="VPR1_1_10" localSheetId="23">[9]Tablas!#REF!</definedName>
    <definedName name="VPR1_1_10" localSheetId="24">[9]Tablas!#REF!</definedName>
    <definedName name="VPR1_1_10">#REF!</definedName>
    <definedName name="VPR1_1_11" localSheetId="23">[9]Tablas!#REF!</definedName>
    <definedName name="VPR1_1_11" localSheetId="24">[9]Tablas!#REF!</definedName>
    <definedName name="VPR1_1_11">#REF!</definedName>
    <definedName name="VPR1_1_12" localSheetId="23">[9]Tablas!#REF!</definedName>
    <definedName name="VPR1_1_12" localSheetId="24">[9]Tablas!#REF!</definedName>
    <definedName name="VPR1_1_12">#REF!</definedName>
    <definedName name="VPR1_1_13" localSheetId="23">[9]Tablas!#REF!</definedName>
    <definedName name="VPR1_1_13" localSheetId="24">[9]Tablas!#REF!</definedName>
    <definedName name="VPR1_1_13">#REF!</definedName>
    <definedName name="VPR1_1_14" localSheetId="23">[9]Tablas!#REF!</definedName>
    <definedName name="VPR1_1_14" localSheetId="24">[9]Tablas!#REF!</definedName>
    <definedName name="VPR1_1_14">#REF!</definedName>
    <definedName name="VPR1_1_15" localSheetId="23">[9]Tablas!#REF!</definedName>
    <definedName name="VPR1_1_15" localSheetId="24">[9]Tablas!#REF!</definedName>
    <definedName name="VPR1_1_15">#REF!</definedName>
    <definedName name="VPR1_1_16" localSheetId="23">[9]Tablas!#REF!</definedName>
    <definedName name="VPR1_1_16" localSheetId="24">[9]Tablas!#REF!</definedName>
    <definedName name="VPR1_1_16">#REF!</definedName>
    <definedName name="VPR1_1_17" localSheetId="23">[9]Tablas!#REF!</definedName>
    <definedName name="VPR1_1_17" localSheetId="24">[9]Tablas!#REF!</definedName>
    <definedName name="VPR1_1_17">#REF!</definedName>
    <definedName name="VPR1_1_18" localSheetId="23">[9]Tablas!#REF!</definedName>
    <definedName name="VPR1_1_18" localSheetId="24">[9]Tablas!#REF!</definedName>
    <definedName name="VPR1_1_18">#REF!</definedName>
    <definedName name="VPR1_1_19" localSheetId="23">[9]Tablas!#REF!</definedName>
    <definedName name="VPR1_1_19" localSheetId="24">[9]Tablas!#REF!</definedName>
    <definedName name="VPR1_1_19">#REF!</definedName>
    <definedName name="VPR1_1_2" localSheetId="23">[9]Tablas!#REF!</definedName>
    <definedName name="VPR1_1_2" localSheetId="24">[9]Tablas!#REF!</definedName>
    <definedName name="VPR1_1_2">#REF!</definedName>
    <definedName name="VPR1_1_20" localSheetId="23">[9]Tablas!#REF!</definedName>
    <definedName name="VPR1_1_20" localSheetId="24">[9]Tablas!#REF!</definedName>
    <definedName name="VPR1_1_20">#REF!</definedName>
    <definedName name="VPR1_1_21" localSheetId="23">[9]Tablas!#REF!</definedName>
    <definedName name="VPR1_1_21" localSheetId="24">[9]Tablas!#REF!</definedName>
    <definedName name="VPR1_1_21">#REF!</definedName>
    <definedName name="VPR1_1_22" localSheetId="23">[9]Tablas!#REF!</definedName>
    <definedName name="VPR1_1_22" localSheetId="24">[9]Tablas!#REF!</definedName>
    <definedName name="VPR1_1_22">#REF!</definedName>
    <definedName name="VPR1_1_23" localSheetId="23">[9]Tablas!#REF!</definedName>
    <definedName name="VPR1_1_23" localSheetId="24">[9]Tablas!#REF!</definedName>
    <definedName name="VPR1_1_23">#REF!</definedName>
    <definedName name="VPR1_1_24" localSheetId="23">[9]Tablas!#REF!</definedName>
    <definedName name="VPR1_1_24" localSheetId="24">[9]Tablas!#REF!</definedName>
    <definedName name="VPR1_1_24">#REF!</definedName>
    <definedName name="VPR1_1_25" localSheetId="23">[9]Tablas!#REF!</definedName>
    <definedName name="VPR1_1_25" localSheetId="24">[9]Tablas!#REF!</definedName>
    <definedName name="VPR1_1_25">#REF!</definedName>
    <definedName name="VPR1_1_26" localSheetId="23">[9]Tablas!#REF!</definedName>
    <definedName name="VPR1_1_26" localSheetId="24">[9]Tablas!#REF!</definedName>
    <definedName name="VPR1_1_26">#REF!</definedName>
    <definedName name="VPR1_1_27" localSheetId="23">[9]Tablas!#REF!</definedName>
    <definedName name="VPR1_1_27" localSheetId="24">[9]Tablas!#REF!</definedName>
    <definedName name="VPR1_1_27">#REF!</definedName>
    <definedName name="VPR1_1_28" localSheetId="23">[9]Tablas!#REF!</definedName>
    <definedName name="VPR1_1_28" localSheetId="24">[9]Tablas!#REF!</definedName>
    <definedName name="VPR1_1_28">#REF!</definedName>
    <definedName name="VPR1_1_29" localSheetId="23">[9]Tablas!#REF!</definedName>
    <definedName name="VPR1_1_29" localSheetId="24">[9]Tablas!#REF!</definedName>
    <definedName name="VPR1_1_29">#REF!</definedName>
    <definedName name="VPR1_1_3" localSheetId="23">[9]Tablas!#REF!</definedName>
    <definedName name="VPR1_1_3" localSheetId="24">[9]Tablas!#REF!</definedName>
    <definedName name="VPR1_1_3">#REF!</definedName>
    <definedName name="VPR1_1_30" localSheetId="23">[9]Tablas!#REF!</definedName>
    <definedName name="VPR1_1_30" localSheetId="24">[9]Tablas!#REF!</definedName>
    <definedName name="VPR1_1_30">#REF!</definedName>
    <definedName name="VPR1_1_31" localSheetId="23">[9]Tablas!#REF!</definedName>
    <definedName name="VPR1_1_31" localSheetId="24">[9]Tablas!#REF!</definedName>
    <definedName name="VPR1_1_31">#REF!</definedName>
    <definedName name="VPR1_1_32" localSheetId="23">[9]Tablas!#REF!</definedName>
    <definedName name="VPR1_1_32" localSheetId="24">[9]Tablas!#REF!</definedName>
    <definedName name="VPR1_1_32">#REF!</definedName>
    <definedName name="VPR1_1_4" localSheetId="23">[9]Tablas!#REF!</definedName>
    <definedName name="VPR1_1_4" localSheetId="24">[9]Tablas!#REF!</definedName>
    <definedName name="VPR1_1_4">#REF!</definedName>
    <definedName name="VPR1_1_5" localSheetId="23">[9]Tablas!#REF!</definedName>
    <definedName name="VPR1_1_5" localSheetId="24">[9]Tablas!#REF!</definedName>
    <definedName name="VPR1_1_5">#REF!</definedName>
    <definedName name="VPR1_1_6" localSheetId="23">[9]Tablas!#REF!</definedName>
    <definedName name="VPR1_1_6" localSheetId="24">[9]Tablas!#REF!</definedName>
    <definedName name="VPR1_1_6">#REF!</definedName>
    <definedName name="VPR1_1_7" localSheetId="23">[9]Tablas!#REF!</definedName>
    <definedName name="VPR1_1_7" localSheetId="24">[9]Tablas!#REF!</definedName>
    <definedName name="VPR1_1_7">#REF!</definedName>
    <definedName name="VPR1_1_8" localSheetId="23">[9]Tablas!#REF!</definedName>
    <definedName name="VPR1_1_8" localSheetId="24">[9]Tablas!#REF!</definedName>
    <definedName name="VPR1_1_8">#REF!</definedName>
    <definedName name="VPR1_1_9" localSheetId="23">[9]Tablas!#REF!</definedName>
    <definedName name="VPR1_1_9" localSheetId="24">[9]Tablas!#REF!</definedName>
    <definedName name="VPR1_1_9">#REF!</definedName>
    <definedName name="VPR1_2" localSheetId="23">[9]Tablas!#REF!</definedName>
    <definedName name="VPR1_2" localSheetId="24">[9]Tablas!#REF!</definedName>
    <definedName name="VPR1_2">#REF!</definedName>
    <definedName name="VPR1_3" localSheetId="23">[9]Tablas!#REF!</definedName>
    <definedName name="VPR1_3" localSheetId="24">[9]Tablas!#REF!</definedName>
    <definedName name="VPR1_3">#REF!</definedName>
    <definedName name="VPR1_4" localSheetId="23">[9]Tablas!#REF!</definedName>
    <definedName name="VPR1_4" localSheetId="24">[9]Tablas!#REF!</definedName>
    <definedName name="VPR1_4">#REF!</definedName>
    <definedName name="VPR1_5" localSheetId="23">[9]Tablas!#REF!</definedName>
    <definedName name="VPR1_5" localSheetId="24">[9]Tablas!#REF!</definedName>
    <definedName name="VPR1_5">#REF!</definedName>
    <definedName name="VPR1_6" localSheetId="23">[9]Tablas!#REF!</definedName>
    <definedName name="VPR1_6" localSheetId="24">[9]Tablas!#REF!</definedName>
    <definedName name="VPR1_6">#REF!</definedName>
    <definedName name="vpt">#REF!</definedName>
    <definedName name="VR_CON_IVA">#REF!*(1+#REF!)</definedName>
    <definedName name="VR_SIN_IVA">VLOOKUP(#REF!,#REF!,6,FALSE)</definedName>
    <definedName name="VR_TOT" localSheetId="22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22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P" localSheetId="23">[9]Tablas!#REF!</definedName>
    <definedName name="VRP" localSheetId="24">[9]Tablas!#REF!</definedName>
    <definedName name="VRP">#REF!</definedName>
    <definedName name="VRP_PETROQ">#REF!</definedName>
    <definedName name="VRP1_1" localSheetId="23">[9]Tablas!#REF!</definedName>
    <definedName name="VRP1_1" localSheetId="24">[9]Tablas!#REF!</definedName>
    <definedName name="VRP1_1">#REF!</definedName>
    <definedName name="VRP1_1_1" localSheetId="23">[9]Tablas!#REF!</definedName>
    <definedName name="VRP1_1_1" localSheetId="24">[9]Tablas!#REF!</definedName>
    <definedName name="VRP1_1_1">#REF!</definedName>
    <definedName name="VRP1_1_10" localSheetId="23">[9]Tablas!#REF!</definedName>
    <definedName name="VRP1_1_10" localSheetId="24">[9]Tablas!#REF!</definedName>
    <definedName name="VRP1_1_10">#REF!</definedName>
    <definedName name="VRP1_1_11" localSheetId="23">[9]Tablas!#REF!</definedName>
    <definedName name="VRP1_1_11" localSheetId="24">[9]Tablas!#REF!</definedName>
    <definedName name="VRP1_1_11">#REF!</definedName>
    <definedName name="VRP1_1_12" localSheetId="23">[9]Tablas!#REF!</definedName>
    <definedName name="VRP1_1_12" localSheetId="24">[9]Tablas!#REF!</definedName>
    <definedName name="VRP1_1_12">#REF!</definedName>
    <definedName name="VRP1_1_13" localSheetId="23">[9]Tablas!#REF!</definedName>
    <definedName name="VRP1_1_13" localSheetId="24">[9]Tablas!#REF!</definedName>
    <definedName name="VRP1_1_13">#REF!</definedName>
    <definedName name="VRP1_1_14" localSheetId="23">[9]Tablas!#REF!</definedName>
    <definedName name="VRP1_1_14" localSheetId="24">[9]Tablas!#REF!</definedName>
    <definedName name="VRP1_1_14">#REF!</definedName>
    <definedName name="VRP1_1_15" localSheetId="23">[9]Tablas!#REF!</definedName>
    <definedName name="VRP1_1_15" localSheetId="24">[9]Tablas!#REF!</definedName>
    <definedName name="VRP1_1_15">#REF!</definedName>
    <definedName name="VRP1_1_16" localSheetId="23">[9]Tablas!#REF!</definedName>
    <definedName name="VRP1_1_16" localSheetId="24">[9]Tablas!#REF!</definedName>
    <definedName name="VRP1_1_16">#REF!</definedName>
    <definedName name="VRP1_1_17" localSheetId="23">[9]Tablas!#REF!</definedName>
    <definedName name="VRP1_1_17" localSheetId="24">[9]Tablas!#REF!</definedName>
    <definedName name="VRP1_1_17">#REF!</definedName>
    <definedName name="VRP1_1_18" localSheetId="23">[9]Tablas!#REF!</definedName>
    <definedName name="VRP1_1_18" localSheetId="24">[9]Tablas!#REF!</definedName>
    <definedName name="VRP1_1_18">#REF!</definedName>
    <definedName name="VRP1_1_19" localSheetId="23">[9]Tablas!#REF!</definedName>
    <definedName name="VRP1_1_19" localSheetId="24">[9]Tablas!#REF!</definedName>
    <definedName name="VRP1_1_19">#REF!</definedName>
    <definedName name="VRP1_1_2" localSheetId="23">[9]Tablas!#REF!</definedName>
    <definedName name="VRP1_1_2" localSheetId="24">[9]Tablas!#REF!</definedName>
    <definedName name="VRP1_1_2">#REF!</definedName>
    <definedName name="VRP1_1_20" localSheetId="23">[9]Tablas!#REF!</definedName>
    <definedName name="VRP1_1_20" localSheetId="24">[9]Tablas!#REF!</definedName>
    <definedName name="VRP1_1_20">#REF!</definedName>
    <definedName name="VRP1_1_21" localSheetId="23">[9]Tablas!#REF!</definedName>
    <definedName name="VRP1_1_21" localSheetId="24">[9]Tablas!#REF!</definedName>
    <definedName name="VRP1_1_21">#REF!</definedName>
    <definedName name="VRP1_1_22" localSheetId="23">[9]Tablas!#REF!</definedName>
    <definedName name="VRP1_1_22" localSheetId="24">[9]Tablas!#REF!</definedName>
    <definedName name="VRP1_1_22">#REF!</definedName>
    <definedName name="VRP1_1_23" localSheetId="23">[9]Tablas!#REF!</definedName>
    <definedName name="VRP1_1_23" localSheetId="24">[9]Tablas!#REF!</definedName>
    <definedName name="VRP1_1_23">#REF!</definedName>
    <definedName name="VRP1_1_3" localSheetId="23">[9]Tablas!#REF!</definedName>
    <definedName name="VRP1_1_3" localSheetId="24">[9]Tablas!#REF!</definedName>
    <definedName name="VRP1_1_3">#REF!</definedName>
    <definedName name="VRP1_1_4" localSheetId="23">[9]Tablas!#REF!</definedName>
    <definedName name="VRP1_1_4" localSheetId="24">[9]Tablas!#REF!</definedName>
    <definedName name="VRP1_1_4">#REF!</definedName>
    <definedName name="VRP1_1_5" localSheetId="23">[9]Tablas!#REF!</definedName>
    <definedName name="VRP1_1_5" localSheetId="24">[9]Tablas!#REF!</definedName>
    <definedName name="VRP1_1_5">#REF!</definedName>
    <definedName name="VRP1_1_6" localSheetId="23">[9]Tablas!#REF!</definedName>
    <definedName name="VRP1_1_6" localSheetId="24">[9]Tablas!#REF!</definedName>
    <definedName name="VRP1_1_6">#REF!</definedName>
    <definedName name="VRP1_1_7" localSheetId="23">[9]Tablas!#REF!</definedName>
    <definedName name="VRP1_1_7" localSheetId="24">[9]Tablas!#REF!</definedName>
    <definedName name="VRP1_1_7">#REF!</definedName>
    <definedName name="VRP1_1_8" localSheetId="23">[9]Tablas!#REF!</definedName>
    <definedName name="VRP1_1_8" localSheetId="24">[9]Tablas!#REF!</definedName>
    <definedName name="VRP1_1_8">#REF!</definedName>
    <definedName name="VRP1_1_9" localSheetId="23">[9]Tablas!#REF!</definedName>
    <definedName name="VRP1_1_9" localSheetId="24">[9]Tablas!#REF!</definedName>
    <definedName name="VRP1_1_9">#REF!</definedName>
    <definedName name="VRP1_2" localSheetId="23">[9]Tablas!#REF!</definedName>
    <definedName name="VRP1_2" localSheetId="24">[9]Tablas!#REF!</definedName>
    <definedName name="VRP1_2">#REF!</definedName>
    <definedName name="VRP1_3" localSheetId="23">[9]Tablas!#REF!</definedName>
    <definedName name="VRP1_3" localSheetId="24">[9]Tablas!#REF!</definedName>
    <definedName name="VRP1_3">#REF!</definedName>
    <definedName name="VRP1_4" localSheetId="23">[9]Tablas!#REF!</definedName>
    <definedName name="VRP1_4" localSheetId="24">[9]Tablas!#REF!</definedName>
    <definedName name="VRP1_4">#REF!</definedName>
    <definedName name="VRTTLPPTO">#REF!</definedName>
    <definedName name="Vs">#REF!</definedName>
    <definedName name="vsdfdf">#REF!</definedName>
    <definedName name="vsdfj" localSheetId="0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5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23">[9]Tablas!#REF!</definedName>
    <definedName name="VSM" localSheetId="24">[9]Tablas!#REF!</definedName>
    <definedName name="VSM">#REF!</definedName>
    <definedName name="VSM1_1" localSheetId="23">[9]Tablas!#REF!</definedName>
    <definedName name="VSM1_1" localSheetId="24">[9]Tablas!#REF!</definedName>
    <definedName name="VSM1_1">#REF!</definedName>
    <definedName name="VSM1_1_1" localSheetId="23">[9]Tablas!#REF!</definedName>
    <definedName name="VSM1_1_1" localSheetId="24">[9]Tablas!#REF!</definedName>
    <definedName name="VSM1_1_1">#REF!</definedName>
    <definedName name="VSM1_1_2" localSheetId="23">[9]Tablas!#REF!</definedName>
    <definedName name="VSM1_1_2" localSheetId="24">[9]Tablas!#REF!</definedName>
    <definedName name="VSM1_1_2">#REF!</definedName>
    <definedName name="VSM1_1_3" localSheetId="23">[9]Tablas!#REF!</definedName>
    <definedName name="VSM1_1_3" localSheetId="24">[9]Tablas!#REF!</definedName>
    <definedName name="VSM1_1_3">#REF!</definedName>
    <definedName name="VSM1_1_4" localSheetId="23">[9]Tablas!#REF!</definedName>
    <definedName name="VSM1_1_4" localSheetId="24">[9]Tablas!#REF!</definedName>
    <definedName name="VSM1_1_4">#REF!</definedName>
    <definedName name="VSM1_1_5" localSheetId="23">[9]Tablas!#REF!</definedName>
    <definedName name="VSM1_1_5" localSheetId="24">[9]Tablas!#REF!</definedName>
    <definedName name="VSM1_1_5">#REF!</definedName>
    <definedName name="VSM1_2" localSheetId="23">[9]Tablas!#REF!</definedName>
    <definedName name="VSM1_2" localSheetId="24">[9]Tablas!#REF!</definedName>
    <definedName name="VSM1_2">#REF!</definedName>
    <definedName name="VSM1_3" localSheetId="23">[9]Tablas!#REF!</definedName>
    <definedName name="VSM1_3" localSheetId="24">[9]Tablas!#REF!</definedName>
    <definedName name="VSM1_3">#REF!</definedName>
    <definedName name="VSM1_4" localSheetId="23">[9]Tablas!#REF!</definedName>
    <definedName name="VSM1_4" localSheetId="24">[9]Tablas!#REF!</definedName>
    <definedName name="VSM1_4">#REF!</definedName>
    <definedName name="VSM1_5" localSheetId="23">[9]Tablas!#REF!</definedName>
    <definedName name="VSM1_5" localSheetId="24">[9]Tablas!#REF!</definedName>
    <definedName name="VSM1_5">#REF!</definedName>
    <definedName name="vsp">#REF!</definedName>
    <definedName name="vt" localSheetId="0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5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 localSheetId="20">#N/A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5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5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0">#REF!</definedName>
    <definedName name="W">#REF!</definedName>
    <definedName name="w2w2w" localSheetId="0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5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hidden="1">{"via1",#N/A,TRUE,"general";"via2",#N/A,TRUE,"general";"via3",#N/A,TRUE,"general"}</definedName>
    <definedName name="WA">#REF!</definedName>
    <definedName name="WAER4YTSDTGFYWUETYJ">#N/A</definedName>
    <definedName name="WAGE_RATE">#REF!</definedName>
    <definedName name="Wage0100">#REF!</definedName>
    <definedName name="Wage0200">#REF!</definedName>
    <definedName name="WART_e_MOT_10" localSheetId="20">#REF!</definedName>
    <definedName name="WART_e_MOT_10">#REF!</definedName>
    <definedName name="WART_E_MOT_100" localSheetId="20">#REF!</definedName>
    <definedName name="WART_E_MOT_100">#REF!</definedName>
    <definedName name="WART_E_MOT_1000" localSheetId="20">#REF!</definedName>
    <definedName name="WART_E_MOT_1000">#REF!</definedName>
    <definedName name="WART_E_MOT_10000">#REF!</definedName>
    <definedName name="WART_E_MOT_15000">#REF!</definedName>
    <definedName name="WART_E_MOT_20000">#REF!</definedName>
    <definedName name="WART_E_MOT_250">#REF!</definedName>
    <definedName name="WART_E_MOT_3000">#REF!</definedName>
    <definedName name="WART_E_MOT_30000">#REF!</definedName>
    <definedName name="WART_E_MOT_500">#REF!</definedName>
    <definedName name="WART_E_MOT_5000">#REF!</definedName>
    <definedName name="WART_E_MOT_7500">#REF!</definedName>
    <definedName name="WART_OK_CUM_10">#REF!</definedName>
    <definedName name="WART_OK_CUM_100">#REF!</definedName>
    <definedName name="WART_OK_CUM_1000">#REF!</definedName>
    <definedName name="WART_OK_CUM_10000">#REF!</definedName>
    <definedName name="WART_OK_CUM_15000">#REF!</definedName>
    <definedName name="WART_OK_CUM_20000">#REF!</definedName>
    <definedName name="WART_OK_CUM_250">#REF!</definedName>
    <definedName name="WART_OK_CUM_3000">#REF!</definedName>
    <definedName name="WART_OK_CUM_30000">#REF!</definedName>
    <definedName name="WART_OK_CUM_500">#REF!</definedName>
    <definedName name="WART_OK_CUM_5000">#REF!</definedName>
    <definedName name="WART_OK_CUM_7500">#REF!</definedName>
    <definedName name="WBS" localSheetId="23">'[160]2004'!#REF!</definedName>
    <definedName name="WBS" localSheetId="24">'[160]2004'!#REF!</definedName>
    <definedName name="WBS">#REF!</definedName>
    <definedName name="Wcut">#REF!</definedName>
    <definedName name="WD">#REF!</definedName>
    <definedName name="WDBIFG">'[32]CRA.MODI'!#REF!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3" hidden="1">{#N/A,#N/A,FALSE,"orthoflow";#N/A,#N/A,FALSE,"Miscelaneos";#N/A,#N/A,FALSE,"Instrumentacio";#N/A,#N/A,FALSE,"Electrico";#N/A,#N/A,FALSE,"Valv. Seguridad"}</definedName>
    <definedName name="WDD" localSheetId="24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23">'[57]Res-Accide-10'!#REF!</definedName>
    <definedName name="WDFSDF" localSheetId="24">'[57]Res-Accide-10'!#REF!</definedName>
    <definedName name="WDFSDF">#REF!</definedName>
    <definedName name="we">#N/A</definedName>
    <definedName name="wedw">#REF!</definedName>
    <definedName name="WEEE">#REF!</definedName>
    <definedName name="WEFWE" localSheetId="23">'[57]Res-Accide-10'!#REF!</definedName>
    <definedName name="WEFWE" localSheetId="24">'[57]Res-Accide-10'!#REF!</definedName>
    <definedName name="WEFWE">#REF!</definedName>
    <definedName name="weqf">#N/A</definedName>
    <definedName name="WER" localSheetId="23">'[57]Res-Accide-10'!$S$2:$S$7</definedName>
    <definedName name="WER" localSheetId="24">'[57]Res-Accide-10'!$S$2:$S$7</definedName>
    <definedName name="WER">'[17]Res-Accide-10'!$S$2:$S$7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5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5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5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5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3">'[57]Res-Accide-10'!#REF!</definedName>
    <definedName name="WILSON" localSheetId="24">'[57]Res-Accide-10'!#REF!</definedName>
    <definedName name="WILSON">'[17]Res-Accide-10'!#REF!</definedName>
    <definedName name="wj">#N/A</definedName>
    <definedName name="wl">#N/A</definedName>
    <definedName name="WorksheetSubTotal">#N/A</definedName>
    <definedName name="WorksheetTotal">#N/A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5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r." localSheetId="0" hidden="1">{#N/A,#N/A,TRUE,"CODIGO DEPENDENCIA"}</definedName>
    <definedName name="wrn.ar." localSheetId="14" hidden="1">{#N/A,#N/A,TRUE,"CODIGO DEPENDENCIA"}</definedName>
    <definedName name="wrn.ar." localSheetId="15" hidden="1">{#N/A,#N/A,TRUE,"CODIGO DEPENDENCIA"}</definedName>
    <definedName name="wrn.ar." localSheetId="16" hidden="1">{#N/A,#N/A,TRUE,"CODIGO DEPENDENCIA"}</definedName>
    <definedName name="wrn.ar." localSheetId="1" hidden="1">{#N/A,#N/A,TRUE,"CODIGO DEPENDENCIA"}</definedName>
    <definedName name="wrn.ar." localSheetId="20" hidden="1">{#N/A,#N/A,TRUE,"CODIGO DEPENDENCIA"}</definedName>
    <definedName name="wrn.ar." hidden="1">{#N/A,#N/A,TRUE,"CODIGO DEPENDENCIA"}</definedName>
    <definedName name="wrn.civil._.works." localSheetId="20" hidden="1">{#N/A,#N/A,TRUE,"1842CWN0"}</definedName>
    <definedName name="wrn.civil._.works." localSheetId="23" hidden="1">{#N/A,#N/A,TRUE,"1842CWN0"}</definedName>
    <definedName name="wrn.civil._.works." localSheetId="24" hidden="1">{#N/A,#N/A,TRUE,"1842CWN0"}</definedName>
    <definedName name="wrn.civil._.works." hidden="1">{#N/A,#N/A,TRUE,"1842CWN0"}</definedName>
    <definedName name="wrn.ESTADO._.REHABILITACION." localSheetId="20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0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20" hidden="1">{#N/A,#N/A,TRUE,"INGENIERIA";#N/A,#N/A,TRUE,"COMPRAS";#N/A,#N/A,TRUE,"DIRECCION";#N/A,#N/A,TRUE,"RESUMEN"}</definedName>
    <definedName name="wrn.GERENCIA." localSheetId="23" hidden="1">{#N/A,#N/A,TRUE,"INGENIERIA";#N/A,#N/A,TRUE,"COMPRAS";#N/A,#N/A,TRUE,"DIRECCION";#N/A,#N/A,TRUE,"RESUMEN"}</definedName>
    <definedName name="wrn.GERENCIA." localSheetId="24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hidden="1">{"Datos de las Curvas",#N/A,TRUE,"TABLA-CALCULOS"}</definedName>
    <definedName name="wrn.items." hidden="1">{#N/A,#N/A,FALSE,"Items"}</definedName>
    <definedName name="wrn.julio24." hidden="1">{#N/A,#N/A,FALSE,"310.1";#N/A,#N/A,FALSE,"321.1";#N/A,#N/A,FALSE,"320.3";#N/A,#N/A,FALSE,"330.1"}</definedName>
    <definedName name="wrn.listado." hidden="1">{#N/A,#N/A,FALSE,"PROPON.2001"}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localSheetId="20" hidden="1">{#N/A,#N/A,TRUE,"T1"}</definedName>
    <definedName name="wrn.OPERADORES." localSheetId="23" hidden="1">{#N/A,#N/A,TRUE,"T1"}</definedName>
    <definedName name="wrn.OPERADORES." localSheetId="24" hidden="1">{#N/A,#N/A,TRUE,"T1"}</definedName>
    <definedName name="wrn.OPERADORES." hidden="1">{#N/A,#N/A,TRUE,"T1"}</definedName>
    <definedName name="wrn.procurement.">{#N/A,#N/A,FALSE,"sumi ";#N/A,#N/A,FALSE,"RESUMEN"}</definedName>
    <definedName name="wrn.res7" localSheetId="20" hidden="1">{#N/A,#N/A,FALSE,"Hoja1";#N/A,#N/A,FALSE,"Hoja2"}</definedName>
    <definedName name="wrn.res7" localSheetId="23" hidden="1">{#N/A,#N/A,FALSE,"Hoja1";#N/A,#N/A,FALSE,"Hoja2"}</definedName>
    <definedName name="wrn.res7" localSheetId="24" hidden="1">{#N/A,#N/A,FALSE,"Hoja1";#N/A,#N/A,FALSE,"Hoja2"}</definedName>
    <definedName name="wrn.res7" hidden="1">{#N/A,#N/A,FALSE,"Hoja1";#N/A,#N/A,FALSE,"Hoja2"}</definedName>
    <definedName name="wrn.Resumen." localSheetId="20" hidden="1">{#N/A,#N/A,FALSE,"Hoja1";#N/A,#N/A,FALSE,"Hoja2"}</definedName>
    <definedName name="wrn.Resumen." localSheetId="23" hidden="1">{#N/A,#N/A,FALSE,"Hoja1";#N/A,#N/A,FALSE,"Hoja2"}</definedName>
    <definedName name="wrn.Resumen." localSheetId="24" hidden="1">{#N/A,#N/A,FALSE,"Hoja1";#N/A,#N/A,FALSE,"Hoja2"}</definedName>
    <definedName name="wrn.Resumen." hidden="1">{#N/A,#N/A,FALSE,"Hoja1";#N/A,#N/A,FALSE,"Hoja2"}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3" hidden="1">{#N/A,#N/A,FALSE,"Estatico";#N/A,#N/A,FALSE,"Tuberia";#N/A,#N/A,FALSE,"Instrumentación";#N/A,#N/A,FALSE,"Mecanica";#N/A,#N/A,FALSE,"Electrico";#N/A,#N/A,FALSE,"Ofic.Civiles"}</definedName>
    <definedName name="wrn.TRABFENO." localSheetId="24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5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0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n1.items" hidden="1">{#N/A,#N/A,FALSE,"Items"}</definedName>
    <definedName name="WRTY">#N/A</definedName>
    <definedName name="ws">#N/A</definedName>
    <definedName name="WSERWEER" localSheetId="20">'[161]COSTOS OFICINA'!#REF!</definedName>
    <definedName name="WSERWEER">#REF!</definedName>
    <definedName name="wsnhed" localSheetId="0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5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23">[33]LIQUIDACION!#REF!</definedName>
    <definedName name="WW" localSheetId="24">[33]LIQUIDACION!#REF!</definedName>
    <definedName name="ww">#N/A</definedName>
    <definedName name="wwded3" localSheetId="0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5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hidden="1">{"via1",#N/A,TRUE,"general";"via2",#N/A,TRUE,"general";"via3",#N/A,TRUE,"general"}</definedName>
    <definedName name="WWW" hidden="1">#REF!</definedName>
    <definedName name="wwwwe" localSheetId="0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>#REF!</definedName>
    <definedName name="WWWWWWWWQQQQQAAAAAAAAA">#N/A</definedName>
    <definedName name="wyty" localSheetId="0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5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20">#REF!</definedName>
    <definedName name="X">#REF!</definedName>
    <definedName name="xb">#N/A</definedName>
    <definedName name="xcbvbs" localSheetId="0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5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fdfcxc">#REF!</definedName>
    <definedName name="xfgf">#REF!</definedName>
    <definedName name="XMesCalidades" localSheetId="20">#REF!</definedName>
    <definedName name="XMesCalidades">#REF!</definedName>
    <definedName name="XMesNoFacturables" localSheetId="20">#REF!</definedName>
    <definedName name="XMesNoFacturables">#REF!</definedName>
    <definedName name="XMesPersonalPromedio" localSheetId="20">[61]FM!$E$8</definedName>
    <definedName name="XMesPersonalPromedio">#REF!</definedName>
    <definedName name="XMesProfesionales" localSheetId="20">'[61]PERSONAL Y OTROS'!$I$33</definedName>
    <definedName name="XMesProfesionales">#REF!</definedName>
    <definedName name="XMesTecnicos" localSheetId="20">'[61]PERSONAL Y OTROS'!$I$45</definedName>
    <definedName name="XMesTecnicos">#REF!</definedName>
    <definedName name="xo">#N/A</definedName>
    <definedName name="xpoxwojohchc">#N/A</definedName>
    <definedName name="XSW" localSheetId="20" hidden="1">{#N/A,#N/A,TRUE,"1842CWN0"}</definedName>
    <definedName name="XSW" localSheetId="23" hidden="1">{#N/A,#N/A,TRUE,"1842CWN0"}</definedName>
    <definedName name="XSW" localSheetId="24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5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t">#REF!</definedName>
    <definedName name="xx" localSheetId="20">[162]PERSONAL!$D$10</definedName>
    <definedName name="xx">#REF!</definedName>
    <definedName name="xxfg" localSheetId="0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5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hidden="1">{"via1",#N/A,TRUE,"general";"via2",#N/A,TRUE,"general";"via3",#N/A,TRUE,"general"}</definedName>
    <definedName name="xxx" hidden="1">#REF!</definedName>
    <definedName name="xxxx" localSheetId="20">#REF!</definedName>
    <definedName name="XXXX" hidden="1">#REF!</definedName>
    <definedName name="xxxxx" localSheetId="23">[163]!absc</definedName>
    <definedName name="xxxxx" localSheetId="24">[163]!absc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0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5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0" hidden="1">{#N/A,#N/A,TRUE,"INGENIERIA";#N/A,#N/A,TRUE,"COMPRAS";#N/A,#N/A,TRUE,"DIRECCION";#N/A,#N/A,TRUE,"RESUMEN"}</definedName>
    <definedName name="XXXXXX" localSheetId="23" hidden="1">{#N/A,#N/A,FALSE,"orthoflow";#N/A,#N/A,FALSE,"Miscelaneos";#N/A,#N/A,FALSE,"Instrumentacio";#N/A,#N/A,FALSE,"Electrico";#N/A,#N/A,FALSE,"Valv. Seguridad"}</definedName>
    <definedName name="XXXXXX" localSheetId="24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5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xxx">#REF!</definedName>
    <definedName name="xxyzabc" hidden="1">{"via1",#N/A,TRUE,"general";"via2",#N/A,TRUE,"general";"via3",#N/A,TRUE,"general"}</definedName>
    <definedName name="XZS" localSheetId="20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5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hidden="1">{"via1",#N/A,TRUE,"general";"via2",#N/A,TRUE,"general";"via3",#N/A,TRUE,"general"}</definedName>
    <definedName name="XZXZX">#REF!</definedName>
    <definedName name="y" localSheetId="20">#REF!</definedName>
    <definedName name="Y" localSheetId="23">[41]!absc</definedName>
    <definedName name="Y" localSheetId="24">[41]!absc</definedName>
    <definedName name="Y">#REF!</definedName>
    <definedName name="y6y6" localSheetId="0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5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5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O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5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5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#N/A</definedName>
    <definedName name="YO" localSheetId="20">#REF!</definedName>
    <definedName name="YO" hidden="1">#REF!,#REF!,#REF!,#REF!,#REF!,#REF!,#REF!,#REF!,#REF!,#REF!,#REF!,#REF!,#REF!,#REF!,#REF!,#REF!,#REF!,#REF!,#REF!</definedName>
    <definedName name="YOR" hidden="1">{#N/A,#N/A,FALSE,"PROPON.2001"}</definedName>
    <definedName name="yorlanys">#N/A</definedName>
    <definedName name="YORLY" hidden="1">{#N/A,#N/A,FALSE,"PROPON.2001"}</definedName>
    <definedName name="YOYO" localSheetId="23">'[164]AISLAMIENTO CATEGORIAS II Y III'!$G$1:$I$65536</definedName>
    <definedName name="YOYO" localSheetId="24">'[164]AISLAMIENTO CATEGORIAS II Y III'!$G$1:$I$65536</definedName>
    <definedName name="YOYO">#REF!</definedName>
    <definedName name="yrey" localSheetId="0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5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5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5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5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5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5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5" hidden="1">{"TAB1",#N/A,TRUE,"GENERAL";"TAB2",#N/A,TRUE,"GENERAL";"TAB3",#N/A,TRUE,"GENERAL";"TAB4",#N/A,TRUE,"GENERAL";"TAB5",#N/A,TRUE,"GENERAL"}</definedName>
    <definedName name="yu" localSheetId="16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0">#N/A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#N/A</definedName>
    <definedName name="yutu" localSheetId="0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5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hidden="1">{"via1",#N/A,TRUE,"general";"via2",#N/A,TRUE,"general";"via3",#N/A,TRUE,"general"}</definedName>
    <definedName name="YUYUYHNBVVVCFDDDSAASXV">#REF!</definedName>
    <definedName name="yy" localSheetId="0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5" hidden="1">{"via1",#N/A,TRUE,"general";"via2",#N/A,TRUE,"general";"via3",#N/A,TRUE,"general"}</definedName>
    <definedName name="yy" localSheetId="16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0">#N/A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5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EWAZXCCCCCCCCC">#N/A</definedName>
    <definedName name="YYYYYYYYYYY" hidden="1">#REF!</definedName>
    <definedName name="yyyyyyyyyyyyyrrrrrrrrrrrrrrrrrrrrr">#N/A</definedName>
    <definedName name="z" localSheetId="20">#REF!</definedName>
    <definedName name="Z">#REF!</definedName>
    <definedName name="Z_026CD6D7_F7CA_4BE8_B625_9A1778CFA739_.wvu.FilterData" hidden="1">[44]Presupuesto_Via_distribuidora!$A$9:$H$344</definedName>
    <definedName name="Z_026CD6D7_F7CA_4BE8_B625_9A1778CFA739_.wvu.PrintArea" hidden="1">[44]Presupuesto_Via_distribuidora!$A$390:$I$602</definedName>
    <definedName name="Z_026CD6D7_F7CA_4BE8_B625_9A1778CFA739_.wvu.PrintTitles" hidden="1">[44]Presupuesto_Via_distribuidora!$A$380:$IV$389</definedName>
    <definedName name="Z_05670E35_1347_49D9_AD91_AA9A31A4EF61_.wvu.FilterData" hidden="1">[44]Presupuesto_Via_distribuidora!$A$9:$H$344</definedName>
    <definedName name="Z_05670E35_1347_49D9_AD91_AA9A31A4EF61_.wvu.PrintArea" hidden="1">[44]Presupuesto_Via_distribuidora!$C$1:$H$344</definedName>
    <definedName name="Z_05670E35_1347_49D9_AD91_AA9A31A4EF61_.wvu.PrintTitles" hidden="1">[44]Presupuesto_Via_distribuidora!$A$2:$IV$8</definedName>
    <definedName name="Z_086A872D_15DF_436A_8459_CE22F6819FF4_.wvu.Rows" hidden="1">#REF!</definedName>
    <definedName name="Z_0890F28A_A8C8_451C_A3E6_C3AFDD239B64_.wvu.FilterData" hidden="1">[44]Presupuesto_Via_distribuidora!$A$9:$H$344</definedName>
    <definedName name="Z_0890F28A_A8C8_451C_A3E6_C3AFDD239B64_.wvu.PrintArea" hidden="1">[44]Presupuesto_Via_distribuidora!$A$392:$I$604</definedName>
    <definedName name="Z_0890F28A_A8C8_451C_A3E6_C3AFDD239B64_.wvu.PrintTitles" hidden="1">[44]Presupuesto_Via_distribuidora!$A$382:$IV$391</definedName>
    <definedName name="Z_0A4C2D72_EA87_11DA_B6F6_00609720E0A1_.wvu.FilterData" hidden="1">[44]Presupuesto_Via_distribuidora!$A$9:$H$344</definedName>
    <definedName name="Z_0A4C2D72_EA87_11DA_B6F6_00609720E0A1_.wvu.PrintArea" hidden="1">[44]Presupuesto_Via_distribuidora!$A$10:$I$164</definedName>
    <definedName name="Z_0A4C2D72_EA87_11DA_B6F6_00609720E0A1_.wvu.PrintTitles" hidden="1">[44]Presupuesto_Via_distribuidora!$A$1:$IV$9</definedName>
    <definedName name="Z_0A4C2D73_EA87_11DA_B6F6_00609720E0A1_.wvu.FilterData" hidden="1">[44]Presupuesto_Via_distribuidora!$A$9:$H$344</definedName>
    <definedName name="Z_0A4C2D73_EA87_11DA_B6F6_00609720E0A1_.wvu.PrintArea" hidden="1">[44]Presupuesto_Via_distribuidora!$A$176:$I$193</definedName>
    <definedName name="Z_0A4C2D73_EA87_11DA_B6F6_00609720E0A1_.wvu.PrintTitles" hidden="1">[44]Presupuesto_Via_distribuidora!#REF!</definedName>
    <definedName name="Z_0A4C2D74_EA87_11DA_B6F6_00609720E0A1_.wvu.FilterData" hidden="1">[44]Presupuesto_Via_distribuidora!$A$9:$H$344</definedName>
    <definedName name="Z_0A4C2D74_EA87_11DA_B6F6_00609720E0A1_.wvu.PrintArea" hidden="1">[44]Presupuesto_Via_distribuidora!$A$342:$I$541</definedName>
    <definedName name="Z_0A4C2D74_EA87_11DA_B6F6_00609720E0A1_.wvu.PrintTitles" hidden="1">[44]Presupuesto_Via_distribuidora!#REF!</definedName>
    <definedName name="Z_0A4C2D75_EA87_11DA_B6F6_00609720E0A1_.wvu.FilterData" hidden="1">[44]Presupuesto_Via_distribuidora!$A$9:$H$344</definedName>
    <definedName name="Z_0A4C2D75_EA87_11DA_B6F6_00609720E0A1_.wvu.PrintArea" hidden="1">[44]Presupuesto_Via_distribuidora!$A$557:$I$825</definedName>
    <definedName name="Z_0A4C2D75_EA87_11DA_B6F6_00609720E0A1_.wvu.PrintTitles" hidden="1">[44]Presupuesto_Via_distribuidora!$A$547:$IV$556</definedName>
    <definedName name="Z_0A4C2D76_EA87_11DA_B6F6_00609720E0A1_.wvu.FilterData" hidden="1">[44]Presupuesto_Via_distribuidora!$A$9:$H$344</definedName>
    <definedName name="Z_0A4C2D76_EA87_11DA_B6F6_00609720E0A1_.wvu.PrintArea" hidden="1">[44]Presupuesto_Via_distribuidora!$A$839:$I$1037</definedName>
    <definedName name="Z_0A4C2D76_EA87_11DA_B6F6_00609720E0A1_.wvu.PrintTitles" hidden="1">[44]Presupuesto_Via_distribuidora!$A$829:$IV$838</definedName>
    <definedName name="Z_0E0DE1F8_394A_4093_8E74_B2A631A3A88C_.wvu.FilterData" hidden="1">[44]Presupuesto_Via_distribuidora!$A$9:$H$344</definedName>
    <definedName name="Z_0E0DE1F8_394A_4093_8E74_B2A631A3A88C_.wvu.PrintArea" hidden="1">[44]Presupuesto_Via_distribuidora!$A$620:$I$888</definedName>
    <definedName name="Z_0E0DE1F8_394A_4093_8E74_B2A631A3A88C_.wvu.PrintTitles" hidden="1">[44]Presupuesto_Via_distribuidora!$A$610:$IV$619</definedName>
    <definedName name="Z_18C710ED_70CF_48D0_92F5_038A88335068_.wvu.FilterData" hidden="1">[44]Presupuesto_Via_distribuidora!$A$9:$H$344</definedName>
    <definedName name="Z_18C710ED_70CF_48D0_92F5_038A88335068_.wvu.PrintArea" hidden="1">[44]Presupuesto_Via_distribuidora!$C$1:$H$344</definedName>
    <definedName name="Z_18C710ED_70CF_48D0_92F5_038A88335068_.wvu.PrintTitles" hidden="1">[44]Presupuesto_Via_distribuidora!$A$2:$IV$8</definedName>
    <definedName name="Z_378D82E8_FE69_4712_AE73_9D578C4190DE_.wvu.FilterData" hidden="1">[44]Presupuesto_Via_distribuidora!$A$9:$H$344</definedName>
    <definedName name="Z_378D82E8_FE69_4712_AE73_9D578C4190DE_.wvu.PrintArea" hidden="1">[44]Presupuesto_Via_distribuidora!$C$1:$H$344</definedName>
    <definedName name="Z_378D82E8_FE69_4712_AE73_9D578C4190DE_.wvu.PrintTitles" hidden="1">[44]Presupuesto_Via_distribuidora!$A$2:$IV$8</definedName>
    <definedName name="Z_381FCF61_DF95_4756_B103_A1118DFFDE02_.wvu.FilterData" hidden="1">[44]Presupuesto_Via_distribuidora!$A$9:$H$344</definedName>
    <definedName name="Z_381FCF61_DF95_4756_B103_A1118DFFDE02_.wvu.PrintArea" hidden="1">[44]Presupuesto_Via_distribuidora!$C$1:$H$344</definedName>
    <definedName name="Z_381FCF61_DF95_4756_B103_A1118DFFDE02_.wvu.PrintTitles" hidden="1">[44]Presupuesto_Via_distribuidora!$A$2:$IV$8</definedName>
    <definedName name="Z_3B3C0CA1_2A9C_45FD_9823_50B200F6C0D1_.wvu.FilterData" hidden="1">[44]Presupuesto_Via_distribuidora!$A$9:$H$344</definedName>
    <definedName name="Z_3B3C0CA1_2A9C_45FD_9823_50B200F6C0D1_.wvu.PrintArea" hidden="1">[44]Presupuesto_Via_distribuidora!$C$1:$H$344</definedName>
    <definedName name="Z_3B3C0CA1_2A9C_45FD_9823_50B200F6C0D1_.wvu.PrintTitles" hidden="1">[44]Presupuesto_Via_distribuidora!$A$2:$IV$8</definedName>
    <definedName name="Z_3E9430E5_6A83_435B_9E47_1B8F7E18D67C_.wvu.FilterData" hidden="1">[44]Presupuesto_Via_distribuidora!$A$9:$H$344</definedName>
    <definedName name="Z_3E9430E5_6A83_435B_9E47_1B8F7E18D67C_.wvu.PrintArea" hidden="1">[44]Presupuesto_Via_distribuidora!$C$1:$H$344</definedName>
    <definedName name="Z_3E9430E5_6A83_435B_9E47_1B8F7E18D67C_.wvu.PrintTitles" hidden="1">[44]Presupuesto_Via_distribuidora!$A$2:$IV$8</definedName>
    <definedName name="Z_4A14CB5C_2287_4F6E_9A65_22F0A4D81D81_.wvu.FilterData" hidden="1">[44]Presupuesto_Via_distribuidora!$A$9:$H$344</definedName>
    <definedName name="Z_4A14CB5C_2287_4F6E_9A65_22F0A4D81D81_.wvu.PrintArea" hidden="1">[44]Presupuesto_Via_distribuidora!$C$1:$H$344</definedName>
    <definedName name="Z_4A14CB5C_2287_4F6E_9A65_22F0A4D81D81_.wvu.PrintTitles" hidden="1">[44]Presupuesto_Via_distribuidora!$A$2:$IV$8</definedName>
    <definedName name="Z_4BBC24C4_A093_4EC9_8AFF_49C6F602CC39_.wvu.FilterData" hidden="1">[44]Presupuesto_Via_distribuidora!$A$9:$H$344</definedName>
    <definedName name="Z_4BBC24C4_A093_4EC9_8AFF_49C6F602CC39_.wvu.PrintArea" hidden="1">[44]Presupuesto_Via_distribuidora!$C$1:$H$344</definedName>
    <definedName name="Z_4BBC24C4_A093_4EC9_8AFF_49C6F602CC39_.wvu.PrintTitles" hidden="1">[44]Presupuesto_Via_distribuidora!$A$2:$IV$8</definedName>
    <definedName name="Z_504A8F9D_2C46_439E_975A_DF1C1FA56E7B_.wvu.FilterData" hidden="1">[44]Presupuesto_Via_distribuidora!$A$9:$H$344</definedName>
    <definedName name="Z_504A8F9D_2C46_439E_975A_DF1C1FA56E7B_.wvu.PrintArea" hidden="1">[44]Presupuesto_Via_distribuidora!$C$1:$H$344</definedName>
    <definedName name="Z_504A8F9D_2C46_439E_975A_DF1C1FA56E7B_.wvu.PrintTitles" hidden="1">[44]Presupuesto_Via_distribuidora!$A$2:$IV$8</definedName>
    <definedName name="Z_653348E7_CDAD_4F62_A236_641A4BB6425A_.wvu.FilterData" hidden="1">[44]Presupuesto_Via_distribuidora!$A$9:$H$344</definedName>
    <definedName name="Z_653348E7_CDAD_4F62_A236_641A4BB6425A_.wvu.PrintArea" hidden="1">[44]Presupuesto_Via_distribuidora!$A$221:$I$375</definedName>
    <definedName name="Z_653348E7_CDAD_4F62_A236_641A4BB6425A_.wvu.PrintTitles" hidden="1">[44]Presupuesto_Via_distribuidora!$A$211:$IV$220</definedName>
    <definedName name="Z_68C48519_C8C2_4287_96F6_0F561F815CE8_.wvu.FilterData" hidden="1">[44]Presupuesto_Via_distribuidora!$A$9:$H$344</definedName>
    <definedName name="Z_68C48519_C8C2_4287_96F6_0F561F815CE8_.wvu.PrintArea" hidden="1">[44]Presupuesto_Via_distribuidora!$C$1:$H$344</definedName>
    <definedName name="Z_68C48519_C8C2_4287_96F6_0F561F815CE8_.wvu.PrintTitles" hidden="1">[44]Presupuesto_Via_distribuidora!$A$2:$IV$8</definedName>
    <definedName name="Z_6BA141F2_E104_11DA_B6F6_00609720E0A1_.wvu.FilterData" hidden="1">[44]Presupuesto_Via_distribuidora!$A$9:$H$344</definedName>
    <definedName name="Z_6BA141F2_E104_11DA_B6F6_00609720E0A1_.wvu.PrintArea" hidden="1">[44]Presupuesto_Via_distribuidora!$A$10:$I$164</definedName>
    <definedName name="Z_6BA141F2_E104_11DA_B6F6_00609720E0A1_.wvu.PrintTitles" hidden="1">[44]Presupuesto_Via_distribuidora!$A$1:$IV$9</definedName>
    <definedName name="Z_6BA141F3_E104_11DA_B6F6_00609720E0A1_.wvu.FilterData" hidden="1">[44]Presupuesto_Via_distribuidora!$A$9:$H$344</definedName>
    <definedName name="Z_6BA141F3_E104_11DA_B6F6_00609720E0A1_.wvu.PrintArea" hidden="1">[44]Presupuesto_Via_distribuidora!$A$176:$I$193</definedName>
    <definedName name="Z_6BA141F3_E104_11DA_B6F6_00609720E0A1_.wvu.PrintTitles" hidden="1">[44]Presupuesto_Via_distribuidora!#REF!</definedName>
    <definedName name="Z_6BA141F4_E104_11DA_B6F6_00609720E0A1_.wvu.FilterData" hidden="1">[44]Presupuesto_Via_distribuidora!$A$9:$H$344</definedName>
    <definedName name="Z_6BA141F4_E104_11DA_B6F6_00609720E0A1_.wvu.PrintArea" hidden="1">[44]Presupuesto_Via_distribuidora!$A$342:$I$541</definedName>
    <definedName name="Z_6BA141F4_E104_11DA_B6F6_00609720E0A1_.wvu.PrintTitles" hidden="1">[44]Presupuesto_Via_distribuidora!#REF!</definedName>
    <definedName name="Z_6BA141F5_E104_11DA_B6F6_00609720E0A1_.wvu.FilterData" hidden="1">[44]Presupuesto_Via_distribuidora!$A$9:$H$344</definedName>
    <definedName name="Z_6BA141F5_E104_11DA_B6F6_00609720E0A1_.wvu.PrintArea" hidden="1">[44]Presupuesto_Via_distribuidora!$A$557:$I$825</definedName>
    <definedName name="Z_6BA141F5_E104_11DA_B6F6_00609720E0A1_.wvu.PrintTitles" hidden="1">[44]Presupuesto_Via_distribuidora!$A$547:$IV$556</definedName>
    <definedName name="Z_6BA141F6_E104_11DA_B6F6_00609720E0A1_.wvu.FilterData" hidden="1">[44]Presupuesto_Via_distribuidora!$A$9:$H$344</definedName>
    <definedName name="Z_6BA141F6_E104_11DA_B6F6_00609720E0A1_.wvu.PrintArea" hidden="1">[44]Presupuesto_Via_distribuidora!$A$839:$I$1037</definedName>
    <definedName name="Z_6BA141F6_E104_11DA_B6F6_00609720E0A1_.wvu.PrintTitles" hidden="1">[44]Presupuesto_Via_distribuidora!$A$829:$IV$838</definedName>
    <definedName name="Z_726673D2_C579_4EF3_83C7_45DC3792EA6A_.wvu.FilterData" hidden="1">[44]Presupuesto_Via_distribuidora!$A$9:$H$344</definedName>
    <definedName name="Z_726673D2_C579_4EF3_83C7_45DC3792EA6A_.wvu.PrintArea" hidden="1">[44]Presupuesto_Via_distribuidora!$A$10:$I$208</definedName>
    <definedName name="Z_726673D2_C579_4EF3_83C7_45DC3792EA6A_.wvu.PrintTitles" hidden="1">[44]Presupuesto_Via_distribuidora!$A$1:$IV$9</definedName>
    <definedName name="Z_729969D8_DFDA_47B9_ADA2_E05CF62B3DEF_.wvu.FilterData" hidden="1">[44]Presupuesto_Via_distribuidora!$A$9:$H$344</definedName>
    <definedName name="Z_729969D8_DFDA_47B9_ADA2_E05CF62B3DEF_.wvu.PrintArea" hidden="1">[44]Presupuesto_Via_distribuidora!$A$618:$I$886</definedName>
    <definedName name="Z_729969D8_DFDA_47B9_ADA2_E05CF62B3DEF_.wvu.PrintTitles" hidden="1">[44]Presupuesto_Via_distribuidora!$A$608:$IV$617</definedName>
    <definedName name="Z_75EDDC88_CA8C_4671_911D_25D74F37EC47_.wvu.FilterData" hidden="1">[44]Presupuesto_Via_distribuidora!$A$9:$H$344</definedName>
    <definedName name="Z_75EDDC88_CA8C_4671_911D_25D74F37EC47_.wvu.PrintArea" hidden="1">[44]Presupuesto_Via_distribuidora!$A$902:$I$1100</definedName>
    <definedName name="Z_75EDDC88_CA8C_4671_911D_25D74F37EC47_.wvu.PrintTitles" hidden="1">[44]Presupuesto_Via_distribuidora!$A$892:$IV$901</definedName>
    <definedName name="Z_80573755_2D8B_4158_BD3A_CC331B950748_.wvu.FilterData" hidden="1">[44]Presupuesto_Via_distribuidora!$A$9:$H$344</definedName>
    <definedName name="Z_80573755_2D8B_4158_BD3A_CC331B950748_.wvu.PrintArea" hidden="1">[44]Presupuesto_Via_distribuidora!$A$221:$I$375</definedName>
    <definedName name="Z_80573755_2D8B_4158_BD3A_CC331B950748_.wvu.PrintTitles" hidden="1">[44]Presupuesto_Via_distribuidora!$A$211:$IV$220</definedName>
    <definedName name="Z_9C7B0D6D_4DDE_4C72_B23F_2E183F63ECB1_.wvu.FilterData" hidden="1">[44]Presupuesto_Via_distribuidora!$A$9:$H$344</definedName>
    <definedName name="Z_9C7B0D6D_4DDE_4C72_B23F_2E183F63ECB1_.wvu.PrintArea" hidden="1">[44]Presupuesto_Via_distribuidora!$C$1:$H$344</definedName>
    <definedName name="Z_9C7B0D6D_4DDE_4C72_B23F_2E183F63ECB1_.wvu.PrintTitles" hidden="1">[44]Presupuesto_Via_distribuidora!$A$2:$IV$8</definedName>
    <definedName name="Z_9C8B6436_249F_426A_96DC_EEE5E7CB7D1B_.wvu.FilterData" hidden="1">[44]Presupuesto_Via_distribuidora!$A$9:$H$344</definedName>
    <definedName name="Z_9C8B6436_249F_426A_96DC_EEE5E7CB7D1B_.wvu.PrintArea" hidden="1">[44]Presupuesto_Via_distribuidora!$C$1:$H$344</definedName>
    <definedName name="Z_9C8B6436_249F_426A_96DC_EEE5E7CB7D1B_.wvu.PrintTitles" hidden="1">[44]Presupuesto_Via_distribuidora!$A$2:$IV$8</definedName>
    <definedName name="Z_9FCFD0D5_270B_4F36_B422_02EF7A3700B8_.wvu.FilterData" hidden="1">[44]Presupuesto_Via_distribuidora!$A$9:$H$344</definedName>
    <definedName name="Z_9FCFD0D5_270B_4F36_B422_02EF7A3700B8_.wvu.PrintArea" hidden="1">[44]Presupuesto_Via_distribuidora!$A$390:$I$602</definedName>
    <definedName name="Z_9FCFD0D5_270B_4F36_B422_02EF7A3700B8_.wvu.PrintTitles" hidden="1">[44]Presupuesto_Via_distribuidora!$A$380:$IV$389</definedName>
    <definedName name="Z_9FE8FF3F_4486_44D6_9AFB_43CC5B824BF9_.wvu.FilterData" hidden="1">[44]Presupuesto_Via_distribuidora!$A$9:$H$344</definedName>
    <definedName name="Z_9FE8FF3F_4486_44D6_9AFB_43CC5B824BF9_.wvu.PrintArea" hidden="1">[44]Presupuesto_Via_distribuidora!$C$1:$H$344</definedName>
    <definedName name="Z_9FE8FF3F_4486_44D6_9AFB_43CC5B824BF9_.wvu.PrintTitles" hidden="1">[44]Presupuesto_Via_distribuidora!$A$2:$IV$8</definedName>
    <definedName name="Z_A3DE26BA_CF48_4654_9BE9_FAEB3C301C95_.wvu.FilterData" hidden="1">[44]Presupuesto_Via_distribuidora!$A$9:$H$344</definedName>
    <definedName name="Z_A3DE26BA_CF48_4654_9BE9_FAEB3C301C95_.wvu.PrintArea" hidden="1">[44]Presupuesto_Via_distribuidora!$A$221:$I$377</definedName>
    <definedName name="Z_A3DE26BA_CF48_4654_9BE9_FAEB3C301C95_.wvu.PrintTitles" hidden="1">[44]Presupuesto_Via_distribuidora!$A$211:$IV$220</definedName>
    <definedName name="Z_AAA1DD33_F1E3_423A_B1F2_E8567F4D95A5_.wvu.FilterData" hidden="1">[44]Presupuesto_Via_distribuidora!$A$9:$H$344</definedName>
    <definedName name="Z_AAA1DD33_F1E3_423A_B1F2_E8567F4D95A5_.wvu.PrintArea" hidden="1">[44]Presupuesto_Via_distribuidora!$A$900:$I$1098</definedName>
    <definedName name="Z_AAA1DD33_F1E3_423A_B1F2_E8567F4D95A5_.wvu.PrintTitles" hidden="1">[44]Presupuesto_Via_distribuidora!$A$890:$IV$899</definedName>
    <definedName name="Z_B4899972_EBDC_11DA_B6F6_00609720E0A1_.wvu.FilterData" hidden="1">[44]Presupuesto_Via_distribuidora!$A$9:$H$344</definedName>
    <definedName name="Z_B4899972_EBDC_11DA_B6F6_00609720E0A1_.wvu.PrintArea" hidden="1">[44]Presupuesto_Via_distribuidora!$A$10:$I$164</definedName>
    <definedName name="Z_B4899972_EBDC_11DA_B6F6_00609720E0A1_.wvu.PrintTitles" hidden="1">[44]Presupuesto_Via_distribuidora!$A$1:$IV$9</definedName>
    <definedName name="Z_B4899973_EBDC_11DA_B6F6_00609720E0A1_.wvu.FilterData" hidden="1">[44]Presupuesto_Via_distribuidora!$A$9:$H$344</definedName>
    <definedName name="Z_B4899973_EBDC_11DA_B6F6_00609720E0A1_.wvu.PrintArea" hidden="1">[44]Presupuesto_Via_distribuidora!$A$176:$I$193</definedName>
    <definedName name="Z_B4899973_EBDC_11DA_B6F6_00609720E0A1_.wvu.PrintTitles" hidden="1">[44]Presupuesto_Via_distribuidora!#REF!</definedName>
    <definedName name="Z_B4899974_EBDC_11DA_B6F6_00609720E0A1_.wvu.FilterData" hidden="1">[44]Presupuesto_Via_distribuidora!$A$9:$H$344</definedName>
    <definedName name="Z_B4899974_EBDC_11DA_B6F6_00609720E0A1_.wvu.PrintArea" hidden="1">[44]Presupuesto_Via_distribuidora!$A$342:$I$541</definedName>
    <definedName name="Z_B4899974_EBDC_11DA_B6F6_00609720E0A1_.wvu.PrintTitles" hidden="1">[44]Presupuesto_Via_distribuidora!#REF!</definedName>
    <definedName name="Z_B4899975_EBDC_11DA_B6F6_00609720E0A1_.wvu.FilterData" hidden="1">[44]Presupuesto_Via_distribuidora!$A$9:$H$344</definedName>
    <definedName name="Z_B4899975_EBDC_11DA_B6F6_00609720E0A1_.wvu.PrintArea" hidden="1">[44]Presupuesto_Via_distribuidora!$A$557:$I$825</definedName>
    <definedName name="Z_B4899975_EBDC_11DA_B6F6_00609720E0A1_.wvu.PrintTitles" hidden="1">[44]Presupuesto_Via_distribuidora!$A$547:$IV$556</definedName>
    <definedName name="Z_B4899976_EBDC_11DA_B6F6_00609720E0A1_.wvu.FilterData" hidden="1">[44]Presupuesto_Via_distribuidora!$A$9:$H$344</definedName>
    <definedName name="Z_B4899976_EBDC_11DA_B6F6_00609720E0A1_.wvu.PrintArea" hidden="1">[44]Presupuesto_Via_distribuidora!$A$839:$I$1037</definedName>
    <definedName name="Z_B4899976_EBDC_11DA_B6F6_00609720E0A1_.wvu.PrintTitles" hidden="1">[44]Presupuesto_Via_distribuidora!$A$829:$IV$838</definedName>
    <definedName name="Z_C24E6469_C4CC_430B_8814_72DD019DF2C8_.wvu.FilterData" hidden="1">[44]Presupuesto_Via_distribuidora!$A$9:$H$344</definedName>
    <definedName name="Z_C24E6469_C4CC_430B_8814_72DD019DF2C8_.wvu.PrintArea" hidden="1">[44]Presupuesto_Via_distribuidora!$A$900:$I$1098</definedName>
    <definedName name="Z_C24E6469_C4CC_430B_8814_72DD019DF2C8_.wvu.PrintTitles" hidden="1">[44]Presupuesto_Via_distribuidora!$A$890:$IV$899</definedName>
    <definedName name="Z_CA61CA57_E7CE_4A4D_974A_F3124BCA2797_.wvu.FilterData" hidden="1">[44]Presupuesto_Via_distribuidora!$A$9:$H$344</definedName>
    <definedName name="Z_CA61CA57_E7CE_4A4D_974A_F3124BCA2797_.wvu.PrintArea" hidden="1">[44]Presupuesto_Via_distribuidora!$A$618:$I$886</definedName>
    <definedName name="Z_CA61CA57_E7CE_4A4D_974A_F3124BCA2797_.wvu.PrintTitles" hidden="1">[44]Presupuesto_Via_distribuidora!$A$608:$IV$617</definedName>
    <definedName name="Z_D55C8B2E_861A_459E_9D09_3AF38A1DE99E_.wvu.Rows" hidden="1">#REF!</definedName>
    <definedName name="Z_DA4D5A8F_12FA_42F5_A8BB_526600E97433_.wvu.FilterData" hidden="1">[44]Presupuesto_Via_distribuidora!$A$9:$H$344</definedName>
    <definedName name="Z_DA4D5A8F_12FA_42F5_A8BB_526600E97433_.wvu.PrintArea" hidden="1">[44]Presupuesto_Via_distribuidora!$C$1:$H$344</definedName>
    <definedName name="Z_DA4D5A8F_12FA_42F5_A8BB_526600E97433_.wvu.PrintTitles" hidden="1">[44]Presupuesto_Via_distribuidora!$A$2:$IV$8</definedName>
    <definedName name="Z_DFB4C5EB_A8D3_475E_B627_EA98F95F9220_.wvu.FilterData" hidden="1">[44]Presupuesto_Via_distribuidora!$A$9:$H$344</definedName>
    <definedName name="Z_DFB4C5EB_A8D3_475E_B627_EA98F95F9220_.wvu.PrintArea" hidden="1">[44]Presupuesto_Via_distribuidora!$A$10:$I$208</definedName>
    <definedName name="Z_DFB4C5EB_A8D3_475E_B627_EA98F95F9220_.wvu.PrintTitles" hidden="1">[44]Presupuesto_Via_distribuidora!$A$1:$IV$9</definedName>
    <definedName name="Z_F2B990A1_57B3_4766_8C3D_4D3A5265BAEF_.wvu.FilterData" hidden="1">[44]Presupuesto_Via_distribuidora!$A$9:$H$344</definedName>
    <definedName name="Z_F2B990A1_57B3_4766_8C3D_4D3A5265BAEF_.wvu.PrintArea" hidden="1">[44]Presupuesto_Via_distribuidora!$C$1:$H$344</definedName>
    <definedName name="Z_F2B990A1_57B3_4766_8C3D_4D3A5265BAEF_.wvu.PrintTitles" hidden="1">[44]Presupuesto_Via_distribuidora!$A$2:$IV$8</definedName>
    <definedName name="Z_F5105026_2B30_4A97_8DBB_E784E992DEE0_.wvu.Cols" localSheetId="15" hidden="1">'16. Roceria'!$Q:$XFD</definedName>
    <definedName name="Z_F540D718_D9AA_403F_AE49_60D937FD77E5_.wvu.Rows" hidden="1">#REF!</definedName>
    <definedName name="Z_F9482E1F_92B8_43D8_949A_7DDCF2E63A19_.wvu.FilterData" hidden="1">[44]Presupuesto_Via_distribuidora!$A$9:$H$344</definedName>
    <definedName name="Z_F9482E1F_92B8_43D8_949A_7DDCF2E63A19_.wvu.PrintArea" hidden="1">[44]Presupuesto_Via_distribuidora!$A$10:$I$208</definedName>
    <definedName name="Z_F9482E1F_92B8_43D8_949A_7DDCF2E63A19_.wvu.PrintTitles" hidden="1">[44]Presupuesto_Via_distribuidora!$A$1:$IV$9</definedName>
    <definedName name="ZAPATA">#REF!</definedName>
    <definedName name="ZAQ" localSheetId="20" hidden="1">{#N/A,#N/A,TRUE,"INGENIERIA";#N/A,#N/A,TRUE,"COMPRAS";#N/A,#N/A,TRUE,"DIRECCION";#N/A,#N/A,TRUE,"RESUMEN"}</definedName>
    <definedName name="ZAQ" localSheetId="23" hidden="1">{#N/A,#N/A,TRUE,"INGENIERIA";#N/A,#N/A,TRUE,"COMPRAS";#N/A,#N/A,TRUE,"DIRECCION";#N/A,#N/A,TRUE,"RESUMEN"}</definedName>
    <definedName name="ZAQ" localSheetId="24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#N/A</definedName>
    <definedName name="zd">#N/A</definedName>
    <definedName name="zdervr" localSheetId="0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5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#N/A</definedName>
    <definedName name="Zeit10" localSheetId="20">#REF!</definedName>
    <definedName name="Zeit10">#REF!</definedName>
    <definedName name="Zeit100" localSheetId="20">#REF!</definedName>
    <definedName name="Zeit100">#REF!</definedName>
    <definedName name="Zeit1000" localSheetId="20">#REF!</definedName>
    <definedName name="Zeit1000">#REF!</definedName>
    <definedName name="Zeit10000">#REF!</definedName>
    <definedName name="Zeit15000">#REF!</definedName>
    <definedName name="Zeit20000">#REF!</definedName>
    <definedName name="Zeit250">#REF!</definedName>
    <definedName name="Zeit3000">#REF!</definedName>
    <definedName name="Zeit30000">#REF!</definedName>
    <definedName name="Zeit500">#REF!</definedName>
    <definedName name="Zeit5000">#REF!</definedName>
    <definedName name="Zeit7500">#REF!</definedName>
    <definedName name="Zocalo_en_acero_inoxidable_e_0_10_ML">#REF!</definedName>
    <definedName name="Zona">#REF!</definedName>
    <definedName name="ZONA1">#REF!</definedName>
    <definedName name="ZONA3">#REF!</definedName>
    <definedName name="ZONA4">#REF!</definedName>
    <definedName name="Zorra_Metalica__Ruedas_de_Caucho">#REF!</definedName>
    <definedName name="zv">[15]datos!$AB$5:$AB$300</definedName>
    <definedName name="zx" localSheetId="23">'PRESUPUESTO OFICIAL (Entidad)'!ERR</definedName>
    <definedName name="zx" localSheetId="24">'PROPUESTA ECONOMICA(Proponente)'!ERR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5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5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hidden="1">{"via1",#N/A,TRUE,"general";"via2",#N/A,TRUE,"general";"via3",#N/A,TRUE,"general"}</definedName>
    <definedName name="ZXZX">#REF!</definedName>
    <definedName name="ZZ">#N/A</definedName>
    <definedName name="ZZXX">#REF!</definedName>
    <definedName name="zzz" localSheetId="20">#REF!</definedName>
    <definedName name="ZZZ" hidden="1">#REF!</definedName>
    <definedName name="zzzzzzzzz">#REF!</definedName>
    <definedName name="ZZZZZZZZZZZ" localSheetId="23">'[77]A. P. U.'!#REF!</definedName>
    <definedName name="ZZZZZZZZZZZ" localSheetId="24">'[77]A. P. U.'!#REF!</definedName>
    <definedName name="ZZZZZZZZZZZ">'[17]A.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2" i="139" l="1"/>
  <c r="K45" i="139"/>
  <c r="E20" i="137"/>
  <c r="G20" i="137" s="1"/>
  <c r="E19" i="137"/>
  <c r="G19" i="137" s="1"/>
  <c r="E17" i="137"/>
  <c r="E15" i="137"/>
  <c r="G15" i="137" s="1"/>
  <c r="E14" i="137"/>
  <c r="G14" i="137" s="1"/>
  <c r="E13" i="137"/>
  <c r="G13" i="137" s="1"/>
  <c r="E12" i="137"/>
  <c r="G12" i="137" s="1"/>
  <c r="E10" i="137"/>
  <c r="G10" i="137" s="1"/>
  <c r="E9" i="137"/>
  <c r="G9" i="137" s="1"/>
  <c r="E7" i="137"/>
  <c r="G7" i="137" s="1"/>
  <c r="E6" i="137"/>
  <c r="G6" i="137" s="1"/>
  <c r="E5" i="137"/>
  <c r="G5" i="137" s="1"/>
  <c r="G17" i="137"/>
  <c r="G16" i="137" s="1"/>
  <c r="E31" i="136"/>
  <c r="E30" i="136"/>
  <c r="E29" i="136"/>
  <c r="E28" i="136"/>
  <c r="E27" i="136"/>
  <c r="E26" i="136"/>
  <c r="D19" i="136"/>
  <c r="E19" i="136" s="1"/>
  <c r="D18" i="136"/>
  <c r="E18" i="136" s="1"/>
  <c r="E20" i="136" s="1"/>
  <c r="D15" i="136"/>
  <c r="D12" i="136"/>
  <c r="G9" i="125"/>
  <c r="G20" i="125"/>
  <c r="G14" i="125"/>
  <c r="G13" i="125"/>
  <c r="G12" i="125"/>
  <c r="G11" i="125"/>
  <c r="G30" i="125"/>
  <c r="C12" i="2"/>
  <c r="C11" i="2"/>
  <c r="C10" i="2"/>
  <c r="C9" i="2"/>
  <c r="H10" i="135"/>
  <c r="D13" i="136" l="1"/>
  <c r="E13" i="136" s="1"/>
  <c r="E12" i="136"/>
  <c r="E14" i="136" s="1"/>
  <c r="E15" i="136" s="1"/>
  <c r="E16" i="136" s="1"/>
  <c r="G11" i="137"/>
  <c r="G18" i="137"/>
  <c r="G8" i="137"/>
  <c r="G4" i="137"/>
  <c r="G21" i="137" s="1"/>
  <c r="E21" i="136"/>
  <c r="E22" i="136" s="1"/>
  <c r="E33" i="136"/>
  <c r="D34" i="135"/>
  <c r="G25" i="135"/>
  <c r="H28" i="135" s="1"/>
  <c r="H22" i="135"/>
  <c r="G13" i="135"/>
  <c r="H16" i="135" s="1"/>
  <c r="G8" i="135"/>
  <c r="H5" i="135"/>
  <c r="B5" i="135"/>
  <c r="B4" i="135"/>
  <c r="F16" i="134"/>
  <c r="F15" i="134"/>
  <c r="F17" i="134"/>
  <c r="D38" i="134"/>
  <c r="G29" i="134"/>
  <c r="H32" i="134" s="1"/>
  <c r="H26" i="134"/>
  <c r="G23" i="134"/>
  <c r="G19" i="134"/>
  <c r="G18" i="134"/>
  <c r="G17" i="134"/>
  <c r="G16" i="134"/>
  <c r="G15" i="134"/>
  <c r="G14" i="134"/>
  <c r="G10" i="134"/>
  <c r="G9" i="134"/>
  <c r="G8" i="134"/>
  <c r="H11" i="134" s="1"/>
  <c r="H5" i="134"/>
  <c r="B5" i="134"/>
  <c r="B4" i="134"/>
  <c r="H20" i="133"/>
  <c r="G16" i="133"/>
  <c r="D15" i="133"/>
  <c r="G15" i="133" s="1"/>
  <c r="G8" i="133"/>
  <c r="H11" i="133" s="1"/>
  <c r="H5" i="133"/>
  <c r="B5" i="133"/>
  <c r="B4" i="133"/>
  <c r="G27" i="123"/>
  <c r="G24" i="124"/>
  <c r="G27" i="122"/>
  <c r="G22" i="120"/>
  <c r="H20" i="119"/>
  <c r="G18" i="119"/>
  <c r="E35" i="136" l="1"/>
  <c r="H24" i="137"/>
  <c r="H30" i="135"/>
  <c r="H39" i="135" s="1"/>
  <c r="H20" i="134"/>
  <c r="H34" i="134" s="1"/>
  <c r="G34" i="135" l="1"/>
  <c r="G35" i="135"/>
  <c r="H43" i="134"/>
  <c r="G38" i="134"/>
  <c r="G39" i="134"/>
  <c r="F26" i="28" l="1"/>
  <c r="G26" i="28" s="1"/>
  <c r="B4" i="126" l="1"/>
  <c r="A10" i="125" l="1"/>
  <c r="A11" i="125"/>
  <c r="A12" i="125"/>
  <c r="A13" i="125"/>
  <c r="A9" i="125"/>
  <c r="G19" i="119"/>
  <c r="G21" i="120"/>
  <c r="G19" i="121"/>
  <c r="G26" i="114"/>
  <c r="L42" i="131"/>
  <c r="L42" i="126"/>
  <c r="J34" i="2"/>
  <c r="D36" i="132"/>
  <c r="G27" i="132"/>
  <c r="H30" i="132" s="1"/>
  <c r="G21" i="132"/>
  <c r="H24" i="132" s="1"/>
  <c r="G14" i="132"/>
  <c r="H18" i="132" s="1"/>
  <c r="G10" i="132"/>
  <c r="G9" i="132"/>
  <c r="G8" i="132"/>
  <c r="H11" i="132" s="1"/>
  <c r="H5" i="132"/>
  <c r="B5" i="132"/>
  <c r="B4" i="132"/>
  <c r="L28" i="131"/>
  <c r="L27" i="131"/>
  <c r="L26" i="131"/>
  <c r="L25" i="131"/>
  <c r="L24" i="131"/>
  <c r="L23" i="131"/>
  <c r="H5" i="131"/>
  <c r="L44" i="131"/>
  <c r="L15" i="131" s="1"/>
  <c r="L18" i="131" s="1"/>
  <c r="L37" i="131"/>
  <c r="B5" i="131"/>
  <c r="B4" i="131"/>
  <c r="J44" i="130"/>
  <c r="L44" i="130" s="1"/>
  <c r="L46" i="130" s="1"/>
  <c r="L17" i="130" s="1"/>
  <c r="L20" i="130" s="1"/>
  <c r="L48" i="130" s="1"/>
  <c r="F30" i="125"/>
  <c r="H30" i="125"/>
  <c r="I30" i="125"/>
  <c r="J30" i="125"/>
  <c r="K30" i="125"/>
  <c r="H5" i="130"/>
  <c r="B5" i="130"/>
  <c r="B4" i="130"/>
  <c r="I5" i="129"/>
  <c r="C5" i="129"/>
  <c r="C4" i="129"/>
  <c r="H5" i="127"/>
  <c r="B5" i="127"/>
  <c r="B4" i="127"/>
  <c r="B5" i="126"/>
  <c r="L38" i="130"/>
  <c r="L37" i="130"/>
  <c r="L39" i="130" s="1"/>
  <c r="L32" i="130"/>
  <c r="N29" i="129"/>
  <c r="L42" i="127"/>
  <c r="L44" i="127" s="1"/>
  <c r="L37" i="127"/>
  <c r="L23" i="127"/>
  <c r="L30" i="127" s="1"/>
  <c r="J35" i="126"/>
  <c r="L30" i="126"/>
  <c r="G18" i="121"/>
  <c r="G9" i="28"/>
  <c r="G10" i="125"/>
  <c r="G15" i="125"/>
  <c r="G16" i="125"/>
  <c r="G17" i="125"/>
  <c r="G18" i="125"/>
  <c r="G19" i="125"/>
  <c r="G21" i="125"/>
  <c r="G22" i="125"/>
  <c r="G23" i="125"/>
  <c r="G24" i="125"/>
  <c r="G25" i="125"/>
  <c r="G26" i="125"/>
  <c r="G27" i="125"/>
  <c r="G28" i="125"/>
  <c r="K28" i="125"/>
  <c r="K27" i="125"/>
  <c r="K26" i="125"/>
  <c r="K25" i="125"/>
  <c r="K24" i="125"/>
  <c r="K23" i="125"/>
  <c r="K22" i="125"/>
  <c r="K21" i="125"/>
  <c r="K20" i="125"/>
  <c r="K19" i="125"/>
  <c r="K18" i="125"/>
  <c r="K17" i="125"/>
  <c r="K16" i="125"/>
  <c r="K15" i="125"/>
  <c r="K14" i="125"/>
  <c r="K13" i="125"/>
  <c r="K12" i="125"/>
  <c r="K11" i="125"/>
  <c r="K10" i="125"/>
  <c r="K9" i="125"/>
  <c r="C3" i="125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10" i="2"/>
  <c r="H11" i="2"/>
  <c r="K67" i="129" l="1"/>
  <c r="N67" i="129" s="1"/>
  <c r="H32" i="132"/>
  <c r="L30" i="131"/>
  <c r="L46" i="131" s="1"/>
  <c r="L18" i="127"/>
  <c r="L46" i="127" s="1"/>
  <c r="L35" i="126"/>
  <c r="L37" i="126" s="1"/>
  <c r="K76" i="129"/>
  <c r="N76" i="129"/>
  <c r="N75" i="129"/>
  <c r="K75" i="129"/>
  <c r="N74" i="129"/>
  <c r="K74" i="129"/>
  <c r="K73" i="129"/>
  <c r="N73" i="129"/>
  <c r="N72" i="129"/>
  <c r="K72" i="129"/>
  <c r="K71" i="129"/>
  <c r="N70" i="129"/>
  <c r="K70" i="129"/>
  <c r="N69" i="129"/>
  <c r="K69" i="129"/>
  <c r="N68" i="129"/>
  <c r="K68" i="129"/>
  <c r="L61" i="129"/>
  <c r="N61" i="129"/>
  <c r="K61" i="129"/>
  <c r="L60" i="129"/>
  <c r="K60" i="129"/>
  <c r="N60" i="129"/>
  <c r="L59" i="129"/>
  <c r="N59" i="129"/>
  <c r="K59" i="129"/>
  <c r="L58" i="129"/>
  <c r="N58" i="129"/>
  <c r="K58" i="129"/>
  <c r="K57" i="129"/>
  <c r="N51" i="129"/>
  <c r="N50" i="129"/>
  <c r="N49" i="129"/>
  <c r="N48" i="129"/>
  <c r="N47" i="129"/>
  <c r="N46" i="129"/>
  <c r="N45" i="129"/>
  <c r="N44" i="129"/>
  <c r="N43" i="129"/>
  <c r="N42" i="129"/>
  <c r="N41" i="129"/>
  <c r="N40" i="129"/>
  <c r="N39" i="129"/>
  <c r="N38" i="129"/>
  <c r="N37" i="129"/>
  <c r="N28" i="129"/>
  <c r="N27" i="129"/>
  <c r="N26" i="129"/>
  <c r="N25" i="129"/>
  <c r="N24" i="129"/>
  <c r="N23" i="129"/>
  <c r="N22" i="129"/>
  <c r="N21" i="129"/>
  <c r="L44" i="126"/>
  <c r="L15" i="126" s="1"/>
  <c r="L18" i="126" s="1"/>
  <c r="L46" i="126" s="1"/>
  <c r="H9" i="2"/>
  <c r="D33" i="124"/>
  <c r="H27" i="124"/>
  <c r="H21" i="124"/>
  <c r="H16" i="124"/>
  <c r="G10" i="124"/>
  <c r="G9" i="124"/>
  <c r="G8" i="124"/>
  <c r="H5" i="124"/>
  <c r="B5" i="124"/>
  <c r="B4" i="124"/>
  <c r="D36" i="123"/>
  <c r="H30" i="123"/>
  <c r="G21" i="123"/>
  <c r="H24" i="123" s="1"/>
  <c r="G15" i="123"/>
  <c r="G14" i="123"/>
  <c r="G10" i="123"/>
  <c r="G9" i="123"/>
  <c r="G8" i="123"/>
  <c r="H11" i="123" s="1"/>
  <c r="H5" i="123"/>
  <c r="B5" i="123"/>
  <c r="B4" i="123"/>
  <c r="D36" i="122"/>
  <c r="H30" i="122"/>
  <c r="G21" i="122"/>
  <c r="H24" i="122" s="1"/>
  <c r="G15" i="122"/>
  <c r="G14" i="122"/>
  <c r="G10" i="122"/>
  <c r="G9" i="122"/>
  <c r="G8" i="122"/>
  <c r="H5" i="122"/>
  <c r="B5" i="122"/>
  <c r="B4" i="122"/>
  <c r="H5" i="121"/>
  <c r="D39" i="121"/>
  <c r="G30" i="121"/>
  <c r="H33" i="121" s="1"/>
  <c r="G24" i="121"/>
  <c r="H27" i="121" s="1"/>
  <c r="G17" i="121"/>
  <c r="G16" i="121"/>
  <c r="G15" i="121"/>
  <c r="G14" i="121"/>
  <c r="G10" i="121"/>
  <c r="G9" i="121"/>
  <c r="G8" i="121"/>
  <c r="B5" i="121"/>
  <c r="B4" i="121"/>
  <c r="G18" i="120"/>
  <c r="G20" i="120"/>
  <c r="G19" i="120"/>
  <c r="D42" i="120"/>
  <c r="G33" i="120"/>
  <c r="H36" i="120" s="1"/>
  <c r="G27" i="120"/>
  <c r="H30" i="120" s="1"/>
  <c r="G17" i="120"/>
  <c r="G16" i="120"/>
  <c r="G15" i="120"/>
  <c r="G14" i="120"/>
  <c r="G10" i="120"/>
  <c r="G9" i="120"/>
  <c r="G8" i="120"/>
  <c r="H5" i="120"/>
  <c r="B5" i="120"/>
  <c r="B4" i="120"/>
  <c r="G23" i="119"/>
  <c r="H26" i="119" s="1"/>
  <c r="G15" i="119"/>
  <c r="G16" i="119"/>
  <c r="G17" i="119"/>
  <c r="G14" i="119"/>
  <c r="D38" i="119"/>
  <c r="G29" i="119"/>
  <c r="H32" i="119" s="1"/>
  <c r="G10" i="119"/>
  <c r="G9" i="119"/>
  <c r="G8" i="119"/>
  <c r="H5" i="119"/>
  <c r="B5" i="119"/>
  <c r="B4" i="119"/>
  <c r="G14" i="118"/>
  <c r="H17" i="118" s="1"/>
  <c r="D35" i="118"/>
  <c r="G26" i="118"/>
  <c r="H29" i="118" s="1"/>
  <c r="H23" i="118"/>
  <c r="G10" i="118"/>
  <c r="G9" i="118"/>
  <c r="G8" i="118"/>
  <c r="H5" i="118"/>
  <c r="B5" i="118"/>
  <c r="B4" i="118"/>
  <c r="G8" i="115"/>
  <c r="D35" i="115"/>
  <c r="G26" i="115"/>
  <c r="H29" i="115" s="1"/>
  <c r="H23" i="115"/>
  <c r="G14" i="115"/>
  <c r="H17" i="115" s="1"/>
  <c r="G10" i="115"/>
  <c r="G9" i="115"/>
  <c r="H5" i="115"/>
  <c r="B5" i="115"/>
  <c r="B4" i="115"/>
  <c r="D35" i="114"/>
  <c r="H29" i="114"/>
  <c r="H23" i="114"/>
  <c r="G14" i="114"/>
  <c r="H17" i="114" s="1"/>
  <c r="G10" i="114"/>
  <c r="H11" i="114" s="1"/>
  <c r="G9" i="114"/>
  <c r="G8" i="114"/>
  <c r="H5" i="114"/>
  <c r="B5" i="114"/>
  <c r="B4" i="114"/>
  <c r="G8" i="28"/>
  <c r="H11" i="28" s="1"/>
  <c r="H31" i="28" s="1"/>
  <c r="H40" i="28" s="1"/>
  <c r="B4" i="28"/>
  <c r="H24" i="120" l="1"/>
  <c r="K34" i="2"/>
  <c r="G37" i="132"/>
  <c r="G36" i="132"/>
  <c r="H41" i="132"/>
  <c r="L57" i="129"/>
  <c r="N57" i="129" s="1"/>
  <c r="N62" i="129" s="1"/>
  <c r="N36" i="129"/>
  <c r="N52" i="129" s="1"/>
  <c r="N17" i="129"/>
  <c r="N16" i="129"/>
  <c r="N77" i="129"/>
  <c r="N20" i="129"/>
  <c r="N19" i="129"/>
  <c r="N18" i="129"/>
  <c r="H11" i="124"/>
  <c r="H29" i="124" s="1"/>
  <c r="H18" i="123"/>
  <c r="H32" i="123" s="1"/>
  <c r="H18" i="122"/>
  <c r="H11" i="122"/>
  <c r="H11" i="121"/>
  <c r="H21" i="121"/>
  <c r="H35" i="121" s="1"/>
  <c r="H11" i="120"/>
  <c r="H11" i="119"/>
  <c r="H11" i="118"/>
  <c r="H31" i="118" s="1"/>
  <c r="H40" i="118" s="1"/>
  <c r="H11" i="115"/>
  <c r="H31" i="115" s="1"/>
  <c r="H31" i="114"/>
  <c r="H32" i="122" l="1"/>
  <c r="G36" i="122" s="1"/>
  <c r="H34" i="119"/>
  <c r="G36" i="115"/>
  <c r="H40" i="115"/>
  <c r="K30" i="129"/>
  <c r="N30" i="129" s="1"/>
  <c r="N31" i="129" s="1"/>
  <c r="N79" i="129" s="1"/>
  <c r="G33" i="124"/>
  <c r="G34" i="124"/>
  <c r="H38" i="124"/>
  <c r="H41" i="123"/>
  <c r="G37" i="123"/>
  <c r="G36" i="123"/>
  <c r="H44" i="121"/>
  <c r="G40" i="121"/>
  <c r="G39" i="121"/>
  <c r="H38" i="120"/>
  <c r="G36" i="118"/>
  <c r="G35" i="118"/>
  <c r="G35" i="115"/>
  <c r="H40" i="114"/>
  <c r="G36" i="114"/>
  <c r="G35" i="114"/>
  <c r="G37" i="122" l="1"/>
  <c r="H41" i="122"/>
  <c r="H43" i="119"/>
  <c r="G39" i="119"/>
  <c r="G38" i="119"/>
  <c r="H47" i="120"/>
  <c r="G42" i="120"/>
  <c r="G43" i="120"/>
  <c r="H5" i="28" l="1"/>
  <c r="B5" i="28"/>
  <c r="D35" i="28"/>
  <c r="H23" i="28"/>
  <c r="G14" i="28"/>
  <c r="H17" i="28" l="1"/>
  <c r="H29" i="28" l="1"/>
  <c r="G35" i="28" l="1"/>
  <c r="G36" i="28" l="1"/>
  <c r="D35" i="136" l="1"/>
  <c r="D39" i="136" s="1"/>
  <c r="C6" i="136" s="1"/>
  <c r="E37" i="136"/>
</calcChain>
</file>

<file path=xl/sharedStrings.xml><?xml version="1.0" encoding="utf-8"?>
<sst xmlns="http://schemas.openxmlformats.org/spreadsheetml/2006/main" count="1526" uniqueCount="303">
  <si>
    <t>FORMATO DE ANALISIS DE PRECIOS UNITARIOS-APU</t>
  </si>
  <si>
    <t>REPUBLICA DE COLOMBIA</t>
  </si>
  <si>
    <t>ANALISIS DE PRECIOS UNITARIOS</t>
  </si>
  <si>
    <t>OBJETO:</t>
  </si>
  <si>
    <t>ITEM:</t>
  </si>
  <si>
    <t>DESCRIPCIÓN:</t>
  </si>
  <si>
    <t>UNIDAD:</t>
  </si>
  <si>
    <t>I.EQUIPO</t>
  </si>
  <si>
    <t>Descripción</t>
  </si>
  <si>
    <t>Tipo</t>
  </si>
  <si>
    <t>Tarifa/Hora</t>
  </si>
  <si>
    <t>Rendimiento</t>
  </si>
  <si>
    <t>Valor-Unit.</t>
  </si>
  <si>
    <t>Carrotanque de agua</t>
  </si>
  <si>
    <t>$/hora</t>
  </si>
  <si>
    <t xml:space="preserve">Motoniveladora potencia 140 HP </t>
  </si>
  <si>
    <t xml:space="preserve">Vibrocompactador ptencia 153 HP </t>
  </si>
  <si>
    <t>Sub-Total</t>
  </si>
  <si>
    <t>II. MATERIALES EN OBRA</t>
  </si>
  <si>
    <t>Unidad</t>
  </si>
  <si>
    <t>Precio-Unit.</t>
  </si>
  <si>
    <t>Cantidad</t>
  </si>
  <si>
    <t>Agua</t>
  </si>
  <si>
    <t>Lt</t>
  </si>
  <si>
    <t>III.TRANSPORTES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</si>
  <si>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</si>
  <si>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</si>
  <si>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</si>
  <si>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</si>
  <si>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</si>
  <si>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</si>
  <si>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</si>
  <si>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</si>
  <si>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</si>
  <si>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</si>
  <si>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</si>
  <si>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V. AU</t>
  </si>
  <si>
    <t xml:space="preserve">PORCENTAJE </t>
  </si>
  <si>
    <t xml:space="preserve">ADMINISTRACIÓN </t>
  </si>
  <si>
    <t xml:space="preserve">UTILIDADES </t>
  </si>
  <si>
    <t>Total Costo</t>
  </si>
  <si>
    <t xml:space="preserve">Herramienta menor </t>
  </si>
  <si>
    <t>%</t>
  </si>
  <si>
    <t>Minicargador</t>
  </si>
  <si>
    <t>h</t>
  </si>
  <si>
    <t>Vibrocomactador tipo saltarín</t>
  </si>
  <si>
    <t>Recebo</t>
  </si>
  <si>
    <t>m3</t>
  </si>
  <si>
    <t>Mezcaldora motor a gasolina</t>
  </si>
  <si>
    <t>Lts</t>
  </si>
  <si>
    <t>Arena</t>
  </si>
  <si>
    <t>Cemento gris</t>
  </si>
  <si>
    <t>Kg</t>
  </si>
  <si>
    <t>Triturado</t>
  </si>
  <si>
    <t>Transporte interno</t>
  </si>
  <si>
    <t>Puntilla 1"</t>
  </si>
  <si>
    <t>LB</t>
  </si>
  <si>
    <t>Aditivo para curar el concreto</t>
  </si>
  <si>
    <t>UND</t>
  </si>
  <si>
    <t>Sika set x 5kg</t>
  </si>
  <si>
    <t>Piedra ciclópeo</t>
  </si>
  <si>
    <t>Acero Fy = 420 MPa (60.000 psi) d&gt; 1/4"</t>
  </si>
  <si>
    <t>kg</t>
  </si>
  <si>
    <t>Alambre negro cal 18</t>
  </si>
  <si>
    <t>Equipo para corte de juntas en soleras de concreto.</t>
  </si>
  <si>
    <t>Herramienta menor</t>
  </si>
  <si>
    <t>Malla electrosoldada 15x15 5mm</t>
  </si>
  <si>
    <t>Equipo de transporte</t>
  </si>
  <si>
    <t>ITEM</t>
  </si>
  <si>
    <t>ACTIVIDAD</t>
  </si>
  <si>
    <t>UNIDAD</t>
  </si>
  <si>
    <t>VR. UNITARIO</t>
  </si>
  <si>
    <t>CANT TOTAL</t>
  </si>
  <si>
    <t xml:space="preserve">VR TOTAL </t>
  </si>
  <si>
    <t>PRELIMINARES</t>
  </si>
  <si>
    <t>M2</t>
  </si>
  <si>
    <t>M3</t>
  </si>
  <si>
    <t>CIMENTACIÓN</t>
  </si>
  <si>
    <t>CONCRETOS</t>
  </si>
  <si>
    <t>TRANSPORTE</t>
  </si>
  <si>
    <t>VALOR TOTAL PRESUPUESTO DE OBRA</t>
  </si>
  <si>
    <t>VALOR TOTAL</t>
  </si>
  <si>
    <t xml:space="preserve">MEMORIAS DE CALCULO DE CANTIDADES DE OBRA </t>
  </si>
  <si>
    <r>
      <rPr>
        <b/>
        <sz val="10"/>
        <rFont val="Arial"/>
        <family val="2"/>
      </rPr>
      <t xml:space="preserve"> Contratista:</t>
    </r>
    <r>
      <rPr>
        <sz val="10"/>
        <rFont val="Arial"/>
        <family val="2"/>
      </rPr>
      <t xml:space="preserve"> </t>
    </r>
  </si>
  <si>
    <t xml:space="preserve"> Objeto:  </t>
  </si>
  <si>
    <t xml:space="preserve">Base
No. </t>
  </si>
  <si>
    <t>Item No.</t>
  </si>
  <si>
    <t>Acta</t>
  </si>
  <si>
    <t xml:space="preserve"> Fecha preacta</t>
  </si>
  <si>
    <t>PRESUPUESTO DE OBRA</t>
  </si>
  <si>
    <t xml:space="preserve">Localización / Descripción </t>
  </si>
  <si>
    <t>Dimensiones promedio</t>
  </si>
  <si>
    <t xml:space="preserve"> Medida Total</t>
  </si>
  <si>
    <t xml:space="preserve"> Ancho (m)</t>
  </si>
  <si>
    <t>Longitud (m)</t>
  </si>
  <si>
    <t>Espesor / Altura (m)</t>
  </si>
  <si>
    <t>Área          (m2)</t>
  </si>
  <si>
    <t>Volumen (m3)</t>
  </si>
  <si>
    <t xml:space="preserve">Nº Elementos / factor de expansión </t>
  </si>
  <si>
    <t>Supervisor</t>
  </si>
  <si>
    <t>Contratista</t>
  </si>
  <si>
    <t>Total Item Acumulado</t>
  </si>
  <si>
    <t>SOBREACARREO</t>
  </si>
  <si>
    <t>COSTO SOBREACARREO VIAJE</t>
  </si>
  <si>
    <t>COSTO SOBREACARREO M3</t>
  </si>
  <si>
    <t>Conformación de calzada existente</t>
  </si>
  <si>
    <t>Excavaciones varias en material común (manual)</t>
  </si>
  <si>
    <t>Rellenos para estructuras con suelo</t>
  </si>
  <si>
    <t>Rellenos para estructuras con recebo</t>
  </si>
  <si>
    <t>Concreto Resistencia 21MPA (D)</t>
  </si>
  <si>
    <t>Acero de Refuerzo Fy 4200 MPA</t>
  </si>
  <si>
    <t>m2</t>
  </si>
  <si>
    <t>Sobre acarreo en jeep o camioneta</t>
  </si>
  <si>
    <t>m</t>
  </si>
  <si>
    <t>suministro transporte e instalación de plástico  para protección de concreto</t>
  </si>
  <si>
    <t>DATOS ESPECÍFICOS</t>
  </si>
  <si>
    <t>DESCRIPCIÓN</t>
  </si>
  <si>
    <t>CANTIDAD</t>
  </si>
  <si>
    <t>DEMOLICIONES</t>
  </si>
  <si>
    <t>I. EQUIPO</t>
  </si>
  <si>
    <t>MARCA</t>
  </si>
  <si>
    <t>TIPO</t>
  </si>
  <si>
    <t>TARIFA/HORA</t>
  </si>
  <si>
    <t>RENDIMIENTO</t>
  </si>
  <si>
    <t>Vr. UNITARIO</t>
  </si>
  <si>
    <t>HERRAMIENTA MENOR (10% MO)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</si>
  <si>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</si>
  <si>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</si>
  <si>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</si>
  <si>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</si>
  <si>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</si>
  <si>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</si>
  <si>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</si>
  <si>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8"/>
        <rFont val="Futura Md BT"/>
        <family val="2"/>
      </rPr>
      <t>3</t>
    </r>
    <r>
      <rPr>
        <b/>
        <sz val="8"/>
        <rFont val="Futura Md BT"/>
        <family val="2"/>
      </rPr>
      <t xml:space="preserve"> o Ton/Km</t>
    </r>
  </si>
  <si>
    <t>TARIFA</t>
  </si>
  <si>
    <t>MATERIAL DE EXCAVACION</t>
  </si>
  <si>
    <t>TRABAJADOR</t>
  </si>
  <si>
    <t>JORNAL</t>
  </si>
  <si>
    <t>PRESTACIONES</t>
  </si>
  <si>
    <t>JORNAL TOTAL</t>
  </si>
  <si>
    <t>TOTAL COSTO DIRECTO $</t>
  </si>
  <si>
    <t>(Firma)</t>
  </si>
  <si>
    <t>(Nombre)</t>
  </si>
  <si>
    <r>
      <t xml:space="preserve">                                             </t>
    </r>
    <r>
      <rPr>
        <sz val="10"/>
        <rFont val="Futura Md BT"/>
        <family val="2"/>
      </rPr>
      <t>Contratista</t>
    </r>
  </si>
  <si>
    <t xml:space="preserve"> </t>
  </si>
  <si>
    <t xml:space="preserve">OBSERVACIONES </t>
  </si>
  <si>
    <t>ELABORO:</t>
  </si>
  <si>
    <t>M.P.</t>
  </si>
  <si>
    <t>FIRMA</t>
  </si>
  <si>
    <t>EQUIPO BASICO (HERRAMIENTA MENOR)</t>
  </si>
  <si>
    <t>COSTAL</t>
  </si>
  <si>
    <t>CÓDIGO</t>
  </si>
  <si>
    <t>ÍTEM</t>
  </si>
  <si>
    <t xml:space="preserve">GRUPO DE AJUSTE </t>
  </si>
  <si>
    <t>,</t>
  </si>
  <si>
    <t>CANTIDAD (1)</t>
  </si>
  <si>
    <t>DISTANCIA (2)</t>
  </si>
  <si>
    <t>(1) * (2)</t>
  </si>
  <si>
    <t>PRESTACIONES (%)</t>
  </si>
  <si>
    <t>JR. TOTAL</t>
  </si>
  <si>
    <t>V. COSTOS INDIRECTOS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</si>
  <si>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</si>
  <si>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</si>
  <si>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</si>
  <si>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</si>
  <si>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</si>
  <si>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</si>
  <si>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</si>
  <si>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</si>
  <si>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</si>
  <si>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</si>
  <si>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>OBSERVACIONES INTERVENTORÍA:</t>
  </si>
  <si>
    <t>APROBACIÓN POR INTERVENTORÍA</t>
  </si>
  <si>
    <t>Representante Legal del Interventor o su Apoderado</t>
  </si>
  <si>
    <t>NOTA: Los documentos publicados periódicamente son propiedad del Instituto Nacional de Vías. Su uso con fines comerciales o de lucro a cualquier título sin previa autorización, está totalmente prohibido y constituye una infracción a la normatividad vigente.</t>
  </si>
  <si>
    <t>200,1,2</t>
  </si>
  <si>
    <t>P3</t>
  </si>
  <si>
    <t>SOBREACARREO EN VEHICULO NO AUTOMOTOR AL HOMBRO EN FUERTE PENDIENTE</t>
  </si>
  <si>
    <t>M3-HM</t>
  </si>
  <si>
    <t>Gl</t>
  </si>
  <si>
    <t xml:space="preserve">OBSERVACIONES INTERVENTORÍA </t>
  </si>
  <si>
    <t>promedio</t>
  </si>
  <si>
    <t/>
  </si>
  <si>
    <t>DESMONTE Y LIMPIEZA EN BOSQUE
(Análisis aplicado  para la tala de árboles, remoción de tocones, desraíce y limpieza en zonas de vegetación en forma de bosque continuo)</t>
  </si>
  <si>
    <t>C0010140</t>
  </si>
  <si>
    <t>C0010620</t>
  </si>
  <si>
    <t>C0010052</t>
  </si>
  <si>
    <t>C0010015</t>
  </si>
  <si>
    <t>C0010190</t>
  </si>
  <si>
    <t>HERMENINV</t>
  </si>
  <si>
    <t>B0013791</t>
  </si>
  <si>
    <t>T0010032</t>
  </si>
  <si>
    <t>Cargador: potencia en el volante 125 hp, clasificación de rpm del motor 2300</t>
  </si>
  <si>
    <t>Motosierra, 4.5 HP - 7.1 HP, longitud de espada 45-90 cm</t>
  </si>
  <si>
    <t>Buldozer, potencia al volante de 140 HP, motor de 2200 RPM, longitud de hoja 4,80m</t>
  </si>
  <si>
    <t>Astilladora de madera para triturar, potencia aproximada 75 HP</t>
  </si>
  <si>
    <t>Compactador manual vibratorio (rana) con motor de 6 hp</t>
  </si>
  <si>
    <t>HERRAMIENTA MENOR (% MANO DE OBRA)</t>
  </si>
  <si>
    <t>Derechos de conformación y/o disposición de materiales sobrantes (Incluye todos los costos inherentes a las posibles obras requeridas en los sitios de disposición de sobrantes)</t>
  </si>
  <si>
    <t>Transporte de materiales demolición y RCD</t>
  </si>
  <si>
    <t>m3-km</t>
  </si>
  <si>
    <t>CONCRETO 2500 psi - 17.5 Mpa</t>
  </si>
  <si>
    <t>SUMINISTRO, TRANSPORTE E INSTALACION MALLA ELECTROSOLDADA CUALQUIER REFERENCIA (Incluye alambre negro, colocación y traslapo).</t>
  </si>
  <si>
    <t>KG</t>
  </si>
  <si>
    <t>PUERTAS Y VENTANAS EN TABLA PARA CAMPAMENTO</t>
  </si>
  <si>
    <t>INSTALACIONES PROVISIONALES</t>
  </si>
  <si>
    <t xml:space="preserve">UN </t>
  </si>
  <si>
    <t>GUADUA-TABLA-CUARTÓN-LISTÓN-VARILLÓN PARA CAMPAMENTO</t>
  </si>
  <si>
    <t>TEJA DE ZINC ONDULADA TZO L=2.44X0.80</t>
  </si>
  <si>
    <t>UN</t>
  </si>
  <si>
    <t>SUELO CEMENTO 10:1</t>
  </si>
  <si>
    <t>ACARREO INTERNO</t>
  </si>
  <si>
    <t>OTROS</t>
  </si>
  <si>
    <t>Concreto ciclópeo clase G (concreto 21Mpa 60% piedra 40%)</t>
  </si>
  <si>
    <t>formaleta</t>
  </si>
  <si>
    <t>Formaleta</t>
  </si>
  <si>
    <t xml:space="preserve">Banderas Sector El madroño </t>
  </si>
  <si>
    <t>Pisamo</t>
  </si>
  <si>
    <t>El Cairo</t>
  </si>
  <si>
    <t>Sarciri sector Empocaldas</t>
  </si>
  <si>
    <t>ALCALDIA DE RISARALDA, CALDAS</t>
  </si>
  <si>
    <t>CONSTRUCCIÓN DE PLACA HUELLA EN LA ZONA RURAL DEL MUNICIPIO DE RISARALDA, CALDAS  - SIN MANO DE OBRA (JAC)</t>
  </si>
  <si>
    <t xml:space="preserve">1 Oficial </t>
  </si>
  <si>
    <t>Vibrocompactador tipo saltarín</t>
  </si>
  <si>
    <t xml:space="preserve">Vibrador a gasolina </t>
  </si>
  <si>
    <t>día</t>
  </si>
  <si>
    <t>Mezcladora motor a gasolina</t>
  </si>
  <si>
    <t>ALQUILER DE BODEGA PARA CAMPAMENTO</t>
  </si>
  <si>
    <t>mes</t>
  </si>
  <si>
    <t xml:space="preserve">alquiler de bodega para campamento </t>
  </si>
  <si>
    <t>Tarifa/mes</t>
  </si>
  <si>
    <t>Sardinel en concreto clase d. Incluye preparación e instalación de concreto. Incluye formaleta. Incluye agregados. Incluye suministro de cemento.</t>
  </si>
  <si>
    <t>Plastico Cal 3.5</t>
  </si>
  <si>
    <t>INFORMACION GENERAL DEL CONTRATO:</t>
  </si>
  <si>
    <t>AU (calculado):</t>
  </si>
  <si>
    <t>PLAZO (meses):</t>
  </si>
  <si>
    <t>COSTO DIRECTO:</t>
  </si>
  <si>
    <t>Anticipo:</t>
  </si>
  <si>
    <t>VALOR TOTAL DE LA OFERTA:</t>
  </si>
  <si>
    <t>Salario Minimo:</t>
  </si>
  <si>
    <t>PERSONAL DE PLANILLA (con vinculacion)</t>
  </si>
  <si>
    <t>SUELDO MES</t>
  </si>
  <si>
    <t>DEDICACION MES</t>
  </si>
  <si>
    <t>No. MESES</t>
  </si>
  <si>
    <t>V/r PARCIAL</t>
  </si>
  <si>
    <t xml:space="preserve">Residente de obra </t>
  </si>
  <si>
    <t xml:space="preserve">Maestro de obra </t>
  </si>
  <si>
    <t>Subtotal Personal</t>
  </si>
  <si>
    <t>Factor Prestacional</t>
  </si>
  <si>
    <t>Total Personal</t>
  </si>
  <si>
    <t>PERSONAL ASESOR</t>
  </si>
  <si>
    <t>Asesor en Seguridad y Salud en el Trabajo</t>
  </si>
  <si>
    <t>Asesor social</t>
  </si>
  <si>
    <t>IMPUESTOS Y LEGALIZACIÓN</t>
  </si>
  <si>
    <t>VALOR</t>
  </si>
  <si>
    <t>Pólizas</t>
  </si>
  <si>
    <t>Estampilla Pro cultura</t>
  </si>
  <si>
    <t>Estampilla Pro deporte</t>
  </si>
  <si>
    <t xml:space="preserve">Estampilla Pro Adulto mayor </t>
  </si>
  <si>
    <t>Estampilla Pro justicia</t>
  </si>
  <si>
    <t>Contribucion Especial</t>
  </si>
  <si>
    <t>Subtotal Impuestos</t>
  </si>
  <si>
    <t>VALOR TOTAL ADMINISTRACION</t>
  </si>
  <si>
    <t>VALOR UTILIDAD</t>
  </si>
  <si>
    <t>AU CALCULADO</t>
  </si>
  <si>
    <t>ANALISIS DE AU</t>
  </si>
  <si>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</si>
  <si>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</si>
  <si>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</si>
  <si>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</si>
  <si>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</si>
  <si>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</si>
  <si>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</si>
  <si>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</si>
  <si>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</si>
  <si>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</si>
  <si>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</si>
  <si>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</si>
  <si>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</si>
  <si>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</si>
  <si>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</si>
  <si>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</si>
  <si>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</si>
  <si>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</si>
  <si>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</si>
  <si>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</si>
  <si>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</si>
  <si>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</si>
  <si>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</si>
  <si>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</si>
  <si>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</si>
  <si>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</si>
  <si>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</si>
  <si>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</si>
  <si>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</si>
  <si>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</si>
  <si>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</si>
  <si>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</si>
  <si>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</si>
  <si>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</si>
  <si>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</si>
  <si>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</si>
  <si>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CIMENTACION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</si>
</sst>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&quot;€&quot;_-;\-* #,##0.00\ &quot;€&quot;_-;_-* &quot;-&quot;??\ &quot;€&quot;_-;_-@_-"/>
    <numFmt numFmtId="166" formatCode="0.0"/>
    <numFmt numFmtId="167" formatCode="&quot;$&quot;\ #,##0.00"/>
    <numFmt numFmtId="168" formatCode="&quot;$&quot;\ #,##0"/>
    <numFmt numFmtId="169" formatCode="[$$-240A]\ #,##0"/>
    <numFmt numFmtId="170" formatCode="#,##0.000"/>
    <numFmt numFmtId="171" formatCode="#,##0.0000"/>
    <numFmt numFmtId="172" formatCode="_(&quot;$&quot;\ * #,##0_);_(&quot;$&quot;\ * \(#,##0\);_(&quot;$&quot;\ * &quot;-&quot;_);_(@_)"/>
    <numFmt numFmtId="173" formatCode="_-* #,##0\ _€_-;\-* #,##0\ _€_-;_-* &quot;-&quot;\ _€_-;_-@_-"/>
    <numFmt numFmtId="174" formatCode="_ * #,##0.00_ ;_ * \-#,##0.00_ ;_ * &quot;-&quot;??_ ;_ @_ "/>
    <numFmt numFmtId="175" formatCode="_-* #,##0.00\ &quot;Pts&quot;_-;\-* #,##0.00\ &quot;Pts&quot;_-;_-* &quot;-&quot;??\ &quot;Pts&quot;_-;_-@_-"/>
    <numFmt numFmtId="176" formatCode="&quot;$&quot;\ #,##0.00;[Red]&quot;$&quot;\ \-#,##0.00"/>
    <numFmt numFmtId="177" formatCode="_ &quot;$&quot;\ * #,##0_ ;_ &quot;$&quot;\ * \-#,##0_ ;_ &quot;$&quot;\ * &quot;-&quot;_ ;_ @_ "/>
    <numFmt numFmtId="178" formatCode="&quot;$&quot;\ #,##0.0"/>
    <numFmt numFmtId="179" formatCode="0.000"/>
    <numFmt numFmtId="180" formatCode="0.0000000"/>
    <numFmt numFmtId="181" formatCode="0.00000"/>
    <numFmt numFmtId="182" formatCode="0.0000"/>
    <numFmt numFmtId="183" formatCode="_-[$$-240A]\ * #,##0.00_-;\-[$$-240A]\ * #,##0.00_-;_-[$$-240A]\ * &quot;-&quot;??_-;_-@_-"/>
    <numFmt numFmtId="184" formatCode="_(* #,##0.00_);_(* \(#,##0.00\);_(* &quot;-&quot;??_);_(@_)"/>
    <numFmt numFmtId="185" formatCode="_-[$$-240A]\ * #,##0_-;\-[$$-240A]\ * #,##0_-;_-[$$-240A]\ * &quot;-&quot;_-;_-@_-"/>
    <numFmt numFmtId="186" formatCode="0.0%"/>
    <numFmt numFmtId="187" formatCode="_-[$$-1409]* #,##0_-;\-[$$-1409]* #,##0_-;_-[$$-1409]* &quot;-&quot;_-;_-@_-"/>
    <numFmt numFmtId="188" formatCode="_-[$$-1409]* #,##0.0000_-;\-[$$-1409]* #,##0.0000_-;_-[$$-1409]* &quot;-&quot;_-;_-@_-"/>
    <numFmt numFmtId="189" formatCode="&quot;$&quot;#,##0"/>
    <numFmt numFmtId="190" formatCode="_-[$$-1409]* #,##0.000_-;\-[$$-1409]* #,##0.000_-;_-[$$-1409]* &quot;-&quot;_-;_-@_-"/>
    <numFmt numFmtId="191" formatCode="_-[$$-1409]* #,##0.00_-;\-[$$-1409]* #,##0.00_-;_-[$$-1409]* &quot;-&quot;_-;_-@_-"/>
    <numFmt numFmtId="192" formatCode="&quot;$&quot;\ #,##0.00_);\(&quot;$&quot;\ #,##0.00\)"/>
    <numFmt numFmtId="193" formatCode="_-[$$-240A]* #,##0.00_-;\-[$$-240A]* #,##0.00_-;_-[$$-240A]* &quot;-&quot;??_-;_-@_-"/>
    <numFmt numFmtId="194" formatCode="_-[$$-240A]\ * #,##0.00_ ;_-[$$-240A]\ * \-#,##0.00\ ;_-[$$-240A]\ * &quot;-&quot;??_ ;_-@_ "/>
    <numFmt numFmtId="195" formatCode="_([$$-240A]\ * #,##0.00_);_([$$-240A]\ * \(#,##0.00\);_([$$-240A]\ * &quot;-&quot;??_);_(@_)"/>
    <numFmt numFmtId="196" formatCode="_([$$-240A]\ * #,##0_);_([$$-240A]\ * \(#,##0\);_([$$-240A]\ * &quot;-&quot;??_);_(@_)"/>
    <numFmt numFmtId="197" formatCode="0#.00\ \L\t"/>
    <numFmt numFmtId="198" formatCode="_ [$$-240A]\ * #,##0.00_ ;_ [$$-240A]\ * \-#,##0.00_ ;_ [$$-240A]\ * &quot;-&quot;??_ ;_ @_ "/>
    <numFmt numFmtId="199" formatCode="_ * #,##0_ ;_ * \-#,##0_ ;_ * &quot;-&quot;??_ ;_ @_ 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8"/>
      <color theme="1"/>
      <name val="Century Gothic"/>
      <family val="2"/>
    </font>
    <font>
      <sz val="10"/>
      <color rgb="FF000000"/>
      <name val="Century Gothic"/>
      <family val="2"/>
    </font>
    <font>
      <sz val="10"/>
      <name val="Century Gothic"/>
      <family val="2"/>
    </font>
    <font>
      <b/>
      <sz val="9"/>
      <color theme="1"/>
      <name val="Century Gothic"/>
      <family val="2"/>
    </font>
    <font>
      <sz val="8"/>
      <color theme="1"/>
      <name val="Century Gothic"/>
      <family val="2"/>
    </font>
    <font>
      <sz val="11"/>
      <color rgb="FF006100"/>
      <name val="Calibri"/>
      <family val="2"/>
      <scheme val="minor"/>
    </font>
    <font>
      <sz val="10"/>
      <name val="Futura Md BT"/>
      <family val="2"/>
    </font>
    <font>
      <b/>
      <sz val="8"/>
      <name val="Futura Md BT"/>
      <family val="2"/>
    </font>
    <font>
      <b/>
      <vertAlign val="superscript"/>
      <sz val="8"/>
      <name val="Futura Md BT"/>
      <family val="2"/>
    </font>
    <font>
      <b/>
      <sz val="10"/>
      <name val="Futura Md BT"/>
      <family val="2"/>
    </font>
    <font>
      <sz val="5"/>
      <name val="Futura Md BT"/>
      <family val="2"/>
    </font>
    <font>
      <i/>
      <sz val="5"/>
      <name val="Futura Md BT"/>
      <family val="2"/>
    </font>
    <font>
      <b/>
      <sz val="10"/>
      <name val="Futura Md BT"/>
    </font>
    <font>
      <sz val="5"/>
      <name val="Arial"/>
      <family val="2"/>
    </font>
    <font>
      <sz val="11"/>
      <color theme="1"/>
      <name val="Aptos Narrow"/>
      <family val="2"/>
      <charset val="1"/>
    </font>
    <font>
      <sz val="11"/>
      <color rgb="FF000000"/>
      <name val="Poppins"/>
    </font>
    <font>
      <sz val="11"/>
      <name val="Poppins"/>
    </font>
    <font>
      <sz val="11"/>
      <color theme="1"/>
      <name val="Poppins"/>
    </font>
    <font>
      <b/>
      <sz val="11"/>
      <name val="Poppins"/>
    </font>
    <font>
      <b/>
      <sz val="11"/>
      <color theme="1"/>
      <name val="Poppins"/>
    </font>
    <font>
      <sz val="11"/>
      <color theme="0"/>
      <name val="Poppins"/>
    </font>
    <font>
      <sz val="11"/>
      <color rgb="FF000000"/>
      <name val="Century Gothic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2"/>
      <color theme="1"/>
      <name val="Arial Narrow"/>
      <family val="2"/>
    </font>
    <font>
      <b/>
      <sz val="11"/>
      <name val="Calibri"/>
      <family val="2"/>
      <scheme val="minor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b/>
      <u/>
      <sz val="12"/>
      <name val="Arial Narrow"/>
      <family val="2"/>
    </font>
    <font>
      <sz val="8"/>
      <name val="Arial Narrow"/>
      <family val="2"/>
    </font>
    <font>
      <b/>
      <sz val="12"/>
      <color rgb="FFFF0000"/>
      <name val="Arial Narrow"/>
      <family val="2"/>
    </font>
    <font>
      <sz val="10"/>
      <name val="Arial Narrow"/>
      <family val="2"/>
    </font>
    <font>
      <b/>
      <u/>
      <sz val="11"/>
      <name val="Arial Narrow"/>
      <family val="2"/>
    </font>
    <font>
      <b/>
      <sz val="16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C6EFCE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theme="0"/>
        <bgColor auto="1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indexed="64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8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9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42" fontId="9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" fillId="0" borderId="0"/>
    <xf numFmtId="0" fontId="4" fillId="0" borderId="0" applyAlignment="0"/>
    <xf numFmtId="42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9" fontId="4" fillId="0" borderId="0"/>
    <xf numFmtId="41" fontId="9" fillId="0" borderId="0" applyFont="0" applyFill="0" applyBorder="0" applyAlignment="0" applyProtection="0"/>
    <xf numFmtId="0" fontId="4" fillId="0" borderId="0"/>
    <xf numFmtId="0" fontId="1" fillId="0" borderId="0"/>
    <xf numFmtId="9" fontId="9" fillId="0" borderId="0" applyFont="0" applyFill="0" applyBorder="0" applyAlignment="0" applyProtection="0"/>
    <xf numFmtId="0" fontId="1" fillId="0" borderId="0"/>
    <xf numFmtId="0" fontId="1" fillId="0" borderId="0"/>
    <xf numFmtId="17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2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2" fillId="0" borderId="0"/>
    <xf numFmtId="0" fontId="18" fillId="5" borderId="0" applyNumberFormat="0" applyBorder="0" applyAlignment="0" applyProtection="0"/>
    <xf numFmtId="0" fontId="27" fillId="0" borderId="0"/>
    <xf numFmtId="0" fontId="9" fillId="0" borderId="0" applyNumberFormat="0" applyBorder="0" applyAlignment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84" fontId="9" fillId="0" borderId="0" applyFont="0" applyFill="0" applyBorder="0" applyAlignment="0" applyProtection="0"/>
    <xf numFmtId="187" fontId="1" fillId="0" borderId="0"/>
    <xf numFmtId="187" fontId="1" fillId="0" borderId="0"/>
    <xf numFmtId="0" fontId="41" fillId="0" borderId="0"/>
    <xf numFmtId="0" fontId="4" fillId="0" borderId="0"/>
    <xf numFmtId="197" fontId="4" fillId="0" borderId="0" applyFont="0" applyFill="0" applyBorder="0" applyAlignment="0" applyProtection="0"/>
  </cellStyleXfs>
  <cellXfs count="90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64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5" applyFont="1" applyFill="1" applyBorder="1" applyAlignment="1">
      <alignment horizontal="center" vertical="center" wrapText="1"/>
    </xf>
    <xf numFmtId="0" fontId="6" fillId="3" borderId="16" xfId="5" applyFont="1" applyFill="1" applyBorder="1" applyAlignment="1">
      <alignment horizontal="center" vertical="center" wrapText="1"/>
    </xf>
    <xf numFmtId="0" fontId="6" fillId="3" borderId="17" xfId="5" applyFont="1" applyFill="1" applyBorder="1" applyAlignment="1">
      <alignment horizontal="center" vertical="center" wrapText="1"/>
    </xf>
    <xf numFmtId="0" fontId="6" fillId="3" borderId="23" xfId="5" applyFont="1" applyFill="1" applyBorder="1" applyAlignment="1">
      <alignment horizontal="center" vertical="center" wrapText="1"/>
    </xf>
    <xf numFmtId="2" fontId="4" fillId="3" borderId="1" xfId="5" applyNumberFormat="1" applyFill="1" applyBorder="1" applyAlignment="1">
      <alignment vertical="center" wrapText="1"/>
    </xf>
    <xf numFmtId="2" fontId="4" fillId="3" borderId="1" xfId="6" applyNumberFormat="1" applyFont="1" applyFill="1" applyBorder="1" applyAlignment="1">
      <alignment horizontal="right" vertical="center" wrapText="1"/>
    </xf>
    <xf numFmtId="2" fontId="4" fillId="3" borderId="5" xfId="5" applyNumberFormat="1" applyFill="1" applyBorder="1" applyAlignment="1">
      <alignment vertical="center" wrapText="1"/>
    </xf>
    <xf numFmtId="2" fontId="4" fillId="3" borderId="5" xfId="6" applyNumberFormat="1" applyFont="1" applyFill="1" applyBorder="1" applyAlignment="1">
      <alignment horizontal="right" vertical="center" wrapText="1"/>
    </xf>
    <xf numFmtId="0" fontId="4" fillId="3" borderId="25" xfId="5" applyFill="1" applyBorder="1" applyAlignment="1">
      <alignment horizontal="justify" vertical="center" wrapText="1"/>
    </xf>
    <xf numFmtId="0" fontId="7" fillId="3" borderId="25" xfId="5" applyFont="1" applyFill="1" applyBorder="1" applyAlignment="1">
      <alignment horizontal="justify" vertical="center" wrapText="1"/>
    </xf>
    <xf numFmtId="0" fontId="4" fillId="3" borderId="26" xfId="5" applyFill="1" applyBorder="1" applyAlignment="1">
      <alignment vertical="center" wrapText="1"/>
    </xf>
    <xf numFmtId="0" fontId="4" fillId="3" borderId="14" xfId="5" applyFill="1" applyBorder="1" applyAlignment="1">
      <alignment vertical="center" wrapText="1"/>
    </xf>
    <xf numFmtId="0" fontId="4" fillId="3" borderId="25" xfId="5" applyFill="1" applyBorder="1" applyAlignment="1">
      <alignment vertical="center" wrapText="1"/>
    </xf>
    <xf numFmtId="0" fontId="6" fillId="3" borderId="25" xfId="5" applyFont="1" applyFill="1" applyBorder="1" applyAlignment="1">
      <alignment vertical="center" wrapText="1"/>
    </xf>
    <xf numFmtId="0" fontId="6" fillId="3" borderId="14" xfId="5" applyFont="1" applyFill="1" applyBorder="1" applyAlignment="1">
      <alignment vertical="center" wrapText="1"/>
    </xf>
    <xf numFmtId="43" fontId="6" fillId="3" borderId="29" xfId="6" applyFont="1" applyFill="1" applyBorder="1" applyAlignment="1">
      <alignment horizontal="center" vertical="center" wrapText="1"/>
    </xf>
    <xf numFmtId="2" fontId="4" fillId="3" borderId="0" xfId="5" applyNumberFormat="1" applyFill="1" applyAlignment="1">
      <alignment vertical="center"/>
    </xf>
    <xf numFmtId="0" fontId="7" fillId="3" borderId="0" xfId="5" applyFont="1" applyFill="1" applyAlignment="1">
      <alignment horizontal="center" vertical="center" wrapText="1"/>
    </xf>
    <xf numFmtId="0" fontId="4" fillId="3" borderId="0" xfId="5" applyFill="1" applyAlignment="1">
      <alignment vertical="center" wrapText="1"/>
    </xf>
    <xf numFmtId="0" fontId="6" fillId="3" borderId="0" xfId="5" applyFont="1" applyFill="1" applyAlignment="1">
      <alignment horizontal="right" vertical="center" wrapText="1"/>
    </xf>
    <xf numFmtId="0" fontId="6" fillId="3" borderId="30" xfId="5" applyFont="1" applyFill="1" applyBorder="1" applyAlignment="1">
      <alignment vertical="center" wrapText="1"/>
    </xf>
    <xf numFmtId="2" fontId="4" fillId="3" borderId="6" xfId="5" applyNumberFormat="1" applyFill="1" applyBorder="1" applyAlignment="1">
      <alignment vertical="center" wrapText="1"/>
    </xf>
    <xf numFmtId="2" fontId="4" fillId="3" borderId="31" xfId="5" applyNumberFormat="1" applyFill="1" applyBorder="1" applyAlignment="1">
      <alignment horizontal="right" vertical="center" wrapText="1"/>
    </xf>
    <xf numFmtId="0" fontId="4" fillId="3" borderId="0" xfId="5" applyFill="1" applyAlignment="1">
      <alignment horizontal="center" vertical="center"/>
    </xf>
    <xf numFmtId="0" fontId="6" fillId="3" borderId="15" xfId="5" applyFont="1" applyFill="1" applyBorder="1" applyAlignment="1">
      <alignment horizontal="center" vertical="center" wrapText="1"/>
    </xf>
    <xf numFmtId="1" fontId="4" fillId="3" borderId="16" xfId="5" applyNumberFormat="1" applyFill="1" applyBorder="1" applyAlignment="1">
      <alignment horizontal="center" vertical="center" wrapText="1"/>
    </xf>
    <xf numFmtId="2" fontId="4" fillId="3" borderId="33" xfId="5" applyNumberFormat="1" applyFill="1" applyBorder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/>
    </xf>
    <xf numFmtId="167" fontId="3" fillId="2" borderId="1" xfId="1" applyNumberFormat="1" applyFont="1" applyFill="1" applyBorder="1" applyAlignment="1">
      <alignment horizontal="center" vertical="center"/>
    </xf>
    <xf numFmtId="167" fontId="3" fillId="2" borderId="1" xfId="1" applyNumberFormat="1" applyFont="1" applyFill="1" applyBorder="1" applyAlignment="1">
      <alignment horizontal="right" vertical="center"/>
    </xf>
    <xf numFmtId="167" fontId="2" fillId="0" borderId="1" xfId="1" applyNumberFormat="1" applyFont="1" applyBorder="1" applyAlignment="1">
      <alignment horizontal="right" vertical="center"/>
    </xf>
    <xf numFmtId="167" fontId="2" fillId="0" borderId="0" xfId="1" applyNumberFormat="1" applyFont="1" applyAlignment="1">
      <alignment horizontal="center" vertical="center"/>
    </xf>
    <xf numFmtId="0" fontId="14" fillId="0" borderId="0" xfId="8" applyFont="1" applyAlignment="1">
      <alignment vertical="center"/>
    </xf>
    <xf numFmtId="0" fontId="13" fillId="0" borderId="0" xfId="8" applyFont="1" applyAlignment="1">
      <alignment vertical="center"/>
    </xf>
    <xf numFmtId="0" fontId="13" fillId="0" borderId="0" xfId="8" applyFont="1" applyAlignment="1">
      <alignment horizontal="center" vertical="center"/>
    </xf>
    <xf numFmtId="0" fontId="16" fillId="0" borderId="0" xfId="8" applyFont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166" fontId="17" fillId="0" borderId="0" xfId="8" applyNumberFormat="1" applyFont="1" applyAlignment="1">
      <alignment horizontal="center" vertical="center" wrapText="1"/>
    </xf>
    <xf numFmtId="168" fontId="17" fillId="0" borderId="0" xfId="8" applyNumberFormat="1" applyFont="1" applyAlignment="1">
      <alignment horizontal="center" vertical="center" wrapText="1"/>
    </xf>
    <xf numFmtId="0" fontId="13" fillId="4" borderId="47" xfId="8" applyFont="1" applyFill="1" applyBorder="1" applyAlignment="1">
      <alignment horizontal="center" vertical="center"/>
    </xf>
    <xf numFmtId="0" fontId="13" fillId="4" borderId="48" xfId="8" applyFont="1" applyFill="1" applyBorder="1" applyAlignment="1">
      <alignment horizontal="center" vertical="center"/>
    </xf>
    <xf numFmtId="4" fontId="17" fillId="0" borderId="38" xfId="8" applyNumberFormat="1" applyFont="1" applyBorder="1" applyAlignment="1">
      <alignment horizontal="center" vertical="center"/>
    </xf>
    <xf numFmtId="166" fontId="17" fillId="0" borderId="38" xfId="8" applyNumberFormat="1" applyFont="1" applyBorder="1" applyAlignment="1">
      <alignment horizontal="center" vertical="center"/>
    </xf>
    <xf numFmtId="169" fontId="17" fillId="0" borderId="53" xfId="8" applyNumberFormat="1" applyFont="1" applyBorder="1" applyAlignment="1">
      <alignment horizontal="center" vertical="center"/>
    </xf>
    <xf numFmtId="4" fontId="17" fillId="0" borderId="61" xfId="8" applyNumberFormat="1" applyFont="1" applyBorder="1" applyAlignment="1">
      <alignment horizontal="center" vertical="center"/>
    </xf>
    <xf numFmtId="3" fontId="17" fillId="0" borderId="61" xfId="8" applyNumberFormat="1" applyFont="1" applyBorder="1" applyAlignment="1">
      <alignment horizontal="center" vertical="center"/>
    </xf>
    <xf numFmtId="4" fontId="17" fillId="0" borderId="62" xfId="8" applyNumberFormat="1" applyFont="1" applyBorder="1" applyAlignment="1">
      <alignment horizontal="center" vertical="center"/>
    </xf>
    <xf numFmtId="10" fontId="17" fillId="0" borderId="0" xfId="8" applyNumberFormat="1" applyFont="1" applyAlignment="1">
      <alignment vertical="center"/>
    </xf>
    <xf numFmtId="4" fontId="17" fillId="0" borderId="0" xfId="8" applyNumberFormat="1" applyFont="1" applyAlignment="1">
      <alignment vertical="center"/>
    </xf>
    <xf numFmtId="4" fontId="13" fillId="0" borderId="0" xfId="8" applyNumberFormat="1" applyFont="1" applyAlignment="1">
      <alignment horizontal="center" vertical="center"/>
    </xf>
    <xf numFmtId="169" fontId="13" fillId="0" borderId="64" xfId="8" applyNumberFormat="1" applyFont="1" applyBorder="1" applyAlignment="1">
      <alignment vertical="center"/>
    </xf>
    <xf numFmtId="0" fontId="13" fillId="0" borderId="65" xfId="8" applyFont="1" applyBorder="1" applyAlignment="1">
      <alignment vertical="center"/>
    </xf>
    <xf numFmtId="3" fontId="17" fillId="0" borderId="69" xfId="8" applyNumberFormat="1" applyFont="1" applyBorder="1" applyAlignment="1">
      <alignment horizontal="center" vertical="center"/>
    </xf>
    <xf numFmtId="164" fontId="17" fillId="0" borderId="69" xfId="1" applyFont="1" applyBorder="1" applyAlignment="1">
      <alignment horizontal="center" vertical="center"/>
    </xf>
    <xf numFmtId="170" fontId="17" fillId="0" borderId="69" xfId="8" applyNumberFormat="1" applyFont="1" applyBorder="1" applyAlignment="1">
      <alignment horizontal="center" vertical="center"/>
    </xf>
    <xf numFmtId="164" fontId="17" fillId="0" borderId="70" xfId="1" applyFont="1" applyBorder="1" applyAlignment="1">
      <alignment horizontal="center" vertical="center"/>
    </xf>
    <xf numFmtId="0" fontId="13" fillId="0" borderId="71" xfId="8" applyFont="1" applyBorder="1" applyAlignment="1">
      <alignment vertical="center"/>
    </xf>
    <xf numFmtId="0" fontId="17" fillId="0" borderId="37" xfId="8" applyFont="1" applyBorder="1" applyAlignment="1">
      <alignment horizontal="center" vertical="center"/>
    </xf>
    <xf numFmtId="164" fontId="17" fillId="0" borderId="37" xfId="1" applyFont="1" applyBorder="1" applyAlignment="1">
      <alignment horizontal="center" vertical="center"/>
    </xf>
    <xf numFmtId="170" fontId="17" fillId="0" borderId="37" xfId="8" applyNumberFormat="1" applyFont="1" applyBorder="1" applyAlignment="1">
      <alignment horizontal="center" vertical="center"/>
    </xf>
    <xf numFmtId="164" fontId="17" fillId="0" borderId="75" xfId="1" applyFont="1" applyBorder="1" applyAlignment="1">
      <alignment horizontal="center" vertical="center"/>
    </xf>
    <xf numFmtId="0" fontId="17" fillId="0" borderId="61" xfId="8" applyFont="1" applyBorder="1" applyAlignment="1">
      <alignment horizontal="center" vertical="center"/>
    </xf>
    <xf numFmtId="164" fontId="17" fillId="0" borderId="61" xfId="1" applyFont="1" applyBorder="1" applyAlignment="1">
      <alignment horizontal="center" vertical="center"/>
    </xf>
    <xf numFmtId="164" fontId="17" fillId="0" borderId="62" xfId="1" applyFont="1" applyBorder="1" applyAlignment="1">
      <alignment horizontal="center" vertical="center"/>
    </xf>
    <xf numFmtId="0" fontId="13" fillId="0" borderId="76" xfId="8" applyFont="1" applyBorder="1" applyAlignment="1">
      <alignment vertical="center"/>
    </xf>
    <xf numFmtId="0" fontId="13" fillId="4" borderId="77" xfId="8" applyFont="1" applyFill="1" applyBorder="1" applyAlignment="1">
      <alignment horizontal="center" vertical="center" wrapText="1"/>
    </xf>
    <xf numFmtId="0" fontId="13" fillId="4" borderId="78" xfId="8" applyFont="1" applyFill="1" applyBorder="1" applyAlignment="1">
      <alignment horizontal="center" vertical="center" wrapText="1"/>
    </xf>
    <xf numFmtId="168" fontId="17" fillId="0" borderId="38" xfId="8" applyNumberFormat="1" applyFont="1" applyBorder="1" applyAlignment="1">
      <alignment horizontal="center" vertical="center"/>
    </xf>
    <xf numFmtId="168" fontId="17" fillId="0" borderId="53" xfId="8" applyNumberFormat="1" applyFont="1" applyBorder="1" applyAlignment="1">
      <alignment horizontal="center" vertical="center"/>
    </xf>
    <xf numFmtId="0" fontId="17" fillId="0" borderId="38" xfId="8" applyFont="1" applyBorder="1" applyAlignment="1">
      <alignment vertical="center"/>
    </xf>
    <xf numFmtId="4" fontId="17" fillId="0" borderId="38" xfId="8" applyNumberFormat="1" applyFont="1" applyBorder="1" applyAlignment="1">
      <alignment vertical="center"/>
    </xf>
    <xf numFmtId="4" fontId="17" fillId="0" borderId="53" xfId="8" applyNumberFormat="1" applyFont="1" applyBorder="1" applyAlignment="1">
      <alignment horizontal="center" vertical="center"/>
    </xf>
    <xf numFmtId="0" fontId="17" fillId="0" borderId="61" xfId="8" applyFont="1" applyBorder="1" applyAlignment="1">
      <alignment vertical="center"/>
    </xf>
    <xf numFmtId="4" fontId="17" fillId="0" borderId="61" xfId="8" applyNumberFormat="1" applyFont="1" applyBorder="1" applyAlignment="1">
      <alignment vertical="center"/>
    </xf>
    <xf numFmtId="4" fontId="17" fillId="0" borderId="0" xfId="8" applyNumberFormat="1" applyFont="1" applyAlignment="1">
      <alignment horizontal="center" vertical="center"/>
    </xf>
    <xf numFmtId="3" fontId="17" fillId="0" borderId="0" xfId="8" applyNumberFormat="1" applyFont="1" applyAlignment="1">
      <alignment vertical="center"/>
    </xf>
    <xf numFmtId="4" fontId="13" fillId="0" borderId="64" xfId="8" applyNumberFormat="1" applyFont="1" applyBorder="1" applyAlignment="1">
      <alignment vertical="center"/>
    </xf>
    <xf numFmtId="168" fontId="17" fillId="0" borderId="38" xfId="8" applyNumberFormat="1" applyFont="1" applyBorder="1" applyAlignment="1">
      <alignment horizontal="right" vertical="center"/>
    </xf>
    <xf numFmtId="10" fontId="17" fillId="0" borderId="38" xfId="8" applyNumberFormat="1" applyFont="1" applyBorder="1" applyAlignment="1">
      <alignment horizontal="center" vertical="center"/>
    </xf>
    <xf numFmtId="3" fontId="17" fillId="0" borderId="79" xfId="8" applyNumberFormat="1" applyFont="1" applyBorder="1" applyAlignment="1">
      <alignment horizontal="center" vertical="center"/>
    </xf>
    <xf numFmtId="168" fontId="17" fillId="0" borderId="61" xfId="8" applyNumberFormat="1" applyFont="1" applyBorder="1" applyAlignment="1">
      <alignment horizontal="center" vertical="center"/>
    </xf>
    <xf numFmtId="9" fontId="17" fillId="0" borderId="61" xfId="8" applyNumberFormat="1" applyFont="1" applyBorder="1" applyAlignment="1">
      <alignment horizontal="center" vertical="center"/>
    </xf>
    <xf numFmtId="3" fontId="17" fillId="0" borderId="62" xfId="8" applyNumberFormat="1" applyFont="1" applyBorder="1" applyAlignment="1">
      <alignment horizontal="center" vertical="center"/>
    </xf>
    <xf numFmtId="171" fontId="17" fillId="0" borderId="0" xfId="8" applyNumberFormat="1" applyFont="1" applyAlignment="1">
      <alignment vertical="center"/>
    </xf>
    <xf numFmtId="0" fontId="17" fillId="0" borderId="0" xfId="8" applyFont="1" applyAlignment="1">
      <alignment vertical="center"/>
    </xf>
    <xf numFmtId="171" fontId="17" fillId="0" borderId="0" xfId="8" applyNumberFormat="1" applyFont="1" applyAlignment="1">
      <alignment horizontal="center" vertical="center"/>
    </xf>
    <xf numFmtId="4" fontId="13" fillId="0" borderId="0" xfId="8" applyNumberFormat="1" applyFont="1" applyAlignment="1">
      <alignment vertical="center"/>
    </xf>
    <xf numFmtId="169" fontId="14" fillId="0" borderId="0" xfId="8" applyNumberFormat="1" applyFont="1" applyAlignment="1">
      <alignment vertical="center"/>
    </xf>
    <xf numFmtId="169" fontId="13" fillId="0" borderId="0" xfId="8" applyNumberFormat="1" applyFont="1" applyAlignment="1">
      <alignment vertical="center"/>
    </xf>
    <xf numFmtId="0" fontId="13" fillId="4" borderId="83" xfId="8" applyFont="1" applyFill="1" applyBorder="1" applyAlignment="1">
      <alignment horizontal="center" vertical="center"/>
    </xf>
    <xf numFmtId="0" fontId="13" fillId="4" borderId="84" xfId="8" applyFont="1" applyFill="1" applyBorder="1" applyAlignment="1">
      <alignment horizontal="center" vertical="center"/>
    </xf>
    <xf numFmtId="9" fontId="17" fillId="0" borderId="1" xfId="2" applyFont="1" applyBorder="1" applyAlignment="1">
      <alignment horizontal="center" vertical="center"/>
    </xf>
    <xf numFmtId="167" fontId="17" fillId="0" borderId="1" xfId="8" applyNumberFormat="1" applyFont="1" applyBorder="1" applyAlignment="1">
      <alignment vertical="center"/>
    </xf>
    <xf numFmtId="166" fontId="17" fillId="0" borderId="1" xfId="8" applyNumberFormat="1" applyFont="1" applyBorder="1" applyAlignment="1">
      <alignment horizontal="center" vertical="center"/>
    </xf>
    <xf numFmtId="169" fontId="17" fillId="0" borderId="2" xfId="8" applyNumberFormat="1" applyFont="1" applyBorder="1" applyAlignment="1">
      <alignment horizontal="center" vertical="center"/>
    </xf>
    <xf numFmtId="3" fontId="17" fillId="0" borderId="1" xfId="8" applyNumberFormat="1" applyFont="1" applyBorder="1" applyAlignment="1">
      <alignment horizontal="center" vertical="center"/>
    </xf>
    <xf numFmtId="0" fontId="17" fillId="0" borderId="0" xfId="8" applyFont="1" applyAlignment="1">
      <alignment horizontal="center" vertical="center"/>
    </xf>
    <xf numFmtId="164" fontId="17" fillId="0" borderId="38" xfId="1" applyFont="1" applyBorder="1" applyAlignment="1">
      <alignment vertical="center"/>
    </xf>
    <xf numFmtId="171" fontId="17" fillId="0" borderId="38" xfId="8" applyNumberFormat="1" applyFont="1" applyBorder="1" applyAlignment="1">
      <alignment horizontal="center" vertical="center"/>
    </xf>
    <xf numFmtId="171" fontId="17" fillId="0" borderId="61" xfId="8" applyNumberFormat="1" applyFont="1" applyBorder="1" applyAlignment="1">
      <alignment horizontal="center" vertical="center"/>
    </xf>
    <xf numFmtId="9" fontId="17" fillId="0" borderId="38" xfId="2" applyFont="1" applyBorder="1" applyAlignment="1">
      <alignment horizontal="center" vertical="center"/>
    </xf>
    <xf numFmtId="2" fontId="17" fillId="0" borderId="38" xfId="2" applyNumberFormat="1" applyFont="1" applyBorder="1" applyAlignment="1">
      <alignment horizontal="center" vertical="center"/>
    </xf>
    <xf numFmtId="164" fontId="4" fillId="3" borderId="6" xfId="1" applyFont="1" applyFill="1" applyBorder="1" applyAlignment="1">
      <alignment vertical="center" wrapText="1"/>
    </xf>
    <xf numFmtId="164" fontId="4" fillId="3" borderId="5" xfId="1" applyFont="1" applyFill="1" applyBorder="1" applyAlignment="1">
      <alignment horizontal="right" vertical="center" wrapText="1"/>
    </xf>
    <xf numFmtId="164" fontId="4" fillId="3" borderId="1" xfId="1" applyFont="1" applyFill="1" applyBorder="1" applyAlignment="1">
      <alignment horizontal="right" vertical="center" wrapText="1"/>
    </xf>
    <xf numFmtId="164" fontId="0" fillId="0" borderId="0" xfId="1" applyFont="1"/>
    <xf numFmtId="164" fontId="4" fillId="3" borderId="31" xfId="1" applyFont="1" applyFill="1" applyBorder="1" applyAlignment="1">
      <alignment horizontal="right" vertical="center" wrapText="1"/>
    </xf>
    <xf numFmtId="164" fontId="4" fillId="3" borderId="0" xfId="1" applyFont="1" applyFill="1" applyAlignment="1">
      <alignment vertical="center"/>
    </xf>
    <xf numFmtId="167" fontId="2" fillId="0" borderId="1" xfId="1" applyNumberFormat="1" applyFont="1" applyFill="1" applyBorder="1" applyAlignment="1">
      <alignment horizontal="right" vertical="center"/>
    </xf>
    <xf numFmtId="164" fontId="10" fillId="3" borderId="17" xfId="1" applyFont="1" applyFill="1" applyBorder="1" applyAlignment="1">
      <alignment horizontal="center" vertical="center" wrapText="1"/>
    </xf>
    <xf numFmtId="178" fontId="2" fillId="0" borderId="1" xfId="1" applyNumberFormat="1" applyFont="1" applyBorder="1" applyAlignment="1">
      <alignment horizontal="right" vertical="center"/>
    </xf>
    <xf numFmtId="0" fontId="4" fillId="3" borderId="15" xfId="5" applyFill="1" applyBorder="1" applyAlignment="1">
      <alignment horizontal="left" vertical="center" wrapText="1"/>
    </xf>
    <xf numFmtId="0" fontId="4" fillId="3" borderId="10" xfId="5" applyFill="1" applyBorder="1" applyAlignment="1">
      <alignment horizontal="left" vertical="center" wrapText="1"/>
    </xf>
    <xf numFmtId="0" fontId="6" fillId="3" borderId="13" xfId="5" applyFont="1" applyFill="1" applyBorder="1" applyAlignment="1">
      <alignment horizontal="left" vertical="center" wrapText="1"/>
    </xf>
    <xf numFmtId="0" fontId="1" fillId="0" borderId="0" xfId="32"/>
    <xf numFmtId="0" fontId="19" fillId="0" borderId="0" xfId="32" applyFont="1"/>
    <xf numFmtId="0" fontId="19" fillId="0" borderId="19" xfId="32" applyFont="1" applyBorder="1"/>
    <xf numFmtId="0" fontId="19" fillId="0" borderId="25" xfId="32" applyFont="1" applyBorder="1"/>
    <xf numFmtId="0" fontId="19" fillId="0" borderId="26" xfId="32" applyFont="1" applyBorder="1"/>
    <xf numFmtId="0" fontId="19" fillId="6" borderId="3" xfId="32" applyFont="1" applyFill="1" applyBorder="1"/>
    <xf numFmtId="0" fontId="19" fillId="6" borderId="14" xfId="32" applyFont="1" applyFill="1" applyBorder="1"/>
    <xf numFmtId="0" fontId="19" fillId="0" borderId="22" xfId="32" applyFont="1" applyBorder="1"/>
    <xf numFmtId="0" fontId="19" fillId="0" borderId="27" xfId="32" applyFont="1" applyBorder="1"/>
    <xf numFmtId="0" fontId="19" fillId="0" borderId="28" xfId="32" applyFont="1" applyBorder="1"/>
    <xf numFmtId="0" fontId="19" fillId="0" borderId="32" xfId="32" applyFont="1" applyBorder="1"/>
    <xf numFmtId="0" fontId="1" fillId="0" borderId="19" xfId="32" applyBorder="1"/>
    <xf numFmtId="0" fontId="20" fillId="6" borderId="7" xfId="32" applyFont="1" applyFill="1" applyBorder="1" applyProtection="1">
      <protection locked="0"/>
    </xf>
    <xf numFmtId="0" fontId="19" fillId="6" borderId="8" xfId="32" applyFont="1" applyFill="1" applyBorder="1"/>
    <xf numFmtId="0" fontId="19" fillId="6" borderId="8" xfId="32" applyFont="1" applyFill="1" applyBorder="1" applyProtection="1">
      <protection locked="0"/>
    </xf>
    <xf numFmtId="0" fontId="19" fillId="6" borderId="9" xfId="32" applyFont="1" applyFill="1" applyBorder="1"/>
    <xf numFmtId="0" fontId="20" fillId="6" borderId="88" xfId="32" applyFont="1" applyFill="1" applyBorder="1" applyAlignment="1">
      <alignment horizontal="center"/>
    </xf>
    <xf numFmtId="0" fontId="20" fillId="6" borderId="11" xfId="32" applyFont="1" applyFill="1" applyBorder="1" applyAlignment="1">
      <alignment horizontal="center"/>
    </xf>
    <xf numFmtId="0" fontId="19" fillId="0" borderId="89" xfId="32" applyFont="1" applyBorder="1"/>
    <xf numFmtId="0" fontId="19" fillId="0" borderId="34" xfId="32" applyFont="1" applyBorder="1" applyAlignment="1">
      <alignment horizontal="center"/>
    </xf>
    <xf numFmtId="0" fontId="19" fillId="0" borderId="89" xfId="32" applyFont="1" applyBorder="1" applyAlignment="1">
      <alignment horizontal="center"/>
    </xf>
    <xf numFmtId="0" fontId="20" fillId="6" borderId="91" xfId="32" applyFont="1" applyFill="1" applyBorder="1"/>
    <xf numFmtId="0" fontId="19" fillId="6" borderId="85" xfId="32" applyFont="1" applyFill="1" applyBorder="1"/>
    <xf numFmtId="0" fontId="19" fillId="6" borderId="92" xfId="32" applyFont="1" applyFill="1" applyBorder="1"/>
    <xf numFmtId="0" fontId="20" fillId="0" borderId="25" xfId="32" applyFont="1" applyBorder="1"/>
    <xf numFmtId="0" fontId="20" fillId="6" borderId="94" xfId="32" applyFont="1" applyFill="1" applyBorder="1" applyAlignment="1">
      <alignment horizontal="center"/>
    </xf>
    <xf numFmtId="0" fontId="20" fillId="6" borderId="97" xfId="32" applyFont="1" applyFill="1" applyBorder="1" applyAlignment="1">
      <alignment horizontal="center"/>
    </xf>
    <xf numFmtId="0" fontId="20" fillId="6" borderId="98" xfId="32" applyFont="1" applyFill="1" applyBorder="1" applyAlignment="1">
      <alignment horizontal="center"/>
    </xf>
    <xf numFmtId="0" fontId="19" fillId="0" borderId="3" xfId="32" applyFont="1" applyBorder="1"/>
    <xf numFmtId="167" fontId="19" fillId="0" borderId="1" xfId="32" applyNumberFormat="1" applyFont="1" applyBorder="1"/>
    <xf numFmtId="166" fontId="19" fillId="0" borderId="3" xfId="32" applyNumberFormat="1" applyFont="1" applyBorder="1"/>
    <xf numFmtId="167" fontId="19" fillId="0" borderId="99" xfId="32" applyNumberFormat="1" applyFont="1" applyBorder="1"/>
    <xf numFmtId="0" fontId="19" fillId="0" borderId="100" xfId="32" applyFont="1" applyBorder="1"/>
    <xf numFmtId="0" fontId="19" fillId="0" borderId="101" xfId="32" applyFont="1" applyBorder="1"/>
    <xf numFmtId="167" fontId="19" fillId="0" borderId="17" xfId="32" applyNumberFormat="1" applyFont="1" applyBorder="1"/>
    <xf numFmtId="166" fontId="19" fillId="0" borderId="19" xfId="32" applyNumberFormat="1" applyFont="1" applyBorder="1"/>
    <xf numFmtId="167" fontId="19" fillId="0" borderId="23" xfId="32" applyNumberFormat="1" applyFont="1" applyBorder="1"/>
    <xf numFmtId="167" fontId="19" fillId="6" borderId="29" xfId="32" applyNumberFormat="1" applyFont="1" applyFill="1" applyBorder="1"/>
    <xf numFmtId="0" fontId="20" fillId="6" borderId="13" xfId="32" applyFont="1" applyFill="1" applyBorder="1"/>
    <xf numFmtId="0" fontId="19" fillId="0" borderId="3" xfId="32" applyFont="1" applyBorder="1" applyAlignment="1">
      <alignment horizontal="center"/>
    </xf>
    <xf numFmtId="4" fontId="19" fillId="0" borderId="1" xfId="32" applyNumberFormat="1" applyFont="1" applyBorder="1"/>
    <xf numFmtId="167" fontId="19" fillId="0" borderId="3" xfId="32" applyNumberFormat="1" applyFont="1" applyBorder="1"/>
    <xf numFmtId="0" fontId="19" fillId="0" borderId="85" xfId="32" applyFont="1" applyBorder="1" applyAlignment="1">
      <alignment horizontal="center"/>
    </xf>
    <xf numFmtId="4" fontId="19" fillId="0" borderId="5" xfId="32" applyNumberFormat="1" applyFont="1" applyBorder="1"/>
    <xf numFmtId="167" fontId="19" fillId="0" borderId="85" xfId="32" applyNumberFormat="1" applyFont="1" applyBorder="1"/>
    <xf numFmtId="167" fontId="19" fillId="0" borderId="102" xfId="32" applyNumberFormat="1" applyFont="1" applyBorder="1"/>
    <xf numFmtId="0" fontId="19" fillId="0" borderId="85" xfId="32" applyFont="1" applyBorder="1"/>
    <xf numFmtId="4" fontId="19" fillId="0" borderId="33" xfId="32" applyNumberFormat="1" applyFont="1" applyBorder="1"/>
    <xf numFmtId="167" fontId="19" fillId="0" borderId="103" xfId="32" applyNumberFormat="1" applyFont="1" applyBorder="1"/>
    <xf numFmtId="166" fontId="19" fillId="0" borderId="1" xfId="32" applyNumberFormat="1" applyFont="1" applyBorder="1"/>
    <xf numFmtId="4" fontId="19" fillId="0" borderId="17" xfId="32" applyNumberFormat="1" applyFont="1" applyBorder="1"/>
    <xf numFmtId="166" fontId="19" fillId="0" borderId="17" xfId="32" applyNumberFormat="1" applyFont="1" applyBorder="1"/>
    <xf numFmtId="0" fontId="20" fillId="6" borderId="11" xfId="32" applyFont="1" applyFill="1" applyBorder="1" applyAlignment="1">
      <alignment horizontal="center" wrapText="1"/>
    </xf>
    <xf numFmtId="0" fontId="20" fillId="6" borderId="97" xfId="32" applyFont="1" applyFill="1" applyBorder="1" applyAlignment="1">
      <alignment horizontal="center" wrapText="1"/>
    </xf>
    <xf numFmtId="0" fontId="20" fillId="6" borderId="98" xfId="32" applyFont="1" applyFill="1" applyBorder="1" applyAlignment="1">
      <alignment horizontal="center" wrapText="1"/>
    </xf>
    <xf numFmtId="0" fontId="23" fillId="0" borderId="0" xfId="32" applyFont="1"/>
    <xf numFmtId="0" fontId="1" fillId="0" borderId="25" xfId="32" applyBorder="1" applyAlignment="1">
      <alignment horizontal="justify" wrapText="1"/>
    </xf>
    <xf numFmtId="0" fontId="1" fillId="0" borderId="0" xfId="32" applyAlignment="1">
      <alignment horizontal="justify" wrapText="1"/>
    </xf>
    <xf numFmtId="0" fontId="1" fillId="0" borderId="26" xfId="32" applyBorder="1" applyAlignment="1">
      <alignment horizontal="justify" wrapText="1"/>
    </xf>
    <xf numFmtId="0" fontId="6" fillId="0" borderId="0" xfId="32" applyFont="1"/>
    <xf numFmtId="0" fontId="23" fillId="0" borderId="86" xfId="32" applyFont="1" applyBorder="1"/>
    <xf numFmtId="0" fontId="19" fillId="0" borderId="86" xfId="32" applyFont="1" applyBorder="1"/>
    <xf numFmtId="0" fontId="25" fillId="0" borderId="0" xfId="32" applyFont="1" applyAlignment="1">
      <alignment vertical="center"/>
    </xf>
    <xf numFmtId="0" fontId="26" fillId="0" borderId="0" xfId="32" applyFont="1"/>
    <xf numFmtId="0" fontId="26" fillId="0" borderId="26" xfId="32" applyFont="1" applyBorder="1"/>
    <xf numFmtId="0" fontId="23" fillId="0" borderId="22" xfId="32" applyFont="1" applyBorder="1"/>
    <xf numFmtId="0" fontId="23" fillId="0" borderId="19" xfId="32" applyFont="1" applyBorder="1"/>
    <xf numFmtId="0" fontId="25" fillId="0" borderId="19" xfId="32" applyFont="1" applyBorder="1" applyAlignment="1">
      <alignment vertical="center"/>
    </xf>
    <xf numFmtId="0" fontId="26" fillId="0" borderId="19" xfId="32" applyFont="1" applyBorder="1"/>
    <xf numFmtId="0" fontId="26" fillId="0" borderId="21" xfId="32" applyFont="1" applyBorder="1"/>
    <xf numFmtId="179" fontId="19" fillId="0" borderId="3" xfId="32" applyNumberFormat="1" applyFont="1" applyBorder="1"/>
    <xf numFmtId="3" fontId="19" fillId="0" borderId="1" xfId="32" applyNumberFormat="1" applyFont="1" applyBorder="1"/>
    <xf numFmtId="2" fontId="19" fillId="0" borderId="3" xfId="32" applyNumberFormat="1" applyFont="1" applyBorder="1"/>
    <xf numFmtId="0" fontId="28" fillId="0" borderId="0" xfId="72" applyFont="1" applyProtection="1">
      <protection locked="0"/>
    </xf>
    <xf numFmtId="0" fontId="29" fillId="0" borderId="25" xfId="72" applyFont="1" applyBorder="1" applyProtection="1">
      <protection locked="0"/>
    </xf>
    <xf numFmtId="0" fontId="29" fillId="0" borderId="0" xfId="72" applyFont="1" applyBorder="1" applyProtection="1">
      <protection locked="0"/>
    </xf>
    <xf numFmtId="0" fontId="29" fillId="0" borderId="26" xfId="72" applyFont="1" applyBorder="1" applyProtection="1">
      <protection locked="0"/>
    </xf>
    <xf numFmtId="0" fontId="30" fillId="0" borderId="0" xfId="73" applyFont="1"/>
    <xf numFmtId="0" fontId="28" fillId="0" borderId="0" xfId="72" applyFont="1" applyAlignment="1">
      <alignment vertical="center"/>
    </xf>
    <xf numFmtId="0" fontId="31" fillId="9" borderId="109" xfId="72" applyFont="1" applyFill="1" applyBorder="1" applyAlignment="1">
      <alignment horizontal="center" vertical="center" wrapText="1"/>
    </xf>
    <xf numFmtId="0" fontId="30" fillId="0" borderId="0" xfId="73" applyFont="1" applyAlignment="1">
      <alignment vertical="center"/>
    </xf>
    <xf numFmtId="0" fontId="28" fillId="0" borderId="0" xfId="72" applyFont="1"/>
    <xf numFmtId="0" fontId="29" fillId="8" borderId="25" xfId="72" applyFont="1" applyFill="1" applyBorder="1"/>
    <xf numFmtId="0" fontId="29" fillId="8" borderId="0" xfId="72" applyFont="1" applyFill="1" applyBorder="1"/>
    <xf numFmtId="0" fontId="29" fillId="8" borderId="26" xfId="72" applyFont="1" applyFill="1" applyBorder="1"/>
    <xf numFmtId="0" fontId="31" fillId="10" borderId="108" xfId="72" applyFont="1" applyFill="1" applyBorder="1" applyAlignment="1">
      <alignment horizontal="center" vertical="center"/>
    </xf>
    <xf numFmtId="0" fontId="31" fillId="10" borderId="106" xfId="72" applyFont="1" applyFill="1" applyBorder="1" applyAlignment="1">
      <alignment horizontal="center" vertical="center"/>
    </xf>
    <xf numFmtId="0" fontId="31" fillId="0" borderId="16" xfId="70" applyFont="1" applyFill="1" applyBorder="1" applyAlignment="1">
      <alignment horizontal="center" vertical="center" wrapText="1"/>
    </xf>
    <xf numFmtId="0" fontId="31" fillId="0" borderId="17" xfId="72" applyFont="1" applyBorder="1" applyAlignment="1">
      <alignment vertical="center" wrapText="1"/>
    </xf>
    <xf numFmtId="0" fontId="31" fillId="0" borderId="23" xfId="72" applyFont="1" applyBorder="1" applyAlignment="1" applyProtection="1">
      <alignment horizontal="center" vertical="center" wrapText="1"/>
      <protection locked="0"/>
    </xf>
    <xf numFmtId="0" fontId="29" fillId="11" borderId="25" xfId="72" applyFont="1" applyFill="1" applyBorder="1"/>
    <xf numFmtId="0" fontId="29" fillId="11" borderId="0" xfId="72" applyFont="1" applyFill="1" applyBorder="1"/>
    <xf numFmtId="0" fontId="29" fillId="11" borderId="26" xfId="72" applyFont="1" applyFill="1" applyBorder="1"/>
    <xf numFmtId="0" fontId="31" fillId="10" borderId="110" xfId="72" applyFont="1" applyFill="1" applyBorder="1" applyAlignment="1">
      <alignment horizontal="center" vertical="center" wrapText="1"/>
    </xf>
    <xf numFmtId="0" fontId="31" fillId="10" borderId="111" xfId="72" applyFont="1" applyFill="1" applyBorder="1" applyAlignment="1">
      <alignment horizontal="center" vertical="center" wrapText="1"/>
    </xf>
    <xf numFmtId="0" fontId="31" fillId="10" borderId="112" xfId="72" applyFont="1" applyFill="1" applyBorder="1" applyAlignment="1">
      <alignment horizontal="center" vertical="center" wrapText="1"/>
    </xf>
    <xf numFmtId="180" fontId="32" fillId="0" borderId="0" xfId="73" applyNumberFormat="1" applyFont="1"/>
    <xf numFmtId="0" fontId="29" fillId="0" borderId="105" xfId="72" applyFont="1" applyBorder="1" applyAlignment="1" applyProtection="1">
      <alignment horizontal="center" vertical="center" wrapText="1"/>
      <protection locked="0"/>
    </xf>
    <xf numFmtId="0" fontId="29" fillId="0" borderId="97" xfId="72" applyFont="1" applyBorder="1" applyAlignment="1" applyProtection="1">
      <alignment horizontal="center" vertical="center" wrapText="1"/>
      <protection locked="0"/>
    </xf>
    <xf numFmtId="164" fontId="29" fillId="0" borderId="97" xfId="72" applyNumberFormat="1" applyFont="1" applyBorder="1" applyAlignment="1" applyProtection="1">
      <alignment horizontal="left" vertical="center" wrapText="1"/>
      <protection locked="0"/>
    </xf>
    <xf numFmtId="164" fontId="29" fillId="0" borderId="98" xfId="72" applyNumberFormat="1" applyFont="1" applyBorder="1" applyAlignment="1">
      <alignment horizontal="right" vertical="center" wrapText="1"/>
    </xf>
    <xf numFmtId="0" fontId="30" fillId="0" borderId="0" xfId="7" applyNumberFormat="1" applyFont="1" applyFill="1" applyBorder="1"/>
    <xf numFmtId="0" fontId="29" fillId="0" borderId="15" xfId="72" applyFont="1" applyBorder="1" applyAlignment="1" applyProtection="1">
      <alignment horizontal="center" vertical="center" wrapText="1"/>
      <protection locked="0"/>
    </xf>
    <xf numFmtId="0" fontId="29" fillId="0" borderId="1" xfId="72" applyFont="1" applyBorder="1" applyAlignment="1" applyProtection="1">
      <alignment horizontal="center" vertical="center" wrapText="1"/>
      <protection locked="0"/>
    </xf>
    <xf numFmtId="164" fontId="29" fillId="0" borderId="1" xfId="72" applyNumberFormat="1" applyFont="1" applyBorder="1" applyAlignment="1" applyProtection="1">
      <alignment horizontal="left" vertical="center" wrapText="1"/>
      <protection locked="0"/>
    </xf>
    <xf numFmtId="164" fontId="29" fillId="0" borderId="99" xfId="72" applyNumberFormat="1" applyFont="1" applyBorder="1" applyAlignment="1">
      <alignment horizontal="right" vertical="center" wrapText="1"/>
    </xf>
    <xf numFmtId="164" fontId="30" fillId="0" borderId="0" xfId="7" applyFont="1" applyFill="1" applyBorder="1"/>
    <xf numFmtId="182" fontId="30" fillId="0" borderId="0" xfId="73" applyNumberFormat="1" applyFont="1"/>
    <xf numFmtId="0" fontId="29" fillId="0" borderId="107" xfId="72" applyFont="1" applyBorder="1" applyAlignment="1" applyProtection="1">
      <alignment horizontal="center" vertical="center" wrapText="1"/>
      <protection locked="0"/>
    </xf>
    <xf numFmtId="0" fontId="29" fillId="0" borderId="33" xfId="72" applyFont="1" applyBorder="1" applyAlignment="1" applyProtection="1">
      <alignment horizontal="center" vertical="center" wrapText="1"/>
      <protection locked="0"/>
    </xf>
    <xf numFmtId="164" fontId="29" fillId="0" borderId="33" xfId="72" applyNumberFormat="1" applyFont="1" applyBorder="1" applyAlignment="1" applyProtection="1">
      <alignment horizontal="left" vertical="center" wrapText="1"/>
      <protection locked="0"/>
    </xf>
    <xf numFmtId="164" fontId="29" fillId="0" borderId="103" xfId="72" applyNumberFormat="1" applyFont="1" applyBorder="1" applyAlignment="1">
      <alignment horizontal="right" vertical="center" wrapText="1"/>
    </xf>
    <xf numFmtId="0" fontId="33" fillId="12" borderId="16" xfId="74" applyFont="1" applyFill="1" applyBorder="1" applyAlignment="1">
      <alignment horizontal="center" vertical="center" wrapText="1"/>
    </xf>
    <xf numFmtId="0" fontId="29" fillId="0" borderId="17" xfId="72" applyFont="1" applyBorder="1" applyAlignment="1" applyProtection="1">
      <alignment horizontal="center" vertical="center" wrapText="1"/>
      <protection locked="0"/>
    </xf>
    <xf numFmtId="164" fontId="29" fillId="0" borderId="17" xfId="7" applyFont="1" applyBorder="1" applyAlignment="1" applyProtection="1">
      <alignment horizontal="right" vertical="center" wrapText="1"/>
      <protection locked="0"/>
    </xf>
    <xf numFmtId="164" fontId="29" fillId="0" borderId="23" xfId="72" applyNumberFormat="1" applyFont="1" applyBorder="1" applyAlignment="1">
      <alignment horizontal="right" vertical="center"/>
    </xf>
    <xf numFmtId="183" fontId="29" fillId="0" borderId="113" xfId="76" applyNumberFormat="1" applyFont="1" applyBorder="1" applyAlignment="1">
      <alignment horizontal="right" vertical="center"/>
    </xf>
    <xf numFmtId="183" fontId="29" fillId="0" borderId="0" xfId="76" applyNumberFormat="1" applyFont="1" applyAlignment="1">
      <alignment horizontal="right" vertical="center"/>
    </xf>
    <xf numFmtId="0" fontId="31" fillId="8" borderId="25" xfId="72" applyFont="1" applyFill="1" applyBorder="1"/>
    <xf numFmtId="182" fontId="29" fillId="0" borderId="97" xfId="72" applyNumberFormat="1" applyFont="1" applyBorder="1" applyAlignment="1" applyProtection="1">
      <alignment horizontal="center" vertical="center" wrapText="1"/>
      <protection locked="0"/>
    </xf>
    <xf numFmtId="164" fontId="30" fillId="0" borderId="0" xfId="73" applyNumberFormat="1" applyFont="1"/>
    <xf numFmtId="182" fontId="29" fillId="0" borderId="1" xfId="72" applyNumberFormat="1" applyFont="1" applyBorder="1" applyAlignment="1" applyProtection="1">
      <alignment horizontal="center" vertical="center" wrapText="1"/>
      <protection locked="0"/>
    </xf>
    <xf numFmtId="182" fontId="29" fillId="0" borderId="33" xfId="72" applyNumberFormat="1" applyFont="1" applyBorder="1" applyAlignment="1" applyProtection="1">
      <alignment horizontal="center" vertical="center" wrapText="1"/>
      <protection locked="0"/>
    </xf>
    <xf numFmtId="183" fontId="29" fillId="0" borderId="23" xfId="76" applyNumberFormat="1" applyFont="1" applyBorder="1" applyAlignment="1">
      <alignment horizontal="right" vertical="center"/>
    </xf>
    <xf numFmtId="0" fontId="29" fillId="0" borderId="105" xfId="73" applyFont="1" applyBorder="1" applyAlignment="1" applyProtection="1">
      <alignment horizontal="center" vertical="center"/>
      <protection locked="0"/>
    </xf>
    <xf numFmtId="0" fontId="29" fillId="0" borderId="97" xfId="72" applyFont="1" applyBorder="1" applyAlignment="1" applyProtection="1">
      <alignment horizontal="center" vertical="center"/>
      <protection locked="0"/>
    </xf>
    <xf numFmtId="171" fontId="29" fillId="0" borderId="97" xfId="72" applyNumberFormat="1" applyFont="1" applyBorder="1" applyAlignment="1" applyProtection="1">
      <alignment horizontal="center" vertical="center"/>
      <protection locked="0"/>
    </xf>
    <xf numFmtId="170" fontId="29" fillId="0" borderId="97" xfId="72" applyNumberFormat="1" applyFont="1" applyBorder="1" applyAlignment="1" applyProtection="1">
      <alignment horizontal="center" vertical="center"/>
      <protection locked="0"/>
    </xf>
    <xf numFmtId="183" fontId="29" fillId="0" borderId="97" xfId="72" applyNumberFormat="1" applyFont="1" applyBorder="1" applyAlignment="1" applyProtection="1">
      <alignment horizontal="right" vertical="center"/>
      <protection locked="0"/>
    </xf>
    <xf numFmtId="183" fontId="30" fillId="0" borderId="0" xfId="73" applyNumberFormat="1" applyFont="1"/>
    <xf numFmtId="0" fontId="29" fillId="0" borderId="15" xfId="73" applyFont="1" applyBorder="1" applyAlignment="1" applyProtection="1">
      <alignment horizontal="center" vertical="center"/>
      <protection locked="0"/>
    </xf>
    <xf numFmtId="0" fontId="29" fillId="0" borderId="1" xfId="72" applyFont="1" applyBorder="1" applyAlignment="1" applyProtection="1">
      <alignment horizontal="center" vertical="center"/>
      <protection locked="0"/>
    </xf>
    <xf numFmtId="170" fontId="29" fillId="0" borderId="1" xfId="72" applyNumberFormat="1" applyFont="1" applyBorder="1" applyAlignment="1" applyProtection="1">
      <alignment horizontal="center" vertical="center"/>
      <protection locked="0"/>
    </xf>
    <xf numFmtId="183" fontId="29" fillId="0" borderId="1" xfId="72" applyNumberFormat="1" applyFont="1" applyBorder="1" applyAlignment="1" applyProtection="1">
      <alignment horizontal="right" vertical="center"/>
      <protection locked="0"/>
    </xf>
    <xf numFmtId="0" fontId="29" fillId="0" borderId="107" xfId="73" applyFont="1" applyBorder="1" applyAlignment="1" applyProtection="1">
      <alignment horizontal="center" vertical="center"/>
      <protection locked="0"/>
    </xf>
    <xf numFmtId="0" fontId="29" fillId="0" borderId="33" xfId="72" applyFont="1" applyBorder="1" applyAlignment="1" applyProtection="1">
      <alignment horizontal="center" vertical="center"/>
      <protection locked="0"/>
    </xf>
    <xf numFmtId="170" fontId="29" fillId="0" borderId="33" xfId="72" applyNumberFormat="1" applyFont="1" applyBorder="1" applyAlignment="1" applyProtection="1">
      <alignment horizontal="center" vertical="center"/>
      <protection locked="0"/>
    </xf>
    <xf numFmtId="183" fontId="29" fillId="0" borderId="33" xfId="72" applyNumberFormat="1" applyFont="1" applyBorder="1" applyAlignment="1" applyProtection="1">
      <alignment horizontal="right" vertical="center"/>
      <protection locked="0"/>
    </xf>
    <xf numFmtId="0" fontId="30" fillId="0" borderId="105" xfId="72" applyFont="1" applyBorder="1" applyAlignment="1" applyProtection="1">
      <alignment horizontal="center" vertical="center"/>
      <protection locked="0"/>
    </xf>
    <xf numFmtId="183" fontId="30" fillId="0" borderId="97" xfId="72" applyNumberFormat="1" applyFont="1" applyBorder="1" applyAlignment="1" applyProtection="1">
      <alignment horizontal="right" vertical="center"/>
      <protection locked="0"/>
    </xf>
    <xf numFmtId="182" fontId="30" fillId="0" borderId="97" xfId="77" applyNumberFormat="1" applyFont="1" applyFill="1" applyBorder="1" applyAlignment="1" applyProtection="1">
      <alignment horizontal="center" vertical="center"/>
      <protection locked="0"/>
    </xf>
    <xf numFmtId="164" fontId="30" fillId="0" borderId="97" xfId="7" applyFont="1" applyFill="1" applyBorder="1" applyAlignment="1" applyProtection="1">
      <alignment horizontal="center" vertical="center" wrapText="1"/>
      <protection locked="0"/>
    </xf>
    <xf numFmtId="164" fontId="30" fillId="0" borderId="98" xfId="72" applyNumberFormat="1" applyFont="1" applyBorder="1" applyAlignment="1">
      <alignment horizontal="right" vertical="center" wrapText="1"/>
    </xf>
    <xf numFmtId="183" fontId="32" fillId="0" borderId="0" xfId="73" applyNumberFormat="1" applyFont="1"/>
    <xf numFmtId="0" fontId="32" fillId="0" borderId="0" xfId="73" applyFont="1"/>
    <xf numFmtId="9" fontId="30" fillId="0" borderId="0" xfId="47" applyFont="1"/>
    <xf numFmtId="0" fontId="30" fillId="0" borderId="15" xfId="72" applyFont="1" applyBorder="1" applyAlignment="1" applyProtection="1">
      <alignment horizontal="center" vertical="center"/>
      <protection locked="0"/>
    </xf>
    <xf numFmtId="183" fontId="30" fillId="0" borderId="1" xfId="72" applyNumberFormat="1" applyFont="1" applyBorder="1" applyAlignment="1" applyProtection="1">
      <alignment horizontal="right" vertical="center"/>
      <protection locked="0"/>
    </xf>
    <xf numFmtId="182" fontId="30" fillId="0" borderId="1" xfId="77" applyNumberFormat="1" applyFont="1" applyFill="1" applyBorder="1" applyAlignment="1" applyProtection="1">
      <alignment horizontal="center" vertical="center"/>
      <protection locked="0"/>
    </xf>
    <xf numFmtId="164" fontId="30" fillId="0" borderId="1" xfId="7" applyFont="1" applyFill="1" applyBorder="1" applyAlignment="1" applyProtection="1">
      <alignment horizontal="center" vertical="center" wrapText="1"/>
      <protection locked="0"/>
    </xf>
    <xf numFmtId="164" fontId="30" fillId="0" borderId="99" xfId="72" applyNumberFormat="1" applyFont="1" applyBorder="1" applyAlignment="1">
      <alignment horizontal="right" vertical="center" wrapText="1"/>
    </xf>
    <xf numFmtId="164" fontId="30" fillId="0" borderId="0" xfId="7" applyFont="1"/>
    <xf numFmtId="0" fontId="34" fillId="0" borderId="0" xfId="73" applyFont="1"/>
    <xf numFmtId="0" fontId="30" fillId="0" borderId="107" xfId="72" applyFont="1" applyBorder="1" applyAlignment="1" applyProtection="1">
      <alignment horizontal="center" vertical="center"/>
      <protection locked="0"/>
    </xf>
    <xf numFmtId="183" fontId="30" fillId="0" borderId="33" xfId="72" applyNumberFormat="1" applyFont="1" applyBorder="1" applyAlignment="1" applyProtection="1">
      <alignment horizontal="right" vertical="center"/>
      <protection locked="0"/>
    </xf>
    <xf numFmtId="182" fontId="30" fillId="0" borderId="33" xfId="77" applyNumberFormat="1" applyFont="1" applyFill="1" applyBorder="1" applyAlignment="1" applyProtection="1">
      <alignment horizontal="center" vertical="center"/>
      <protection locked="0"/>
    </xf>
    <xf numFmtId="164" fontId="30" fillId="0" borderId="33" xfId="7" applyFont="1" applyFill="1" applyBorder="1" applyAlignment="1" applyProtection="1">
      <alignment horizontal="center" vertical="center" wrapText="1"/>
      <protection locked="0"/>
    </xf>
    <xf numFmtId="164" fontId="30" fillId="0" borderId="103" xfId="72" applyNumberFormat="1" applyFont="1" applyBorder="1" applyAlignment="1">
      <alignment horizontal="right" vertical="center" wrapText="1"/>
    </xf>
    <xf numFmtId="183" fontId="29" fillId="0" borderId="29" xfId="76" applyNumberFormat="1" applyFont="1" applyBorder="1" applyAlignment="1">
      <alignment horizontal="right" vertical="center"/>
    </xf>
    <xf numFmtId="0" fontId="31" fillId="10" borderId="11" xfId="72" applyFont="1" applyFill="1" applyBorder="1" applyAlignment="1">
      <alignment horizontal="center" vertical="center"/>
    </xf>
    <xf numFmtId="0" fontId="31" fillId="10" borderId="93" xfId="72" applyFont="1" applyFill="1" applyBorder="1" applyAlignment="1">
      <alignment horizontal="center" vertical="center" wrapText="1"/>
    </xf>
    <xf numFmtId="0" fontId="31" fillId="10" borderId="97" xfId="72" applyFont="1" applyFill="1" applyBorder="1" applyAlignment="1">
      <alignment horizontal="center" vertical="center" wrapText="1"/>
    </xf>
    <xf numFmtId="184" fontId="31" fillId="7" borderId="3" xfId="78" applyFont="1" applyFill="1" applyBorder="1" applyProtection="1"/>
    <xf numFmtId="9" fontId="31" fillId="7" borderId="4" xfId="75" applyFont="1" applyFill="1" applyBorder="1" applyProtection="1"/>
    <xf numFmtId="9" fontId="29" fillId="3" borderId="4" xfId="76" applyNumberFormat="1" applyFont="1" applyFill="1" applyBorder="1" applyAlignment="1" applyProtection="1">
      <alignment horizontal="center" vertical="center"/>
      <protection locked="0"/>
    </xf>
    <xf numFmtId="0" fontId="31" fillId="7" borderId="91" xfId="72" applyFont="1" applyFill="1" applyBorder="1" applyAlignment="1"/>
    <xf numFmtId="0" fontId="31" fillId="7" borderId="85" xfId="72" applyFont="1" applyFill="1" applyBorder="1" applyAlignment="1"/>
    <xf numFmtId="0" fontId="31" fillId="7" borderId="90" xfId="72" applyFont="1" applyFill="1" applyBorder="1" applyAlignment="1"/>
    <xf numFmtId="0" fontId="31" fillId="7" borderId="34" xfId="72" applyFont="1" applyFill="1" applyBorder="1" applyAlignment="1"/>
    <xf numFmtId="184" fontId="31" fillId="7" borderId="34" xfId="78" applyFont="1" applyFill="1" applyBorder="1" applyProtection="1"/>
    <xf numFmtId="9" fontId="31" fillId="7" borderId="35" xfId="75" applyFont="1" applyFill="1" applyBorder="1" applyProtection="1"/>
    <xf numFmtId="9" fontId="29" fillId="3" borderId="33" xfId="76" applyNumberFormat="1" applyFont="1" applyFill="1" applyBorder="1" applyAlignment="1" applyProtection="1">
      <alignment horizontal="center" vertical="center"/>
      <protection locked="0"/>
    </xf>
    <xf numFmtId="183" fontId="29" fillId="8" borderId="29" xfId="72" applyNumberFormat="1" applyFont="1" applyFill="1" applyBorder="1" applyAlignment="1">
      <alignment horizontal="right" vertical="center"/>
    </xf>
    <xf numFmtId="185" fontId="31" fillId="8" borderId="29" xfId="72" applyNumberFormat="1" applyFont="1" applyFill="1" applyBorder="1" applyAlignment="1">
      <alignment horizontal="center" vertical="center" wrapText="1"/>
    </xf>
    <xf numFmtId="0" fontId="29" fillId="0" borderId="7" xfId="72" applyFont="1" applyBorder="1" applyProtection="1">
      <protection locked="0"/>
    </xf>
    <xf numFmtId="0" fontId="29" fillId="0" borderId="8" xfId="72" applyFont="1" applyBorder="1" applyProtection="1">
      <protection locked="0"/>
    </xf>
    <xf numFmtId="0" fontId="29" fillId="0" borderId="9" xfId="72" applyFont="1" applyBorder="1" applyProtection="1">
      <protection locked="0"/>
    </xf>
    <xf numFmtId="0" fontId="29" fillId="0" borderId="86" xfId="72" applyFont="1" applyBorder="1" applyProtection="1">
      <protection locked="0"/>
    </xf>
    <xf numFmtId="0" fontId="29" fillId="0" borderId="25" xfId="72" applyFont="1" applyBorder="1" applyAlignment="1"/>
    <xf numFmtId="0" fontId="29" fillId="0" borderId="0" xfId="72" applyFont="1" applyBorder="1" applyAlignment="1"/>
    <xf numFmtId="0" fontId="29" fillId="0" borderId="26" xfId="72" applyFont="1" applyBorder="1" applyAlignment="1"/>
    <xf numFmtId="0" fontId="31" fillId="0" borderId="25" xfId="72" applyFont="1" applyBorder="1" applyAlignment="1">
      <alignment horizontal="justify" vertical="center" wrapText="1"/>
    </xf>
    <xf numFmtId="0" fontId="31" fillId="0" borderId="0" xfId="72" applyFont="1" applyBorder="1" applyAlignment="1">
      <alignment horizontal="justify" vertical="center" wrapText="1"/>
    </xf>
    <xf numFmtId="0" fontId="31" fillId="0" borderId="26" xfId="72" applyFont="1" applyBorder="1" applyAlignment="1">
      <alignment horizontal="justify" vertical="center" wrapText="1"/>
    </xf>
    <xf numFmtId="0" fontId="31" fillId="0" borderId="25" xfId="72" applyFont="1" applyBorder="1" applyAlignment="1" applyProtection="1">
      <alignment horizontal="justify" vertical="center" wrapText="1"/>
      <protection locked="0"/>
    </xf>
    <xf numFmtId="0" fontId="31" fillId="0" borderId="0" xfId="72" applyFont="1" applyBorder="1" applyAlignment="1" applyProtection="1">
      <alignment horizontal="justify" vertical="center" wrapText="1"/>
      <protection locked="0"/>
    </xf>
    <xf numFmtId="0" fontId="31" fillId="0" borderId="26" xfId="72" applyFont="1" applyBorder="1" applyAlignment="1" applyProtection="1">
      <alignment horizontal="justify" vertical="center" wrapText="1"/>
      <protection locked="0"/>
    </xf>
    <xf numFmtId="0" fontId="31" fillId="0" borderId="25" xfId="72" applyFont="1" applyBorder="1" applyAlignment="1" applyProtection="1">
      <alignment horizontal="left"/>
      <protection locked="0"/>
    </xf>
    <xf numFmtId="0" fontId="29" fillId="0" borderId="0" xfId="72" applyFont="1" applyBorder="1" applyAlignment="1" applyProtection="1">
      <alignment horizontal="center"/>
      <protection locked="0"/>
    </xf>
    <xf numFmtId="0" fontId="29" fillId="0" borderId="26" xfId="72" applyFont="1" applyBorder="1" applyAlignment="1" applyProtection="1">
      <alignment horizontal="center"/>
      <protection locked="0"/>
    </xf>
    <xf numFmtId="0" fontId="29" fillId="0" borderId="85" xfId="72" applyFont="1" applyBorder="1" applyProtection="1">
      <protection locked="0"/>
    </xf>
    <xf numFmtId="0" fontId="29" fillId="0" borderId="0" xfId="72" applyFont="1" applyBorder="1" applyAlignment="1" applyProtection="1">
      <alignment horizontal="left"/>
      <protection locked="0"/>
    </xf>
    <xf numFmtId="0" fontId="29" fillId="0" borderId="25" xfId="72" applyFont="1" applyBorder="1" applyAlignment="1" applyProtection="1">
      <alignment horizontal="left"/>
      <protection locked="0"/>
    </xf>
    <xf numFmtId="0" fontId="29" fillId="0" borderId="22" xfId="72" applyFont="1" applyBorder="1" applyAlignment="1" applyProtection="1">
      <alignment horizontal="left"/>
      <protection locked="0"/>
    </xf>
    <xf numFmtId="0" fontId="29" fillId="0" borderId="19" xfId="72" applyFont="1" applyBorder="1" applyAlignment="1" applyProtection="1">
      <alignment horizontal="left"/>
      <protection locked="0"/>
    </xf>
    <xf numFmtId="0" fontId="29" fillId="0" borderId="19" xfId="72" applyFont="1" applyBorder="1" applyProtection="1">
      <protection locked="0"/>
    </xf>
    <xf numFmtId="0" fontId="29" fillId="0" borderId="19" xfId="72" applyFont="1" applyBorder="1" applyAlignment="1" applyProtection="1">
      <protection locked="0"/>
    </xf>
    <xf numFmtId="0" fontId="29" fillId="0" borderId="21" xfId="72" applyFont="1" applyBorder="1" applyAlignment="1" applyProtection="1">
      <protection locked="0"/>
    </xf>
    <xf numFmtId="0" fontId="30" fillId="0" borderId="0" xfId="73" applyFont="1" applyProtection="1">
      <protection locked="0"/>
    </xf>
    <xf numFmtId="0" fontId="19" fillId="0" borderId="99" xfId="32" applyFont="1" applyBorder="1"/>
    <xf numFmtId="0" fontId="19" fillId="0" borderId="23" xfId="32" applyFont="1" applyBorder="1"/>
    <xf numFmtId="0" fontId="19" fillId="6" borderId="29" xfId="32" applyFont="1" applyFill="1" applyBorder="1"/>
    <xf numFmtId="0" fontId="19" fillId="0" borderId="17" xfId="32" applyFont="1" applyBorder="1"/>
    <xf numFmtId="0" fontId="4" fillId="3" borderId="10" xfId="5" applyFill="1" applyBorder="1" applyAlignment="1">
      <alignment vertical="center" wrapText="1"/>
    </xf>
    <xf numFmtId="0" fontId="4" fillId="3" borderId="13" xfId="5" applyFill="1" applyBorder="1" applyAlignment="1">
      <alignment vertical="center" wrapText="1"/>
    </xf>
    <xf numFmtId="0" fontId="4" fillId="3" borderId="15" xfId="5" applyFill="1" applyBorder="1" applyAlignment="1">
      <alignment vertical="center" wrapText="1"/>
    </xf>
    <xf numFmtId="0" fontId="4" fillId="3" borderId="1" xfId="5" applyFill="1" applyBorder="1" applyAlignment="1">
      <alignment vertical="center" wrapText="1"/>
    </xf>
    <xf numFmtId="0" fontId="4" fillId="3" borderId="24" xfId="5" applyFill="1" applyBorder="1" applyAlignment="1">
      <alignment vertical="center" wrapText="1"/>
    </xf>
    <xf numFmtId="0" fontId="35" fillId="3" borderId="13" xfId="5" applyFont="1" applyFill="1" applyBorder="1" applyAlignment="1">
      <alignment vertical="center" wrapText="1"/>
    </xf>
    <xf numFmtId="0" fontId="35" fillId="3" borderId="15" xfId="5" applyFont="1" applyFill="1" applyBorder="1" applyAlignment="1">
      <alignment horizontal="left" vertical="center" wrapText="1"/>
    </xf>
    <xf numFmtId="43" fontId="2" fillId="0" borderId="0" xfId="0" applyNumberFormat="1" applyFont="1"/>
    <xf numFmtId="164" fontId="0" fillId="0" borderId="0" xfId="0" applyNumberFormat="1"/>
    <xf numFmtId="43" fontId="0" fillId="0" borderId="0" xfId="0" applyNumberFormat="1"/>
    <xf numFmtId="168" fontId="0" fillId="0" borderId="0" xfId="0" applyNumberFormat="1" applyAlignment="1">
      <alignment vertical="center"/>
    </xf>
    <xf numFmtId="4" fontId="17" fillId="0" borderId="79" xfId="8" applyNumberFormat="1" applyFont="1" applyBorder="1" applyAlignment="1">
      <alignment horizontal="center" vertical="center"/>
    </xf>
    <xf numFmtId="0" fontId="17" fillId="0" borderId="114" xfId="8" applyFont="1" applyBorder="1" applyAlignment="1">
      <alignment horizontal="left" vertical="center"/>
    </xf>
    <xf numFmtId="0" fontId="15" fillId="0" borderId="0" xfId="8" applyFont="1" applyAlignment="1">
      <alignment vertical="center"/>
    </xf>
    <xf numFmtId="0" fontId="15" fillId="0" borderId="115" xfId="8" applyFont="1" applyBorder="1" applyAlignment="1">
      <alignment vertical="center"/>
    </xf>
    <xf numFmtId="0" fontId="17" fillId="0" borderId="116" xfId="8" applyFont="1" applyBorder="1" applyAlignment="1">
      <alignment horizontal="center" vertical="center"/>
    </xf>
    <xf numFmtId="164" fontId="17" fillId="0" borderId="116" xfId="1" applyFont="1" applyBorder="1" applyAlignment="1">
      <alignment horizontal="center" vertical="center"/>
    </xf>
    <xf numFmtId="170" fontId="17" fillId="0" borderId="116" xfId="8" applyNumberFormat="1" applyFont="1" applyBorder="1" applyAlignment="1">
      <alignment horizontal="center" vertical="center"/>
    </xf>
    <xf numFmtId="164" fontId="17" fillId="0" borderId="117" xfId="1" applyFont="1" applyBorder="1" applyAlignment="1">
      <alignment horizontal="center" vertical="center"/>
    </xf>
    <xf numFmtId="0" fontId="36" fillId="0" borderId="0" xfId="0" applyFont="1"/>
    <xf numFmtId="4" fontId="19" fillId="0" borderId="1" xfId="32" applyNumberFormat="1" applyFont="1" applyBorder="1" applyAlignment="1">
      <alignment horizontal="center"/>
    </xf>
    <xf numFmtId="4" fontId="19" fillId="0" borderId="5" xfId="32" applyNumberFormat="1" applyFont="1" applyBorder="1" applyAlignment="1">
      <alignment horizontal="center"/>
    </xf>
    <xf numFmtId="166" fontId="19" fillId="0" borderId="1" xfId="32" applyNumberFormat="1" applyFont="1" applyBorder="1" applyAlignment="1">
      <alignment horizontal="center"/>
    </xf>
    <xf numFmtId="167" fontId="19" fillId="0" borderId="3" xfId="32" applyNumberFormat="1" applyFont="1" applyBorder="1" applyAlignment="1">
      <alignment horizontal="center"/>
    </xf>
    <xf numFmtId="167" fontId="19" fillId="0" borderId="99" xfId="32" applyNumberFormat="1" applyFont="1" applyBorder="1" applyAlignment="1">
      <alignment horizontal="center"/>
    </xf>
    <xf numFmtId="164" fontId="14" fillId="0" borderId="0" xfId="1" applyFont="1" applyAlignment="1">
      <alignment vertical="center"/>
    </xf>
    <xf numFmtId="0" fontId="14" fillId="0" borderId="0" xfId="8" applyFont="1" applyAlignment="1">
      <alignment horizontal="center" vertical="center"/>
    </xf>
    <xf numFmtId="0" fontId="17" fillId="0" borderId="38" xfId="8" applyFont="1" applyBorder="1" applyAlignment="1">
      <alignment horizontal="center" vertical="center"/>
    </xf>
    <xf numFmtId="2" fontId="17" fillId="0" borderId="38" xfId="1" applyNumberFormat="1" applyFont="1" applyBorder="1" applyAlignment="1">
      <alignment horizontal="center" vertical="center"/>
    </xf>
    <xf numFmtId="0" fontId="17" fillId="0" borderId="38" xfId="2" applyNumberFormat="1" applyFont="1" applyBorder="1" applyAlignment="1">
      <alignment horizontal="center" vertical="center"/>
    </xf>
    <xf numFmtId="4" fontId="17" fillId="0" borderId="69" xfId="8" applyNumberFormat="1" applyFont="1" applyBorder="1" applyAlignment="1">
      <alignment horizontal="center" vertical="center"/>
    </xf>
    <xf numFmtId="4" fontId="17" fillId="0" borderId="37" xfId="8" applyNumberFormat="1" applyFont="1" applyBorder="1" applyAlignment="1">
      <alignment horizontal="center" vertical="center"/>
    </xf>
    <xf numFmtId="4" fontId="17" fillId="0" borderId="116" xfId="8" applyNumberFormat="1" applyFont="1" applyBorder="1" applyAlignment="1">
      <alignment horizontal="center" vertical="center"/>
    </xf>
    <xf numFmtId="0" fontId="37" fillId="3" borderId="13" xfId="5" applyFont="1" applyFill="1" applyBorder="1" applyAlignment="1">
      <alignment vertical="center" wrapText="1"/>
    </xf>
    <xf numFmtId="2" fontId="37" fillId="3" borderId="1" xfId="5" applyNumberFormat="1" applyFont="1" applyFill="1" applyBorder="1" applyAlignment="1">
      <alignment vertical="center" wrapText="1"/>
    </xf>
    <xf numFmtId="2" fontId="37" fillId="3" borderId="1" xfId="6" applyNumberFormat="1" applyFont="1" applyFill="1" applyBorder="1" applyAlignment="1">
      <alignment horizontal="right" vertical="center" wrapText="1"/>
    </xf>
    <xf numFmtId="2" fontId="37" fillId="3" borderId="6" xfId="5" applyNumberFormat="1" applyFont="1" applyFill="1" applyBorder="1" applyAlignment="1">
      <alignment vertical="center" wrapText="1"/>
    </xf>
    <xf numFmtId="2" fontId="37" fillId="3" borderId="31" xfId="5" applyNumberFormat="1" applyFont="1" applyFill="1" applyBorder="1" applyAlignment="1">
      <alignment horizontal="right" vertical="center" wrapText="1"/>
    </xf>
    <xf numFmtId="164" fontId="1" fillId="0" borderId="0" xfId="1" applyFont="1"/>
    <xf numFmtId="43" fontId="1" fillId="0" borderId="0" xfId="0" applyNumberFormat="1" applyFont="1"/>
    <xf numFmtId="0" fontId="1" fillId="0" borderId="0" xfId="0" applyFont="1"/>
    <xf numFmtId="0" fontId="37" fillId="3" borderId="15" xfId="5" applyFont="1" applyFill="1" applyBorder="1" applyAlignment="1">
      <alignment horizontal="left" vertical="center" wrapText="1"/>
    </xf>
    <xf numFmtId="167" fontId="0" fillId="0" borderId="0" xfId="0" applyNumberFormat="1" applyAlignment="1">
      <alignment vertical="center"/>
    </xf>
    <xf numFmtId="164" fontId="19" fillId="0" borderId="0" xfId="1" applyFont="1" applyAlignment="1">
      <alignment vertical="center"/>
    </xf>
    <xf numFmtId="0" fontId="19" fillId="0" borderId="0" xfId="32" applyFont="1" applyAlignment="1">
      <alignment horizontal="center" vertical="center"/>
    </xf>
    <xf numFmtId="187" fontId="1" fillId="0" borderId="0" xfId="80"/>
    <xf numFmtId="187" fontId="38" fillId="0" borderId="27" xfId="79" applyFont="1" applyBorder="1" applyAlignment="1">
      <alignment horizontal="center" vertical="center"/>
    </xf>
    <xf numFmtId="187" fontId="38" fillId="0" borderId="28" xfId="79" applyFont="1" applyBorder="1" applyAlignment="1">
      <alignment horizontal="center" vertical="center"/>
    </xf>
    <xf numFmtId="187" fontId="38" fillId="0" borderId="32" xfId="79" applyFont="1" applyBorder="1" applyAlignment="1">
      <alignment horizontal="center" vertical="center"/>
    </xf>
    <xf numFmtId="187" fontId="39" fillId="0" borderId="25" xfId="79" applyFont="1" applyBorder="1"/>
    <xf numFmtId="187" fontId="1" fillId="0" borderId="0" xfId="80" applyAlignment="1">
      <alignment horizontal="center" vertical="center"/>
    </xf>
    <xf numFmtId="187" fontId="1" fillId="0" borderId="0" xfId="80" applyAlignment="1">
      <alignment horizontal="center"/>
    </xf>
    <xf numFmtId="187" fontId="1" fillId="0" borderId="26" xfId="80" applyBorder="1" applyAlignment="1">
      <alignment horizontal="center"/>
    </xf>
    <xf numFmtId="187" fontId="1" fillId="0" borderId="25" xfId="80" applyBorder="1"/>
    <xf numFmtId="187" fontId="1" fillId="0" borderId="100" xfId="80" applyBorder="1" applyAlignment="1">
      <alignment horizontal="right"/>
    </xf>
    <xf numFmtId="10" fontId="1" fillId="0" borderId="5" xfId="80" applyNumberFormat="1" applyBorder="1" applyAlignment="1">
      <alignment horizontal="center"/>
    </xf>
    <xf numFmtId="187" fontId="1" fillId="0" borderId="5" xfId="80" applyBorder="1" applyAlignment="1">
      <alignment horizontal="right"/>
    </xf>
    <xf numFmtId="2" fontId="40" fillId="0" borderId="14" xfId="80" applyNumberFormat="1" applyFont="1" applyBorder="1" applyAlignment="1">
      <alignment horizontal="center"/>
    </xf>
    <xf numFmtId="188" fontId="1" fillId="0" borderId="0" xfId="80" applyNumberFormat="1"/>
    <xf numFmtId="187" fontId="1" fillId="0" borderId="1" xfId="80" applyBorder="1" applyAlignment="1">
      <alignment horizontal="right"/>
    </xf>
    <xf numFmtId="189" fontId="1" fillId="0" borderId="1" xfId="80" applyNumberFormat="1" applyBorder="1" applyAlignment="1">
      <alignment horizontal="right"/>
    </xf>
    <xf numFmtId="9" fontId="40" fillId="0" borderId="92" xfId="80" applyNumberFormat="1" applyFont="1" applyBorder="1" applyAlignment="1">
      <alignment horizontal="center"/>
    </xf>
    <xf numFmtId="187" fontId="1" fillId="0" borderId="1" xfId="80" applyBorder="1" applyAlignment="1">
      <alignment horizontal="right" wrapText="1"/>
    </xf>
    <xf numFmtId="167" fontId="42" fillId="0" borderId="1" xfId="81" applyNumberFormat="1" applyFont="1" applyBorder="1" applyAlignment="1">
      <alignment horizontal="center" vertical="center"/>
    </xf>
    <xf numFmtId="187" fontId="1" fillId="0" borderId="95" xfId="80" applyBorder="1"/>
    <xf numFmtId="187" fontId="1" fillId="0" borderId="6" xfId="80" applyBorder="1" applyAlignment="1">
      <alignment horizontal="center" vertical="center"/>
    </xf>
    <xf numFmtId="187" fontId="1" fillId="0" borderId="31" xfId="80" applyBorder="1"/>
    <xf numFmtId="187" fontId="1" fillId="0" borderId="26" xfId="80" applyBorder="1"/>
    <xf numFmtId="187" fontId="43" fillId="13" borderId="15" xfId="80" applyFont="1" applyFill="1" applyBorder="1" applyAlignment="1">
      <alignment horizontal="center" vertical="center" wrapText="1"/>
    </xf>
    <xf numFmtId="187" fontId="43" fillId="13" borderId="1" xfId="80" applyFont="1" applyFill="1" applyBorder="1" applyAlignment="1">
      <alignment horizontal="center" vertical="center" wrapText="1"/>
    </xf>
    <xf numFmtId="2" fontId="43" fillId="13" borderId="1" xfId="80" applyNumberFormat="1" applyFont="1" applyFill="1" applyBorder="1" applyAlignment="1">
      <alignment horizontal="center" vertical="center" wrapText="1"/>
    </xf>
    <xf numFmtId="187" fontId="43" fillId="13" borderId="99" xfId="80" applyFont="1" applyFill="1" applyBorder="1" applyAlignment="1">
      <alignment horizontal="center" vertical="center" wrapText="1"/>
    </xf>
    <xf numFmtId="187" fontId="40" fillId="0" borderId="25" xfId="80" applyFont="1" applyBorder="1"/>
    <xf numFmtId="187" fontId="40" fillId="0" borderId="5" xfId="79" applyFont="1" applyBorder="1"/>
    <xf numFmtId="2" fontId="40" fillId="0" borderId="119" xfId="80" applyNumberFormat="1" applyFont="1" applyBorder="1" applyAlignment="1">
      <alignment horizontal="center"/>
    </xf>
    <xf numFmtId="187" fontId="40" fillId="0" borderId="122" xfId="80" applyFont="1" applyBorder="1"/>
    <xf numFmtId="187" fontId="40" fillId="0" borderId="15" xfId="80" applyFont="1" applyBorder="1"/>
    <xf numFmtId="187" fontId="40" fillId="0" borderId="1" xfId="79" applyFont="1" applyBorder="1"/>
    <xf numFmtId="2" fontId="40" fillId="0" borderId="1" xfId="80" applyNumberFormat="1" applyFont="1" applyBorder="1" applyAlignment="1">
      <alignment horizontal="center"/>
    </xf>
    <xf numFmtId="187" fontId="40" fillId="0" borderId="99" xfId="80" applyFont="1" applyBorder="1"/>
    <xf numFmtId="187" fontId="40" fillId="0" borderId="13" xfId="80" applyFont="1" applyBorder="1"/>
    <xf numFmtId="187" fontId="40" fillId="0" borderId="3" xfId="80" applyFont="1" applyBorder="1"/>
    <xf numFmtId="187" fontId="40" fillId="0" borderId="3" xfId="80" applyFont="1" applyBorder="1" applyAlignment="1">
      <alignment horizontal="center" vertical="center"/>
    </xf>
    <xf numFmtId="2" fontId="40" fillId="0" borderId="4" xfId="80" applyNumberFormat="1" applyFont="1" applyBorder="1" applyAlignment="1">
      <alignment horizontal="center"/>
    </xf>
    <xf numFmtId="187" fontId="43" fillId="0" borderId="99" xfId="80" applyFont="1" applyBorder="1"/>
    <xf numFmtId="187" fontId="1" fillId="0" borderId="0" xfId="79"/>
    <xf numFmtId="10" fontId="43" fillId="3" borderId="4" xfId="47" applyNumberFormat="1" applyFont="1" applyFill="1" applyBorder="1" applyAlignment="1">
      <alignment horizontal="center"/>
    </xf>
    <xf numFmtId="0" fontId="44" fillId="13" borderId="15" xfId="44" applyFont="1" applyFill="1" applyBorder="1" applyAlignment="1">
      <alignment horizontal="center" vertical="center" wrapText="1"/>
    </xf>
    <xf numFmtId="187" fontId="40" fillId="0" borderId="15" xfId="80" applyFont="1" applyBorder="1" applyAlignment="1">
      <alignment vertical="center"/>
    </xf>
    <xf numFmtId="187" fontId="40" fillId="0" borderId="1" xfId="79" applyFont="1" applyBorder="1" applyAlignment="1">
      <alignment vertical="center"/>
    </xf>
    <xf numFmtId="2" fontId="40" fillId="0" borderId="1" xfId="80" applyNumberFormat="1" applyFont="1" applyBorder="1" applyAlignment="1">
      <alignment horizontal="center" vertical="center"/>
    </xf>
    <xf numFmtId="187" fontId="40" fillId="0" borderId="99" xfId="80" applyFont="1" applyBorder="1" applyAlignment="1">
      <alignment vertical="center"/>
    </xf>
    <xf numFmtId="187" fontId="40" fillId="0" borderId="1" xfId="80" applyFont="1" applyBorder="1"/>
    <xf numFmtId="187" fontId="40" fillId="0" borderId="1" xfId="80" applyFont="1" applyBorder="1" applyAlignment="1">
      <alignment horizontal="center" vertical="center"/>
    </xf>
    <xf numFmtId="182" fontId="1" fillId="0" borderId="0" xfId="80" applyNumberFormat="1"/>
    <xf numFmtId="187" fontId="40" fillId="0" borderId="0" xfId="80" applyFont="1"/>
    <xf numFmtId="187" fontId="40" fillId="0" borderId="0" xfId="80" applyFont="1" applyAlignment="1">
      <alignment horizontal="center" vertical="center"/>
    </xf>
    <xf numFmtId="2" fontId="40" fillId="0" borderId="0" xfId="80" applyNumberFormat="1" applyFont="1" applyAlignment="1">
      <alignment horizontal="center"/>
    </xf>
    <xf numFmtId="187" fontId="43" fillId="0" borderId="26" xfId="80" applyFont="1" applyBorder="1"/>
    <xf numFmtId="187" fontId="40" fillId="0" borderId="15" xfId="79" applyFont="1" applyBorder="1"/>
    <xf numFmtId="187" fontId="40" fillId="0" borderId="1" xfId="79" applyFont="1" applyBorder="1" applyAlignment="1">
      <alignment horizontal="right"/>
    </xf>
    <xf numFmtId="10" fontId="40" fillId="0" borderId="1" xfId="47" applyNumberFormat="1" applyFont="1" applyBorder="1" applyAlignment="1">
      <alignment horizontal="center" vertical="center"/>
    </xf>
    <xf numFmtId="2" fontId="40" fillId="0" borderId="1" xfId="79" applyNumberFormat="1" applyFont="1" applyBorder="1" applyAlignment="1">
      <alignment horizontal="center"/>
    </xf>
    <xf numFmtId="187" fontId="40" fillId="0" borderId="99" xfId="79" applyFont="1" applyBorder="1"/>
    <xf numFmtId="187" fontId="1" fillId="0" borderId="15" xfId="79" applyBorder="1"/>
    <xf numFmtId="10" fontId="1" fillId="0" borderId="1" xfId="47" applyNumberFormat="1" applyFont="1" applyBorder="1" applyAlignment="1">
      <alignment horizontal="center" vertical="center"/>
    </xf>
    <xf numFmtId="2" fontId="1" fillId="0" borderId="1" xfId="79" applyNumberFormat="1" applyBorder="1" applyAlignment="1">
      <alignment horizontal="center"/>
    </xf>
    <xf numFmtId="187" fontId="1" fillId="0" borderId="99" xfId="79" applyBorder="1"/>
    <xf numFmtId="0" fontId="1" fillId="0" borderId="0" xfId="80" applyNumberFormat="1"/>
    <xf numFmtId="10" fontId="1" fillId="0" borderId="0" xfId="47" applyNumberFormat="1" applyFont="1"/>
    <xf numFmtId="187" fontId="1" fillId="0" borderId="13" xfId="80" applyBorder="1"/>
    <xf numFmtId="187" fontId="1" fillId="0" borderId="3" xfId="80" applyBorder="1"/>
    <xf numFmtId="2" fontId="1" fillId="0" borderId="3" xfId="80" applyNumberFormat="1" applyBorder="1" applyAlignment="1">
      <alignment horizontal="center" vertical="center"/>
    </xf>
    <xf numFmtId="2" fontId="1" fillId="0" borderId="3" xfId="80" applyNumberFormat="1" applyBorder="1" applyAlignment="1">
      <alignment horizontal="center"/>
    </xf>
    <xf numFmtId="187" fontId="1" fillId="0" borderId="14" xfId="80" applyBorder="1"/>
    <xf numFmtId="187" fontId="40" fillId="0" borderId="26" xfId="80" applyFont="1" applyBorder="1"/>
    <xf numFmtId="190" fontId="1" fillId="0" borderId="0" xfId="80" applyNumberFormat="1"/>
    <xf numFmtId="187" fontId="43" fillId="0" borderId="13" xfId="80" applyFont="1" applyBorder="1"/>
    <xf numFmtId="10" fontId="43" fillId="0" borderId="3" xfId="80" applyNumberFormat="1" applyFont="1" applyBorder="1" applyAlignment="1">
      <alignment horizontal="center"/>
    </xf>
    <xf numFmtId="187" fontId="43" fillId="3" borderId="14" xfId="79" applyFont="1" applyFill="1" applyBorder="1"/>
    <xf numFmtId="191" fontId="1" fillId="0" borderId="0" xfId="80" applyNumberFormat="1"/>
    <xf numFmtId="10" fontId="43" fillId="0" borderId="0" xfId="80" applyNumberFormat="1" applyFont="1" applyAlignment="1">
      <alignment horizontal="center"/>
    </xf>
    <xf numFmtId="187" fontId="43" fillId="0" borderId="14" xfId="80" applyFont="1" applyBorder="1"/>
    <xf numFmtId="187" fontId="43" fillId="0" borderId="90" xfId="80" applyFont="1" applyBorder="1"/>
    <xf numFmtId="187" fontId="40" fillId="0" borderId="34" xfId="80" applyFont="1" applyBorder="1"/>
    <xf numFmtId="187" fontId="40" fillId="0" borderId="34" xfId="80" applyFont="1" applyBorder="1" applyAlignment="1">
      <alignment horizontal="center" vertical="center"/>
    </xf>
    <xf numFmtId="10" fontId="43" fillId="3" borderId="34" xfId="80" applyNumberFormat="1" applyFont="1" applyFill="1" applyBorder="1" applyAlignment="1">
      <alignment horizontal="center"/>
    </xf>
    <xf numFmtId="187" fontId="43" fillId="0" borderId="30" xfId="80" applyFont="1" applyBorder="1"/>
    <xf numFmtId="187" fontId="43" fillId="0" borderId="0" xfId="80" applyFont="1"/>
    <xf numFmtId="0" fontId="45" fillId="3" borderId="0" xfId="51" applyFont="1" applyFill="1"/>
    <xf numFmtId="0" fontId="46" fillId="3" borderId="0" xfId="51" applyFont="1" applyFill="1"/>
    <xf numFmtId="189" fontId="1" fillId="0" borderId="99" xfId="80" applyNumberFormat="1" applyBorder="1" applyAlignment="1">
      <alignment horizontal="center" vertical="center"/>
    </xf>
    <xf numFmtId="0" fontId="47" fillId="0" borderId="0" xfId="56" applyFont="1"/>
    <xf numFmtId="0" fontId="48" fillId="0" borderId="0" xfId="76" applyFont="1" applyAlignment="1">
      <alignment horizontal="left"/>
    </xf>
    <xf numFmtId="0" fontId="49" fillId="0" borderId="0" xfId="76" applyFont="1" applyAlignment="1">
      <alignment horizontal="left"/>
    </xf>
    <xf numFmtId="0" fontId="50" fillId="0" borderId="0" xfId="56" applyFont="1"/>
    <xf numFmtId="0" fontId="47" fillId="0" borderId="126" xfId="56" applyFont="1" applyBorder="1"/>
    <xf numFmtId="0" fontId="47" fillId="0" borderId="130" xfId="56" applyFont="1" applyBorder="1"/>
    <xf numFmtId="0" fontId="48" fillId="0" borderId="131" xfId="76" applyFont="1" applyBorder="1" applyAlignment="1">
      <alignment horizontal="left"/>
    </xf>
    <xf numFmtId="0" fontId="51" fillId="0" borderId="131" xfId="76" applyFont="1" applyBorder="1" applyAlignment="1">
      <alignment horizontal="left"/>
    </xf>
    <xf numFmtId="0" fontId="47" fillId="0" borderId="135" xfId="56" applyFont="1" applyBorder="1"/>
    <xf numFmtId="0" fontId="47" fillId="3" borderId="0" xfId="56" applyFont="1" applyFill="1"/>
    <xf numFmtId="0" fontId="47" fillId="3" borderId="135" xfId="56" applyFont="1" applyFill="1" applyBorder="1"/>
    <xf numFmtId="0" fontId="47" fillId="3" borderId="130" xfId="56" applyFont="1" applyFill="1" applyBorder="1"/>
    <xf numFmtId="0" fontId="50" fillId="3" borderId="0" xfId="56" applyFont="1" applyFill="1"/>
    <xf numFmtId="0" fontId="52" fillId="0" borderId="33" xfId="41" applyFont="1" applyBorder="1" applyAlignment="1">
      <alignment horizontal="center" vertical="center" wrapText="1"/>
    </xf>
    <xf numFmtId="0" fontId="52" fillId="16" borderId="27" xfId="44" applyFont="1" applyFill="1" applyBorder="1" applyAlignment="1">
      <alignment vertical="center"/>
    </xf>
    <xf numFmtId="0" fontId="52" fillId="16" borderId="28" xfId="44" applyFont="1" applyFill="1" applyBorder="1" applyAlignment="1">
      <alignment vertical="center"/>
    </xf>
    <xf numFmtId="0" fontId="52" fillId="16" borderId="32" xfId="44" applyFont="1" applyFill="1" applyBorder="1" applyAlignment="1">
      <alignment vertical="center"/>
    </xf>
    <xf numFmtId="0" fontId="47" fillId="0" borderId="121" xfId="44" applyFont="1" applyBorder="1" applyAlignment="1">
      <alignment horizontal="center" vertical="center"/>
    </xf>
    <xf numFmtId="0" fontId="47" fillId="0" borderId="1" xfId="44" applyFont="1" applyBorder="1" applyAlignment="1">
      <alignment horizontal="center" vertical="center"/>
    </xf>
    <xf numFmtId="0" fontId="47" fillId="0" borderId="1" xfId="44" applyFont="1" applyBorder="1" applyAlignment="1">
      <alignment horizontal="left" vertical="center" wrapText="1"/>
    </xf>
    <xf numFmtId="4" fontId="47" fillId="0" borderId="1" xfId="43" applyNumberFormat="1" applyFont="1" applyBorder="1" applyAlignment="1">
      <alignment vertical="center" wrapText="1"/>
    </xf>
    <xf numFmtId="192" fontId="47" fillId="0" borderId="1" xfId="42" applyNumberFormat="1" applyFont="1" applyBorder="1" applyAlignment="1">
      <alignment horizontal="right" vertical="center" wrapText="1"/>
    </xf>
    <xf numFmtId="192" fontId="47" fillId="0" borderId="31" xfId="42" applyNumberFormat="1" applyFont="1" applyBorder="1" applyAlignment="1">
      <alignment horizontal="right" vertical="center" wrapText="1"/>
    </xf>
    <xf numFmtId="0" fontId="47" fillId="0" borderId="22" xfId="44" applyFont="1" applyBorder="1" applyAlignment="1">
      <alignment horizontal="left" vertical="center"/>
    </xf>
    <xf numFmtId="0" fontId="47" fillId="0" borderId="19" xfId="44" applyFont="1" applyBorder="1" applyAlignment="1">
      <alignment horizontal="center" vertical="center"/>
    </xf>
    <xf numFmtId="0" fontId="47" fillId="0" borderId="19" xfId="44" applyFont="1" applyBorder="1" applyAlignment="1">
      <alignment horizontal="left" vertical="center" wrapText="1"/>
    </xf>
    <xf numFmtId="192" fontId="47" fillId="0" borderId="20" xfId="42" applyNumberFormat="1" applyFont="1" applyBorder="1" applyAlignment="1">
      <alignment horizontal="right" vertical="center" wrapText="1"/>
    </xf>
    <xf numFmtId="167" fontId="52" fillId="0" borderId="23" xfId="43" applyNumberFormat="1" applyFont="1" applyBorder="1" applyAlignment="1">
      <alignment horizontal="right" vertical="center"/>
    </xf>
    <xf numFmtId="0" fontId="47" fillId="0" borderId="1" xfId="44" applyFont="1" applyBorder="1" applyAlignment="1">
      <alignment horizontal="left" vertical="center"/>
    </xf>
    <xf numFmtId="192" fontId="47" fillId="0" borderId="99" xfId="42" applyNumberFormat="1" applyFont="1" applyBorder="1" applyAlignment="1">
      <alignment horizontal="right" vertical="center" wrapText="1"/>
    </xf>
    <xf numFmtId="0" fontId="47" fillId="0" borderId="19" xfId="56" applyFont="1" applyBorder="1"/>
    <xf numFmtId="0" fontId="47" fillId="0" borderId="19" xfId="56" applyFont="1" applyBorder="1" applyAlignment="1">
      <alignment horizontal="center"/>
    </xf>
    <xf numFmtId="0" fontId="47" fillId="0" borderId="1" xfId="41" applyFont="1" applyBorder="1" applyAlignment="1">
      <alignment horizontal="center" vertical="center"/>
    </xf>
    <xf numFmtId="0" fontId="47" fillId="0" borderId="120" xfId="44" applyFont="1" applyBorder="1" applyAlignment="1">
      <alignment horizontal="left" vertical="center"/>
    </xf>
    <xf numFmtId="0" fontId="47" fillId="0" borderId="0" xfId="44" applyFont="1" applyAlignment="1">
      <alignment horizontal="center" vertical="center"/>
    </xf>
    <xf numFmtId="0" fontId="47" fillId="0" borderId="0" xfId="44" applyFont="1" applyAlignment="1">
      <alignment horizontal="left" vertical="center" wrapText="1"/>
    </xf>
    <xf numFmtId="192" fontId="47" fillId="0" borderId="118" xfId="42" applyNumberFormat="1" applyFont="1" applyBorder="1" applyAlignment="1">
      <alignment horizontal="right" vertical="center" wrapText="1"/>
    </xf>
    <xf numFmtId="167" fontId="52" fillId="0" borderId="122" xfId="43" applyNumberFormat="1" applyFont="1" applyBorder="1" applyAlignment="1">
      <alignment horizontal="right" vertical="center"/>
    </xf>
    <xf numFmtId="0" fontId="47" fillId="0" borderId="15" xfId="44" applyFont="1" applyBorder="1" applyAlignment="1">
      <alignment horizontal="center" vertical="center"/>
    </xf>
    <xf numFmtId="2" fontId="47" fillId="0" borderId="19" xfId="44" applyNumberFormat="1" applyFont="1" applyBorder="1" applyAlignment="1">
      <alignment horizontal="center" vertical="center"/>
    </xf>
    <xf numFmtId="0" fontId="47" fillId="0" borderId="19" xfId="44" applyFont="1" applyBorder="1" applyAlignment="1">
      <alignment horizontal="left" vertical="center"/>
    </xf>
    <xf numFmtId="0" fontId="47" fillId="0" borderId="0" xfId="20" applyFont="1"/>
    <xf numFmtId="0" fontId="47" fillId="0" borderId="126" xfId="20" applyFont="1" applyBorder="1"/>
    <xf numFmtId="193" fontId="52" fillId="16" borderId="32" xfId="44" applyNumberFormat="1" applyFont="1" applyFill="1" applyBorder="1" applyAlignment="1">
      <alignment vertical="center"/>
    </xf>
    <xf numFmtId="0" fontId="47" fillId="0" borderId="130" xfId="20" applyFont="1" applyBorder="1"/>
    <xf numFmtId="0" fontId="54" fillId="0" borderId="0" xfId="20" applyFont="1"/>
    <xf numFmtId="49" fontId="52" fillId="0" borderId="0" xfId="82" applyNumberFormat="1" applyFont="1" applyAlignment="1">
      <alignment horizontal="right" vertical="center"/>
    </xf>
    <xf numFmtId="194" fontId="52" fillId="0" borderId="0" xfId="82" applyNumberFormat="1" applyFont="1" applyAlignment="1">
      <alignment vertical="center"/>
    </xf>
    <xf numFmtId="0" fontId="47" fillId="0" borderId="0" xfId="37" applyFont="1"/>
    <xf numFmtId="0" fontId="47" fillId="0" borderId="0" xfId="37" applyFont="1" applyAlignment="1">
      <alignment horizontal="center"/>
    </xf>
    <xf numFmtId="0" fontId="55" fillId="0" borderId="93" xfId="37" applyFont="1" applyBorder="1" applyAlignment="1">
      <alignment horizontal="right" vertical="center"/>
    </xf>
    <xf numFmtId="195" fontId="47" fillId="0" borderId="98" xfId="40" applyNumberFormat="1" applyFont="1" applyBorder="1" applyAlignment="1">
      <alignment vertical="center"/>
    </xf>
    <xf numFmtId="0" fontId="47" fillId="0" borderId="13" xfId="37" applyFont="1" applyBorder="1" applyAlignment="1">
      <alignment horizontal="left" vertical="center"/>
    </xf>
    <xf numFmtId="186" fontId="47" fillId="0" borderId="3" xfId="40" applyNumberFormat="1" applyFont="1" applyBorder="1" applyAlignment="1">
      <alignment horizontal="center" vertical="center"/>
    </xf>
    <xf numFmtId="0" fontId="52" fillId="0" borderId="3" xfId="37" applyFont="1" applyBorder="1" applyAlignment="1">
      <alignment vertical="center"/>
    </xf>
    <xf numFmtId="0" fontId="52" fillId="0" borderId="4" xfId="37" applyFont="1" applyBorder="1" applyAlignment="1">
      <alignment horizontal="right" vertical="center"/>
    </xf>
    <xf numFmtId="195" fontId="47" fillId="0" borderId="99" xfId="40" applyNumberFormat="1" applyFont="1" applyBorder="1" applyAlignment="1">
      <alignment vertical="center"/>
    </xf>
    <xf numFmtId="0" fontId="47" fillId="0" borderId="0" xfId="41" applyFont="1" applyAlignment="1">
      <alignment horizontal="center" vertical="center"/>
    </xf>
    <xf numFmtId="9" fontId="47" fillId="0" borderId="3" xfId="40" applyNumberFormat="1" applyFont="1" applyBorder="1" applyAlignment="1">
      <alignment horizontal="center" vertical="center"/>
    </xf>
    <xf numFmtId="195" fontId="47" fillId="0" borderId="3" xfId="40" applyNumberFormat="1" applyFont="1" applyBorder="1" applyAlignment="1">
      <alignment vertical="center"/>
    </xf>
    <xf numFmtId="0" fontId="47" fillId="0" borderId="4" xfId="37" applyFont="1" applyBorder="1" applyAlignment="1">
      <alignment vertical="center"/>
    </xf>
    <xf numFmtId="0" fontId="52" fillId="0" borderId="13" xfId="37" applyFont="1" applyBorder="1" applyAlignment="1">
      <alignment horizontal="left" vertical="center"/>
    </xf>
    <xf numFmtId="195" fontId="52" fillId="0" borderId="99" xfId="40" applyNumberFormat="1" applyFont="1" applyBorder="1" applyAlignment="1">
      <alignment vertical="center"/>
    </xf>
    <xf numFmtId="0" fontId="47" fillId="0" borderId="13" xfId="37" applyFont="1" applyBorder="1" applyAlignment="1">
      <alignment horizontal="left" vertical="center" wrapText="1"/>
    </xf>
    <xf numFmtId="0" fontId="47" fillId="0" borderId="4" xfId="37" applyFont="1" applyBorder="1" applyAlignment="1">
      <alignment horizontal="right" vertical="center"/>
    </xf>
    <xf numFmtId="0" fontId="47" fillId="0" borderId="0" xfId="37" applyFont="1" applyAlignment="1">
      <alignment horizontal="center" vertical="center" wrapText="1"/>
    </xf>
    <xf numFmtId="0" fontId="52" fillId="0" borderId="90" xfId="37" applyFont="1" applyBorder="1" applyAlignment="1">
      <alignment horizontal="left" vertical="center"/>
    </xf>
    <xf numFmtId="9" fontId="47" fillId="0" borderId="34" xfId="40" applyNumberFormat="1" applyFont="1" applyBorder="1" applyAlignment="1">
      <alignment horizontal="center" vertical="center"/>
    </xf>
    <xf numFmtId="195" fontId="52" fillId="0" borderId="34" xfId="40" applyNumberFormat="1" applyFont="1" applyBorder="1" applyAlignment="1">
      <alignment vertical="center"/>
    </xf>
    <xf numFmtId="0" fontId="47" fillId="0" borderId="35" xfId="37" applyFont="1" applyBorder="1" applyAlignment="1">
      <alignment vertical="center"/>
    </xf>
    <xf numFmtId="2" fontId="47" fillId="0" borderId="0" xfId="37" applyNumberFormat="1" applyFont="1"/>
    <xf numFmtId="195" fontId="47" fillId="0" borderId="0" xfId="40" applyNumberFormat="1" applyFont="1" applyBorder="1"/>
    <xf numFmtId="39" fontId="52" fillId="0" borderId="0" xfId="40" applyNumberFormat="1" applyFont="1" applyBorder="1" applyAlignment="1">
      <alignment vertical="center"/>
    </xf>
    <xf numFmtId="0" fontId="52" fillId="0" borderId="10" xfId="31" applyFont="1" applyBorder="1" applyAlignment="1">
      <alignment vertical="center"/>
    </xf>
    <xf numFmtId="196" fontId="47" fillId="0" borderId="130" xfId="20" applyNumberFormat="1" applyFont="1" applyBorder="1"/>
    <xf numFmtId="194" fontId="52" fillId="15" borderId="31" xfId="83" applyNumberFormat="1" applyFont="1" applyFill="1" applyBorder="1" applyAlignment="1">
      <alignment horizontal="center" vertical="center"/>
    </xf>
    <xf numFmtId="198" fontId="47" fillId="0" borderId="130" xfId="20" applyNumberFormat="1" applyFont="1" applyBorder="1"/>
    <xf numFmtId="194" fontId="52" fillId="15" borderId="1" xfId="83" applyNumberFormat="1" applyFont="1" applyFill="1" applyBorder="1" applyAlignment="1">
      <alignment horizontal="center" vertical="center"/>
    </xf>
    <xf numFmtId="9" fontId="47" fillId="14" borderId="99" xfId="38" applyFont="1" applyFill="1" applyBorder="1" applyAlignment="1">
      <alignment horizontal="center" vertical="center"/>
    </xf>
    <xf numFmtId="0" fontId="56" fillId="0" borderId="0" xfId="20" applyFont="1"/>
    <xf numFmtId="0" fontId="47" fillId="0" borderId="137" xfId="20" applyFont="1" applyBorder="1"/>
    <xf numFmtId="0" fontId="47" fillId="0" borderId="138" xfId="56" applyFont="1" applyBorder="1"/>
    <xf numFmtId="0" fontId="47" fillId="0" borderId="138" xfId="56" applyFont="1" applyBorder="1" applyAlignment="1">
      <alignment horizontal="center"/>
    </xf>
    <xf numFmtId="199" fontId="47" fillId="0" borderId="138" xfId="36" applyNumberFormat="1" applyFont="1" applyBorder="1"/>
    <xf numFmtId="0" fontId="47" fillId="0" borderId="139" xfId="56" applyFont="1" applyBorder="1"/>
    <xf numFmtId="0" fontId="47" fillId="0" borderId="0" xfId="56" applyFont="1" applyAlignment="1">
      <alignment horizontal="center"/>
    </xf>
    <xf numFmtId="0" fontId="50" fillId="0" borderId="0" xfId="56" applyFont="1" applyAlignment="1">
      <alignment horizontal="center"/>
    </xf>
    <xf numFmtId="0" fontId="48" fillId="0" borderId="143" xfId="76" applyFont="1" applyBorder="1" applyAlignment="1">
      <alignment horizontal="left"/>
    </xf>
    <xf numFmtId="0" fontId="51" fillId="0" borderId="144" xfId="76" applyFont="1" applyBorder="1" applyAlignment="1">
      <alignment horizontal="left"/>
    </xf>
    <xf numFmtId="0" fontId="48" fillId="0" borderId="145" xfId="76" applyFont="1" applyBorder="1" applyAlignment="1">
      <alignment horizontal="left"/>
    </xf>
    <xf numFmtId="0" fontId="51" fillId="0" borderId="146" xfId="76" applyFont="1" applyBorder="1" applyAlignment="1">
      <alignment horizontal="left"/>
    </xf>
    <xf numFmtId="0" fontId="49" fillId="0" borderId="19" xfId="76" applyFont="1" applyBorder="1" applyAlignment="1">
      <alignment horizontal="left"/>
    </xf>
    <xf numFmtId="0" fontId="47" fillId="3" borderId="126" xfId="56" applyFont="1" applyFill="1" applyBorder="1"/>
    <xf numFmtId="0" fontId="52" fillId="0" borderId="13" xfId="37" applyFont="1" applyBorder="1" applyAlignment="1">
      <alignment horizontal="left" vertical="center" wrapText="1"/>
    </xf>
    <xf numFmtId="0" fontId="47" fillId="3" borderId="0" xfId="56" applyFont="1" applyFill="1" applyAlignment="1">
      <alignment horizontal="center" vertical="center" wrapText="1"/>
    </xf>
    <xf numFmtId="0" fontId="52" fillId="3" borderId="85" xfId="56" applyFont="1" applyFill="1" applyBorder="1" applyAlignment="1">
      <alignment horizontal="center" vertical="center" wrapText="1"/>
    </xf>
    <xf numFmtId="186" fontId="47" fillId="14" borderId="99" xfId="38" applyNumberFormat="1" applyFont="1" applyFill="1" applyBorder="1" applyAlignment="1">
      <alignment horizontal="center" vertical="center"/>
    </xf>
    <xf numFmtId="187" fontId="38" fillId="0" borderId="7" xfId="79" applyFont="1" applyBorder="1" applyAlignment="1">
      <alignment horizontal="center" vertical="center"/>
    </xf>
    <xf numFmtId="187" fontId="38" fillId="0" borderId="8" xfId="79" applyFont="1" applyBorder="1" applyAlignment="1">
      <alignment horizontal="center" vertical="center"/>
    </xf>
    <xf numFmtId="187" fontId="38" fillId="0" borderId="9" xfId="79" applyFont="1" applyBorder="1" applyAlignment="1">
      <alignment horizontal="center" vertical="center"/>
    </xf>
    <xf numFmtId="187" fontId="38" fillId="0" borderId="22" xfId="79" applyFont="1" applyBorder="1" applyAlignment="1">
      <alignment horizontal="center" vertical="center"/>
    </xf>
    <xf numFmtId="187" fontId="38" fillId="0" borderId="19" xfId="79" applyFont="1" applyBorder="1" applyAlignment="1">
      <alignment horizontal="center" vertical="center"/>
    </xf>
    <xf numFmtId="187" fontId="38" fillId="0" borderId="21" xfId="79" applyFont="1" applyBorder="1" applyAlignment="1">
      <alignment horizontal="center" vertical="center"/>
    </xf>
    <xf numFmtId="187" fontId="1" fillId="3" borderId="24" xfId="80" applyFill="1" applyBorder="1" applyAlignment="1">
      <alignment horizontal="left" vertical="center" wrapText="1"/>
    </xf>
    <xf numFmtId="187" fontId="1" fillId="3" borderId="120" xfId="80" applyFill="1" applyBorder="1" applyAlignment="1">
      <alignment horizontal="left" vertical="center" wrapText="1"/>
    </xf>
    <xf numFmtId="187" fontId="1" fillId="3" borderId="121" xfId="80" applyFill="1" applyBorder="1" applyAlignment="1">
      <alignment horizontal="left" vertical="center" wrapText="1"/>
    </xf>
    <xf numFmtId="0" fontId="20" fillId="6" borderId="10" xfId="32" applyFont="1" applyFill="1" applyBorder="1" applyAlignment="1">
      <alignment horizontal="center"/>
    </xf>
    <xf numFmtId="0" fontId="20" fillId="6" borderId="11" xfId="32" applyFont="1" applyFill="1" applyBorder="1" applyAlignment="1">
      <alignment horizontal="center"/>
    </xf>
    <xf numFmtId="0" fontId="20" fillId="6" borderId="12" xfId="32" applyFont="1" applyFill="1" applyBorder="1" applyAlignment="1">
      <alignment horizontal="center"/>
    </xf>
    <xf numFmtId="0" fontId="19" fillId="0" borderId="13" xfId="32" applyFont="1" applyBorder="1" applyAlignment="1">
      <alignment horizontal="left"/>
    </xf>
    <xf numFmtId="0" fontId="19" fillId="0" borderId="3" xfId="32" applyFont="1" applyBorder="1" applyAlignment="1">
      <alignment horizontal="left"/>
    </xf>
    <xf numFmtId="0" fontId="19" fillId="0" borderId="4" xfId="32" applyFont="1" applyBorder="1" applyAlignment="1">
      <alignment horizontal="left"/>
    </xf>
    <xf numFmtId="0" fontId="19" fillId="0" borderId="90" xfId="32" applyFont="1" applyBorder="1"/>
    <xf numFmtId="0" fontId="19" fillId="0" borderId="34" xfId="32" applyFont="1" applyBorder="1"/>
    <xf numFmtId="0" fontId="19" fillId="0" borderId="35" xfId="32" applyFont="1" applyBorder="1"/>
    <xf numFmtId="0" fontId="19" fillId="0" borderId="36" xfId="32" applyFont="1" applyBorder="1"/>
    <xf numFmtId="0" fontId="19" fillId="0" borderId="90" xfId="32" applyFont="1" applyBorder="1" applyAlignment="1">
      <alignment horizontal="left"/>
    </xf>
    <xf numFmtId="0" fontId="19" fillId="0" borderId="34" xfId="32" applyFont="1" applyBorder="1" applyAlignment="1">
      <alignment horizontal="left"/>
    </xf>
    <xf numFmtId="0" fontId="19" fillId="0" borderId="30" xfId="32" applyFont="1" applyBorder="1" applyAlignment="1">
      <alignment horizontal="left"/>
    </xf>
    <xf numFmtId="0" fontId="19" fillId="0" borderId="11" xfId="32" applyFont="1" applyBorder="1" applyAlignment="1">
      <alignment horizontal="center"/>
    </xf>
    <xf numFmtId="0" fontId="19" fillId="0" borderId="93" xfId="32" applyFont="1" applyBorder="1" applyAlignment="1">
      <alignment horizontal="center"/>
    </xf>
    <xf numFmtId="0" fontId="20" fillId="6" borderId="94" xfId="32" applyFont="1" applyFill="1" applyBorder="1" applyAlignment="1">
      <alignment horizontal="center"/>
    </xf>
    <xf numFmtId="0" fontId="20" fillId="6" borderId="93" xfId="32" applyFont="1" applyFill="1" applyBorder="1" applyAlignment="1">
      <alignment horizontal="center"/>
    </xf>
    <xf numFmtId="0" fontId="19" fillId="0" borderId="13" xfId="32" applyFont="1" applyBorder="1"/>
    <xf numFmtId="0" fontId="19" fillId="0" borderId="3" xfId="32" applyFont="1" applyBorder="1"/>
    <xf numFmtId="0" fontId="19" fillId="0" borderId="4" xfId="32" applyFont="1" applyBorder="1"/>
    <xf numFmtId="0" fontId="19" fillId="0" borderId="2" xfId="32" applyFont="1" applyBorder="1"/>
    <xf numFmtId="0" fontId="19" fillId="0" borderId="2" xfId="32" applyFont="1" applyBorder="1" applyAlignment="1">
      <alignment horizontal="center"/>
    </xf>
    <xf numFmtId="0" fontId="19" fillId="0" borderId="4" xfId="32" applyFont="1" applyBorder="1" applyAlignment="1">
      <alignment horizontal="center"/>
    </xf>
    <xf numFmtId="0" fontId="19" fillId="0" borderId="0" xfId="32" applyFont="1" applyAlignment="1">
      <alignment horizontal="center"/>
    </xf>
    <xf numFmtId="0" fontId="24" fillId="0" borderId="25" xfId="32" applyFont="1" applyBorder="1" applyAlignment="1">
      <alignment horizontal="center"/>
    </xf>
    <xf numFmtId="0" fontId="24" fillId="0" borderId="0" xfId="32" applyFont="1" applyAlignment="1">
      <alignment horizontal="center"/>
    </xf>
    <xf numFmtId="0" fontId="24" fillId="0" borderId="26" xfId="32" applyFont="1" applyBorder="1" applyAlignment="1">
      <alignment horizontal="center"/>
    </xf>
    <xf numFmtId="0" fontId="19" fillId="0" borderId="91" xfId="32" applyFont="1" applyBorder="1" applyAlignment="1">
      <alignment horizontal="justify" vertical="top" wrapText="1"/>
    </xf>
    <xf numFmtId="0" fontId="19" fillId="0" borderId="85" xfId="32" applyFont="1" applyBorder="1" applyAlignment="1">
      <alignment horizontal="justify" vertical="top" wrapText="1"/>
    </xf>
    <xf numFmtId="0" fontId="19" fillId="0" borderId="92" xfId="32" applyFont="1" applyBorder="1" applyAlignment="1">
      <alignment horizontal="justify" vertical="top" wrapText="1"/>
    </xf>
    <xf numFmtId="0" fontId="19" fillId="0" borderId="25" xfId="32" applyFont="1" applyBorder="1" applyAlignment="1">
      <alignment horizontal="justify" vertical="top" wrapText="1"/>
    </xf>
    <xf numFmtId="0" fontId="19" fillId="0" borderId="0" xfId="32" applyFont="1" applyAlignment="1">
      <alignment horizontal="justify" vertical="top" wrapText="1"/>
    </xf>
    <xf numFmtId="0" fontId="19" fillId="0" borderId="26" xfId="32" applyFont="1" applyBorder="1" applyAlignment="1">
      <alignment horizontal="justify" vertical="top" wrapText="1"/>
    </xf>
    <xf numFmtId="0" fontId="19" fillId="0" borderId="104" xfId="32" applyFont="1" applyBorder="1" applyAlignment="1">
      <alignment horizontal="justify" vertical="top" wrapText="1"/>
    </xf>
    <xf numFmtId="0" fontId="19" fillId="0" borderId="86" xfId="32" applyFont="1" applyBorder="1" applyAlignment="1">
      <alignment horizontal="justify" vertical="top" wrapText="1"/>
    </xf>
    <xf numFmtId="0" fontId="19" fillId="0" borderId="87" xfId="32" applyFont="1" applyBorder="1" applyAlignment="1">
      <alignment horizontal="justify" vertical="top" wrapText="1"/>
    </xf>
    <xf numFmtId="0" fontId="20" fillId="0" borderId="27" xfId="32" applyFont="1" applyBorder="1" applyAlignment="1">
      <alignment horizontal="right"/>
    </xf>
    <xf numFmtId="0" fontId="20" fillId="0" borderId="28" xfId="32" applyFont="1" applyBorder="1" applyAlignment="1">
      <alignment horizontal="right"/>
    </xf>
    <xf numFmtId="0" fontId="20" fillId="0" borderId="32" xfId="32" applyFont="1" applyBorder="1" applyAlignment="1">
      <alignment horizontal="right"/>
    </xf>
    <xf numFmtId="0" fontId="22" fillId="0" borderId="27" xfId="32" applyFont="1" applyBorder="1" applyAlignment="1">
      <alignment horizontal="right"/>
    </xf>
    <xf numFmtId="0" fontId="22" fillId="0" borderId="28" xfId="32" applyFont="1" applyBorder="1" applyAlignment="1">
      <alignment horizontal="right"/>
    </xf>
    <xf numFmtId="0" fontId="22" fillId="0" borderId="32" xfId="32" applyFont="1" applyBorder="1" applyAlignment="1">
      <alignment horizontal="right"/>
    </xf>
    <xf numFmtId="0" fontId="13" fillId="0" borderId="7" xfId="8" applyFont="1" applyBorder="1" applyAlignment="1">
      <alignment horizontal="center" vertical="center"/>
    </xf>
    <xf numFmtId="0" fontId="14" fillId="0" borderId="8" xfId="8" applyFont="1" applyBorder="1" applyAlignment="1">
      <alignment vertical="center"/>
    </xf>
    <xf numFmtId="0" fontId="14" fillId="0" borderId="9" xfId="8" applyFont="1" applyBorder="1" applyAlignment="1">
      <alignment vertical="center"/>
    </xf>
    <xf numFmtId="0" fontId="13" fillId="0" borderId="39" xfId="8" applyFont="1" applyBorder="1" applyAlignment="1">
      <alignment horizontal="center" vertical="center" wrapText="1"/>
    </xf>
    <xf numFmtId="0" fontId="15" fillId="0" borderId="40" xfId="8" applyFont="1" applyBorder="1" applyAlignment="1">
      <alignment vertical="center"/>
    </xf>
    <xf numFmtId="0" fontId="15" fillId="0" borderId="41" xfId="8" applyFont="1" applyBorder="1" applyAlignment="1">
      <alignment vertical="center"/>
    </xf>
    <xf numFmtId="0" fontId="13" fillId="0" borderId="42" xfId="8" applyFont="1" applyBorder="1" applyAlignment="1">
      <alignment horizontal="center" vertical="center" wrapText="1"/>
    </xf>
    <xf numFmtId="0" fontId="15" fillId="0" borderId="43" xfId="8" applyFont="1" applyBorder="1" applyAlignment="1">
      <alignment vertical="center"/>
    </xf>
    <xf numFmtId="0" fontId="17" fillId="0" borderId="0" xfId="8" applyFont="1" applyAlignment="1">
      <alignment horizontal="left" vertical="center" wrapText="1"/>
    </xf>
    <xf numFmtId="0" fontId="14" fillId="0" borderId="0" xfId="8" applyFont="1" applyAlignment="1">
      <alignment vertical="center"/>
    </xf>
    <xf numFmtId="2" fontId="17" fillId="0" borderId="0" xfId="8" applyNumberFormat="1" applyFont="1" applyAlignment="1">
      <alignment horizontal="left" vertical="center" wrapText="1"/>
    </xf>
    <xf numFmtId="0" fontId="19" fillId="0" borderId="13" xfId="32" applyFont="1" applyBorder="1" applyAlignment="1">
      <alignment wrapText="1"/>
    </xf>
    <xf numFmtId="0" fontId="19" fillId="0" borderId="3" xfId="32" applyFont="1" applyBorder="1" applyAlignment="1">
      <alignment wrapText="1"/>
    </xf>
    <xf numFmtId="0" fontId="19" fillId="0" borderId="4" xfId="32" applyFont="1" applyBorder="1" applyAlignment="1">
      <alignment wrapText="1"/>
    </xf>
    <xf numFmtId="0" fontId="17" fillId="0" borderId="0" xfId="8" applyFont="1" applyAlignment="1">
      <alignment horizontal="center" vertical="center"/>
    </xf>
    <xf numFmtId="0" fontId="13" fillId="4" borderId="44" xfId="8" applyFont="1" applyFill="1" applyBorder="1" applyAlignment="1">
      <alignment horizontal="center" vertical="center"/>
    </xf>
    <xf numFmtId="0" fontId="15" fillId="0" borderId="45" xfId="8" applyFont="1" applyBorder="1" applyAlignment="1">
      <alignment vertical="center"/>
    </xf>
    <xf numFmtId="0" fontId="15" fillId="0" borderId="46" xfId="8" applyFont="1" applyBorder="1" applyAlignment="1">
      <alignment vertical="center"/>
    </xf>
    <xf numFmtId="0" fontId="13" fillId="0" borderId="49" xfId="8" applyFont="1" applyBorder="1" applyAlignment="1">
      <alignment horizontal="center" vertical="center"/>
    </xf>
    <xf numFmtId="0" fontId="15" fillId="0" borderId="54" xfId="8" applyFont="1" applyBorder="1" applyAlignment="1">
      <alignment vertical="center"/>
    </xf>
    <xf numFmtId="0" fontId="15" fillId="0" borderId="63" xfId="8" applyFont="1" applyBorder="1" applyAlignment="1">
      <alignment vertical="center"/>
    </xf>
    <xf numFmtId="0" fontId="17" fillId="0" borderId="50" xfId="8" applyFont="1" applyBorder="1" applyAlignment="1">
      <alignment horizontal="left" vertical="center"/>
    </xf>
    <xf numFmtId="0" fontId="15" fillId="0" borderId="51" xfId="8" applyFont="1" applyBorder="1" applyAlignment="1">
      <alignment horizontal="left" vertical="center"/>
    </xf>
    <xf numFmtId="0" fontId="15" fillId="0" borderId="52" xfId="8" applyFont="1" applyBorder="1" applyAlignment="1">
      <alignment horizontal="left" vertical="center"/>
    </xf>
    <xf numFmtId="0" fontId="17" fillId="0" borderId="55" xfId="8" applyFont="1" applyBorder="1" applyAlignment="1">
      <alignment horizontal="left" vertical="center"/>
    </xf>
    <xf numFmtId="0" fontId="15" fillId="0" borderId="56" xfId="8" applyFont="1" applyBorder="1" applyAlignment="1">
      <alignment horizontal="left" vertical="center"/>
    </xf>
    <xf numFmtId="0" fontId="15" fillId="0" borderId="57" xfId="8" applyFont="1" applyBorder="1" applyAlignment="1">
      <alignment horizontal="left" vertical="center"/>
    </xf>
    <xf numFmtId="0" fontId="17" fillId="0" borderId="58" xfId="8" applyFont="1" applyBorder="1" applyAlignment="1">
      <alignment horizontal="left" vertical="center"/>
    </xf>
    <xf numFmtId="0" fontId="15" fillId="0" borderId="59" xfId="8" applyFont="1" applyBorder="1" applyAlignment="1">
      <alignment horizontal="left" vertical="center"/>
    </xf>
    <xf numFmtId="0" fontId="15" fillId="0" borderId="60" xfId="8" applyFont="1" applyBorder="1" applyAlignment="1">
      <alignment horizontal="left" vertical="center"/>
    </xf>
    <xf numFmtId="0" fontId="17" fillId="0" borderId="66" xfId="8" applyFont="1" applyBorder="1" applyAlignment="1">
      <alignment horizontal="left" vertical="center"/>
    </xf>
    <xf numFmtId="0" fontId="15" fillId="0" borderId="67" xfId="8" applyFont="1" applyBorder="1" applyAlignment="1">
      <alignment vertical="center"/>
    </xf>
    <xf numFmtId="0" fontId="15" fillId="0" borderId="68" xfId="8" applyFont="1" applyBorder="1" applyAlignment="1">
      <alignment vertical="center"/>
    </xf>
    <xf numFmtId="0" fontId="17" fillId="0" borderId="72" xfId="8" applyFont="1" applyBorder="1" applyAlignment="1">
      <alignment horizontal="left" vertical="center"/>
    </xf>
    <xf numFmtId="0" fontId="15" fillId="0" borderId="73" xfId="8" applyFont="1" applyBorder="1" applyAlignment="1">
      <alignment vertical="center"/>
    </xf>
    <xf numFmtId="0" fontId="15" fillId="0" borderId="74" xfId="8" applyFont="1" applyBorder="1" applyAlignment="1">
      <alignment vertical="center"/>
    </xf>
    <xf numFmtId="0" fontId="17" fillId="0" borderId="58" xfId="8" applyFont="1" applyBorder="1" applyAlignment="1">
      <alignment horizontal="center" vertical="center"/>
    </xf>
    <xf numFmtId="0" fontId="15" fillId="0" borderId="59" xfId="8" applyFont="1" applyBorder="1" applyAlignment="1">
      <alignment vertical="center"/>
    </xf>
    <xf numFmtId="0" fontId="15" fillId="0" borderId="60" xfId="8" applyFont="1" applyBorder="1" applyAlignment="1">
      <alignment vertical="center"/>
    </xf>
    <xf numFmtId="0" fontId="13" fillId="4" borderId="50" xfId="8" applyFont="1" applyFill="1" applyBorder="1" applyAlignment="1">
      <alignment horizontal="center" vertical="center" wrapText="1"/>
    </xf>
    <xf numFmtId="0" fontId="15" fillId="0" borderId="51" xfId="8" applyFont="1" applyBorder="1" applyAlignment="1">
      <alignment vertical="center"/>
    </xf>
    <xf numFmtId="0" fontId="13" fillId="0" borderId="65" xfId="8" applyFont="1" applyBorder="1" applyAlignment="1">
      <alignment horizontal="center" vertical="center"/>
    </xf>
    <xf numFmtId="0" fontId="15" fillId="0" borderId="71" xfId="8" applyFont="1" applyBorder="1" applyAlignment="1">
      <alignment vertical="center"/>
    </xf>
    <xf numFmtId="0" fontId="15" fillId="0" borderId="76" xfId="8" applyFont="1" applyBorder="1" applyAlignment="1">
      <alignment vertical="center"/>
    </xf>
    <xf numFmtId="0" fontId="15" fillId="0" borderId="57" xfId="8" applyFont="1" applyBorder="1" applyAlignment="1">
      <alignment vertical="center"/>
    </xf>
    <xf numFmtId="0" fontId="17" fillId="0" borderId="55" xfId="8" applyFont="1" applyBorder="1" applyAlignment="1">
      <alignment horizontal="center" vertical="center"/>
    </xf>
    <xf numFmtId="0" fontId="15" fillId="0" borderId="56" xfId="8" applyFont="1" applyBorder="1" applyAlignment="1">
      <alignment vertical="center"/>
    </xf>
    <xf numFmtId="0" fontId="17" fillId="0" borderId="52" xfId="8" applyFont="1" applyBorder="1" applyAlignment="1">
      <alignment horizontal="left" vertical="center"/>
    </xf>
    <xf numFmtId="0" fontId="17" fillId="0" borderId="57" xfId="8" applyFont="1" applyBorder="1" applyAlignment="1">
      <alignment horizontal="left" vertical="center"/>
    </xf>
    <xf numFmtId="0" fontId="13" fillId="0" borderId="0" xfId="8" applyFont="1" applyAlignment="1">
      <alignment horizontal="center" vertical="center"/>
    </xf>
    <xf numFmtId="0" fontId="13" fillId="4" borderId="80" xfId="8" applyFont="1" applyFill="1" applyBorder="1" applyAlignment="1">
      <alignment horizontal="center" vertical="center"/>
    </xf>
    <xf numFmtId="0" fontId="15" fillId="0" borderId="81" xfId="8" applyFont="1" applyBorder="1" applyAlignment="1">
      <alignment vertical="center"/>
    </xf>
    <xf numFmtId="0" fontId="15" fillId="0" borderId="82" xfId="8" applyFont="1" applyBorder="1" applyAlignment="1">
      <alignment vertical="center"/>
    </xf>
    <xf numFmtId="0" fontId="17" fillId="0" borderId="1" xfId="8" applyFont="1" applyBorder="1" applyAlignment="1">
      <alignment horizontal="left" vertical="center"/>
    </xf>
    <xf numFmtId="0" fontId="15" fillId="0" borderId="1" xfId="8" applyFont="1" applyBorder="1" applyAlignment="1">
      <alignment vertical="center"/>
    </xf>
    <xf numFmtId="0" fontId="15" fillId="0" borderId="1" xfId="8" applyFont="1" applyBorder="1" applyAlignment="1">
      <alignment horizontal="left" vertical="center"/>
    </xf>
    <xf numFmtId="0" fontId="17" fillId="0" borderId="50" xfId="8" applyFont="1" applyBorder="1" applyAlignment="1">
      <alignment horizontal="left" vertical="center" wrapText="1"/>
    </xf>
    <xf numFmtId="0" fontId="15" fillId="0" borderId="51" xfId="8" applyFont="1" applyBorder="1" applyAlignment="1">
      <alignment horizontal="left" vertical="center" wrapText="1"/>
    </xf>
    <xf numFmtId="0" fontId="15" fillId="0" borderId="52" xfId="8" applyFont="1" applyBorder="1" applyAlignment="1">
      <alignment horizontal="left" vertical="center" wrapText="1"/>
    </xf>
    <xf numFmtId="0" fontId="17" fillId="0" borderId="85" xfId="8" applyFont="1" applyBorder="1" applyAlignment="1">
      <alignment horizontal="center" vertical="center"/>
    </xf>
    <xf numFmtId="0" fontId="13" fillId="0" borderId="71" xfId="8" applyFont="1" applyBorder="1" applyAlignment="1">
      <alignment horizontal="center" vertical="center"/>
    </xf>
    <xf numFmtId="0" fontId="13" fillId="0" borderId="76" xfId="8" applyFont="1" applyBorder="1" applyAlignment="1">
      <alignment horizontal="center" vertical="center"/>
    </xf>
    <xf numFmtId="0" fontId="17" fillId="0" borderId="2" xfId="8" applyFont="1" applyBorder="1" applyAlignment="1">
      <alignment horizontal="left" vertical="center"/>
    </xf>
    <xf numFmtId="0" fontId="17" fillId="0" borderId="3" xfId="8" applyFont="1" applyBorder="1" applyAlignment="1">
      <alignment horizontal="left" vertical="center"/>
    </xf>
    <xf numFmtId="0" fontId="17" fillId="0" borderId="4" xfId="8" applyFont="1" applyBorder="1" applyAlignment="1">
      <alignment horizontal="left" vertical="center"/>
    </xf>
    <xf numFmtId="0" fontId="13" fillId="4" borderId="66" xfId="8" applyFont="1" applyFill="1" applyBorder="1" applyAlignment="1">
      <alignment horizontal="center" vertical="center"/>
    </xf>
    <xf numFmtId="0" fontId="13" fillId="4" borderId="67" xfId="8" applyFont="1" applyFill="1" applyBorder="1" applyAlignment="1">
      <alignment horizontal="center" vertical="center"/>
    </xf>
    <xf numFmtId="0" fontId="13" fillId="4" borderId="68" xfId="8" applyFont="1" applyFill="1" applyBorder="1" applyAlignment="1">
      <alignment horizontal="center" vertical="center"/>
    </xf>
    <xf numFmtId="0" fontId="20" fillId="6" borderId="95" xfId="32" applyFont="1" applyFill="1" applyBorder="1" applyAlignment="1">
      <alignment horizontal="center"/>
    </xf>
    <xf numFmtId="0" fontId="20" fillId="6" borderId="96" xfId="32" applyFont="1" applyFill="1" applyBorder="1" applyAlignment="1">
      <alignment horizontal="center"/>
    </xf>
    <xf numFmtId="0" fontId="1" fillId="0" borderId="104" xfId="32" applyBorder="1" applyAlignment="1">
      <alignment horizontal="justify" vertical="top" wrapText="1"/>
    </xf>
    <xf numFmtId="0" fontId="1" fillId="0" borderId="86" xfId="32" applyBorder="1" applyAlignment="1">
      <alignment horizontal="justify" vertical="top" wrapText="1"/>
    </xf>
    <xf numFmtId="0" fontId="1" fillId="0" borderId="87" xfId="32" applyBorder="1" applyAlignment="1">
      <alignment horizontal="justify" vertical="top" wrapText="1"/>
    </xf>
    <xf numFmtId="0" fontId="31" fillId="10" borderId="13" xfId="72" applyFont="1" applyFill="1" applyBorder="1" applyAlignment="1">
      <alignment horizontal="left" vertical="center"/>
    </xf>
    <xf numFmtId="0" fontId="31" fillId="10" borderId="3" xfId="72" applyFont="1" applyFill="1" applyBorder="1" applyAlignment="1">
      <alignment horizontal="left" vertical="center"/>
    </xf>
    <xf numFmtId="0" fontId="31" fillId="10" borderId="14" xfId="72" applyFont="1" applyFill="1" applyBorder="1" applyAlignment="1">
      <alignment horizontal="left" vertical="center"/>
    </xf>
    <xf numFmtId="0" fontId="31" fillId="7" borderId="91" xfId="72" applyFont="1" applyFill="1" applyBorder="1" applyAlignment="1">
      <alignment horizontal="center"/>
    </xf>
    <xf numFmtId="0" fontId="31" fillId="7" borderId="85" xfId="72" applyFont="1" applyFill="1" applyBorder="1" applyAlignment="1">
      <alignment horizontal="center"/>
    </xf>
    <xf numFmtId="0" fontId="31" fillId="7" borderId="92" xfId="72" applyFont="1" applyFill="1" applyBorder="1" applyAlignment="1">
      <alignment horizontal="center"/>
    </xf>
    <xf numFmtId="0" fontId="31" fillId="10" borderId="111" xfId="72" applyFont="1" applyFill="1" applyBorder="1" applyAlignment="1">
      <alignment horizontal="center" vertical="center" wrapText="1"/>
    </xf>
    <xf numFmtId="0" fontId="29" fillId="0" borderId="97" xfId="72" applyFont="1" applyBorder="1" applyAlignment="1" applyProtection="1">
      <alignment horizontal="left" vertical="center" wrapText="1"/>
      <protection locked="0"/>
    </xf>
    <xf numFmtId="181" fontId="29" fillId="0" borderId="97" xfId="72" applyNumberFormat="1" applyFont="1" applyBorder="1" applyAlignment="1" applyProtection="1">
      <alignment horizontal="center" vertical="center" wrapText="1"/>
      <protection locked="0"/>
    </xf>
    <xf numFmtId="0" fontId="31" fillId="9" borderId="108" xfId="72" applyFont="1" applyFill="1" applyBorder="1" applyAlignment="1">
      <alignment horizontal="center" vertical="center" wrapText="1"/>
    </xf>
    <xf numFmtId="0" fontId="31" fillId="9" borderId="109" xfId="72" applyFont="1" applyFill="1" applyBorder="1" applyAlignment="1">
      <alignment horizontal="center" vertical="center" wrapText="1"/>
    </xf>
    <xf numFmtId="0" fontId="31" fillId="9" borderId="106" xfId="72" applyFont="1" applyFill="1" applyBorder="1" applyAlignment="1">
      <alignment horizontal="center" vertical="center" wrapText="1"/>
    </xf>
    <xf numFmtId="0" fontId="31" fillId="10" borderId="109" xfId="72" applyFont="1" applyFill="1" applyBorder="1" applyAlignment="1">
      <alignment horizontal="center" vertical="center" wrapText="1"/>
    </xf>
    <xf numFmtId="0" fontId="31" fillId="10" borderId="109" xfId="72" applyFont="1" applyFill="1" applyBorder="1" applyAlignment="1">
      <alignment horizontal="center" vertical="center"/>
    </xf>
    <xf numFmtId="0" fontId="31" fillId="0" borderId="17" xfId="70" applyFont="1" applyFill="1" applyBorder="1" applyAlignment="1">
      <alignment horizontal="center" vertical="center" wrapText="1"/>
    </xf>
    <xf numFmtId="0" fontId="31" fillId="0" borderId="17" xfId="72" applyFont="1" applyBorder="1" applyAlignment="1">
      <alignment horizontal="center" vertical="center" wrapText="1"/>
    </xf>
    <xf numFmtId="0" fontId="29" fillId="0" borderId="1" xfId="72" applyFont="1" applyBorder="1" applyAlignment="1" applyProtection="1">
      <alignment horizontal="left" vertical="center" wrapText="1"/>
      <protection locked="0"/>
    </xf>
    <xf numFmtId="181" fontId="29" fillId="0" borderId="2" xfId="72" applyNumberFormat="1" applyFont="1" applyBorder="1" applyAlignment="1" applyProtection="1">
      <alignment horizontal="center" vertical="center" wrapText="1"/>
      <protection locked="0"/>
    </xf>
    <xf numFmtId="181" fontId="29" fillId="0" borderId="4" xfId="72" applyNumberFormat="1" applyFont="1" applyBorder="1" applyAlignment="1" applyProtection="1">
      <alignment horizontal="center" vertical="center" wrapText="1"/>
      <protection locked="0"/>
    </xf>
    <xf numFmtId="0" fontId="29" fillId="7" borderId="91" xfId="72" applyFont="1" applyFill="1" applyBorder="1" applyAlignment="1">
      <alignment horizontal="center" vertical="center" wrapText="1"/>
    </xf>
    <xf numFmtId="0" fontId="29" fillId="7" borderId="85" xfId="72" applyFont="1" applyFill="1" applyBorder="1" applyAlignment="1">
      <alignment horizontal="center" vertical="center" wrapText="1"/>
    </xf>
    <xf numFmtId="0" fontId="29" fillId="7" borderId="92" xfId="72" applyFont="1" applyFill="1" applyBorder="1" applyAlignment="1">
      <alignment horizontal="center" vertical="center" wrapText="1"/>
    </xf>
    <xf numFmtId="164" fontId="29" fillId="0" borderId="97" xfId="7" applyFont="1" applyBorder="1" applyAlignment="1" applyProtection="1">
      <alignment vertical="center" wrapText="1"/>
      <protection locked="0"/>
    </xf>
    <xf numFmtId="164" fontId="29" fillId="0" borderId="1" xfId="7" applyFont="1" applyBorder="1" applyAlignment="1" applyProtection="1">
      <alignment vertical="center" wrapText="1"/>
      <protection locked="0"/>
    </xf>
    <xf numFmtId="0" fontId="29" fillId="0" borderId="33" xfId="72" applyFont="1" applyBorder="1" applyAlignment="1" applyProtection="1">
      <alignment horizontal="left" vertical="center" wrapText="1"/>
      <protection locked="0"/>
    </xf>
    <xf numFmtId="181" fontId="29" fillId="0" borderId="36" xfId="72" applyNumberFormat="1" applyFont="1" applyBorder="1" applyAlignment="1" applyProtection="1">
      <alignment horizontal="center" vertical="center" wrapText="1"/>
      <protection locked="0"/>
    </xf>
    <xf numFmtId="181" fontId="29" fillId="0" borderId="35" xfId="72" applyNumberFormat="1" applyFont="1" applyBorder="1" applyAlignment="1" applyProtection="1">
      <alignment horizontal="center" vertical="center" wrapText="1"/>
      <protection locked="0"/>
    </xf>
    <xf numFmtId="0" fontId="29" fillId="0" borderId="17" xfId="72" applyFont="1" applyBorder="1" applyAlignment="1" applyProtection="1">
      <alignment horizontal="left" vertical="center" wrapText="1"/>
      <protection locked="0"/>
    </xf>
    <xf numFmtId="10" fontId="29" fillId="0" borderId="17" xfId="75" applyNumberFormat="1" applyFont="1" applyFill="1" applyBorder="1" applyAlignment="1" applyProtection="1">
      <alignment horizontal="center" vertical="center"/>
      <protection locked="0"/>
    </xf>
    <xf numFmtId="0" fontId="31" fillId="8" borderId="22" xfId="72" applyFont="1" applyFill="1" applyBorder="1" applyAlignment="1">
      <alignment horizontal="right"/>
    </xf>
    <xf numFmtId="0" fontId="31" fillId="8" borderId="19" xfId="72" applyFont="1" applyFill="1" applyBorder="1" applyAlignment="1">
      <alignment horizontal="right"/>
    </xf>
    <xf numFmtId="0" fontId="31" fillId="8" borderId="21" xfId="72" applyFont="1" applyFill="1" applyBorder="1" applyAlignment="1">
      <alignment horizontal="right"/>
    </xf>
    <xf numFmtId="0" fontId="31" fillId="10" borderId="13" xfId="72" applyFont="1" applyFill="1" applyBorder="1" applyAlignment="1">
      <alignment horizontal="left" vertical="center" wrapText="1"/>
    </xf>
    <xf numFmtId="0" fontId="31" fillId="10" borderId="3" xfId="72" applyFont="1" applyFill="1" applyBorder="1" applyAlignment="1">
      <alignment horizontal="left" vertical="center" wrapText="1"/>
    </xf>
    <xf numFmtId="0" fontId="31" fillId="10" borderId="14" xfId="72" applyFont="1" applyFill="1" applyBorder="1" applyAlignment="1">
      <alignment horizontal="left" vertical="center" wrapText="1"/>
    </xf>
    <xf numFmtId="0" fontId="29" fillId="0" borderId="91" xfId="72" applyFont="1" applyBorder="1" applyAlignment="1">
      <alignment horizontal="center" vertical="center" wrapText="1"/>
    </xf>
    <xf numFmtId="0" fontId="29" fillId="0" borderId="85" xfId="72" applyFont="1" applyBorder="1" applyAlignment="1">
      <alignment horizontal="center" vertical="center" wrapText="1"/>
    </xf>
    <xf numFmtId="0" fontId="29" fillId="0" borderId="92" xfId="72" applyFont="1" applyBorder="1" applyAlignment="1">
      <alignment horizontal="center" vertical="center" wrapText="1"/>
    </xf>
    <xf numFmtId="0" fontId="29" fillId="0" borderId="97" xfId="73" applyFont="1" applyBorder="1" applyAlignment="1" applyProtection="1">
      <alignment horizontal="left" vertical="center" wrapText="1"/>
      <protection locked="0"/>
    </xf>
    <xf numFmtId="0" fontId="29" fillId="0" borderId="1" xfId="73" applyFont="1" applyBorder="1" applyAlignment="1" applyProtection="1">
      <alignment horizontal="left" vertical="center" wrapText="1"/>
      <protection locked="0"/>
    </xf>
    <xf numFmtId="164" fontId="29" fillId="0" borderId="33" xfId="7" applyFont="1" applyBorder="1" applyAlignment="1" applyProtection="1">
      <alignment vertical="center" wrapText="1"/>
      <protection locked="0"/>
    </xf>
    <xf numFmtId="0" fontId="31" fillId="8" borderId="16" xfId="72" applyFont="1" applyFill="1" applyBorder="1" applyAlignment="1">
      <alignment horizontal="right"/>
    </xf>
    <xf numFmtId="0" fontId="31" fillId="8" borderId="17" xfId="72" applyFont="1" applyFill="1" applyBorder="1" applyAlignment="1">
      <alignment horizontal="right"/>
    </xf>
    <xf numFmtId="0" fontId="30" fillId="0" borderId="97" xfId="70" applyFont="1" applyFill="1" applyBorder="1" applyAlignment="1">
      <alignment horizontal="left" vertical="center" wrapText="1"/>
    </xf>
    <xf numFmtId="171" fontId="30" fillId="0" borderId="97" xfId="72" applyNumberFormat="1" applyFont="1" applyBorder="1" applyAlignment="1" applyProtection="1">
      <alignment horizontal="center" vertical="center"/>
      <protection locked="0"/>
    </xf>
    <xf numFmtId="0" fontId="30" fillId="0" borderId="1" xfId="70" applyFont="1" applyFill="1" applyBorder="1" applyAlignment="1">
      <alignment horizontal="left" vertical="center" wrapText="1"/>
    </xf>
    <xf numFmtId="171" fontId="30" fillId="0" borderId="1" xfId="72" applyNumberFormat="1" applyFont="1" applyBorder="1" applyAlignment="1" applyProtection="1">
      <alignment horizontal="center" vertical="center"/>
      <protection locked="0"/>
    </xf>
    <xf numFmtId="0" fontId="29" fillId="0" borderId="33" xfId="73" applyFont="1" applyBorder="1" applyAlignment="1" applyProtection="1">
      <alignment horizontal="left" vertical="center" wrapText="1"/>
      <protection locked="0"/>
    </xf>
    <xf numFmtId="0" fontId="29" fillId="3" borderId="90" xfId="72" applyFont="1" applyFill="1" applyBorder="1" applyAlignment="1">
      <alignment horizontal="center" vertical="center"/>
    </xf>
    <xf numFmtId="0" fontId="29" fillId="3" borderId="34" xfId="72" applyFont="1" applyFill="1" applyBorder="1" applyAlignment="1">
      <alignment horizontal="center" vertical="center"/>
    </xf>
    <xf numFmtId="0" fontId="29" fillId="3" borderId="30" xfId="72" applyFont="1" applyFill="1" applyBorder="1" applyAlignment="1">
      <alignment horizontal="center" vertical="center"/>
    </xf>
    <xf numFmtId="0" fontId="31" fillId="0" borderId="25" xfId="72" applyFont="1" applyBorder="1" applyAlignment="1">
      <alignment horizontal="left" wrapText="1"/>
    </xf>
    <xf numFmtId="0" fontId="31" fillId="0" borderId="0" xfId="72" applyFont="1" applyBorder="1" applyAlignment="1">
      <alignment horizontal="left" wrapText="1"/>
    </xf>
    <xf numFmtId="0" fontId="31" fillId="0" borderId="26" xfId="72" applyFont="1" applyBorder="1" applyAlignment="1">
      <alignment horizontal="left" wrapText="1"/>
    </xf>
    <xf numFmtId="0" fontId="31" fillId="8" borderId="27" xfId="72" applyFont="1" applyFill="1" applyBorder="1" applyAlignment="1">
      <alignment horizontal="right" vertical="center"/>
    </xf>
    <xf numFmtId="0" fontId="31" fillId="8" borderId="28" xfId="72" applyFont="1" applyFill="1" applyBorder="1" applyAlignment="1">
      <alignment horizontal="right" vertical="center"/>
    </xf>
    <xf numFmtId="0" fontId="31" fillId="8" borderId="32" xfId="72" applyFont="1" applyFill="1" applyBorder="1" applyAlignment="1">
      <alignment horizontal="right" vertical="center"/>
    </xf>
    <xf numFmtId="0" fontId="31" fillId="10" borderId="27" xfId="72" applyFont="1" applyFill="1" applyBorder="1" applyAlignment="1">
      <alignment horizontal="right" vertical="center" wrapText="1"/>
    </xf>
    <xf numFmtId="0" fontId="31" fillId="10" borderId="28" xfId="72" applyFont="1" applyFill="1" applyBorder="1" applyAlignment="1">
      <alignment horizontal="right" vertical="center" wrapText="1"/>
    </xf>
    <xf numFmtId="0" fontId="31" fillId="10" borderId="32" xfId="72" applyFont="1" applyFill="1" applyBorder="1" applyAlignment="1">
      <alignment horizontal="right" vertical="center" wrapText="1"/>
    </xf>
    <xf numFmtId="0" fontId="31" fillId="0" borderId="27" xfId="72" applyFont="1" applyBorder="1" applyAlignment="1" applyProtection="1">
      <alignment horizontal="left"/>
      <protection locked="0"/>
    </xf>
    <xf numFmtId="0" fontId="31" fillId="0" borderId="28" xfId="72" applyFont="1" applyBorder="1" applyAlignment="1" applyProtection="1">
      <alignment horizontal="left"/>
      <protection locked="0"/>
    </xf>
    <xf numFmtId="0" fontId="31" fillId="0" borderId="32" xfId="72" applyFont="1" applyBorder="1" applyAlignment="1" applyProtection="1">
      <alignment horizontal="left"/>
      <protection locked="0"/>
    </xf>
    <xf numFmtId="0" fontId="29" fillId="0" borderId="7" xfId="72" applyFont="1" applyBorder="1" applyAlignment="1" applyProtection="1">
      <alignment horizontal="left" vertical="top" wrapText="1"/>
      <protection locked="0"/>
    </xf>
    <xf numFmtId="0" fontId="29" fillId="0" borderId="8" xfId="72" applyFont="1" applyBorder="1" applyAlignment="1" applyProtection="1">
      <alignment horizontal="left" vertical="top" wrapText="1"/>
      <protection locked="0"/>
    </xf>
    <xf numFmtId="0" fontId="29" fillId="0" borderId="9" xfId="72" applyFont="1" applyBorder="1" applyAlignment="1" applyProtection="1">
      <alignment horizontal="left" vertical="top" wrapText="1"/>
      <protection locked="0"/>
    </xf>
    <xf numFmtId="0" fontId="29" fillId="0" borderId="25" xfId="72" applyFont="1" applyBorder="1" applyAlignment="1" applyProtection="1">
      <alignment horizontal="left" vertical="top" wrapText="1"/>
      <protection locked="0"/>
    </xf>
    <xf numFmtId="0" fontId="29" fillId="0" borderId="0" xfId="72" applyFont="1" applyBorder="1" applyAlignment="1" applyProtection="1">
      <alignment horizontal="left" vertical="top" wrapText="1"/>
      <protection locked="0"/>
    </xf>
    <xf numFmtId="0" fontId="29" fillId="0" borderId="26" xfId="72" applyFont="1" applyBorder="1" applyAlignment="1" applyProtection="1">
      <alignment horizontal="left" vertical="top" wrapText="1"/>
      <protection locked="0"/>
    </xf>
    <xf numFmtId="0" fontId="29" fillId="0" borderId="22" xfId="72" applyFont="1" applyBorder="1" applyAlignment="1" applyProtection="1">
      <alignment horizontal="left" vertical="top" wrapText="1"/>
      <protection locked="0"/>
    </xf>
    <xf numFmtId="0" fontId="29" fillId="0" borderId="19" xfId="72" applyFont="1" applyBorder="1" applyAlignment="1" applyProtection="1">
      <alignment horizontal="left" vertical="top" wrapText="1"/>
      <protection locked="0"/>
    </xf>
    <xf numFmtId="0" fontId="29" fillId="0" borderId="21" xfId="72" applyFont="1" applyBorder="1" applyAlignment="1" applyProtection="1">
      <alignment horizontal="left" vertical="top" wrapText="1"/>
      <protection locked="0"/>
    </xf>
    <xf numFmtId="0" fontId="31" fillId="0" borderId="27" xfId="72" applyFont="1" applyBorder="1" applyAlignment="1">
      <alignment horizontal="left" vertical="center"/>
    </xf>
    <xf numFmtId="0" fontId="31" fillId="0" borderId="28" xfId="72" applyFont="1" applyBorder="1" applyAlignment="1">
      <alignment horizontal="left" vertical="center"/>
    </xf>
    <xf numFmtId="0" fontId="31" fillId="0" borderId="32" xfId="72" applyFont="1" applyBorder="1" applyAlignment="1">
      <alignment horizontal="left" vertical="center"/>
    </xf>
    <xf numFmtId="0" fontId="29" fillId="0" borderId="7" xfId="72" applyFont="1" applyBorder="1" applyAlignment="1">
      <alignment horizontal="left" vertical="center" wrapText="1"/>
    </xf>
    <xf numFmtId="0" fontId="29" fillId="0" borderId="8" xfId="72" applyFont="1" applyBorder="1" applyAlignment="1">
      <alignment horizontal="left" vertical="center" wrapText="1"/>
    </xf>
    <xf numFmtId="0" fontId="29" fillId="0" borderId="9" xfId="72" applyFont="1" applyBorder="1" applyAlignment="1">
      <alignment horizontal="left" vertical="center" wrapText="1"/>
    </xf>
    <xf numFmtId="0" fontId="29" fillId="0" borderId="25" xfId="72" applyFont="1" applyBorder="1" applyAlignment="1">
      <alignment horizontal="left" vertical="center" wrapText="1"/>
    </xf>
    <xf numFmtId="0" fontId="29" fillId="0" borderId="0" xfId="72" applyFont="1" applyBorder="1" applyAlignment="1">
      <alignment horizontal="left" vertical="center" wrapText="1"/>
    </xf>
    <xf numFmtId="0" fontId="29" fillId="0" borderId="26" xfId="72" applyFont="1" applyBorder="1" applyAlignment="1">
      <alignment horizontal="left" vertical="center" wrapText="1"/>
    </xf>
    <xf numFmtId="0" fontId="29" fillId="0" borderId="22" xfId="72" applyFont="1" applyBorder="1" applyAlignment="1">
      <alignment horizontal="left" vertical="center" wrapText="1"/>
    </xf>
    <xf numFmtId="0" fontId="29" fillId="0" borderId="19" xfId="72" applyFont="1" applyBorder="1" applyAlignment="1">
      <alignment horizontal="left" vertical="center" wrapText="1"/>
    </xf>
    <xf numFmtId="0" fontId="29" fillId="0" borderId="21" xfId="72" applyFont="1" applyBorder="1" applyAlignment="1">
      <alignment horizontal="left" vertical="center" wrapText="1"/>
    </xf>
    <xf numFmtId="0" fontId="31" fillId="10" borderId="10" xfId="72" applyFont="1" applyFill="1" applyBorder="1" applyAlignment="1">
      <alignment horizontal="center" vertical="center"/>
    </xf>
    <xf numFmtId="0" fontId="31" fillId="10" borderId="11" xfId="72" applyFont="1" applyFill="1" applyBorder="1" applyAlignment="1">
      <alignment horizontal="center" vertical="center"/>
    </xf>
    <xf numFmtId="0" fontId="31" fillId="10" borderId="94" xfId="72" applyFont="1" applyFill="1" applyBorder="1" applyAlignment="1">
      <alignment horizontal="center" vertical="center" wrapText="1"/>
    </xf>
    <xf numFmtId="0" fontId="31" fillId="10" borderId="11" xfId="72" applyFont="1" applyFill="1" applyBorder="1" applyAlignment="1">
      <alignment horizontal="center" vertical="center" wrapText="1"/>
    </xf>
    <xf numFmtId="0" fontId="31" fillId="10" borderId="12" xfId="72" applyFont="1" applyFill="1" applyBorder="1" applyAlignment="1">
      <alignment horizontal="center" vertical="center" wrapText="1"/>
    </xf>
    <xf numFmtId="0" fontId="31" fillId="7" borderId="13" xfId="72" applyFont="1" applyFill="1" applyBorder="1" applyAlignment="1"/>
    <xf numFmtId="0" fontId="31" fillId="7" borderId="3" xfId="72" applyFont="1" applyFill="1" applyBorder="1" applyAlignment="1"/>
    <xf numFmtId="183" fontId="29" fillId="3" borderId="2" xfId="78" applyNumberFormat="1" applyFont="1" applyFill="1" applyBorder="1" applyAlignment="1" applyProtection="1">
      <alignment horizontal="center" vertical="center"/>
    </xf>
    <xf numFmtId="183" fontId="29" fillId="3" borderId="3" xfId="78" applyNumberFormat="1" applyFont="1" applyFill="1" applyBorder="1" applyAlignment="1" applyProtection="1">
      <alignment horizontal="center" vertical="center"/>
    </xf>
    <xf numFmtId="183" fontId="29" fillId="3" borderId="14" xfId="78" applyNumberFormat="1" applyFont="1" applyFill="1" applyBorder="1" applyAlignment="1" applyProtection="1">
      <alignment horizontal="center" vertical="center"/>
    </xf>
    <xf numFmtId="183" fontId="29" fillId="3" borderId="36" xfId="78" applyNumberFormat="1" applyFont="1" applyFill="1" applyBorder="1" applyAlignment="1" applyProtection="1">
      <alignment horizontal="center" vertical="center"/>
    </xf>
    <xf numFmtId="183" fontId="29" fillId="3" borderId="34" xfId="78" applyNumberFormat="1" applyFont="1" applyFill="1" applyBorder="1" applyAlignment="1" applyProtection="1">
      <alignment horizontal="center" vertical="center"/>
    </xf>
    <xf numFmtId="183" fontId="29" fillId="3" borderId="30" xfId="78" applyNumberFormat="1" applyFont="1" applyFill="1" applyBorder="1" applyAlignment="1" applyProtection="1">
      <alignment horizontal="center" vertical="center"/>
    </xf>
    <xf numFmtId="0" fontId="30" fillId="0" borderId="33" xfId="70" applyFont="1" applyFill="1" applyBorder="1" applyAlignment="1">
      <alignment horizontal="left" vertical="center" wrapText="1"/>
    </xf>
    <xf numFmtId="171" fontId="30" fillId="0" borderId="33" xfId="72" applyNumberFormat="1" applyFont="1" applyBorder="1" applyAlignment="1" applyProtection="1">
      <alignment horizontal="center" vertical="center"/>
      <protection locked="0"/>
    </xf>
    <xf numFmtId="0" fontId="31" fillId="10" borderId="27" xfId="72" applyFont="1" applyFill="1" applyBorder="1" applyAlignment="1">
      <alignment horizontal="right"/>
    </xf>
    <xf numFmtId="0" fontId="31" fillId="10" borderId="28" xfId="72" applyFont="1" applyFill="1" applyBorder="1" applyAlignment="1">
      <alignment horizontal="right"/>
    </xf>
    <xf numFmtId="0" fontId="31" fillId="10" borderId="32" xfId="72" applyFont="1" applyFill="1" applyBorder="1" applyAlignment="1">
      <alignment horizontal="right"/>
    </xf>
    <xf numFmtId="0" fontId="29" fillId="7" borderId="90" xfId="72" applyFont="1" applyFill="1" applyBorder="1" applyAlignment="1">
      <alignment horizontal="center"/>
    </xf>
    <xf numFmtId="0" fontId="29" fillId="7" borderId="34" xfId="72" applyFont="1" applyFill="1" applyBorder="1" applyAlignment="1">
      <alignment horizontal="center"/>
    </xf>
    <xf numFmtId="0" fontId="29" fillId="7" borderId="30" xfId="72" applyFont="1" applyFill="1" applyBorder="1" applyAlignment="1">
      <alignment horizontal="center"/>
    </xf>
    <xf numFmtId="0" fontId="19" fillId="0" borderId="90" xfId="32" applyFont="1" applyBorder="1" applyAlignment="1">
      <alignment horizontal="left" wrapText="1"/>
    </xf>
    <xf numFmtId="0" fontId="6" fillId="3" borderId="2" xfId="5" applyFont="1" applyFill="1" applyBorder="1" applyAlignment="1">
      <alignment horizontal="center" vertical="center" wrapText="1"/>
    </xf>
    <xf numFmtId="0" fontId="6" fillId="3" borderId="3" xfId="5" applyFont="1" applyFill="1" applyBorder="1" applyAlignment="1">
      <alignment horizontal="center" vertical="center" wrapText="1"/>
    </xf>
    <xf numFmtId="0" fontId="6" fillId="3" borderId="4" xfId="5" applyFont="1" applyFill="1" applyBorder="1" applyAlignment="1">
      <alignment horizontal="center" vertical="center" wrapText="1"/>
    </xf>
    <xf numFmtId="0" fontId="6" fillId="3" borderId="14" xfId="5" applyFont="1" applyFill="1" applyBorder="1" applyAlignment="1">
      <alignment horizontal="center" vertical="center" wrapText="1"/>
    </xf>
    <xf numFmtId="0" fontId="5" fillId="3" borderId="7" xfId="5" applyFont="1" applyFill="1" applyBorder="1" applyAlignment="1">
      <alignment horizontal="center" vertical="center" wrapText="1"/>
    </xf>
    <xf numFmtId="0" fontId="5" fillId="3" borderId="8" xfId="5" applyFont="1" applyFill="1" applyBorder="1" applyAlignment="1">
      <alignment horizontal="center" vertical="center" wrapText="1"/>
    </xf>
    <xf numFmtId="0" fontId="5" fillId="3" borderId="9" xfId="5" applyFont="1" applyFill="1" applyBorder="1" applyAlignment="1">
      <alignment horizontal="center" vertical="center" wrapText="1"/>
    </xf>
    <xf numFmtId="0" fontId="4" fillId="3" borderId="10" xfId="5" applyFill="1" applyBorder="1" applyAlignment="1">
      <alignment horizontal="left" vertical="center" wrapText="1"/>
    </xf>
    <xf numFmtId="0" fontId="4" fillId="3" borderId="11" xfId="5" applyFill="1" applyBorder="1" applyAlignment="1">
      <alignment horizontal="left" vertical="center" wrapText="1"/>
    </xf>
    <xf numFmtId="3" fontId="4" fillId="3" borderId="11" xfId="5" applyNumberFormat="1" applyFill="1" applyBorder="1" applyAlignment="1">
      <alignment horizontal="left" vertical="center" wrapText="1"/>
    </xf>
    <xf numFmtId="3" fontId="4" fillId="3" borderId="12" xfId="5" applyNumberFormat="1" applyFill="1" applyBorder="1" applyAlignment="1">
      <alignment horizontal="left" vertical="center" wrapText="1"/>
    </xf>
    <xf numFmtId="0" fontId="6" fillId="3" borderId="13" xfId="5" applyFont="1" applyFill="1" applyBorder="1" applyAlignment="1">
      <alignment horizontal="left" vertical="center" wrapText="1"/>
    </xf>
    <xf numFmtId="0" fontId="6" fillId="3" borderId="3" xfId="5" applyFont="1" applyFill="1" applyBorder="1" applyAlignment="1">
      <alignment horizontal="left" vertical="center" wrapText="1"/>
    </xf>
    <xf numFmtId="0" fontId="4" fillId="3" borderId="3" xfId="5" applyFill="1" applyBorder="1" applyAlignment="1">
      <alignment horizontal="left" vertical="center" wrapText="1"/>
    </xf>
    <xf numFmtId="0" fontId="4" fillId="3" borderId="14" xfId="5" applyFill="1" applyBorder="1" applyAlignment="1">
      <alignment horizontal="left" vertical="center" wrapText="1"/>
    </xf>
    <xf numFmtId="39" fontId="4" fillId="3" borderId="36" xfId="5" applyNumberFormat="1" applyFill="1" applyBorder="1" applyAlignment="1">
      <alignment horizontal="center" vertical="center" wrapText="1"/>
    </xf>
    <xf numFmtId="39" fontId="4" fillId="3" borderId="34" xfId="5" applyNumberFormat="1" applyFill="1" applyBorder="1" applyAlignment="1">
      <alignment horizontal="center" vertical="center" wrapText="1"/>
    </xf>
    <xf numFmtId="39" fontId="4" fillId="3" borderId="35" xfId="5" applyNumberFormat="1" applyFill="1" applyBorder="1" applyAlignment="1">
      <alignment horizontal="center" vertical="center" wrapText="1"/>
    </xf>
    <xf numFmtId="0" fontId="4" fillId="0" borderId="18" xfId="5" applyBorder="1" applyAlignment="1">
      <alignment horizontal="center" vertical="center" wrapText="1"/>
    </xf>
    <xf numFmtId="0" fontId="4" fillId="0" borderId="19" xfId="5" applyBorder="1" applyAlignment="1">
      <alignment horizontal="center" vertical="center" wrapText="1"/>
    </xf>
    <xf numFmtId="0" fontId="4" fillId="0" borderId="20" xfId="5" applyBorder="1" applyAlignment="1">
      <alignment horizontal="center" vertical="center" wrapText="1"/>
    </xf>
    <xf numFmtId="14" fontId="4" fillId="0" borderId="18" xfId="5" applyNumberFormat="1" applyBorder="1" applyAlignment="1">
      <alignment horizontal="center" vertical="center" wrapText="1"/>
    </xf>
    <xf numFmtId="0" fontId="4" fillId="0" borderId="21" xfId="5" applyBorder="1" applyAlignment="1">
      <alignment horizontal="center" vertical="center" wrapText="1"/>
    </xf>
    <xf numFmtId="0" fontId="6" fillId="3" borderId="7" xfId="5" applyFont="1" applyFill="1" applyBorder="1" applyAlignment="1">
      <alignment horizontal="center" vertical="center" wrapText="1"/>
    </xf>
    <xf numFmtId="0" fontId="6" fillId="3" borderId="8" xfId="5" applyFont="1" applyFill="1" applyBorder="1" applyAlignment="1">
      <alignment horizontal="center" vertical="center" wrapText="1"/>
    </xf>
    <xf numFmtId="0" fontId="6" fillId="3" borderId="9" xfId="5" applyFont="1" applyFill="1" applyBorder="1" applyAlignment="1">
      <alignment horizontal="center" vertical="center" wrapText="1"/>
    </xf>
    <xf numFmtId="0" fontId="6" fillId="3" borderId="22" xfId="5" applyFont="1" applyFill="1" applyBorder="1" applyAlignment="1">
      <alignment horizontal="center" vertical="center" wrapText="1"/>
    </xf>
    <xf numFmtId="0" fontId="6" fillId="3" borderId="19" xfId="5" applyFont="1" applyFill="1" applyBorder="1" applyAlignment="1">
      <alignment horizontal="center" vertical="center" wrapText="1"/>
    </xf>
    <xf numFmtId="0" fontId="6" fillId="3" borderId="21" xfId="5" applyFont="1" applyFill="1" applyBorder="1" applyAlignment="1">
      <alignment horizontal="center" vertical="center" wrapText="1"/>
    </xf>
    <xf numFmtId="0" fontId="6" fillId="3" borderId="10" xfId="5" applyFont="1" applyFill="1" applyBorder="1" applyAlignment="1">
      <alignment horizontal="center" vertical="center" wrapText="1"/>
    </xf>
    <xf numFmtId="0" fontId="6" fillId="3" borderId="11" xfId="5" applyFont="1" applyFill="1" applyBorder="1" applyAlignment="1">
      <alignment horizontal="center" vertical="center" wrapText="1"/>
    </xf>
    <xf numFmtId="0" fontId="6" fillId="3" borderId="12" xfId="5" applyFont="1" applyFill="1" applyBorder="1" applyAlignment="1">
      <alignment horizontal="center" vertical="center" wrapText="1"/>
    </xf>
    <xf numFmtId="164" fontId="6" fillId="3" borderId="9" xfId="1" applyFont="1" applyFill="1" applyBorder="1" applyAlignment="1">
      <alignment horizontal="center" vertical="center" wrapText="1"/>
    </xf>
    <xf numFmtId="164" fontId="6" fillId="3" borderId="21" xfId="1" applyFont="1" applyFill="1" applyBorder="1" applyAlignment="1">
      <alignment horizontal="center" vertical="center" wrapText="1"/>
    </xf>
    <xf numFmtId="0" fontId="4" fillId="3" borderId="93" xfId="5" applyFill="1" applyBorder="1" applyAlignment="1">
      <alignment horizontal="left" vertical="center" wrapText="1"/>
    </xf>
    <xf numFmtId="0" fontId="4" fillId="3" borderId="27" xfId="5" applyFill="1" applyBorder="1" applyAlignment="1">
      <alignment horizontal="center" vertical="center" wrapText="1"/>
    </xf>
    <xf numFmtId="0" fontId="4" fillId="3" borderId="28" xfId="5" applyFill="1" applyBorder="1" applyAlignment="1">
      <alignment horizontal="center" vertical="center" wrapText="1"/>
    </xf>
    <xf numFmtId="0" fontId="4" fillId="3" borderId="32" xfId="5" applyFill="1" applyBorder="1" applyAlignment="1">
      <alignment horizontal="center" vertical="center" wrapText="1"/>
    </xf>
    <xf numFmtId="3" fontId="6" fillId="3" borderId="22" xfId="5" applyNumberFormat="1" applyFont="1" applyFill="1" applyBorder="1" applyAlignment="1">
      <alignment horizontal="center" vertical="center" wrapText="1"/>
    </xf>
    <xf numFmtId="3" fontId="6" fillId="3" borderId="19" xfId="5" applyNumberFormat="1" applyFont="1" applyFill="1" applyBorder="1" applyAlignment="1">
      <alignment horizontal="center" vertical="center" wrapText="1"/>
    </xf>
    <xf numFmtId="166" fontId="6" fillId="3" borderId="27" xfId="5" applyNumberFormat="1" applyFont="1" applyFill="1" applyBorder="1" applyAlignment="1">
      <alignment horizontal="center" vertical="center" wrapText="1"/>
    </xf>
    <xf numFmtId="166" fontId="6" fillId="3" borderId="28" xfId="5" applyNumberFormat="1" applyFont="1" applyFill="1" applyBorder="1" applyAlignment="1">
      <alignment horizontal="center" vertical="center" wrapText="1"/>
    </xf>
    <xf numFmtId="166" fontId="6" fillId="3" borderId="19" xfId="5" applyNumberFormat="1" applyFont="1" applyFill="1" applyBorder="1" applyAlignment="1">
      <alignment horizontal="center" vertical="center" wrapText="1"/>
    </xf>
    <xf numFmtId="166" fontId="6" fillId="3" borderId="21" xfId="5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7" fillId="15" borderId="15" xfId="56" applyFont="1" applyFill="1" applyBorder="1" applyAlignment="1">
      <alignment vertical="center" wrapText="1"/>
    </xf>
    <xf numFmtId="0" fontId="47" fillId="15" borderId="1" xfId="56" applyFont="1" applyFill="1" applyBorder="1" applyAlignment="1">
      <alignment vertical="center" wrapText="1"/>
    </xf>
    <xf numFmtId="0" fontId="52" fillId="15" borderId="1" xfId="56" applyFont="1" applyFill="1" applyBorder="1" applyAlignment="1">
      <alignment horizontal="center" vertical="center" wrapText="1"/>
    </xf>
    <xf numFmtId="0" fontId="52" fillId="15" borderId="1" xfId="56" applyFont="1" applyFill="1" applyBorder="1" applyAlignment="1">
      <alignment horizontal="center" vertical="center"/>
    </xf>
    <xf numFmtId="0" fontId="47" fillId="0" borderId="91" xfId="76" applyFont="1" applyBorder="1" applyAlignment="1">
      <alignment horizontal="center" vertical="center" wrapText="1"/>
    </xf>
    <xf numFmtId="0" fontId="47" fillId="0" borderId="85" xfId="76" applyFont="1" applyBorder="1" applyAlignment="1">
      <alignment horizontal="center" vertical="center" wrapText="1"/>
    </xf>
    <xf numFmtId="0" fontId="47" fillId="0" borderId="101" xfId="76" applyFont="1" applyBorder="1" applyAlignment="1">
      <alignment horizontal="center" vertical="center" wrapText="1"/>
    </xf>
    <xf numFmtId="0" fontId="47" fillId="0" borderId="25" xfId="76" applyFont="1" applyBorder="1" applyAlignment="1">
      <alignment horizontal="center" vertical="center" wrapText="1"/>
    </xf>
    <xf numFmtId="0" fontId="47" fillId="0" borderId="0" xfId="76" applyFont="1" applyAlignment="1">
      <alignment horizontal="center" vertical="center" wrapText="1"/>
    </xf>
    <xf numFmtId="0" fontId="47" fillId="0" borderId="118" xfId="76" applyFont="1" applyBorder="1" applyAlignment="1">
      <alignment horizontal="center" vertical="center" wrapText="1"/>
    </xf>
    <xf numFmtId="0" fontId="47" fillId="0" borderId="22" xfId="76" applyFont="1" applyBorder="1" applyAlignment="1">
      <alignment horizontal="center" vertical="center" wrapText="1"/>
    </xf>
    <xf numFmtId="0" fontId="47" fillId="0" borderId="19" xfId="76" applyFont="1" applyBorder="1" applyAlignment="1">
      <alignment horizontal="center" vertical="center" wrapText="1"/>
    </xf>
    <xf numFmtId="0" fontId="47" fillId="0" borderId="20" xfId="76" applyFont="1" applyBorder="1" applyAlignment="1">
      <alignment horizontal="center" vertical="center" wrapText="1"/>
    </xf>
    <xf numFmtId="3" fontId="52" fillId="15" borderId="1" xfId="56" applyNumberFormat="1" applyFont="1" applyFill="1" applyBorder="1" applyAlignment="1">
      <alignment horizontal="center" vertical="center" wrapText="1"/>
    </xf>
    <xf numFmtId="3" fontId="52" fillId="15" borderId="1" xfId="56" applyNumberFormat="1" applyFont="1" applyFill="1" applyBorder="1" applyAlignment="1">
      <alignment horizontal="center" vertical="center"/>
    </xf>
    <xf numFmtId="0" fontId="47" fillId="3" borderId="33" xfId="56" applyFont="1" applyFill="1" applyBorder="1" applyAlignment="1">
      <alignment horizontal="center" vertical="center" wrapText="1"/>
    </xf>
    <xf numFmtId="0" fontId="47" fillId="3" borderId="103" xfId="56" applyFont="1" applyFill="1" applyBorder="1" applyAlignment="1">
      <alignment horizontal="center" vertical="center" wrapText="1"/>
    </xf>
    <xf numFmtId="0" fontId="52" fillId="16" borderId="27" xfId="44" applyFont="1" applyFill="1" applyBorder="1" applyAlignment="1">
      <alignment horizontal="right" vertical="center"/>
    </xf>
    <xf numFmtId="0" fontId="52" fillId="16" borderId="28" xfId="44" applyFont="1" applyFill="1" applyBorder="1" applyAlignment="1">
      <alignment horizontal="right" vertical="center"/>
    </xf>
    <xf numFmtId="0" fontId="52" fillId="16" borderId="136" xfId="44" applyFont="1" applyFill="1" applyBorder="1" applyAlignment="1">
      <alignment horizontal="right" vertical="center"/>
    </xf>
    <xf numFmtId="0" fontId="47" fillId="0" borderId="10" xfId="37" applyFont="1" applyBorder="1" applyAlignment="1">
      <alignment horizontal="left" vertical="center" wrapText="1"/>
    </xf>
    <xf numFmtId="0" fontId="47" fillId="0" borderId="11" xfId="37" applyFont="1" applyBorder="1" applyAlignment="1">
      <alignment horizontal="left" vertical="center" wrapText="1"/>
    </xf>
    <xf numFmtId="0" fontId="47" fillId="0" borderId="93" xfId="37" applyFont="1" applyBorder="1" applyAlignment="1">
      <alignment horizontal="left" vertical="center" wrapText="1"/>
    </xf>
    <xf numFmtId="0" fontId="47" fillId="0" borderId="11" xfId="31" applyFont="1" applyBorder="1" applyAlignment="1">
      <alignment horizontal="center" vertical="center"/>
    </xf>
    <xf numFmtId="0" fontId="47" fillId="0" borderId="12" xfId="31" applyFont="1" applyBorder="1" applyAlignment="1">
      <alignment horizontal="center" vertical="center"/>
    </xf>
    <xf numFmtId="3" fontId="52" fillId="15" borderId="6" xfId="56" applyNumberFormat="1" applyFont="1" applyFill="1" applyBorder="1" applyAlignment="1">
      <alignment horizontal="center" vertical="center" wrapText="1"/>
    </xf>
    <xf numFmtId="0" fontId="52" fillId="16" borderId="22" xfId="44" applyFont="1" applyFill="1" applyBorder="1" applyAlignment="1">
      <alignment horizontal="left" vertical="center"/>
    </xf>
    <xf numFmtId="0" fontId="52" fillId="16" borderId="19" xfId="44" applyFont="1" applyFill="1" applyBorder="1" applyAlignment="1">
      <alignment horizontal="left" vertical="center"/>
    </xf>
    <xf numFmtId="0" fontId="52" fillId="16" borderId="21" xfId="44" applyFont="1" applyFill="1" applyBorder="1" applyAlignment="1">
      <alignment horizontal="left" vertical="center"/>
    </xf>
    <xf numFmtId="0" fontId="52" fillId="3" borderId="105" xfId="44" applyFont="1" applyFill="1" applyBorder="1" applyAlignment="1">
      <alignment horizontal="center" vertical="center" wrapText="1"/>
    </xf>
    <xf numFmtId="0" fontId="52" fillId="3" borderId="107" xfId="44" applyFont="1" applyFill="1" applyBorder="1" applyAlignment="1">
      <alignment horizontal="center" vertical="center" wrapText="1"/>
    </xf>
    <xf numFmtId="0" fontId="52" fillId="3" borderId="97" xfId="44" applyFont="1" applyFill="1" applyBorder="1" applyAlignment="1">
      <alignment horizontal="center" vertical="center" wrapText="1"/>
    </xf>
    <xf numFmtId="0" fontId="52" fillId="3" borderId="33" xfId="44" applyFont="1" applyFill="1" applyBorder="1" applyAlignment="1">
      <alignment horizontal="center" vertical="center" wrapText="1"/>
    </xf>
    <xf numFmtId="0" fontId="52" fillId="0" borderId="97" xfId="41" applyFont="1" applyBorder="1" applyAlignment="1">
      <alignment horizontal="center" vertical="center" wrapText="1"/>
    </xf>
    <xf numFmtId="4" fontId="52" fillId="3" borderId="97" xfId="44" applyNumberFormat="1" applyFont="1" applyFill="1" applyBorder="1" applyAlignment="1">
      <alignment horizontal="center" vertical="center" wrapText="1"/>
    </xf>
    <xf numFmtId="4" fontId="52" fillId="3" borderId="33" xfId="44" applyNumberFormat="1" applyFont="1" applyFill="1" applyBorder="1" applyAlignment="1">
      <alignment horizontal="center" vertical="center" wrapText="1"/>
    </xf>
    <xf numFmtId="4" fontId="52" fillId="3" borderId="98" xfId="44" applyNumberFormat="1" applyFont="1" applyFill="1" applyBorder="1" applyAlignment="1">
      <alignment horizontal="center" vertical="center" wrapText="1"/>
    </xf>
    <xf numFmtId="4" fontId="52" fillId="3" borderId="103" xfId="44" applyNumberFormat="1" applyFont="1" applyFill="1" applyBorder="1" applyAlignment="1">
      <alignment horizontal="center" vertical="center" wrapText="1"/>
    </xf>
    <xf numFmtId="0" fontId="47" fillId="0" borderId="123" xfId="56" applyFont="1" applyBorder="1" applyAlignment="1">
      <alignment horizontal="center"/>
    </xf>
    <xf numFmtId="0" fontId="47" fillId="0" borderId="124" xfId="56" applyFont="1" applyBorder="1" applyAlignment="1">
      <alignment horizontal="center"/>
    </xf>
    <xf numFmtId="0" fontId="47" fillId="0" borderId="125" xfId="56" applyFont="1" applyBorder="1" applyAlignment="1">
      <alignment horizontal="center"/>
    </xf>
    <xf numFmtId="0" fontId="48" fillId="0" borderId="127" xfId="76" applyFont="1" applyBorder="1" applyAlignment="1">
      <alignment horizontal="center" wrapText="1"/>
    </xf>
    <xf numFmtId="0" fontId="48" fillId="0" borderId="128" xfId="76" applyFont="1" applyBorder="1" applyAlignment="1">
      <alignment horizontal="center" wrapText="1"/>
    </xf>
    <xf numFmtId="0" fontId="48" fillId="0" borderId="129" xfId="76" applyFont="1" applyBorder="1" applyAlignment="1">
      <alignment horizontal="center" wrapText="1"/>
    </xf>
    <xf numFmtId="0" fontId="52" fillId="0" borderId="132" xfId="56" applyFont="1" applyBorder="1" applyAlignment="1">
      <alignment horizontal="center"/>
    </xf>
    <xf numFmtId="0" fontId="52" fillId="0" borderId="133" xfId="56" applyFont="1" applyBorder="1" applyAlignment="1">
      <alignment horizontal="center"/>
    </xf>
    <xf numFmtId="0" fontId="52" fillId="0" borderId="134" xfId="56" applyFont="1" applyBorder="1" applyAlignment="1">
      <alignment horizontal="center"/>
    </xf>
    <xf numFmtId="0" fontId="47" fillId="0" borderId="86" xfId="56" applyFont="1" applyBorder="1" applyAlignment="1">
      <alignment horizontal="center"/>
    </xf>
    <xf numFmtId="0" fontId="47" fillId="0" borderId="87" xfId="56" applyFont="1" applyBorder="1" applyAlignment="1">
      <alignment horizontal="center"/>
    </xf>
    <xf numFmtId="0" fontId="47" fillId="14" borderId="15" xfId="56" applyFont="1" applyFill="1" applyBorder="1" applyAlignment="1">
      <alignment horizontal="left" wrapText="1"/>
    </xf>
    <xf numFmtId="0" fontId="47" fillId="14" borderId="1" xfId="56" applyFont="1" applyFill="1" applyBorder="1" applyAlignment="1">
      <alignment horizontal="left" wrapText="1"/>
    </xf>
    <xf numFmtId="0" fontId="47" fillId="14" borderId="99" xfId="56" applyFont="1" applyFill="1" applyBorder="1" applyAlignment="1">
      <alignment horizontal="left" wrapText="1"/>
    </xf>
    <xf numFmtId="0" fontId="47" fillId="15" borderId="13" xfId="56" applyFont="1" applyFill="1" applyBorder="1" applyAlignment="1">
      <alignment horizontal="center" wrapText="1"/>
    </xf>
    <xf numFmtId="0" fontId="47" fillId="15" borderId="3" xfId="56" applyFont="1" applyFill="1" applyBorder="1" applyAlignment="1">
      <alignment horizontal="center" wrapText="1"/>
    </xf>
    <xf numFmtId="0" fontId="47" fillId="15" borderId="14" xfId="56" applyFont="1" applyFill="1" applyBorder="1" applyAlignment="1">
      <alignment horizontal="center" wrapText="1"/>
    </xf>
    <xf numFmtId="0" fontId="48" fillId="0" borderId="140" xfId="76" applyFont="1" applyBorder="1" applyAlignment="1">
      <alignment horizontal="center" wrapText="1"/>
    </xf>
    <xf numFmtId="0" fontId="48" fillId="0" borderId="141" xfId="76" applyFont="1" applyBorder="1" applyAlignment="1">
      <alignment horizontal="center" wrapText="1"/>
    </xf>
    <xf numFmtId="0" fontId="48" fillId="0" borderId="142" xfId="76" applyFont="1" applyBorder="1" applyAlignment="1">
      <alignment horizontal="center" wrapText="1"/>
    </xf>
    <xf numFmtId="0" fontId="52" fillId="0" borderId="7" xfId="56" applyFont="1" applyBorder="1" applyAlignment="1">
      <alignment horizontal="center"/>
    </xf>
    <xf numFmtId="0" fontId="52" fillId="0" borderId="8" xfId="56" applyFont="1" applyBorder="1" applyAlignment="1">
      <alignment horizontal="center"/>
    </xf>
    <xf numFmtId="0" fontId="52" fillId="0" borderId="9" xfId="56" applyFont="1" applyBorder="1" applyAlignment="1">
      <alignment horizontal="center"/>
    </xf>
    <xf numFmtId="0" fontId="52" fillId="0" borderId="25" xfId="56" applyFont="1" applyBorder="1" applyAlignment="1">
      <alignment horizontal="center"/>
    </xf>
    <xf numFmtId="0" fontId="52" fillId="0" borderId="0" xfId="56" applyFont="1" applyAlignment="1">
      <alignment horizontal="center"/>
    </xf>
    <xf numFmtId="0" fontId="52" fillId="0" borderId="26" xfId="56" applyFont="1" applyBorder="1" applyAlignment="1">
      <alignment horizontal="center"/>
    </xf>
    <xf numFmtId="0" fontId="50" fillId="14" borderId="1" xfId="56" applyFont="1" applyFill="1" applyBorder="1" applyAlignment="1">
      <alignment horizontal="left" vertical="center" wrapText="1"/>
    </xf>
    <xf numFmtId="0" fontId="50" fillId="15" borderId="2" xfId="56" applyFont="1" applyFill="1" applyBorder="1" applyAlignment="1">
      <alignment horizontal="center" wrapText="1"/>
    </xf>
    <xf numFmtId="0" fontId="50" fillId="15" borderId="3" xfId="56" applyFont="1" applyFill="1" applyBorder="1" applyAlignment="1">
      <alignment horizontal="center" wrapText="1"/>
    </xf>
    <xf numFmtId="0" fontId="50" fillId="15" borderId="4" xfId="56" applyFont="1" applyFill="1" applyBorder="1" applyAlignment="1">
      <alignment horizontal="center" wrapText="1"/>
    </xf>
  </cellXfs>
  <cellStyles count="84">
    <cellStyle name="Bueno" xfId="70" builtinId="26"/>
    <cellStyle name="Millares [0] 2" xfId="30" xr:uid="{1530F6D3-8B05-4EEB-9928-DEC95F03D6B7}"/>
    <cellStyle name="Millares [0] 3" xfId="19" xr:uid="{EA72B67E-9064-449B-9758-7EEB3C607D27}"/>
    <cellStyle name="Millares 2" xfId="3" xr:uid="{8B298F58-8EF8-4EAC-A755-0B3F42BA9C61}"/>
    <cellStyle name="Millares 2 2" xfId="6" xr:uid="{408F411F-FECB-4E33-A404-3C4EC4DD2952}"/>
    <cellStyle name="Millares 2 2 2" xfId="78" xr:uid="{F1D7AC4F-9947-4800-8DCF-94DF59D509AF}"/>
    <cellStyle name="Millares 2 3" xfId="50" xr:uid="{834A694F-4C59-4CDE-A7CF-15FFAFA4EA88}"/>
    <cellStyle name="Millares 2 3 2" xfId="43" xr:uid="{753FC42A-61BE-420F-96E4-21623CDCD32C}"/>
    <cellStyle name="Millares 3" xfId="59" xr:uid="{D28CCD1F-EAD2-4BD2-978E-9626E614A473}"/>
    <cellStyle name="Millares 3 2" xfId="28" xr:uid="{027AAEE7-3509-4DD6-B5BC-BE79B6549455}"/>
    <cellStyle name="Millares 3 6" xfId="36" xr:uid="{CCD8CF59-7E21-446F-9A48-06346FBA41F7}"/>
    <cellStyle name="Millares 4" xfId="14" xr:uid="{C15D320D-782A-4108-9EDB-F54611E0E7D3}"/>
    <cellStyle name="Millares 5" xfId="67" xr:uid="{C480E839-8B31-4772-9D8E-C68109D22EE0}"/>
    <cellStyle name="Millares_FORMULARIO 4 - M-OFERENTE PPTA ECONOMICA" xfId="83" xr:uid="{17DD1ECD-065C-8145-87FA-8BAAC5FAA364}"/>
    <cellStyle name="Moneda" xfId="1" builtinId="4"/>
    <cellStyle name="Moneda [0] 2" xfId="26" xr:uid="{3B68C261-8F19-4E6B-9FBA-E366A54121D0}"/>
    <cellStyle name="Moneda [0] 2 4" xfId="57" xr:uid="{D135CAE7-2130-4445-B911-F17FC8130EBC}"/>
    <cellStyle name="Moneda [0] 2 4 2" xfId="64" xr:uid="{0572E706-4DAA-4E6C-8C4D-E76B5C38EC12}"/>
    <cellStyle name="Moneda [0] 3" xfId="60" xr:uid="{4C8C377F-D98B-4A54-8429-0FEDA7071F98}"/>
    <cellStyle name="Moneda [0] 4" xfId="15" xr:uid="{6FCEA7F9-62E9-4D79-BBD5-91FEDAD61307}"/>
    <cellStyle name="Moneda [0] 5" xfId="21" xr:uid="{00399F3F-8719-46D6-914E-BDB128811723}"/>
    <cellStyle name="Moneda [0] 5 2" xfId="49" xr:uid="{9886AD04-ACFB-480B-B7CA-7CCE50E56098}"/>
    <cellStyle name="Moneda 2" xfId="9" xr:uid="{D4A2D412-D854-425A-B744-B79B38019DE2}"/>
    <cellStyle name="Moneda 2 2" xfId="46" xr:uid="{9F2BD07D-AE27-4BF6-8428-82FEB74785D6}"/>
    <cellStyle name="Moneda 2 2 2 2 2" xfId="40" xr:uid="{9668F517-ED4A-469A-9F4F-20B5B0AF866E}"/>
    <cellStyle name="Moneda 2 2 6" xfId="42" xr:uid="{AA3A1D7A-8ED6-4278-9AD2-0DA581F12A28}"/>
    <cellStyle name="Moneda 3" xfId="7" xr:uid="{3E31E94C-B085-4E42-B698-259D7CD1A0D1}"/>
    <cellStyle name="Moneda 3 2" xfId="53" xr:uid="{92CFDA41-5BC8-44BE-891A-DDBFE8F28DB3}"/>
    <cellStyle name="Moneda 3 3" xfId="16" xr:uid="{3215CC7D-B62D-4713-A5FD-386A31583260}"/>
    <cellStyle name="Moneda 4" xfId="58" xr:uid="{EF5248E0-6A74-4A0F-8DA1-740C5FB2720B}"/>
    <cellStyle name="Moneda 5" xfId="23" xr:uid="{0E939AE0-8759-4192-8DE7-F65891A4582C}"/>
    <cellStyle name="Moneda 6" xfId="68" xr:uid="{6465F554-FB2E-49E8-900B-ECFC7B53B7D1}"/>
    <cellStyle name="Normal" xfId="0" builtinId="0"/>
    <cellStyle name="Normal 10" xfId="69" xr:uid="{560A843B-B36B-4D20-9221-63D948E4843B}"/>
    <cellStyle name="Normal 11" xfId="54" xr:uid="{75063994-2EFA-463D-B863-AF7B178FF5B3}"/>
    <cellStyle name="Normal 11 2" xfId="61" xr:uid="{C432773D-BCDA-467B-ADFD-75E18CBB2D41}"/>
    <cellStyle name="Normal 11 3" xfId="65" xr:uid="{7113E481-91CD-4D42-9723-477BC04EAE14}"/>
    <cellStyle name="Normal 12 2" xfId="29" xr:uid="{1581B65D-F3D6-48BB-8E73-0EFE7B2146A8}"/>
    <cellStyle name="Normal 14 2" xfId="76" xr:uid="{73140D7F-6318-485F-9700-A87432172FC7}"/>
    <cellStyle name="Normal 2" xfId="8" xr:uid="{51960928-1B71-4691-8AF3-B59CDDE23275}"/>
    <cellStyle name="Normal 2 10 2 2" xfId="44" xr:uid="{0CBAEBE6-DCFD-4156-ACD1-3BF0629E00D6}"/>
    <cellStyle name="Normal 2 10 3" xfId="41" xr:uid="{727A69E3-E055-4D27-B6CB-631BCC9EBA5C}"/>
    <cellStyle name="Normal 2 2" xfId="31" xr:uid="{09E7A829-E243-42FD-B894-40605EC0D0F4}"/>
    <cellStyle name="Normal 2 2 2" xfId="39" xr:uid="{3D008D89-0C03-4833-A5AF-44DB12AAA681}"/>
    <cellStyle name="Normal 2 3" xfId="12" xr:uid="{30BBA1EC-49C8-4774-80C5-3BA0C15A08C2}"/>
    <cellStyle name="Normal 2 3 2" xfId="25" xr:uid="{9A57CC8D-FD0D-46EF-BE25-BBDAF4C4C204}"/>
    <cellStyle name="Normal 2 3 2 4" xfId="5" xr:uid="{AA1FAC3C-2D90-4410-9732-A36DB082A002}"/>
    <cellStyle name="Normal 2 3 3" xfId="72" xr:uid="{F25F568C-0D16-419A-963D-43A7C16C12FA}"/>
    <cellStyle name="Normal 2 3 4" xfId="79" xr:uid="{9DF7F83B-FF8E-4F80-BAF5-8964968A3A5C}"/>
    <cellStyle name="Normal 2 4" xfId="52" xr:uid="{CF0139BF-2B0E-4637-8199-E6F0013B22B9}"/>
    <cellStyle name="Normal 2 5" xfId="22" xr:uid="{F30FA1D8-8046-431D-A272-5F3453BECBF3}"/>
    <cellStyle name="Normal 3" xfId="11" xr:uid="{68B3E55D-4188-455F-9FBF-275EFAFF8170}"/>
    <cellStyle name="Normal 3 11" xfId="56" xr:uid="{FE9F6EA3-8869-40E7-9DD8-95CCA884EA47}"/>
    <cellStyle name="Normal 3 11 2" xfId="35" xr:uid="{F2CFBD7F-EAD0-4020-9A77-78DB65D505D7}"/>
    <cellStyle name="Normal 3 11 3" xfId="63" xr:uid="{55DCF317-A36D-413E-9BC2-2061EBB8A21D}"/>
    <cellStyle name="Normal 3 2" xfId="20" xr:uid="{0AD1AF78-3499-4D3B-86E5-58703D080CD5}"/>
    <cellStyle name="Normal 3 2 2" xfId="37" xr:uid="{5408A208-0B45-4026-B6F5-E2026B87E5F2}"/>
    <cellStyle name="Normal 3 2 2 2" xfId="73" xr:uid="{12CDDCC0-DF4E-47D0-8E85-2F2DB3AE3411}"/>
    <cellStyle name="Normal 3 2 3" xfId="34" xr:uid="{D8E78151-480F-44AA-A39B-C75BFA7372EF}"/>
    <cellStyle name="Normal 3 2 3 2" xfId="48" xr:uid="{8FC3E458-5A7A-413C-9DA8-3F31A3661A0B}"/>
    <cellStyle name="Normal 3 2 3 3" xfId="55" xr:uid="{F4979292-EEC6-4C9F-A86C-FED6BE155D3A}"/>
    <cellStyle name="Normal 3 2 3 3 2" xfId="62" xr:uid="{10E684F0-3D10-4D93-9C08-9A7DE6453EEF}"/>
    <cellStyle name="Normal 3 2 3 3 3" xfId="66" xr:uid="{2AF09C67-D4FA-4EB9-AB05-8CCEFC35A0E6}"/>
    <cellStyle name="Normal 3 2 4" xfId="45" xr:uid="{0B064534-B918-43B5-8BAC-A5FBCD701CC0}"/>
    <cellStyle name="Normal 3 2 5" xfId="80" xr:uid="{554F1D62-DE25-46A8-87AE-8D2CC79DD44A}"/>
    <cellStyle name="Normal 3 3" xfId="24" xr:uid="{6EB85A24-990D-46B6-B000-389D2FE88CA4}"/>
    <cellStyle name="Normal 3 3 2" xfId="81" xr:uid="{7B84420D-D750-4AEA-AFC3-6BDC2178440C}"/>
    <cellStyle name="Normal 4" xfId="4" xr:uid="{68759CF0-B204-4604-8EA3-4F0E951F642D}"/>
    <cellStyle name="Normal 4 2" xfId="17" xr:uid="{42EC434E-466A-40C7-B5F5-346E4097399C}"/>
    <cellStyle name="Normal 5" xfId="32" xr:uid="{7C908E60-F1B3-41FF-9432-0D99A278404E}"/>
    <cellStyle name="Normal 5 2" xfId="18" xr:uid="{06C3AA95-FAA4-4F6C-90EC-4BBF5CAE6AE5}"/>
    <cellStyle name="Normal 6" xfId="51" xr:uid="{B157179D-2ED7-4D13-92CC-C3134E5AA5BE}"/>
    <cellStyle name="Normal 6 2 2" xfId="74" xr:uid="{B4734A2B-2652-4556-B073-97CD82D6B925}"/>
    <cellStyle name="Normal 7" xfId="13" xr:uid="{051DB079-269A-4604-A1ED-55DABD275E42}"/>
    <cellStyle name="Normal 8" xfId="71" xr:uid="{252F35B5-FE5C-40DE-97AC-2D370888B6DB}"/>
    <cellStyle name="Normal_PTO OFICIAL PREPLIEGO (CORREGIDO) 2" xfId="82" xr:uid="{B5682DCE-B8E3-0C42-88EB-E3278A4C428E}"/>
    <cellStyle name="Porcentaje" xfId="2" builtinId="5"/>
    <cellStyle name="Porcentaje 2" xfId="10" xr:uid="{25EB6FD7-821E-4AD8-9F8F-2517A45B1751}"/>
    <cellStyle name="Porcentaje 2 2" xfId="27" xr:uid="{790C22F5-BD56-41F6-80C5-DD6E043DB4FD}"/>
    <cellStyle name="Porcentaje 2 3" xfId="75" xr:uid="{B5F6A462-C8E4-43A1-87CF-B6931CD7CD63}"/>
    <cellStyle name="Porcentaje 3" xfId="47" xr:uid="{25024C11-C418-48EC-A24C-9A7F6ADDCBAD}"/>
    <cellStyle name="Porcentaje 3 2" xfId="38" xr:uid="{31B97066-E332-4395-B451-3B0588D9235D}"/>
    <cellStyle name="Porcentaje 4" xfId="33" xr:uid="{FC2B271B-3623-4093-9DE9-22F291D14FFF}"/>
    <cellStyle name="Porcentual 9 2" xfId="77" xr:uid="{B8AD4DD0-D1D4-4022-9A1B-09066EF0A2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2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7.xml"/><Relationship Id="rId63" Type="http://schemas.openxmlformats.org/officeDocument/2006/relationships/externalLink" Target="externalLinks/externalLink38.xml"/><Relationship Id="rId84" Type="http://schemas.openxmlformats.org/officeDocument/2006/relationships/externalLink" Target="externalLinks/externalLink59.xml"/><Relationship Id="rId138" Type="http://schemas.openxmlformats.org/officeDocument/2006/relationships/externalLink" Target="externalLinks/externalLink113.xml"/><Relationship Id="rId159" Type="http://schemas.openxmlformats.org/officeDocument/2006/relationships/externalLink" Target="externalLinks/externalLink134.xml"/><Relationship Id="rId170" Type="http://schemas.openxmlformats.org/officeDocument/2006/relationships/externalLink" Target="externalLinks/externalLink145.xml"/><Relationship Id="rId191" Type="http://schemas.openxmlformats.org/officeDocument/2006/relationships/theme" Target="theme/theme1.xml"/><Relationship Id="rId107" Type="http://schemas.openxmlformats.org/officeDocument/2006/relationships/externalLink" Target="externalLinks/externalLink82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7.xml"/><Relationship Id="rId53" Type="http://schemas.openxmlformats.org/officeDocument/2006/relationships/externalLink" Target="externalLinks/externalLink28.xml"/><Relationship Id="rId74" Type="http://schemas.openxmlformats.org/officeDocument/2006/relationships/externalLink" Target="externalLinks/externalLink49.xml"/><Relationship Id="rId128" Type="http://schemas.openxmlformats.org/officeDocument/2006/relationships/externalLink" Target="externalLinks/externalLink103.xml"/><Relationship Id="rId149" Type="http://schemas.openxmlformats.org/officeDocument/2006/relationships/externalLink" Target="externalLinks/externalLink12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0.xml"/><Relationship Id="rId160" Type="http://schemas.openxmlformats.org/officeDocument/2006/relationships/externalLink" Target="externalLinks/externalLink135.xml"/><Relationship Id="rId181" Type="http://schemas.openxmlformats.org/officeDocument/2006/relationships/externalLink" Target="externalLinks/externalLink156.xml"/><Relationship Id="rId22" Type="http://schemas.openxmlformats.org/officeDocument/2006/relationships/worksheet" Target="worksheets/sheet22.xml"/><Relationship Id="rId43" Type="http://schemas.openxmlformats.org/officeDocument/2006/relationships/externalLink" Target="externalLinks/externalLink18.xml"/><Relationship Id="rId64" Type="http://schemas.openxmlformats.org/officeDocument/2006/relationships/externalLink" Target="externalLinks/externalLink39.xml"/><Relationship Id="rId118" Type="http://schemas.openxmlformats.org/officeDocument/2006/relationships/externalLink" Target="externalLinks/externalLink93.xml"/><Relationship Id="rId139" Type="http://schemas.openxmlformats.org/officeDocument/2006/relationships/externalLink" Target="externalLinks/externalLink114.xml"/><Relationship Id="rId85" Type="http://schemas.openxmlformats.org/officeDocument/2006/relationships/externalLink" Target="externalLinks/externalLink60.xml"/><Relationship Id="rId150" Type="http://schemas.openxmlformats.org/officeDocument/2006/relationships/externalLink" Target="externalLinks/externalLink125.xml"/><Relationship Id="rId171" Type="http://schemas.openxmlformats.org/officeDocument/2006/relationships/externalLink" Target="externalLinks/externalLink146.xml"/><Relationship Id="rId192" Type="http://schemas.openxmlformats.org/officeDocument/2006/relationships/styles" Target="styles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8.xml"/><Relationship Id="rId108" Type="http://schemas.openxmlformats.org/officeDocument/2006/relationships/externalLink" Target="externalLinks/externalLink83.xml"/><Relationship Id="rId129" Type="http://schemas.openxmlformats.org/officeDocument/2006/relationships/externalLink" Target="externalLinks/externalLink104.xml"/><Relationship Id="rId54" Type="http://schemas.openxmlformats.org/officeDocument/2006/relationships/externalLink" Target="externalLinks/externalLink29.xml"/><Relationship Id="rId75" Type="http://schemas.openxmlformats.org/officeDocument/2006/relationships/externalLink" Target="externalLinks/externalLink50.xml"/><Relationship Id="rId96" Type="http://schemas.openxmlformats.org/officeDocument/2006/relationships/externalLink" Target="externalLinks/externalLink71.xml"/><Relationship Id="rId140" Type="http://schemas.openxmlformats.org/officeDocument/2006/relationships/externalLink" Target="externalLinks/externalLink115.xml"/><Relationship Id="rId161" Type="http://schemas.openxmlformats.org/officeDocument/2006/relationships/externalLink" Target="externalLinks/externalLink136.xml"/><Relationship Id="rId182" Type="http://schemas.openxmlformats.org/officeDocument/2006/relationships/externalLink" Target="externalLinks/externalLink15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94.xml"/><Relationship Id="rId44" Type="http://schemas.openxmlformats.org/officeDocument/2006/relationships/externalLink" Target="externalLinks/externalLink19.xml"/><Relationship Id="rId65" Type="http://schemas.openxmlformats.org/officeDocument/2006/relationships/externalLink" Target="externalLinks/externalLink40.xml"/><Relationship Id="rId86" Type="http://schemas.openxmlformats.org/officeDocument/2006/relationships/externalLink" Target="externalLinks/externalLink61.xml"/><Relationship Id="rId130" Type="http://schemas.openxmlformats.org/officeDocument/2006/relationships/externalLink" Target="externalLinks/externalLink105.xml"/><Relationship Id="rId151" Type="http://schemas.openxmlformats.org/officeDocument/2006/relationships/externalLink" Target="externalLinks/externalLink126.xml"/><Relationship Id="rId172" Type="http://schemas.openxmlformats.org/officeDocument/2006/relationships/externalLink" Target="externalLinks/externalLink147.xml"/><Relationship Id="rId193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84.xml"/><Relationship Id="rId34" Type="http://schemas.openxmlformats.org/officeDocument/2006/relationships/externalLink" Target="externalLinks/externalLink9.xml"/><Relationship Id="rId50" Type="http://schemas.openxmlformats.org/officeDocument/2006/relationships/externalLink" Target="externalLinks/externalLink25.xml"/><Relationship Id="rId55" Type="http://schemas.openxmlformats.org/officeDocument/2006/relationships/externalLink" Target="externalLinks/externalLink30.xml"/><Relationship Id="rId76" Type="http://schemas.openxmlformats.org/officeDocument/2006/relationships/externalLink" Target="externalLinks/externalLink51.xml"/><Relationship Id="rId97" Type="http://schemas.openxmlformats.org/officeDocument/2006/relationships/externalLink" Target="externalLinks/externalLink72.xml"/><Relationship Id="rId104" Type="http://schemas.openxmlformats.org/officeDocument/2006/relationships/externalLink" Target="externalLinks/externalLink79.xml"/><Relationship Id="rId120" Type="http://schemas.openxmlformats.org/officeDocument/2006/relationships/externalLink" Target="externalLinks/externalLink95.xml"/><Relationship Id="rId125" Type="http://schemas.openxmlformats.org/officeDocument/2006/relationships/externalLink" Target="externalLinks/externalLink100.xml"/><Relationship Id="rId141" Type="http://schemas.openxmlformats.org/officeDocument/2006/relationships/externalLink" Target="externalLinks/externalLink116.xml"/><Relationship Id="rId146" Type="http://schemas.openxmlformats.org/officeDocument/2006/relationships/externalLink" Target="externalLinks/externalLink121.xml"/><Relationship Id="rId167" Type="http://schemas.openxmlformats.org/officeDocument/2006/relationships/externalLink" Target="externalLinks/externalLink142.xml"/><Relationship Id="rId188" Type="http://schemas.openxmlformats.org/officeDocument/2006/relationships/externalLink" Target="externalLinks/externalLink163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6.xml"/><Relationship Id="rId92" Type="http://schemas.openxmlformats.org/officeDocument/2006/relationships/externalLink" Target="externalLinks/externalLink67.xml"/><Relationship Id="rId162" Type="http://schemas.openxmlformats.org/officeDocument/2006/relationships/externalLink" Target="externalLinks/externalLink137.xml"/><Relationship Id="rId183" Type="http://schemas.openxmlformats.org/officeDocument/2006/relationships/externalLink" Target="externalLinks/externalLink15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4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5.xml"/><Relationship Id="rId45" Type="http://schemas.openxmlformats.org/officeDocument/2006/relationships/externalLink" Target="externalLinks/externalLink20.xml"/><Relationship Id="rId66" Type="http://schemas.openxmlformats.org/officeDocument/2006/relationships/externalLink" Target="externalLinks/externalLink41.xml"/><Relationship Id="rId87" Type="http://schemas.openxmlformats.org/officeDocument/2006/relationships/externalLink" Target="externalLinks/externalLink62.xml"/><Relationship Id="rId110" Type="http://schemas.openxmlformats.org/officeDocument/2006/relationships/externalLink" Target="externalLinks/externalLink85.xml"/><Relationship Id="rId115" Type="http://schemas.openxmlformats.org/officeDocument/2006/relationships/externalLink" Target="externalLinks/externalLink90.xml"/><Relationship Id="rId131" Type="http://schemas.openxmlformats.org/officeDocument/2006/relationships/externalLink" Target="externalLinks/externalLink106.xml"/><Relationship Id="rId136" Type="http://schemas.openxmlformats.org/officeDocument/2006/relationships/externalLink" Target="externalLinks/externalLink111.xml"/><Relationship Id="rId157" Type="http://schemas.openxmlformats.org/officeDocument/2006/relationships/externalLink" Target="externalLinks/externalLink132.xml"/><Relationship Id="rId178" Type="http://schemas.openxmlformats.org/officeDocument/2006/relationships/externalLink" Target="externalLinks/externalLink153.xml"/><Relationship Id="rId61" Type="http://schemas.openxmlformats.org/officeDocument/2006/relationships/externalLink" Target="externalLinks/externalLink36.xml"/><Relationship Id="rId82" Type="http://schemas.openxmlformats.org/officeDocument/2006/relationships/externalLink" Target="externalLinks/externalLink57.xml"/><Relationship Id="rId152" Type="http://schemas.openxmlformats.org/officeDocument/2006/relationships/externalLink" Target="externalLinks/externalLink127.xml"/><Relationship Id="rId173" Type="http://schemas.openxmlformats.org/officeDocument/2006/relationships/externalLink" Target="externalLinks/externalLink148.xml"/><Relationship Id="rId194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5.xml"/><Relationship Id="rId35" Type="http://schemas.openxmlformats.org/officeDocument/2006/relationships/externalLink" Target="externalLinks/externalLink10.xml"/><Relationship Id="rId56" Type="http://schemas.openxmlformats.org/officeDocument/2006/relationships/externalLink" Target="externalLinks/externalLink31.xml"/><Relationship Id="rId77" Type="http://schemas.openxmlformats.org/officeDocument/2006/relationships/externalLink" Target="externalLinks/externalLink52.xml"/><Relationship Id="rId100" Type="http://schemas.openxmlformats.org/officeDocument/2006/relationships/externalLink" Target="externalLinks/externalLink75.xml"/><Relationship Id="rId105" Type="http://schemas.openxmlformats.org/officeDocument/2006/relationships/externalLink" Target="externalLinks/externalLink80.xml"/><Relationship Id="rId126" Type="http://schemas.openxmlformats.org/officeDocument/2006/relationships/externalLink" Target="externalLinks/externalLink101.xml"/><Relationship Id="rId147" Type="http://schemas.openxmlformats.org/officeDocument/2006/relationships/externalLink" Target="externalLinks/externalLink122.xml"/><Relationship Id="rId168" Type="http://schemas.openxmlformats.org/officeDocument/2006/relationships/externalLink" Target="externalLinks/externalLink14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6.xml"/><Relationship Id="rId72" Type="http://schemas.openxmlformats.org/officeDocument/2006/relationships/externalLink" Target="externalLinks/externalLink47.xml"/><Relationship Id="rId93" Type="http://schemas.openxmlformats.org/officeDocument/2006/relationships/externalLink" Target="externalLinks/externalLink68.xml"/><Relationship Id="rId98" Type="http://schemas.openxmlformats.org/officeDocument/2006/relationships/externalLink" Target="externalLinks/externalLink73.xml"/><Relationship Id="rId121" Type="http://schemas.openxmlformats.org/officeDocument/2006/relationships/externalLink" Target="externalLinks/externalLink96.xml"/><Relationship Id="rId142" Type="http://schemas.openxmlformats.org/officeDocument/2006/relationships/externalLink" Target="externalLinks/externalLink117.xml"/><Relationship Id="rId163" Type="http://schemas.openxmlformats.org/officeDocument/2006/relationships/externalLink" Target="externalLinks/externalLink138.xml"/><Relationship Id="rId184" Type="http://schemas.openxmlformats.org/officeDocument/2006/relationships/externalLink" Target="externalLinks/externalLink159.xml"/><Relationship Id="rId189" Type="http://schemas.openxmlformats.org/officeDocument/2006/relationships/externalLink" Target="externalLinks/externalLink164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21.xml"/><Relationship Id="rId67" Type="http://schemas.openxmlformats.org/officeDocument/2006/relationships/externalLink" Target="externalLinks/externalLink42.xml"/><Relationship Id="rId116" Type="http://schemas.openxmlformats.org/officeDocument/2006/relationships/externalLink" Target="externalLinks/externalLink91.xml"/><Relationship Id="rId137" Type="http://schemas.openxmlformats.org/officeDocument/2006/relationships/externalLink" Target="externalLinks/externalLink112.xml"/><Relationship Id="rId158" Type="http://schemas.openxmlformats.org/officeDocument/2006/relationships/externalLink" Target="externalLinks/externalLink133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6.xml"/><Relationship Id="rId62" Type="http://schemas.openxmlformats.org/officeDocument/2006/relationships/externalLink" Target="externalLinks/externalLink37.xml"/><Relationship Id="rId83" Type="http://schemas.openxmlformats.org/officeDocument/2006/relationships/externalLink" Target="externalLinks/externalLink58.xml"/><Relationship Id="rId88" Type="http://schemas.openxmlformats.org/officeDocument/2006/relationships/externalLink" Target="externalLinks/externalLink63.xml"/><Relationship Id="rId111" Type="http://schemas.openxmlformats.org/officeDocument/2006/relationships/externalLink" Target="externalLinks/externalLink86.xml"/><Relationship Id="rId132" Type="http://schemas.openxmlformats.org/officeDocument/2006/relationships/externalLink" Target="externalLinks/externalLink107.xml"/><Relationship Id="rId153" Type="http://schemas.openxmlformats.org/officeDocument/2006/relationships/externalLink" Target="externalLinks/externalLink128.xml"/><Relationship Id="rId174" Type="http://schemas.openxmlformats.org/officeDocument/2006/relationships/externalLink" Target="externalLinks/externalLink149.xml"/><Relationship Id="rId179" Type="http://schemas.openxmlformats.org/officeDocument/2006/relationships/externalLink" Target="externalLinks/externalLink154.xml"/><Relationship Id="rId190" Type="http://schemas.openxmlformats.org/officeDocument/2006/relationships/externalLink" Target="externalLinks/externalLink165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1.xml"/><Relationship Id="rId57" Type="http://schemas.openxmlformats.org/officeDocument/2006/relationships/externalLink" Target="externalLinks/externalLink32.xml"/><Relationship Id="rId106" Type="http://schemas.openxmlformats.org/officeDocument/2006/relationships/externalLink" Target="externalLinks/externalLink81.xml"/><Relationship Id="rId127" Type="http://schemas.openxmlformats.org/officeDocument/2006/relationships/externalLink" Target="externalLinks/externalLink102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6.xml"/><Relationship Id="rId52" Type="http://schemas.openxmlformats.org/officeDocument/2006/relationships/externalLink" Target="externalLinks/externalLink27.xml"/><Relationship Id="rId73" Type="http://schemas.openxmlformats.org/officeDocument/2006/relationships/externalLink" Target="externalLinks/externalLink48.xml"/><Relationship Id="rId78" Type="http://schemas.openxmlformats.org/officeDocument/2006/relationships/externalLink" Target="externalLinks/externalLink53.xml"/><Relationship Id="rId94" Type="http://schemas.openxmlformats.org/officeDocument/2006/relationships/externalLink" Target="externalLinks/externalLink69.xml"/><Relationship Id="rId99" Type="http://schemas.openxmlformats.org/officeDocument/2006/relationships/externalLink" Target="externalLinks/externalLink74.xml"/><Relationship Id="rId101" Type="http://schemas.openxmlformats.org/officeDocument/2006/relationships/externalLink" Target="externalLinks/externalLink76.xml"/><Relationship Id="rId122" Type="http://schemas.openxmlformats.org/officeDocument/2006/relationships/externalLink" Target="externalLinks/externalLink97.xml"/><Relationship Id="rId143" Type="http://schemas.openxmlformats.org/officeDocument/2006/relationships/externalLink" Target="externalLinks/externalLink118.xml"/><Relationship Id="rId148" Type="http://schemas.openxmlformats.org/officeDocument/2006/relationships/externalLink" Target="externalLinks/externalLink123.xml"/><Relationship Id="rId164" Type="http://schemas.openxmlformats.org/officeDocument/2006/relationships/externalLink" Target="externalLinks/externalLink139.xml"/><Relationship Id="rId169" Type="http://schemas.openxmlformats.org/officeDocument/2006/relationships/externalLink" Target="externalLinks/externalLink144.xml"/><Relationship Id="rId185" Type="http://schemas.openxmlformats.org/officeDocument/2006/relationships/externalLink" Target="externalLinks/externalLink1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55.xml"/><Relationship Id="rId26" Type="http://schemas.openxmlformats.org/officeDocument/2006/relationships/externalLink" Target="externalLinks/externalLink1.xml"/><Relationship Id="rId47" Type="http://schemas.openxmlformats.org/officeDocument/2006/relationships/externalLink" Target="externalLinks/externalLink22.xml"/><Relationship Id="rId68" Type="http://schemas.openxmlformats.org/officeDocument/2006/relationships/externalLink" Target="externalLinks/externalLink43.xml"/><Relationship Id="rId89" Type="http://schemas.openxmlformats.org/officeDocument/2006/relationships/externalLink" Target="externalLinks/externalLink64.xml"/><Relationship Id="rId112" Type="http://schemas.openxmlformats.org/officeDocument/2006/relationships/externalLink" Target="externalLinks/externalLink87.xml"/><Relationship Id="rId133" Type="http://schemas.openxmlformats.org/officeDocument/2006/relationships/externalLink" Target="externalLinks/externalLink108.xml"/><Relationship Id="rId154" Type="http://schemas.openxmlformats.org/officeDocument/2006/relationships/externalLink" Target="externalLinks/externalLink129.xml"/><Relationship Id="rId175" Type="http://schemas.openxmlformats.org/officeDocument/2006/relationships/externalLink" Target="externalLinks/externalLink150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2.xml"/><Relationship Id="rId58" Type="http://schemas.openxmlformats.org/officeDocument/2006/relationships/externalLink" Target="externalLinks/externalLink33.xml"/><Relationship Id="rId79" Type="http://schemas.openxmlformats.org/officeDocument/2006/relationships/externalLink" Target="externalLinks/externalLink54.xml"/><Relationship Id="rId102" Type="http://schemas.openxmlformats.org/officeDocument/2006/relationships/externalLink" Target="externalLinks/externalLink77.xml"/><Relationship Id="rId123" Type="http://schemas.openxmlformats.org/officeDocument/2006/relationships/externalLink" Target="externalLinks/externalLink98.xml"/><Relationship Id="rId144" Type="http://schemas.openxmlformats.org/officeDocument/2006/relationships/externalLink" Target="externalLinks/externalLink119.xml"/><Relationship Id="rId90" Type="http://schemas.openxmlformats.org/officeDocument/2006/relationships/externalLink" Target="externalLinks/externalLink65.xml"/><Relationship Id="rId165" Type="http://schemas.openxmlformats.org/officeDocument/2006/relationships/externalLink" Target="externalLinks/externalLink140.xml"/><Relationship Id="rId186" Type="http://schemas.openxmlformats.org/officeDocument/2006/relationships/externalLink" Target="externalLinks/externalLink161.xml"/><Relationship Id="rId27" Type="http://schemas.openxmlformats.org/officeDocument/2006/relationships/externalLink" Target="externalLinks/externalLink2.xml"/><Relationship Id="rId48" Type="http://schemas.openxmlformats.org/officeDocument/2006/relationships/externalLink" Target="externalLinks/externalLink23.xml"/><Relationship Id="rId69" Type="http://schemas.openxmlformats.org/officeDocument/2006/relationships/externalLink" Target="externalLinks/externalLink44.xml"/><Relationship Id="rId113" Type="http://schemas.openxmlformats.org/officeDocument/2006/relationships/externalLink" Target="externalLinks/externalLink88.xml"/><Relationship Id="rId134" Type="http://schemas.openxmlformats.org/officeDocument/2006/relationships/externalLink" Target="externalLinks/externalLink109.xml"/><Relationship Id="rId80" Type="http://schemas.openxmlformats.org/officeDocument/2006/relationships/externalLink" Target="externalLinks/externalLink55.xml"/><Relationship Id="rId155" Type="http://schemas.openxmlformats.org/officeDocument/2006/relationships/externalLink" Target="externalLinks/externalLink130.xml"/><Relationship Id="rId176" Type="http://schemas.openxmlformats.org/officeDocument/2006/relationships/externalLink" Target="externalLinks/externalLink151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13.xml"/><Relationship Id="rId59" Type="http://schemas.openxmlformats.org/officeDocument/2006/relationships/externalLink" Target="externalLinks/externalLink34.xml"/><Relationship Id="rId103" Type="http://schemas.openxmlformats.org/officeDocument/2006/relationships/externalLink" Target="externalLinks/externalLink78.xml"/><Relationship Id="rId124" Type="http://schemas.openxmlformats.org/officeDocument/2006/relationships/externalLink" Target="externalLinks/externalLink99.xml"/><Relationship Id="rId70" Type="http://schemas.openxmlformats.org/officeDocument/2006/relationships/externalLink" Target="externalLinks/externalLink45.xml"/><Relationship Id="rId91" Type="http://schemas.openxmlformats.org/officeDocument/2006/relationships/externalLink" Target="externalLinks/externalLink66.xml"/><Relationship Id="rId145" Type="http://schemas.openxmlformats.org/officeDocument/2006/relationships/externalLink" Target="externalLinks/externalLink120.xml"/><Relationship Id="rId166" Type="http://schemas.openxmlformats.org/officeDocument/2006/relationships/externalLink" Target="externalLinks/externalLink141.xml"/><Relationship Id="rId187" Type="http://schemas.openxmlformats.org/officeDocument/2006/relationships/externalLink" Target="externalLinks/externalLink162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3.xml"/><Relationship Id="rId49" Type="http://schemas.openxmlformats.org/officeDocument/2006/relationships/externalLink" Target="externalLinks/externalLink24.xml"/><Relationship Id="rId114" Type="http://schemas.openxmlformats.org/officeDocument/2006/relationships/externalLink" Target="externalLinks/externalLink89.xml"/><Relationship Id="rId60" Type="http://schemas.openxmlformats.org/officeDocument/2006/relationships/externalLink" Target="externalLinks/externalLink35.xml"/><Relationship Id="rId81" Type="http://schemas.openxmlformats.org/officeDocument/2006/relationships/externalLink" Target="externalLinks/externalLink56.xml"/><Relationship Id="rId135" Type="http://schemas.openxmlformats.org/officeDocument/2006/relationships/externalLink" Target="externalLinks/externalLink110.xml"/><Relationship Id="rId156" Type="http://schemas.openxmlformats.org/officeDocument/2006/relationships/externalLink" Target="externalLinks/externalLink131.xml"/><Relationship Id="rId177" Type="http://schemas.openxmlformats.org/officeDocument/2006/relationships/externalLink" Target="externalLinks/externalLink152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12700</xdr:colOff>
      <xdr:row>3</xdr:row>
      <xdr:rowOff>76200</xdr:rowOff>
    </xdr:from>
    <xdr:to>
      <xdr:col>6</xdr:col>
      <xdr:colOff>1104900</xdr:colOff>
      <xdr:row>5</xdr:row>
      <xdr:rowOff>52387</xdr:rowOff>
    </xdr:to>
    <xdr:sp macro="" textlink="">
      <xdr:nvSpPr>
        <xdr:cNvPr id="2" name="ajustar_au" hidden="1">
          <a:extLst>
            <a:ext uri="{63B3BB69-23CF-44E3-9099-C40C66FF867C}">
              <a14:compatExt xmlns:a14="http://schemas.microsoft.com/office/drawing/2010/main" spid="_x0000_s12289"/>
            </a:ext>
            <a:ext uri="{FF2B5EF4-FFF2-40B4-BE49-F238E27FC236}">
              <a16:creationId xmlns:a16="http://schemas.microsoft.com/office/drawing/2014/main" id="{337A5A74-12D1-4061-BF0B-33A00B3BEEC3}"/>
            </a:ext>
          </a:extLst>
        </xdr:cNvPr>
        <xdr:cNvSpPr/>
      </xdr:nvSpPr>
      <xdr:spPr bwMode="auto">
        <a:xfrm>
          <a:off x="9299575" y="590550"/>
          <a:ext cx="1092200" cy="3619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249768</xdr:colOff>
      <xdr:row>3</xdr:row>
      <xdr:rowOff>6350</xdr:rowOff>
    </xdr:from>
    <xdr:to>
      <xdr:col>6</xdr:col>
      <xdr:colOff>1090084</xdr:colOff>
      <xdr:row>5</xdr:row>
      <xdr:rowOff>154781</xdr:rowOff>
    </xdr:to>
    <xdr:pic>
      <xdr:nvPicPr>
        <xdr:cNvPr id="3" name="ajustar_au">
          <a:extLst>
            <a:ext uri="{FF2B5EF4-FFF2-40B4-BE49-F238E27FC236}">
              <a16:creationId xmlns:a16="http://schemas.microsoft.com/office/drawing/2014/main" id="{B4A533F9-4D7B-4DA1-8E68-D8C3CA154EB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1368" y="520700"/>
          <a:ext cx="1135591" cy="53657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:/PROYECTOS%20CARLOS/PROYECTOS%20CAQUETA/PROYECTO%20MALVINAS/AJUSTE%20DE%20PRESUPUESTO/PRESUPUESTO%20OFICIAL%20MALVINA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F:/HOSPITAL%20TIMANA/claudia/APU%20PLANEACION%20MUNICIPAL%20NEIVA/ing.%20CLAUDIA/PRESUPUESTO%20ANDEN%20CARRERA%204%20ENTRE%20CALLE%2021%20Y%20AV%20LA%20TOM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F:/claudia/APU%20PLANEACION%20MUNICIPAL%20NEIVA/ing.%20CLAUDIA/Presupuesto%20%20+%20APU%20GRANJ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Jaime/E/Misdocumentos/Estudio%20Dico-Inser/QLa%20Dulcera/DISDULCE%203/CANTIDADES/cantidades%20QdulceMD%200404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F:/claudia/APU%20PLANEACION%20MUNICIPAL%20NEIVA/PRESUPUESTO%20ANDEN%20CARRERA%204%20ENTRE%20CALLE%2021%20Y%20AV%20LA%20TOM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macbookair/Library/Containers/com.microsoft.Excel/Data/Documents/about:blank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F:/HOSPITAL%20TIMANA/DOCUMENTACION%20ALCALDIA%20NEIVA%202011/AULA%20MULTI%20PERSONERIA%2017-ENE-2011/Presupuesto%20Auditorio%20Personeri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avier_or_compa/zulma/Fin/Anexos/PRESUPUESTOS-REV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Nasly/buzon/Users/Usuario/Desktop/Documents%20and%20Settings/Juan%20Arrubla/APU%20Secundaria%20Corvi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abriel/Proyectos/Pereira%20Colectores%20Quebrada%20Letras/Dise&#241;o%20y%20Chequeo%20Hidraulico%20Interceptor%20Q%20Letras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abriel/Proyectos/Pereira%20Colectores%20Quebrada%20Letras/Dise&#241;o%20y%20Chequeo%20Hidraulico%20Interceptor%20Q%20Letras%20V4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:/DISCO%20CHEPE/ESPACIO%20PUBLICO%20FINAL/Los%20Pinos/PRESUPUESTO%20OFICIAL%20-%20FORTALECILLAS_JULIO%200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hormanherrera/Downloads/Proyectos/datos%20felipe/WINDOWS/Escritorio/Juan%20Pablo%20II/WINDOWS/TEMP/Contrato%20SOP%20185-02%20FINAL/2%20YACOPI-GALAPAGOS/2%20%20YAC%20-%20GUAD%20PRESUP%20FINAL/CRONOGR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Gabriel/Proyectos/Pereira%20Colectores%20Quebrada%20Letras/Dise&#241;o%20y%20Chequeo%20Hidraulico%20Interceptor%20Q%20Letras%20V2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lvaro/AppData/Local/Microsoft/Windows/Temporary%20Internet%20Files/Content.Outlook/V9FAS21G/Rural/Lista%20de%20precios%20Valrex%202013.xlsm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E/Para%20presupuesto/Documents%20and%20Settings/67370/Configuraci&#243;n%20local/Archivos%20temporales%20de%20Internet/Content.IE5/UOTNRVQZ/Presupuesto%20correigio%20nora%20morales(1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esktop/201409-C0022014-APUSDPS%20(CARUPAPOLIDEP)%20V1%20SEPARADO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Adriana%20Ochoa/Downloads/FORMATOS%20DE%20LA%20ALCALDIA/ACTA%2004%20CTO%20PTAR/BATERIA%20RURAL%20SEPTIEMBRE%20%202006/PRES%20UNIDAD%20SANITARIA%20RURA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OORDCOMERCIAL/Users/CARLOS%20RESTREPO/Dropbox/JAZMIN%20Y%20PEREZ/COSTEO%20JAZMIN%20Y%20PEREZ%2014%20DE%20fEBRER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Pc3/mis%20documentos/Mauricio%20cardona/presupuestos/COSTOS%20UNITARIOS%20monacho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7C10C0C8/aCCIDENTES%20DE%201995%20-%201996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JOHANNA/Downloads/presupuesto%20PAVIMENTO%20RIOSUCIO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:/JULIO/Datos%20(D)/JMD/La%20plata/LA%20UNION%20Y%20EL%20CARMEN/PRESUPUEST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Pc2/d/PROYECTOS/INGENIER&#205;A%20TOTAL/Andes/Informes/Dise&#241;o/Informe%20General/Anexos/DISE&#209;O%20PTAR%20AND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ERSONAL/Dropbox/PRESP/DPS0202014/ANALISIS%20DE%20PRECIOS%20(Mao)%202014.xlsm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LANDRADE/OFICINA/Contrato%20GO2010056/informacion%202008/COSTEO%20DE%20A.I.U.%20Y%20FACTOR%20MULTIPLICADOR%20PARA%20PROYECTAR%20A&#209;O%202009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marino/C/Documents%20and%20Settings/Hector%20Guerrero/Mis%20documentos/Licitaciones%20realizadas/Invias/INTER-Taraza-caucasia/DIFERGO/WINDOWS/TEMP/UNITARIO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:/MARIOPER/INTERVENTOR&#205;AS%202002/CUBIERTA%20COLISEO%20SENA/temporal/Mis%20documentos/obras/trinidad/100-FORMAT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entral/MARTHA/DANIEL%20RAMOS/Formato%20Unico%20de%20Cotizacion%20%20VALREX%20DIC%2026%202007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Jaime/E/178_Ayura/PRODUCTOS_FINALES/178-00-IDC-01-0/20TAB03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Personal/ddalejandro/USUARIOS/PROFESIONAL%201/PTARD%20SONSON/CALCULO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honatanmauricio/Downloads/F:/VILLA%20TAKOA/Presupuesto/APUS%20VILLA%20TAKO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Javier/Desktop/SIV%20MGOs%20II%20-%20Completa/MEGA-Obra%20MG-17%20AV.%20ROOSEVELT/Estructuradores/6-%20Resumen%20Presupuestos/CUADRO+GENERAL+SEPTIEMBRE+9+2009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Ing.%20Oscar/Downloads/MATRIZ%20PARA%20EL%20CALCULO%20DEL%20AIU%202009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0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92870375/RELACI~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mperez/Documents/TECNICA/DEPORTE%20Y%20RECREACION/02%20ESTANDARIZADO%20POLIDEPORTIVO/05%20HOJA%20CALCULO%20ESTANDARIZADO/PRESUPUESTO%20DEL%20POLIDEPORTIVO%20COMPLETO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Users/home/Downloads/Users/JEYSON%20GIRALDO/Downloads/Acta%20Obra_13_MAR_2014.xls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Yamil/c%20-%20yamil/Documents%20and%20Settings/Yamil%20Sabbagh/Configuraci&#243;n%20local/Temp/Directorio%20temporal%205%20para%20sergio%20bar.zip/WINDOWS/TEMP/VILLA%20SAGRARIO%20NEGRAS%208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marino/C/AMV-3005-2005/ADMON%20GRUPO%203%202004%20-2005/PRESUPUESTOS/Analisis%20de%20Precios%20Unitarios%20ASTRID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23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:/Daniel/calle%204%20plaza%20de%20san%20pedro/JORGE/ing/PRESUPUESTO%20TARQUI/VIVIENDA%20DE%20INTERES%20SOCIAL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Adriana%20Ochoa/Downloads/FORMATOS%20DE%20LA%20ALCALDIA/ACTA%2004%20CTO%20PTAR/Users/Jhon%20Mauricio/Downloads/PRESUPUESTO%20RESTAURANTE%20MIXTA%202010(1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er/OneDrive/Escritorio/PARQUE%20RECREATIVO%20LA%20VIRGINIA/ENV&#205;O%2012%20DICIEMBRE%202025/PPTO%20PARQUES%20RECREATIVOS%20QUIND&#205;O%202025%2010-12%20-2025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3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Google%20Drive/INTERVENTOR&#205;A%20CAIMALITO/CONTRATO%20272/Pc1/Division%20Tecnica%202015/Pereira%20Egoya/PRESUPUESTO/ALCANTARILLADO/ALCANTARILLADO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mac/Library/Mail%20Downloads/C/Users/mac/Library/Mail%20Downloads/I/Documents%20and%20Settings/Administrador/Configuraci&#243;n%20local/Archivos%20temporales%20de%20Internet/OLK1DD/Analisis%20Unitarios%201EL%20PEDREGA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C:/Users/Adriana%20Ochoa/Downloads/FORMATOS%20DE%20LA%20ALCALDIA/ACTA%2004%20CTO%20PTAR/Documents%20and%20Settings/USUARIO/Escritorio/oca/Tareas/ICBF-PITALITO/LICITA%20PITALITO/APU%20ICBF%20PITALITO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CTO%20641%20UT%20MAS/MODIFICACIONES/ACTA%201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Yamil/c%20-%20yamil/Documents%20and%20Settings/Yamil%20Sabbagh/Configuraci&#243;n%20local/Temp/Directorio%20temporal%205%20para%20sergio%20bar.zip/Mis%20documentos/ACTAS/ACTA%2013/SAN%20BASILIO%20NEGRA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RESUMEN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rive/PROYECTOS%20EAAR/PROYECTOS/PUEBLO%20RICO/REDES/V01/3.%20T&#201;CNICOS/3.4%20Presupuesto%20General/Presupuesto%20Redes%20Pueblo%20Rico%20(28-03-22)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Users/jmperez/Documents/TECNICA/DEPORTE%20Y%20RECREACION/02%20ESTANDARIZADO%20POLIDEPORTIVO/Presupuesto_750%20_Baja_Suelo%20AB%20actualizado%202015%20con%20ICCP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marino/C/Documents%20and%20Settings/Hector%20Guerrero/Mis%20documentos/Licitaciones%20realizadas/Invias/INTER-Taraza-caucasia/DIFERGO/WINDOWS/TEMP/Preobra/ModeloPresupuesto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H:/28ABRIL%20PPTO%20MG-20%20Y%20PPTO%20INTERVENTORIA/Documentos%20Mario/cpi%20buenaventura/PresupuestoCPIB%20Ver5%20Con%20Especificaciones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olideportivos%20madrid/Presupuesto%20herramientas%20de%20calculo/MATRIZ%20PARA%20EL%20CALCULO%20DEL%20AIU%202009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MIJ/NL%20Costeos/Costeo%20Consultoria%20Bancol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er/OneDrive/Escritorio/PROYECTOS%20INGENIER&#205;A%20ADRIAN%20CAMILO%20HERNANDEZ/CONTRATO%20ALCALD&#205;A%20DE%20RISARALDA%20-%20CALDAS/PRESUPUESTO%20PLACA%20HUELLAS%20-%202026/PRESUPUESTO%20PLACA%20HUELLA%20-%20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VR.ACTUAL 2013"/>
      <sheetName val="PRECIOS"/>
      <sheetName val="CANTIDADES"/>
      <sheetName val="memoria de cantiades"/>
      <sheetName val="PROPUESTA CONSORCIO PAI"/>
      <sheetName val="PRESUPUESTO"/>
      <sheetName val="APB10"/>
      <sheetName val="APB8"/>
      <sheetName val="APB7"/>
      <sheetName val="APB9"/>
      <sheetName val="APB6"/>
      <sheetName val="MEMORIA DE CANT.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2.1"/>
      <sheetName val="2,2"/>
      <sheetName val="2,3"/>
      <sheetName val="2.4"/>
      <sheetName val="2,5"/>
      <sheetName val="3,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5,1"/>
      <sheetName val="5,2"/>
      <sheetName val="5.3"/>
      <sheetName val="5.4"/>
      <sheetName val="5.5"/>
      <sheetName val="5.6"/>
      <sheetName val="5.7"/>
      <sheetName val="5.8"/>
      <sheetName val="5.9"/>
      <sheetName val="6,1"/>
      <sheetName val="6,2"/>
      <sheetName val="6,3"/>
      <sheetName val="6,4"/>
      <sheetName val="6,5"/>
      <sheetName val="6,6"/>
      <sheetName val="6,7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8,1"/>
      <sheetName val="8,3"/>
      <sheetName val="8.2"/>
      <sheetName val="9,1"/>
      <sheetName val="9,2"/>
      <sheetName val="10,1"/>
      <sheetName val="10,2"/>
      <sheetName val="10,3"/>
      <sheetName val="10,4"/>
      <sheetName val="10,5"/>
      <sheetName val="10,6"/>
      <sheetName val="11,1"/>
      <sheetName val="11,2"/>
      <sheetName val="11,3"/>
      <sheetName val="11,4"/>
      <sheetName val="12.1"/>
      <sheetName val="12.2"/>
      <sheetName val="12.3"/>
      <sheetName val="12,4"/>
      <sheetName val="12,5"/>
      <sheetName val="13,1"/>
      <sheetName val="13,2"/>
      <sheetName val="13,3"/>
      <sheetName val="13,4"/>
      <sheetName val="13.1"/>
      <sheetName val="13.2"/>
      <sheetName val="13.3"/>
      <sheetName val="13.4"/>
      <sheetName val="13,5"/>
      <sheetName val="13.6"/>
      <sheetName val="13.7"/>
      <sheetName val="13,12"/>
      <sheetName val="13,8"/>
      <sheetName val="13.9"/>
      <sheetName val="13.10"/>
      <sheetName val="13.11"/>
      <sheetName val="13.12"/>
      <sheetName val="13.13"/>
      <sheetName val="13,14"/>
      <sheetName val="13,15"/>
      <sheetName val="13,16"/>
      <sheetName val="13,17"/>
      <sheetName val="13,18"/>
    </sheetNames>
    <sheetDataSet>
      <sheetData sheetId="0"/>
      <sheetData sheetId="1"/>
      <sheetData sheetId="2"/>
      <sheetData sheetId="3">
        <row r="1">
          <cell r="A1">
            <v>0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  <cell r="G2" t="str">
            <v>No.</v>
          </cell>
          <cell r="H2" t="str">
            <v>EQUIPO</v>
          </cell>
          <cell r="I2" t="str">
            <v>UNID.</v>
          </cell>
          <cell r="J2" t="str">
            <v>VR. UNIT.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65000</v>
          </cell>
          <cell r="E3">
            <v>1300</v>
          </cell>
          <cell r="G3">
            <v>1</v>
          </cell>
          <cell r="H3" t="str">
            <v>Canguro . Compactador</v>
          </cell>
          <cell r="I3" t="str">
            <v>Dia</v>
          </cell>
          <cell r="J3">
            <v>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65000</v>
          </cell>
          <cell r="E4">
            <v>1300</v>
          </cell>
          <cell r="G4">
            <v>2</v>
          </cell>
          <cell r="H4" t="str">
            <v>Cargador</v>
          </cell>
          <cell r="I4" t="str">
            <v>Hora</v>
          </cell>
          <cell r="J4">
            <v>75000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55000</v>
          </cell>
          <cell r="E5">
            <v>1100</v>
          </cell>
          <cell r="G5">
            <v>3</v>
          </cell>
          <cell r="H5" t="str">
            <v>Cilindro vibrocompactador</v>
          </cell>
          <cell r="I5" t="str">
            <v>Hora</v>
          </cell>
          <cell r="J5">
            <v>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3200</v>
          </cell>
          <cell r="E6">
            <v>64</v>
          </cell>
          <cell r="G6">
            <v>4</v>
          </cell>
          <cell r="H6" t="str">
            <v>Compresor con martillo</v>
          </cell>
          <cell r="I6" t="str">
            <v>Hora</v>
          </cell>
          <cell r="J6">
            <v>98000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  <cell r="G7">
            <v>5</v>
          </cell>
          <cell r="H7" t="str">
            <v>Cortadora de disco para asfalto, incluye disco diamantado</v>
          </cell>
          <cell r="I7" t="str">
            <v>Dia</v>
          </cell>
          <cell r="J7">
            <v>150000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75000</v>
          </cell>
          <cell r="E8">
            <v>1500</v>
          </cell>
          <cell r="G8">
            <v>6</v>
          </cell>
          <cell r="H8" t="str">
            <v>Equipo de topografía</v>
          </cell>
          <cell r="I8" t="str">
            <v>Dia</v>
          </cell>
          <cell r="J8">
            <v>98000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  <cell r="G9">
            <v>7</v>
          </cell>
          <cell r="H9" t="str">
            <v>Grúa</v>
          </cell>
          <cell r="I9" t="str">
            <v>Hora</v>
          </cell>
          <cell r="J9">
            <v>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34000</v>
          </cell>
          <cell r="E10">
            <v>680</v>
          </cell>
          <cell r="G10">
            <v>8</v>
          </cell>
          <cell r="H10" t="str">
            <v>Mezcladora de concreto</v>
          </cell>
          <cell r="I10" t="str">
            <v>Dia</v>
          </cell>
          <cell r="J10">
            <v>70000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55000</v>
          </cell>
          <cell r="E11">
            <v>1100</v>
          </cell>
          <cell r="G11">
            <v>9</v>
          </cell>
          <cell r="H11" t="str">
            <v>Pulidora, incluye disco diamantado</v>
          </cell>
          <cell r="I11" t="str">
            <v>Dia</v>
          </cell>
          <cell r="J11">
            <v>62999.999999999993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  <cell r="G12">
            <v>10</v>
          </cell>
          <cell r="H12" t="str">
            <v xml:space="preserve">Vibrador de concreto </v>
          </cell>
          <cell r="I12" t="str">
            <v>Dia</v>
          </cell>
          <cell r="J12">
            <v>77000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75000</v>
          </cell>
          <cell r="E13">
            <v>1500</v>
          </cell>
          <cell r="G13">
            <v>11</v>
          </cell>
          <cell r="H13" t="str">
            <v>Vibrocompactador manual (rana)</v>
          </cell>
          <cell r="I13" t="str">
            <v>Dia</v>
          </cell>
          <cell r="J13">
            <v>70000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50000</v>
          </cell>
          <cell r="E14">
            <v>1000</v>
          </cell>
          <cell r="G14">
            <v>12</v>
          </cell>
          <cell r="H14" t="str">
            <v>Volqueta,  6 M3</v>
          </cell>
          <cell r="I14" t="str">
            <v>Viaje</v>
          </cell>
          <cell r="J14">
            <v>84000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  <cell r="G15">
            <v>13</v>
          </cell>
          <cell r="H15">
            <v>0</v>
          </cell>
          <cell r="I15">
            <v>0</v>
          </cell>
          <cell r="J15">
            <v>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D16">
            <v>0</v>
          </cell>
          <cell r="E16">
            <v>0</v>
          </cell>
          <cell r="G16">
            <v>14</v>
          </cell>
          <cell r="H16" t="str">
            <v>Retrocargador sobre llanta CAT 910 o simi</v>
          </cell>
          <cell r="I16" t="str">
            <v>Hora</v>
          </cell>
          <cell r="J16">
            <v>85000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55000</v>
          </cell>
          <cell r="E17">
            <v>1100</v>
          </cell>
          <cell r="G17">
            <v>15</v>
          </cell>
          <cell r="H17" t="str">
            <v>Retrocargador sobre orugas 902 o simil</v>
          </cell>
          <cell r="I17" t="str">
            <v>Hora</v>
          </cell>
          <cell r="J17">
            <v>100000</v>
          </cell>
        </row>
        <row r="18">
          <cell r="A18">
            <v>17</v>
          </cell>
          <cell r="B18" t="str">
            <v>Granito pulido</v>
          </cell>
          <cell r="C18" t="str">
            <v>BT</v>
          </cell>
          <cell r="D18">
            <v>8400</v>
          </cell>
          <cell r="E18">
            <v>168</v>
          </cell>
          <cell r="G18">
            <v>16</v>
          </cell>
          <cell r="H18" t="str">
            <v>Buldózer CAT D4 o similar</v>
          </cell>
          <cell r="I18" t="str">
            <v>Hora</v>
          </cell>
          <cell r="J18">
            <v>58633.620499999997</v>
          </cell>
        </row>
        <row r="19">
          <cell r="A19">
            <v>18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G19">
            <v>17</v>
          </cell>
          <cell r="H19" t="str">
            <v>Buldózer CAT D5 o similar</v>
          </cell>
          <cell r="I19" t="str">
            <v>Hora</v>
          </cell>
          <cell r="J19">
            <v>64496.982550000001</v>
          </cell>
        </row>
        <row r="20">
          <cell r="A20">
            <v>19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G20">
            <v>18</v>
          </cell>
          <cell r="H20" t="str">
            <v>Buldózer CAT D6 o similar</v>
          </cell>
          <cell r="I20" t="str">
            <v>Hora</v>
          </cell>
          <cell r="J20">
            <v>70360.344599999997</v>
          </cell>
        </row>
        <row r="21">
          <cell r="A21">
            <v>20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G21">
            <v>19</v>
          </cell>
          <cell r="H21" t="str">
            <v>Motoniveladora CAT 120 o similar</v>
          </cell>
          <cell r="I21" t="str">
            <v>Hora</v>
          </cell>
          <cell r="J21">
            <v>75000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G22">
            <v>20</v>
          </cell>
          <cell r="H22" t="str">
            <v xml:space="preserve">Compresor genérico </v>
          </cell>
          <cell r="I22" t="str">
            <v>Hora</v>
          </cell>
          <cell r="J22">
            <v>35180.172299999998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  <cell r="G23">
            <v>21</v>
          </cell>
          <cell r="H23" t="str">
            <v>Volqueta de  5 M3</v>
          </cell>
          <cell r="I23" t="str">
            <v>Hora</v>
          </cell>
          <cell r="J23">
            <v>28144.137839999999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G24">
            <v>22</v>
          </cell>
          <cell r="H24" t="str">
            <v>Irrigador 3000 Gl Dodge o simil</v>
          </cell>
          <cell r="I24" t="str">
            <v>Hora</v>
          </cell>
          <cell r="J24">
            <v>39870.861939999995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  <cell r="G25">
            <v>23</v>
          </cell>
          <cell r="H25" t="str">
            <v>Barredora Raygo o simil</v>
          </cell>
          <cell r="I25" t="str">
            <v>Hora</v>
          </cell>
          <cell r="J25">
            <v>29316.810249999999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  <cell r="G26">
            <v>24</v>
          </cell>
          <cell r="H26" t="str">
            <v>Cargador CAT 930 o similar</v>
          </cell>
          <cell r="I26" t="str">
            <v>Hora</v>
          </cell>
          <cell r="J26">
            <v>70000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  <cell r="G27">
            <v>25</v>
          </cell>
          <cell r="H27" t="str">
            <v>Vibriocompactador dinapac CAT 15A o simil</v>
          </cell>
          <cell r="I27" t="str">
            <v>Hora</v>
          </cell>
          <cell r="J27">
            <v>68000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  <cell r="G28">
            <v>26</v>
          </cell>
          <cell r="H28" t="str">
            <v>Vibriocompactador manual (Rana generico)</v>
          </cell>
          <cell r="I28" t="str">
            <v>Dia</v>
          </cell>
          <cell r="J28">
            <v>35180.172299999998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  <cell r="G29">
            <v>27</v>
          </cell>
          <cell r="H29" t="str">
            <v>Carrotanque Agua</v>
          </cell>
          <cell r="I29" t="str">
            <v>Hora</v>
          </cell>
          <cell r="J29">
            <v>35600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D30">
            <v>385000</v>
          </cell>
          <cell r="E30">
            <v>7700</v>
          </cell>
          <cell r="G30">
            <v>28</v>
          </cell>
          <cell r="H30" t="str">
            <v>FINISHR CMI AP1100</v>
          </cell>
          <cell r="I30" t="str">
            <v>Hora</v>
          </cell>
          <cell r="J30">
            <v>75000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  <cell r="G31">
            <v>29</v>
          </cell>
          <cell r="H31" t="str">
            <v>Motosierra</v>
          </cell>
          <cell r="I31" t="str">
            <v>Glob</v>
          </cell>
          <cell r="J31">
            <v>30000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  <cell r="G32">
            <v>30</v>
          </cell>
          <cell r="H32" t="str">
            <v>Andamios</v>
          </cell>
          <cell r="I32" t="str">
            <v>Hora</v>
          </cell>
          <cell r="J32">
            <v>15000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1000</v>
          </cell>
          <cell r="E33">
            <v>20</v>
          </cell>
          <cell r="G33">
            <v>31</v>
          </cell>
          <cell r="H33">
            <v>0</v>
          </cell>
          <cell r="I33">
            <v>0</v>
          </cell>
          <cell r="J33">
            <v>0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600</v>
          </cell>
          <cell r="E34">
            <v>12</v>
          </cell>
          <cell r="G34">
            <v>32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  <cell r="G36">
            <v>33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37000</v>
          </cell>
          <cell r="E37">
            <v>740</v>
          </cell>
          <cell r="G37">
            <v>34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  <cell r="G38">
            <v>35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  <cell r="G39">
            <v>36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  <cell r="G40">
            <v>37</v>
          </cell>
          <cell r="H40">
            <v>0</v>
          </cell>
          <cell r="I40">
            <v>0</v>
          </cell>
          <cell r="J40">
            <v>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  <cell r="G41">
            <v>38</v>
          </cell>
          <cell r="H41">
            <v>0</v>
          </cell>
          <cell r="I41">
            <v>0</v>
          </cell>
          <cell r="J41">
            <v>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37000</v>
          </cell>
          <cell r="E42">
            <v>740</v>
          </cell>
          <cell r="G42">
            <v>39</v>
          </cell>
          <cell r="H42">
            <v>0</v>
          </cell>
          <cell r="I42">
            <v>0</v>
          </cell>
          <cell r="J42">
            <v>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  <cell r="G43">
            <v>40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17000</v>
          </cell>
          <cell r="E44">
            <v>340</v>
          </cell>
          <cell r="G44">
            <v>41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  <cell r="G45">
            <v>42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  <cell r="G46">
            <v>43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  <cell r="G47">
            <v>44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  <cell r="G48">
            <v>45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  <cell r="G49">
            <v>46</v>
          </cell>
          <cell r="H49">
            <v>0</v>
          </cell>
          <cell r="I49">
            <v>0</v>
          </cell>
          <cell r="J49">
            <v>0</v>
          </cell>
        </row>
        <row r="50">
          <cell r="A50">
            <v>45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G50">
            <v>47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46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G51">
            <v>48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47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G52">
            <v>49</v>
          </cell>
          <cell r="H52">
            <v>0</v>
          </cell>
          <cell r="I52">
            <v>0</v>
          </cell>
          <cell r="J52">
            <v>0</v>
          </cell>
        </row>
        <row r="53">
          <cell r="A53">
            <v>48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G53">
            <v>50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49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G54">
            <v>51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50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</row>
        <row r="56">
          <cell r="A56">
            <v>51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</row>
        <row r="57">
          <cell r="A57">
            <v>52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</row>
        <row r="58">
          <cell r="A58">
            <v>53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54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</row>
        <row r="60">
          <cell r="A60">
            <v>55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</row>
        <row r="61">
          <cell r="A61">
            <v>56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</row>
        <row r="62">
          <cell r="A62">
            <v>57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58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J63">
            <v>64800</v>
          </cell>
        </row>
        <row r="64">
          <cell r="A64">
            <v>59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J64">
            <v>36000</v>
          </cell>
        </row>
        <row r="65">
          <cell r="A65">
            <v>60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</row>
        <row r="66">
          <cell r="A66">
            <v>61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</row>
        <row r="67">
          <cell r="A67">
            <v>62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>
            <v>63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>
            <v>64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</row>
        <row r="70">
          <cell r="A70">
            <v>65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66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G71" t="str">
            <v>No.</v>
          </cell>
          <cell r="H71" t="str">
            <v>DESCRIPCION</v>
          </cell>
          <cell r="I71" t="str">
            <v>UNID.</v>
          </cell>
          <cell r="J71" t="e">
            <v>#VALUE!</v>
          </cell>
        </row>
        <row r="72">
          <cell r="A72">
            <v>67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G72">
            <v>1</v>
          </cell>
          <cell r="H72" t="str">
            <v>Concreto 2500psi</v>
          </cell>
          <cell r="I72" t="str">
            <v>M3</v>
          </cell>
          <cell r="J72">
            <v>229000</v>
          </cell>
        </row>
        <row r="73">
          <cell r="A73">
            <v>68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G73">
            <v>2</v>
          </cell>
          <cell r="H73" t="str">
            <v>Formaleta</v>
          </cell>
          <cell r="I73" t="str">
            <v>M2</v>
          </cell>
          <cell r="J73">
            <v>12000</v>
          </cell>
        </row>
        <row r="74">
          <cell r="A74">
            <v>69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G74">
            <v>3</v>
          </cell>
          <cell r="H74">
            <v>0</v>
          </cell>
          <cell r="I74">
            <v>0</v>
          </cell>
          <cell r="J74">
            <v>0</v>
          </cell>
        </row>
        <row r="75">
          <cell r="A75">
            <v>70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G75">
            <v>4</v>
          </cell>
          <cell r="H75">
            <v>0</v>
          </cell>
          <cell r="I75">
            <v>0</v>
          </cell>
          <cell r="J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G76">
            <v>5</v>
          </cell>
          <cell r="H76" t="str">
            <v>Mortero 1:6</v>
          </cell>
          <cell r="I76" t="str">
            <v>M3</v>
          </cell>
          <cell r="J76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  <cell r="G77">
            <v>6</v>
          </cell>
          <cell r="H77" t="str">
            <v>Mortero 1:4</v>
          </cell>
          <cell r="I77" t="str">
            <v>M3</v>
          </cell>
          <cell r="J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G78">
            <v>7</v>
          </cell>
          <cell r="H78" t="str">
            <v>Concreto 3000psi</v>
          </cell>
          <cell r="I78" t="str">
            <v>M3</v>
          </cell>
          <cell r="J78">
            <v>0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  <cell r="G79">
            <v>8</v>
          </cell>
          <cell r="H79" t="str">
            <v>Concreto Ciclópeo</v>
          </cell>
          <cell r="I79" t="str">
            <v>M3</v>
          </cell>
          <cell r="J79">
            <v>210000</v>
          </cell>
        </row>
        <row r="80">
          <cell r="A80">
            <v>72</v>
          </cell>
          <cell r="B80" t="str">
            <v>Bloque No 4 Hueco 10X20X30</v>
          </cell>
          <cell r="C80" t="str">
            <v>Und</v>
          </cell>
          <cell r="D80">
            <v>480</v>
          </cell>
          <cell r="E80">
            <v>28.799999999999997</v>
          </cell>
          <cell r="G80">
            <v>9</v>
          </cell>
          <cell r="H80" t="str">
            <v>Acero de refuerzo de 60.000 PSI</v>
          </cell>
          <cell r="I80" t="str">
            <v>KG</v>
          </cell>
          <cell r="J80">
            <v>2900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  <cell r="G81">
            <v>10</v>
          </cell>
          <cell r="H81">
            <v>0</v>
          </cell>
          <cell r="I81">
            <v>0</v>
          </cell>
          <cell r="J81">
            <v>0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  <cell r="G82">
            <v>11</v>
          </cell>
          <cell r="H82">
            <v>0</v>
          </cell>
          <cell r="I82">
            <v>0</v>
          </cell>
          <cell r="J82">
            <v>0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D83">
            <v>0</v>
          </cell>
          <cell r="E83">
            <v>0</v>
          </cell>
          <cell r="G83">
            <v>12</v>
          </cell>
          <cell r="H83">
            <v>0</v>
          </cell>
          <cell r="I83">
            <v>0</v>
          </cell>
          <cell r="J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  <cell r="G84">
            <v>13</v>
          </cell>
          <cell r="H84">
            <v>0</v>
          </cell>
          <cell r="I84">
            <v>0</v>
          </cell>
          <cell r="J84">
            <v>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  <cell r="G85">
            <v>14</v>
          </cell>
          <cell r="H85">
            <v>0</v>
          </cell>
          <cell r="I85">
            <v>0</v>
          </cell>
          <cell r="J85">
            <v>0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  <cell r="G86">
            <v>15</v>
          </cell>
          <cell r="H86">
            <v>0</v>
          </cell>
          <cell r="I86">
            <v>0</v>
          </cell>
          <cell r="J86">
            <v>0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  <cell r="G87">
            <v>16</v>
          </cell>
          <cell r="H87">
            <v>0</v>
          </cell>
          <cell r="I87">
            <v>0</v>
          </cell>
          <cell r="J87">
            <v>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  <cell r="G88">
            <v>17</v>
          </cell>
          <cell r="H88">
            <v>0</v>
          </cell>
          <cell r="I88">
            <v>0</v>
          </cell>
          <cell r="J88">
            <v>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  <cell r="G89">
            <v>18</v>
          </cell>
          <cell r="H89">
            <v>0</v>
          </cell>
          <cell r="I89">
            <v>0</v>
          </cell>
          <cell r="J89">
            <v>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  <cell r="G92">
            <v>19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  <cell r="G93">
            <v>20</v>
          </cell>
          <cell r="H93">
            <v>0</v>
          </cell>
          <cell r="I93">
            <v>0</v>
          </cell>
          <cell r="J93">
            <v>0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  <cell r="G94">
            <v>21</v>
          </cell>
          <cell r="H94">
            <v>0</v>
          </cell>
          <cell r="I94">
            <v>0</v>
          </cell>
          <cell r="J94">
            <v>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  <cell r="G95">
            <v>22</v>
          </cell>
          <cell r="H95">
            <v>0</v>
          </cell>
          <cell r="I95">
            <v>0</v>
          </cell>
          <cell r="J95">
            <v>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  <cell r="G96">
            <v>23</v>
          </cell>
          <cell r="H96">
            <v>0</v>
          </cell>
          <cell r="I96">
            <v>0</v>
          </cell>
          <cell r="J96">
            <v>0</v>
          </cell>
        </row>
        <row r="97">
          <cell r="A97">
            <v>89</v>
          </cell>
          <cell r="B97" t="str">
            <v>Tabla burra</v>
          </cell>
          <cell r="C97" t="str">
            <v>UND</v>
          </cell>
          <cell r="D97">
            <v>12000</v>
          </cell>
          <cell r="E97">
            <v>720</v>
          </cell>
          <cell r="G97">
            <v>24</v>
          </cell>
          <cell r="H97">
            <v>0</v>
          </cell>
          <cell r="I97">
            <v>0</v>
          </cell>
          <cell r="J97">
            <v>0</v>
          </cell>
        </row>
        <row r="98">
          <cell r="A98">
            <v>90</v>
          </cell>
          <cell r="B98" t="str">
            <v>Cerco ,05x,1x4m</v>
          </cell>
          <cell r="C98" t="str">
            <v>UND</v>
          </cell>
          <cell r="D98">
            <v>16000</v>
          </cell>
          <cell r="E98">
            <v>960</v>
          </cell>
          <cell r="G98">
            <v>25</v>
          </cell>
          <cell r="H98">
            <v>0</v>
          </cell>
          <cell r="I98">
            <v>0</v>
          </cell>
          <cell r="J98">
            <v>0</v>
          </cell>
        </row>
        <row r="99">
          <cell r="A99">
            <v>91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G99">
            <v>26</v>
          </cell>
          <cell r="H99">
            <v>0</v>
          </cell>
          <cell r="I99">
            <v>0</v>
          </cell>
          <cell r="J99">
            <v>0</v>
          </cell>
        </row>
        <row r="100">
          <cell r="A100">
            <v>92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G100">
            <v>27</v>
          </cell>
          <cell r="H100">
            <v>0</v>
          </cell>
          <cell r="I100">
            <v>0</v>
          </cell>
          <cell r="J100">
            <v>0</v>
          </cell>
        </row>
        <row r="101">
          <cell r="A101">
            <v>93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G101">
            <v>28</v>
          </cell>
          <cell r="H101">
            <v>0</v>
          </cell>
          <cell r="I101">
            <v>0</v>
          </cell>
          <cell r="J101">
            <v>0</v>
          </cell>
        </row>
        <row r="102">
          <cell r="A102">
            <v>94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G102">
            <v>29</v>
          </cell>
          <cell r="H102">
            <v>0</v>
          </cell>
          <cell r="I102">
            <v>0</v>
          </cell>
          <cell r="J102">
            <v>0</v>
          </cell>
        </row>
        <row r="103">
          <cell r="A103">
            <v>95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G103">
            <v>30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>
            <v>96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G104">
            <v>31</v>
          </cell>
          <cell r="H104">
            <v>0</v>
          </cell>
          <cell r="I104">
            <v>0</v>
          </cell>
          <cell r="J104">
            <v>0</v>
          </cell>
        </row>
        <row r="105">
          <cell r="A105">
            <v>97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G105">
            <v>32</v>
          </cell>
          <cell r="H105">
            <v>0</v>
          </cell>
          <cell r="I105">
            <v>0</v>
          </cell>
          <cell r="J105">
            <v>0</v>
          </cell>
        </row>
        <row r="106">
          <cell r="A106">
            <v>98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G106">
            <v>33</v>
          </cell>
          <cell r="H106">
            <v>0</v>
          </cell>
          <cell r="I106">
            <v>0</v>
          </cell>
          <cell r="J106">
            <v>0</v>
          </cell>
        </row>
        <row r="107">
          <cell r="A107">
            <v>99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G107">
            <v>34</v>
          </cell>
          <cell r="H107">
            <v>0</v>
          </cell>
          <cell r="I107">
            <v>0</v>
          </cell>
          <cell r="J107">
            <v>0</v>
          </cell>
        </row>
        <row r="108">
          <cell r="A108">
            <v>100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G108">
            <v>35</v>
          </cell>
          <cell r="H108">
            <v>0</v>
          </cell>
          <cell r="I108">
            <v>0</v>
          </cell>
          <cell r="J108">
            <v>0</v>
          </cell>
        </row>
        <row r="109">
          <cell r="A109">
            <v>101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G109">
            <v>36</v>
          </cell>
          <cell r="H109">
            <v>0</v>
          </cell>
          <cell r="I109">
            <v>0</v>
          </cell>
          <cell r="J109">
            <v>0</v>
          </cell>
        </row>
        <row r="110">
          <cell r="A110">
            <v>102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G110">
            <v>37</v>
          </cell>
          <cell r="H110">
            <v>0</v>
          </cell>
          <cell r="I110">
            <v>0</v>
          </cell>
          <cell r="J110">
            <v>0</v>
          </cell>
        </row>
        <row r="111">
          <cell r="A111">
            <v>103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G111">
            <v>38</v>
          </cell>
          <cell r="H111">
            <v>0</v>
          </cell>
          <cell r="I111">
            <v>0</v>
          </cell>
          <cell r="J111">
            <v>0</v>
          </cell>
        </row>
        <row r="112">
          <cell r="A112">
            <v>104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G112">
            <v>39</v>
          </cell>
          <cell r="H112">
            <v>0</v>
          </cell>
          <cell r="I112">
            <v>0</v>
          </cell>
          <cell r="J112">
            <v>0</v>
          </cell>
        </row>
        <row r="113">
          <cell r="A113">
            <v>105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G113">
            <v>40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>
            <v>106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G114">
            <v>41</v>
          </cell>
          <cell r="H114">
            <v>0</v>
          </cell>
          <cell r="I114">
            <v>0</v>
          </cell>
          <cell r="J114">
            <v>0</v>
          </cell>
        </row>
        <row r="115">
          <cell r="A115">
            <v>107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G115">
            <v>42</v>
          </cell>
          <cell r="H115">
            <v>0</v>
          </cell>
          <cell r="I115">
            <v>0</v>
          </cell>
          <cell r="J115">
            <v>0</v>
          </cell>
        </row>
        <row r="116">
          <cell r="A116">
            <v>108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G116">
            <v>43</v>
          </cell>
          <cell r="H116">
            <v>0</v>
          </cell>
          <cell r="I116">
            <v>0</v>
          </cell>
          <cell r="J116">
            <v>0</v>
          </cell>
        </row>
        <row r="117">
          <cell r="A117">
            <v>109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G117">
            <v>44</v>
          </cell>
          <cell r="H117">
            <v>0</v>
          </cell>
          <cell r="I117">
            <v>0</v>
          </cell>
          <cell r="J117">
            <v>0</v>
          </cell>
        </row>
        <row r="118">
          <cell r="A118">
            <v>110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G118">
            <v>45</v>
          </cell>
          <cell r="H118">
            <v>0</v>
          </cell>
          <cell r="I118">
            <v>0</v>
          </cell>
          <cell r="J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G119">
            <v>46</v>
          </cell>
          <cell r="H119">
            <v>0</v>
          </cell>
          <cell r="I119">
            <v>0</v>
          </cell>
          <cell r="J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G120">
            <v>47</v>
          </cell>
          <cell r="H120">
            <v>0</v>
          </cell>
          <cell r="I120">
            <v>0</v>
          </cell>
          <cell r="J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G121">
            <v>48</v>
          </cell>
          <cell r="H121">
            <v>0</v>
          </cell>
          <cell r="I121">
            <v>0</v>
          </cell>
          <cell r="J121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  <cell r="G122">
            <v>49</v>
          </cell>
          <cell r="H122">
            <v>0</v>
          </cell>
          <cell r="I122">
            <v>0</v>
          </cell>
          <cell r="J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G123">
            <v>50</v>
          </cell>
          <cell r="H123">
            <v>0</v>
          </cell>
          <cell r="I123">
            <v>0</v>
          </cell>
          <cell r="J123">
            <v>0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D124">
            <v>0</v>
          </cell>
          <cell r="E124">
            <v>0</v>
          </cell>
          <cell r="G124">
            <v>51</v>
          </cell>
          <cell r="H124">
            <v>0</v>
          </cell>
          <cell r="I124">
            <v>0</v>
          </cell>
          <cell r="J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D125">
            <v>0</v>
          </cell>
          <cell r="E125">
            <v>0</v>
          </cell>
          <cell r="G125">
            <v>52</v>
          </cell>
          <cell r="H125">
            <v>0</v>
          </cell>
          <cell r="I125">
            <v>0</v>
          </cell>
          <cell r="J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D126">
            <v>0</v>
          </cell>
          <cell r="E126">
            <v>0</v>
          </cell>
          <cell r="G126">
            <v>53</v>
          </cell>
          <cell r="H126">
            <v>0</v>
          </cell>
          <cell r="I126">
            <v>0</v>
          </cell>
          <cell r="J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D127">
            <v>0</v>
          </cell>
          <cell r="E127">
            <v>0</v>
          </cell>
          <cell r="G127">
            <v>54</v>
          </cell>
          <cell r="H127">
            <v>0</v>
          </cell>
          <cell r="I127">
            <v>0</v>
          </cell>
          <cell r="J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D128">
            <v>0</v>
          </cell>
          <cell r="E128">
            <v>0</v>
          </cell>
          <cell r="G128">
            <v>55</v>
          </cell>
          <cell r="H128">
            <v>0</v>
          </cell>
          <cell r="I128">
            <v>0</v>
          </cell>
          <cell r="J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D129">
            <v>0</v>
          </cell>
          <cell r="E129">
            <v>0</v>
          </cell>
          <cell r="G129">
            <v>56</v>
          </cell>
          <cell r="H129">
            <v>0</v>
          </cell>
          <cell r="I129">
            <v>0</v>
          </cell>
          <cell r="J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D130">
            <v>0</v>
          </cell>
          <cell r="E130">
            <v>0</v>
          </cell>
          <cell r="G130">
            <v>57</v>
          </cell>
          <cell r="H130">
            <v>0</v>
          </cell>
          <cell r="I130">
            <v>0</v>
          </cell>
          <cell r="J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D131">
            <v>0</v>
          </cell>
          <cell r="E131">
            <v>0</v>
          </cell>
          <cell r="G131">
            <v>58</v>
          </cell>
          <cell r="H131">
            <v>0</v>
          </cell>
          <cell r="I131">
            <v>0</v>
          </cell>
          <cell r="J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D132">
            <v>0</v>
          </cell>
          <cell r="E132">
            <v>0</v>
          </cell>
          <cell r="G132">
            <v>59</v>
          </cell>
          <cell r="H132">
            <v>0</v>
          </cell>
          <cell r="I132">
            <v>0</v>
          </cell>
          <cell r="J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D133">
            <v>0</v>
          </cell>
          <cell r="E133">
            <v>0</v>
          </cell>
          <cell r="G133">
            <v>60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D134">
            <v>0</v>
          </cell>
          <cell r="E134">
            <v>0</v>
          </cell>
          <cell r="G134">
            <v>61</v>
          </cell>
          <cell r="H134">
            <v>0</v>
          </cell>
          <cell r="I134">
            <v>0</v>
          </cell>
          <cell r="J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D135">
            <v>0</v>
          </cell>
          <cell r="E135">
            <v>0</v>
          </cell>
          <cell r="G135">
            <v>62</v>
          </cell>
          <cell r="H135">
            <v>0</v>
          </cell>
          <cell r="I135">
            <v>0</v>
          </cell>
          <cell r="J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D136">
            <v>0</v>
          </cell>
          <cell r="E136">
            <v>0</v>
          </cell>
          <cell r="G136">
            <v>63</v>
          </cell>
          <cell r="H136">
            <v>0</v>
          </cell>
          <cell r="I136">
            <v>0</v>
          </cell>
          <cell r="J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D137">
            <v>0</v>
          </cell>
          <cell r="E137">
            <v>0</v>
          </cell>
          <cell r="G137">
            <v>64</v>
          </cell>
          <cell r="H137">
            <v>0</v>
          </cell>
          <cell r="I137">
            <v>0</v>
          </cell>
          <cell r="J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D138">
            <v>0</v>
          </cell>
          <cell r="E138">
            <v>0</v>
          </cell>
          <cell r="G138">
            <v>65</v>
          </cell>
          <cell r="H138">
            <v>0</v>
          </cell>
          <cell r="I138">
            <v>0</v>
          </cell>
          <cell r="J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D139">
            <v>0</v>
          </cell>
          <cell r="E139">
            <v>0</v>
          </cell>
          <cell r="G139">
            <v>66</v>
          </cell>
          <cell r="H139">
            <v>0</v>
          </cell>
          <cell r="I139">
            <v>0</v>
          </cell>
          <cell r="J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D140">
            <v>0</v>
          </cell>
          <cell r="E140">
            <v>0</v>
          </cell>
          <cell r="G140">
            <v>67</v>
          </cell>
          <cell r="H140">
            <v>0</v>
          </cell>
          <cell r="I140">
            <v>0</v>
          </cell>
          <cell r="J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D141">
            <v>0</v>
          </cell>
          <cell r="E141">
            <v>0</v>
          </cell>
          <cell r="G141">
            <v>68</v>
          </cell>
          <cell r="H141">
            <v>0</v>
          </cell>
          <cell r="I141">
            <v>0</v>
          </cell>
          <cell r="J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D142">
            <v>0</v>
          </cell>
          <cell r="E142">
            <v>0</v>
          </cell>
          <cell r="G142">
            <v>69</v>
          </cell>
          <cell r="H142">
            <v>0</v>
          </cell>
          <cell r="I142">
            <v>0</v>
          </cell>
          <cell r="J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D143">
            <v>0</v>
          </cell>
          <cell r="E143">
            <v>0</v>
          </cell>
          <cell r="G143">
            <v>70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D144">
            <v>0</v>
          </cell>
          <cell r="E144">
            <v>0</v>
          </cell>
          <cell r="G144">
            <v>71</v>
          </cell>
          <cell r="H144">
            <v>0</v>
          </cell>
          <cell r="I144">
            <v>0</v>
          </cell>
          <cell r="J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D145">
            <v>0</v>
          </cell>
          <cell r="E145">
            <v>0</v>
          </cell>
          <cell r="G145">
            <v>72</v>
          </cell>
          <cell r="H145">
            <v>0</v>
          </cell>
          <cell r="I145">
            <v>0</v>
          </cell>
          <cell r="J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D146">
            <v>0</v>
          </cell>
          <cell r="E146">
            <v>0</v>
          </cell>
          <cell r="G146">
            <v>73</v>
          </cell>
          <cell r="H146">
            <v>0</v>
          </cell>
          <cell r="I146">
            <v>0</v>
          </cell>
          <cell r="J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D147">
            <v>0</v>
          </cell>
          <cell r="E147">
            <v>0</v>
          </cell>
          <cell r="G147">
            <v>74</v>
          </cell>
          <cell r="H147">
            <v>0</v>
          </cell>
          <cell r="I147">
            <v>0</v>
          </cell>
          <cell r="J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D148">
            <v>0</v>
          </cell>
          <cell r="E148">
            <v>0</v>
          </cell>
          <cell r="G148">
            <v>75</v>
          </cell>
          <cell r="H148">
            <v>0</v>
          </cell>
          <cell r="I148">
            <v>0</v>
          </cell>
          <cell r="J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D149">
            <v>0</v>
          </cell>
          <cell r="E149">
            <v>0</v>
          </cell>
          <cell r="G149">
            <v>76</v>
          </cell>
          <cell r="H149">
            <v>0</v>
          </cell>
          <cell r="I149">
            <v>0</v>
          </cell>
          <cell r="J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D150">
            <v>0</v>
          </cell>
          <cell r="E150">
            <v>0</v>
          </cell>
          <cell r="G150">
            <v>77</v>
          </cell>
          <cell r="H150">
            <v>0</v>
          </cell>
          <cell r="I150">
            <v>0</v>
          </cell>
          <cell r="J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D151">
            <v>0</v>
          </cell>
          <cell r="E151">
            <v>0</v>
          </cell>
          <cell r="G151">
            <v>78</v>
          </cell>
          <cell r="H151">
            <v>0</v>
          </cell>
          <cell r="I151">
            <v>0</v>
          </cell>
          <cell r="J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D152">
            <v>0</v>
          </cell>
          <cell r="E152">
            <v>0</v>
          </cell>
          <cell r="G152">
            <v>79</v>
          </cell>
          <cell r="H152">
            <v>0</v>
          </cell>
          <cell r="I152">
            <v>0</v>
          </cell>
          <cell r="J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D153">
            <v>0</v>
          </cell>
          <cell r="E153">
            <v>0</v>
          </cell>
          <cell r="G153">
            <v>80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D154">
            <v>0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D155">
            <v>0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D156">
            <v>0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D157">
            <v>0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D158">
            <v>0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D159">
            <v>0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D160">
            <v>0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D161">
            <v>0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D162">
            <v>0</v>
          </cell>
          <cell r="E162">
            <v>0</v>
          </cell>
        </row>
        <row r="163">
          <cell r="A163">
            <v>150</v>
          </cell>
          <cell r="B163" t="str">
            <v>Angulo 1x3/4" aluminio blanco</v>
          </cell>
          <cell r="C163" t="str">
            <v>ML</v>
          </cell>
          <cell r="D163">
            <v>3113.1</v>
          </cell>
          <cell r="E163">
            <v>186.786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D164">
            <v>0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D165">
            <v>0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D166">
            <v>0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D167">
            <v>0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D168">
            <v>0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D169">
            <v>0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D170">
            <v>0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D171">
            <v>0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D172">
            <v>0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D173">
            <v>0</v>
          </cell>
          <cell r="E173">
            <v>0</v>
          </cell>
        </row>
        <row r="174">
          <cell r="A174">
            <v>161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</row>
        <row r="177">
          <cell r="A177">
            <v>164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165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166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167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168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169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170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171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172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173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</row>
        <row r="187">
          <cell r="A187">
            <v>174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175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176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177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178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179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180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</row>
        <row r="194">
          <cell r="A194">
            <v>181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</row>
        <row r="195">
          <cell r="A195">
            <v>182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183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</row>
        <row r="197">
          <cell r="A197">
            <v>184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185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186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187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</row>
        <row r="201">
          <cell r="A201">
            <v>188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189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190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D213">
            <v>0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D218">
            <v>0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2950</v>
          </cell>
          <cell r="E223">
            <v>177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D227">
            <v>0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D229">
            <v>0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D230">
            <v>0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D231">
            <v>0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D232">
            <v>0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D233">
            <v>0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D234">
            <v>0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D235">
            <v>0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D239">
            <v>0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D240">
            <v>0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D241">
            <v>0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D242">
            <v>0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D243">
            <v>0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D244">
            <v>0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1,5*10 mts</v>
          </cell>
          <cell r="C247" t="str">
            <v>M2</v>
          </cell>
          <cell r="D247">
            <v>12790</v>
          </cell>
          <cell r="E247">
            <v>767.4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C249" t="str">
            <v>ML</v>
          </cell>
          <cell r="D249">
            <v>2988</v>
          </cell>
          <cell r="E249">
            <v>179.28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237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238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239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240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</row>
        <row r="257">
          <cell r="A257">
            <v>241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242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243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244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245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246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247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248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249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250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D271">
            <v>0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</row>
        <row r="278">
          <cell r="A278">
            <v>259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</row>
        <row r="279">
          <cell r="A279">
            <v>260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</row>
        <row r="280">
          <cell r="A280">
            <v>261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</row>
        <row r="281">
          <cell r="A281">
            <v>262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</row>
        <row r="282">
          <cell r="A282">
            <v>263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</row>
        <row r="283">
          <cell r="A283">
            <v>264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</row>
        <row r="284">
          <cell r="A284">
            <v>265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</row>
        <row r="285">
          <cell r="A285">
            <v>266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</row>
        <row r="286">
          <cell r="A286">
            <v>267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>
            <v>268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</row>
        <row r="288">
          <cell r="A288">
            <v>269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</row>
        <row r="289">
          <cell r="A289">
            <v>270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</row>
        <row r="290">
          <cell r="A290">
            <v>271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</row>
        <row r="291">
          <cell r="A291">
            <v>272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</row>
        <row r="292">
          <cell r="A292">
            <v>273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</row>
        <row r="293">
          <cell r="A293">
            <v>274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</row>
        <row r="294">
          <cell r="A294">
            <v>275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</row>
        <row r="295">
          <cell r="A295">
            <v>276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</row>
        <row r="296">
          <cell r="A296">
            <v>277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</row>
        <row r="297">
          <cell r="A297">
            <v>278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</row>
        <row r="298">
          <cell r="A298">
            <v>279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</row>
        <row r="299">
          <cell r="A299">
            <v>280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D315">
            <v>0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D316">
            <v>0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D317">
            <v>0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D318">
            <v>0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D319">
            <v>0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D320">
            <v>0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D321">
            <v>0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D322">
            <v>0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D323">
            <v>0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D324">
            <v>0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D327">
            <v>0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D328">
            <v>0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D329">
            <v>0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D330">
            <v>0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D331">
            <v>0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D332">
            <v>0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D333">
            <v>0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D334">
            <v>0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D335">
            <v>0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D336">
            <v>0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D337">
            <v>0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D338">
            <v>0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D339">
            <v>0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D340">
            <v>0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D341">
            <v>0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D342">
            <v>0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D343">
            <v>0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D344">
            <v>0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D345">
            <v>0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1260</v>
          </cell>
          <cell r="E347">
            <v>75.599999999999994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4483</v>
          </cell>
          <cell r="E353">
            <v>268.98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</row>
        <row r="372">
          <cell r="A372">
            <v>349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</row>
        <row r="373">
          <cell r="A373">
            <v>350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</row>
        <row r="374">
          <cell r="A374">
            <v>351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</row>
        <row r="375">
          <cell r="A375">
            <v>352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</row>
        <row r="376">
          <cell r="A376">
            <v>353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</row>
        <row r="377">
          <cell r="A377">
            <v>354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</row>
        <row r="378">
          <cell r="A378">
            <v>355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</row>
        <row r="379">
          <cell r="A379">
            <v>356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</row>
        <row r="380">
          <cell r="A380">
            <v>357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</row>
        <row r="381">
          <cell r="A381">
            <v>358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</row>
        <row r="382">
          <cell r="A382">
            <v>359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</row>
        <row r="383">
          <cell r="A383">
            <v>360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</row>
        <row r="394">
          <cell r="A394">
            <v>368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</row>
        <row r="395">
          <cell r="A395">
            <v>369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</row>
        <row r="396">
          <cell r="A396">
            <v>370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</row>
        <row r="397">
          <cell r="A397">
            <v>371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</row>
        <row r="398">
          <cell r="A398">
            <v>372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</row>
        <row r="399">
          <cell r="A399">
            <v>373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</row>
        <row r="400">
          <cell r="A400">
            <v>374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</row>
        <row r="401">
          <cell r="A401">
            <v>375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</row>
        <row r="402">
          <cell r="A402">
            <v>376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</row>
        <row r="403">
          <cell r="A403">
            <v>377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</row>
        <row r="404">
          <cell r="A404">
            <v>378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</row>
        <row r="405">
          <cell r="A405">
            <v>379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</row>
        <row r="406">
          <cell r="A406">
            <v>380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</row>
        <row r="407">
          <cell r="A407">
            <v>381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</row>
        <row r="408">
          <cell r="A408">
            <v>382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</row>
        <row r="409">
          <cell r="A409">
            <v>383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</row>
        <row r="410">
          <cell r="A410">
            <v>384</v>
          </cell>
          <cell r="B410">
            <v>0</v>
          </cell>
          <cell r="C410">
            <v>0</v>
          </cell>
          <cell r="D410">
            <v>0</v>
          </cell>
          <cell r="E410">
            <v>0</v>
          </cell>
        </row>
        <row r="411">
          <cell r="A411">
            <v>385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</row>
        <row r="412">
          <cell r="A412">
            <v>386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</row>
        <row r="413">
          <cell r="A413">
            <v>387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</row>
        <row r="414">
          <cell r="A414">
            <v>388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</row>
        <row r="415">
          <cell r="A415">
            <v>389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</row>
        <row r="416">
          <cell r="A416">
            <v>390</v>
          </cell>
          <cell r="B416">
            <v>0</v>
          </cell>
          <cell r="C416">
            <v>0</v>
          </cell>
          <cell r="D416">
            <v>0</v>
          </cell>
          <cell r="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12</v>
          </cell>
          <cell r="E420">
            <v>0.72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5162</v>
          </cell>
          <cell r="E432">
            <v>309.71999999999997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B438" t="str">
            <v>Tela asfaltica</v>
          </cell>
          <cell r="C438" t="str">
            <v>M2</v>
          </cell>
          <cell r="D438">
            <v>4000</v>
          </cell>
          <cell r="E438">
            <v>240</v>
          </cell>
        </row>
        <row r="439">
          <cell r="A439">
            <v>410</v>
          </cell>
          <cell r="B439" t="str">
            <v>Aluminio Bituminoso</v>
          </cell>
          <cell r="C439" t="str">
            <v>GL</v>
          </cell>
          <cell r="D439">
            <v>50000</v>
          </cell>
          <cell r="E439">
            <v>3000</v>
          </cell>
        </row>
        <row r="440">
          <cell r="A440">
            <v>411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</row>
        <row r="441">
          <cell r="A441">
            <v>412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</row>
        <row r="442">
          <cell r="A442">
            <v>413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</row>
        <row r="443">
          <cell r="A443">
            <v>414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</row>
        <row r="444">
          <cell r="A444">
            <v>415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</row>
        <row r="445">
          <cell r="A445">
            <v>416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</row>
        <row r="446">
          <cell r="A446">
            <v>417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</row>
        <row r="447">
          <cell r="A447">
            <v>418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</row>
        <row r="448">
          <cell r="A448">
            <v>419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</row>
        <row r="449">
          <cell r="A449">
            <v>420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</row>
        <row r="450">
          <cell r="A450">
            <v>421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</row>
        <row r="451">
          <cell r="A451">
            <v>422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</row>
        <row r="452">
          <cell r="A452">
            <v>423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</row>
        <row r="453">
          <cell r="A453">
            <v>424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</row>
        <row r="454">
          <cell r="A454">
            <v>425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</row>
        <row r="455">
          <cell r="A455">
            <v>426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</row>
        <row r="456">
          <cell r="A456">
            <v>427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</row>
        <row r="457">
          <cell r="A457">
            <v>428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</row>
        <row r="458">
          <cell r="A458">
            <v>429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</row>
        <row r="459">
          <cell r="A459">
            <v>430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</row>
        <row r="460">
          <cell r="A460">
            <v>431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</row>
        <row r="461">
          <cell r="A461">
            <v>432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</row>
        <row r="462">
          <cell r="A462">
            <v>433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</row>
        <row r="463">
          <cell r="A463">
            <v>434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</row>
        <row r="464">
          <cell r="A464">
            <v>435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</row>
        <row r="465">
          <cell r="A465">
            <v>436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</row>
        <row r="466">
          <cell r="A466">
            <v>437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</row>
        <row r="467">
          <cell r="A467">
            <v>438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</row>
        <row r="468">
          <cell r="A468">
            <v>439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</row>
        <row r="469">
          <cell r="A469">
            <v>440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</row>
        <row r="470">
          <cell r="A470">
            <v>441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</row>
        <row r="471">
          <cell r="A471">
            <v>442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</row>
        <row r="472">
          <cell r="A472">
            <v>443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</row>
        <row r="473">
          <cell r="A473">
            <v>444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</row>
        <row r="474">
          <cell r="A474">
            <v>445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</row>
        <row r="475">
          <cell r="A475">
            <v>446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</row>
        <row r="476">
          <cell r="A476">
            <v>447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</row>
        <row r="477">
          <cell r="A477">
            <v>448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</row>
        <row r="478">
          <cell r="A478">
            <v>449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</row>
        <row r="479">
          <cell r="A479">
            <v>450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1500</v>
          </cell>
          <cell r="E483">
            <v>90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31900</v>
          </cell>
          <cell r="E492">
            <v>1914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35000</v>
          </cell>
          <cell r="E493">
            <v>2100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12000</v>
          </cell>
          <cell r="E498">
            <v>720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40000</v>
          </cell>
          <cell r="E506">
            <v>2400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6013*1/8</v>
          </cell>
          <cell r="C519" t="str">
            <v>KG</v>
          </cell>
          <cell r="D519">
            <v>5900</v>
          </cell>
          <cell r="E519">
            <v>354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1900</v>
          </cell>
          <cell r="E534">
            <v>114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1900</v>
          </cell>
          <cell r="E535">
            <v>114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1900</v>
          </cell>
          <cell r="E536">
            <v>114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1000</v>
          </cell>
          <cell r="E537">
            <v>60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3300</v>
          </cell>
          <cell r="E538">
            <v>198</v>
          </cell>
        </row>
        <row r="539">
          <cell r="A539">
            <v>507</v>
          </cell>
          <cell r="B539" t="str">
            <v>Cordon superior de 2" x 2" e=0.154"</v>
          </cell>
          <cell r="C539" t="str">
            <v>ML</v>
          </cell>
          <cell r="D539">
            <v>11200</v>
          </cell>
          <cell r="E539">
            <v>672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10100</v>
          </cell>
          <cell r="E540">
            <v>606</v>
          </cell>
        </row>
        <row r="541">
          <cell r="A541">
            <v>509</v>
          </cell>
          <cell r="B541" t="str">
            <v>Cordon inferior de 1" x 1" e=0.095"</v>
          </cell>
          <cell r="C541" t="str">
            <v>ML</v>
          </cell>
          <cell r="D541">
            <v>8100</v>
          </cell>
          <cell r="E541">
            <v>486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 e =0.095"</v>
          </cell>
          <cell r="C543" t="str">
            <v>ML</v>
          </cell>
          <cell r="D543">
            <v>2000</v>
          </cell>
          <cell r="E543">
            <v>120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Perfil Doble C 0,10 x 0,04 mt cal. 20</v>
          </cell>
          <cell r="C545" t="str">
            <v>ML</v>
          </cell>
          <cell r="D545">
            <v>6585</v>
          </cell>
          <cell r="E545">
            <v>395.09999999999997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</row>
        <row r="549">
          <cell r="A549">
            <v>517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</row>
        <row r="550">
          <cell r="A550">
            <v>518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</row>
        <row r="551">
          <cell r="A551">
            <v>519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</row>
        <row r="552">
          <cell r="A552">
            <v>520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</row>
        <row r="553">
          <cell r="A553">
            <v>521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</row>
        <row r="554">
          <cell r="A554">
            <v>522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</row>
        <row r="555">
          <cell r="A555">
            <v>523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</row>
        <row r="556">
          <cell r="A556">
            <v>524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</row>
        <row r="557">
          <cell r="A557">
            <v>525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</row>
        <row r="558">
          <cell r="A558">
            <v>526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</row>
        <row r="559">
          <cell r="A559">
            <v>527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</row>
        <row r="560">
          <cell r="A560">
            <v>528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</row>
        <row r="561">
          <cell r="A561">
            <v>529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</row>
        <row r="562">
          <cell r="A562">
            <v>530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</row>
        <row r="563">
          <cell r="A563">
            <v>531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</row>
        <row r="564">
          <cell r="A564">
            <v>532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</row>
        <row r="565">
          <cell r="A565">
            <v>533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</row>
        <row r="566">
          <cell r="A566">
            <v>534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</row>
        <row r="567">
          <cell r="A567">
            <v>535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</row>
        <row r="568">
          <cell r="A568">
            <v>536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</row>
        <row r="569">
          <cell r="A569">
            <v>537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</row>
        <row r="570">
          <cell r="A570">
            <v>538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</row>
        <row r="571">
          <cell r="A571">
            <v>539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</row>
        <row r="572">
          <cell r="A572">
            <v>540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</row>
        <row r="573">
          <cell r="A573">
            <v>541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</row>
        <row r="574">
          <cell r="A574">
            <v>542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</row>
        <row r="575">
          <cell r="A575">
            <v>543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</row>
        <row r="576">
          <cell r="A576">
            <v>544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</row>
        <row r="577">
          <cell r="A577">
            <v>545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</row>
        <row r="578">
          <cell r="A578">
            <v>546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</row>
        <row r="579">
          <cell r="A579">
            <v>547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</row>
        <row r="580">
          <cell r="A580">
            <v>548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</row>
        <row r="581">
          <cell r="A581">
            <v>549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</row>
        <row r="582">
          <cell r="A582">
            <v>550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</row>
        <row r="586">
          <cell r="A586">
            <v>551</v>
          </cell>
          <cell r="B586" t="str">
            <v>Polin 5x5</v>
          </cell>
          <cell r="C586" t="str">
            <v>UND</v>
          </cell>
          <cell r="D586">
            <v>2500</v>
          </cell>
          <cell r="E586">
            <v>150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634</v>
          </cell>
          <cell r="E588">
            <v>38.04</v>
          </cell>
        </row>
        <row r="589">
          <cell r="A589">
            <v>554</v>
          </cell>
          <cell r="B589" t="str">
            <v>Guadua Sobrebasa</v>
          </cell>
          <cell r="C589" t="str">
            <v>UN</v>
          </cell>
          <cell r="D589">
            <v>5188.5</v>
          </cell>
          <cell r="E589">
            <v>311.31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650</v>
          </cell>
          <cell r="E590">
            <v>39</v>
          </cell>
        </row>
        <row r="591">
          <cell r="A591">
            <v>556</v>
          </cell>
          <cell r="B591" t="str">
            <v>Carton (sajo)</v>
          </cell>
          <cell r="C591" t="str">
            <v>ML</v>
          </cell>
          <cell r="D591">
            <v>2594.25</v>
          </cell>
          <cell r="E591">
            <v>155.655</v>
          </cell>
        </row>
        <row r="592">
          <cell r="A592">
            <v>557</v>
          </cell>
          <cell r="B592" t="str">
            <v>Varillon esqueleto 1" x 2"</v>
          </cell>
          <cell r="C592" t="str">
            <v>ML</v>
          </cell>
          <cell r="D592">
            <v>980.05</v>
          </cell>
          <cell r="E592">
            <v>58.802999999999997</v>
          </cell>
        </row>
        <row r="593">
          <cell r="A593">
            <v>558</v>
          </cell>
          <cell r="B593" t="str">
            <v>Fibra de Polipropileno (2MTS)</v>
          </cell>
          <cell r="C593" t="str">
            <v>ML</v>
          </cell>
          <cell r="D593">
            <v>3689.6</v>
          </cell>
          <cell r="E593">
            <v>221.37599999999998</v>
          </cell>
        </row>
        <row r="594">
          <cell r="A594">
            <v>559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</row>
        <row r="595">
          <cell r="A595">
            <v>560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</row>
        <row r="596">
          <cell r="A596">
            <v>561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</row>
        <row r="597">
          <cell r="A597">
            <v>562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</row>
        <row r="598">
          <cell r="A598">
            <v>563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</row>
        <row r="599">
          <cell r="A599">
            <v>564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</row>
        <row r="600">
          <cell r="A600">
            <v>565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</row>
        <row r="601">
          <cell r="A601">
            <v>566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</row>
        <row r="602">
          <cell r="A602">
            <v>567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</row>
        <row r="603">
          <cell r="A603">
            <v>568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</row>
        <row r="604">
          <cell r="A604">
            <v>569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</row>
        <row r="605">
          <cell r="A605">
            <v>570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</row>
        <row r="606">
          <cell r="A606">
            <v>571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</row>
        <row r="607">
          <cell r="A607">
            <v>572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</row>
        <row r="608">
          <cell r="A608">
            <v>573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</row>
        <row r="609">
          <cell r="A609">
            <v>574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</row>
        <row r="610">
          <cell r="A610">
            <v>575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</row>
        <row r="611">
          <cell r="A611">
            <v>576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</row>
        <row r="612">
          <cell r="A612">
            <v>577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</row>
        <row r="613">
          <cell r="A613">
            <v>578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</row>
        <row r="614">
          <cell r="A614">
            <v>579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</row>
        <row r="615">
          <cell r="A615">
            <v>580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</row>
        <row r="616">
          <cell r="A616">
            <v>581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</row>
        <row r="617">
          <cell r="A617">
            <v>582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</row>
        <row r="618">
          <cell r="A618">
            <v>583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</row>
        <row r="619">
          <cell r="A619">
            <v>584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</row>
        <row r="620">
          <cell r="A620">
            <v>585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</row>
        <row r="621">
          <cell r="A621">
            <v>586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</row>
        <row r="622">
          <cell r="A622">
            <v>587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</row>
        <row r="623">
          <cell r="A623">
            <v>588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</row>
        <row r="624">
          <cell r="A624">
            <v>589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</row>
        <row r="625">
          <cell r="A625">
            <v>590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</row>
        <row r="626">
          <cell r="A626">
            <v>591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</row>
        <row r="627">
          <cell r="A627">
            <v>592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</row>
        <row r="628">
          <cell r="A628">
            <v>593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</row>
        <row r="629">
          <cell r="A629">
            <v>594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</row>
        <row r="630">
          <cell r="A630">
            <v>595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</row>
        <row r="631">
          <cell r="A631">
            <v>596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</row>
        <row r="632">
          <cell r="A632">
            <v>597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</row>
        <row r="633">
          <cell r="A633">
            <v>598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</row>
        <row r="634">
          <cell r="A634">
            <v>599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</row>
        <row r="635">
          <cell r="A635">
            <v>600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</row>
        <row r="636">
          <cell r="A636">
            <v>601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</row>
        <row r="637">
          <cell r="A637">
            <v>602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</row>
        <row r="638">
          <cell r="A638">
            <v>603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</row>
        <row r="639">
          <cell r="A639">
            <v>604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</row>
        <row r="640">
          <cell r="A640">
            <v>605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</row>
        <row r="641">
          <cell r="A641">
            <v>606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</row>
        <row r="642">
          <cell r="A642">
            <v>607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</row>
        <row r="643">
          <cell r="A643">
            <v>608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</row>
        <row r="644">
          <cell r="A644">
            <v>609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</row>
        <row r="645">
          <cell r="A645">
            <v>610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</row>
        <row r="646">
          <cell r="A646">
            <v>611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</row>
        <row r="647">
          <cell r="A647">
            <v>612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</row>
        <row r="648">
          <cell r="A648">
            <v>613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</row>
        <row r="649">
          <cell r="A649">
            <v>614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</row>
        <row r="650">
          <cell r="A650">
            <v>615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</row>
        <row r="651">
          <cell r="A651">
            <v>616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</row>
        <row r="652">
          <cell r="A652">
            <v>617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</row>
        <row r="653">
          <cell r="A653">
            <v>618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</row>
        <row r="654">
          <cell r="A654">
            <v>619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</row>
        <row r="655">
          <cell r="A655">
            <v>620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</row>
        <row r="656">
          <cell r="A656">
            <v>621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</row>
        <row r="657">
          <cell r="A657">
            <v>622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</row>
        <row r="658">
          <cell r="A658">
            <v>623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</row>
        <row r="659">
          <cell r="A659">
            <v>624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</row>
        <row r="660">
          <cell r="A660">
            <v>625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</row>
        <row r="661">
          <cell r="A661">
            <v>626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</row>
        <row r="662">
          <cell r="A662">
            <v>627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</row>
        <row r="663">
          <cell r="A663">
            <v>628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</row>
        <row r="664">
          <cell r="A664">
            <v>629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</row>
        <row r="665">
          <cell r="A665">
            <v>630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</row>
        <row r="666">
          <cell r="A666">
            <v>631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</row>
        <row r="667">
          <cell r="A667">
            <v>632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</row>
        <row r="668">
          <cell r="A668">
            <v>633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</row>
        <row r="669">
          <cell r="A669">
            <v>634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</row>
        <row r="670">
          <cell r="A670">
            <v>635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</row>
        <row r="671">
          <cell r="A671">
            <v>636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</row>
        <row r="672">
          <cell r="A672">
            <v>637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</row>
        <row r="673">
          <cell r="A673">
            <v>638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</row>
        <row r="674">
          <cell r="A674">
            <v>639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</row>
        <row r="675">
          <cell r="A675">
            <v>640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</row>
        <row r="676">
          <cell r="A676">
            <v>641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</row>
        <row r="677">
          <cell r="A677">
            <v>642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</row>
        <row r="678">
          <cell r="A678">
            <v>643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</row>
        <row r="679">
          <cell r="A679">
            <v>644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</row>
        <row r="680">
          <cell r="A680">
            <v>645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</row>
        <row r="681">
          <cell r="A681">
            <v>646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</row>
        <row r="682">
          <cell r="A682">
            <v>647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</row>
        <row r="683">
          <cell r="A683">
            <v>648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</row>
        <row r="684">
          <cell r="A684">
            <v>649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</row>
        <row r="692">
          <cell r="A692">
            <v>0</v>
          </cell>
          <cell r="B692" t="str">
            <v>Puntilla 1  1/2" A 3"</v>
          </cell>
          <cell r="C692" t="str">
            <v>LB</v>
          </cell>
          <cell r="D692">
            <v>1729.5</v>
          </cell>
          <cell r="E692">
            <v>103.77</v>
          </cell>
        </row>
        <row r="693">
          <cell r="A693">
            <v>0</v>
          </cell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A694">
            <v>0</v>
          </cell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A695">
            <v>0</v>
          </cell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A696">
            <v>0</v>
          </cell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A697">
            <v>0</v>
          </cell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A698">
            <v>0</v>
          </cell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A699">
            <v>0</v>
          </cell>
          <cell r="B699" t="str">
            <v xml:space="preserve">RECEBO </v>
          </cell>
          <cell r="C699" t="str">
            <v>M3</v>
          </cell>
          <cell r="D699">
            <v>16000</v>
          </cell>
          <cell r="E699">
            <v>960</v>
          </cell>
        </row>
        <row r="700">
          <cell r="A700">
            <v>0</v>
          </cell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A701">
            <v>0</v>
          </cell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A702">
            <v>0</v>
          </cell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A703">
            <v>0</v>
          </cell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A704">
            <v>0</v>
          </cell>
          <cell r="B704" t="str">
            <v>BLOQUE No 5 HUECO 12X20X30</v>
          </cell>
          <cell r="C704" t="str">
            <v>Und</v>
          </cell>
          <cell r="D704">
            <v>670</v>
          </cell>
          <cell r="E704">
            <v>40.199999999999996</v>
          </cell>
        </row>
        <row r="705">
          <cell r="A705">
            <v>0</v>
          </cell>
          <cell r="B705" t="str">
            <v>ARENA FINA</v>
          </cell>
          <cell r="C705" t="str">
            <v>M3</v>
          </cell>
          <cell r="D705">
            <v>20000</v>
          </cell>
          <cell r="E705">
            <v>1200</v>
          </cell>
        </row>
        <row r="706">
          <cell r="A706">
            <v>0</v>
          </cell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A707">
            <v>0</v>
          </cell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A708">
            <v>0</v>
          </cell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A709">
            <v>0</v>
          </cell>
          <cell r="B709" t="str">
            <v>TEJA TERMOACUSTIC + CABELLETE</v>
          </cell>
          <cell r="C709" t="str">
            <v>Und</v>
          </cell>
          <cell r="D709">
            <v>125000</v>
          </cell>
          <cell r="E709">
            <v>7500</v>
          </cell>
        </row>
        <row r="710">
          <cell r="A710">
            <v>0</v>
          </cell>
          <cell r="B710" t="str">
            <v>TORNILLO FIJA ALA</v>
          </cell>
          <cell r="C710" t="str">
            <v>Und.</v>
          </cell>
          <cell r="D710">
            <v>2600</v>
          </cell>
          <cell r="E710">
            <v>156</v>
          </cell>
        </row>
        <row r="711">
          <cell r="A711">
            <v>0</v>
          </cell>
          <cell r="B711" t="str">
            <v>TORNILLO AUTOPERFORANTE</v>
          </cell>
          <cell r="C711" t="str">
            <v>Und.</v>
          </cell>
          <cell r="D711">
            <v>3600</v>
          </cell>
          <cell r="E711">
            <v>216</v>
          </cell>
        </row>
        <row r="712">
          <cell r="A712">
            <v>0</v>
          </cell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A713">
            <v>0</v>
          </cell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A714">
            <v>0</v>
          </cell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A715">
            <v>0</v>
          </cell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A716">
            <v>0</v>
          </cell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A717">
            <v>0</v>
          </cell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A718">
            <v>0</v>
          </cell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A719">
            <v>0</v>
          </cell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A720">
            <v>0</v>
          </cell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A721">
            <v>0</v>
          </cell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A722">
            <v>0</v>
          </cell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A723">
            <v>0</v>
          </cell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A724">
            <v>0</v>
          </cell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A725">
            <v>0</v>
          </cell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A726">
            <v>0</v>
          </cell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A727">
            <v>0</v>
          </cell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A728">
            <v>0</v>
          </cell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A729">
            <v>0</v>
          </cell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A730">
            <v>0</v>
          </cell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A731">
            <v>0</v>
          </cell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A732">
            <v>0</v>
          </cell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A733">
            <v>0</v>
          </cell>
          <cell r="B733" t="str">
            <v>MORTERO 1:4</v>
          </cell>
          <cell r="C733" t="str">
            <v>M³</v>
          </cell>
          <cell r="D733">
            <v>0</v>
          </cell>
          <cell r="E733">
            <v>0</v>
          </cell>
        </row>
        <row r="734">
          <cell r="A734">
            <v>0</v>
          </cell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A735">
            <v>0</v>
          </cell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A736">
            <v>0</v>
          </cell>
          <cell r="B736" t="str">
            <v>CONCRETO DE 3000 PSI</v>
          </cell>
          <cell r="C736" t="str">
            <v>M³</v>
          </cell>
          <cell r="D736">
            <v>0</v>
          </cell>
          <cell r="E736">
            <v>0</v>
          </cell>
        </row>
        <row r="737">
          <cell r="A737">
            <v>0</v>
          </cell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A738">
            <v>0</v>
          </cell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A739">
            <v>0</v>
          </cell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A740">
            <v>0</v>
          </cell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A741">
            <v>0</v>
          </cell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A742">
            <v>0</v>
          </cell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A743">
            <v>0</v>
          </cell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A744">
            <v>0</v>
          </cell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A745">
            <v>0</v>
          </cell>
          <cell r="B745" t="str">
            <v>CONCRETO DE 2500 PSI</v>
          </cell>
          <cell r="C745" t="str">
            <v>M³</v>
          </cell>
          <cell r="D745">
            <v>285301</v>
          </cell>
          <cell r="E745">
            <v>17118.059999999998</v>
          </cell>
        </row>
        <row r="746">
          <cell r="A746">
            <v>0</v>
          </cell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A747">
            <v>0</v>
          </cell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A748">
            <v>0</v>
          </cell>
          <cell r="B748" t="str">
            <v>CODO 3"X90 CXC SANITARIO</v>
          </cell>
          <cell r="C748" t="str">
            <v>Und</v>
          </cell>
          <cell r="D748">
            <v>2450</v>
          </cell>
          <cell r="E748">
            <v>147</v>
          </cell>
        </row>
        <row r="749">
          <cell r="A749">
            <v>0</v>
          </cell>
          <cell r="B749" t="str">
            <v>CODO 4"X90 CXC SANITARIO</v>
          </cell>
          <cell r="C749" t="str">
            <v>Und</v>
          </cell>
          <cell r="D749">
            <v>4200</v>
          </cell>
          <cell r="E749">
            <v>252</v>
          </cell>
        </row>
        <row r="750">
          <cell r="A750">
            <v>0</v>
          </cell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A751">
            <v>0</v>
          </cell>
          <cell r="B751" t="str">
            <v>SOLDADURA PVC (1/4 GALON)</v>
          </cell>
          <cell r="C751" t="str">
            <v>Und</v>
          </cell>
          <cell r="D751">
            <v>39900</v>
          </cell>
          <cell r="E751">
            <v>2394</v>
          </cell>
        </row>
        <row r="752">
          <cell r="A752">
            <v>0</v>
          </cell>
          <cell r="B752" t="str">
            <v>TUBERIA PVC 4" SANITARIA</v>
          </cell>
          <cell r="C752" t="str">
            <v>ML</v>
          </cell>
          <cell r="D752">
            <v>10300</v>
          </cell>
          <cell r="E752">
            <v>618</v>
          </cell>
        </row>
        <row r="753">
          <cell r="A753">
            <v>0</v>
          </cell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A754">
            <v>0</v>
          </cell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A755">
            <v>0</v>
          </cell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A756">
            <v>0</v>
          </cell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A757">
            <v>0</v>
          </cell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A758">
            <v>0</v>
          </cell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A759">
            <v>0</v>
          </cell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A760">
            <v>0</v>
          </cell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A761">
            <v>0</v>
          </cell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A762">
            <v>0</v>
          </cell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A763">
            <v>0</v>
          </cell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A764">
            <v>0</v>
          </cell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A765">
            <v>0</v>
          </cell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A766">
            <v>0</v>
          </cell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A767">
            <v>0</v>
          </cell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A768">
            <v>0</v>
          </cell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A769">
            <v>0</v>
          </cell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  <row r="770">
          <cell r="A770">
            <v>0</v>
          </cell>
          <cell r="B770" t="str">
            <v>Ducha sencilla</v>
          </cell>
          <cell r="C770" t="str">
            <v>UND</v>
          </cell>
          <cell r="D770">
            <v>30900</v>
          </cell>
          <cell r="E770">
            <v>1854</v>
          </cell>
        </row>
        <row r="771">
          <cell r="A771">
            <v>0</v>
          </cell>
          <cell r="B771" t="str">
            <v>Cinta teflon</v>
          </cell>
          <cell r="C771" t="str">
            <v>UND</v>
          </cell>
          <cell r="D771">
            <v>800</v>
          </cell>
          <cell r="E771">
            <v>48</v>
          </cell>
        </row>
        <row r="772">
          <cell r="A772">
            <v>0</v>
          </cell>
          <cell r="B772" t="str">
            <v>NIPLE 1/2" X 1/2" H.G.</v>
          </cell>
          <cell r="C772" t="str">
            <v>UND</v>
          </cell>
          <cell r="D772">
            <v>1190</v>
          </cell>
          <cell r="E772">
            <v>71.399999999999991</v>
          </cell>
        </row>
        <row r="773">
          <cell r="A773">
            <v>0</v>
          </cell>
          <cell r="D773">
            <v>0</v>
          </cell>
          <cell r="E773">
            <v>0</v>
          </cell>
        </row>
        <row r="774">
          <cell r="A774">
            <v>0</v>
          </cell>
          <cell r="D774">
            <v>0</v>
          </cell>
          <cell r="E774">
            <v>0</v>
          </cell>
        </row>
        <row r="775">
          <cell r="A775">
            <v>0</v>
          </cell>
          <cell r="B775" t="str">
            <v>Juego de incrustaciones en porcelana</v>
          </cell>
          <cell r="C775" t="str">
            <v>Gl</v>
          </cell>
          <cell r="D775">
            <v>59300</v>
          </cell>
          <cell r="E775">
            <v>0</v>
          </cell>
        </row>
        <row r="776">
          <cell r="A776">
            <v>0</v>
          </cell>
          <cell r="B776" t="str">
            <v>Lamina en dray-wall</v>
          </cell>
          <cell r="C776" t="str">
            <v>M2</v>
          </cell>
          <cell r="D776">
            <v>29401.59</v>
          </cell>
          <cell r="E776">
            <v>41162.225999999995</v>
          </cell>
        </row>
        <row r="777">
          <cell r="A777">
            <v>0</v>
          </cell>
          <cell r="D777">
            <v>0</v>
          </cell>
          <cell r="E777">
            <v>0</v>
          </cell>
        </row>
        <row r="778">
          <cell r="A778">
            <v>0</v>
          </cell>
          <cell r="D778">
            <v>0</v>
          </cell>
          <cell r="E778">
            <v>0</v>
          </cell>
        </row>
        <row r="779">
          <cell r="A779">
            <v>0</v>
          </cell>
          <cell r="D779">
            <v>0</v>
          </cell>
          <cell r="E779">
            <v>0</v>
          </cell>
        </row>
        <row r="780">
          <cell r="A780">
            <v>0</v>
          </cell>
          <cell r="D780">
            <v>0</v>
          </cell>
          <cell r="E780">
            <v>0</v>
          </cell>
        </row>
        <row r="781">
          <cell r="A781">
            <v>0</v>
          </cell>
          <cell r="D781">
            <v>0</v>
          </cell>
          <cell r="E781">
            <v>0</v>
          </cell>
        </row>
        <row r="782">
          <cell r="A782">
            <v>0</v>
          </cell>
          <cell r="D782">
            <v>0</v>
          </cell>
          <cell r="E782">
            <v>0</v>
          </cell>
        </row>
        <row r="783">
          <cell r="A783">
            <v>0</v>
          </cell>
          <cell r="D783">
            <v>0</v>
          </cell>
          <cell r="E783">
            <v>0</v>
          </cell>
        </row>
        <row r="784">
          <cell r="A784">
            <v>0</v>
          </cell>
          <cell r="D784">
            <v>0</v>
          </cell>
          <cell r="E784">
            <v>0</v>
          </cell>
        </row>
        <row r="785">
          <cell r="A785">
            <v>0</v>
          </cell>
          <cell r="D785">
            <v>0</v>
          </cell>
          <cell r="E785">
            <v>0</v>
          </cell>
        </row>
        <row r="786">
          <cell r="A786">
            <v>0</v>
          </cell>
          <cell r="D786">
            <v>0</v>
          </cell>
          <cell r="E786">
            <v>0</v>
          </cell>
        </row>
        <row r="787">
          <cell r="A787">
            <v>0</v>
          </cell>
          <cell r="D787">
            <v>0</v>
          </cell>
          <cell r="E787">
            <v>0</v>
          </cell>
        </row>
        <row r="788">
          <cell r="A788">
            <v>0</v>
          </cell>
          <cell r="D788">
            <v>0</v>
          </cell>
          <cell r="E788">
            <v>0</v>
          </cell>
        </row>
        <row r="789">
          <cell r="A789">
            <v>0</v>
          </cell>
          <cell r="D789">
            <v>0</v>
          </cell>
          <cell r="E789">
            <v>0</v>
          </cell>
        </row>
        <row r="790">
          <cell r="A790">
            <v>0</v>
          </cell>
          <cell r="D790">
            <v>0</v>
          </cell>
          <cell r="E790">
            <v>0</v>
          </cell>
        </row>
        <row r="791">
          <cell r="A791">
            <v>0</v>
          </cell>
          <cell r="D791">
            <v>0</v>
          </cell>
          <cell r="E791">
            <v>0</v>
          </cell>
        </row>
        <row r="792">
          <cell r="A792">
            <v>0</v>
          </cell>
          <cell r="D792">
            <v>0</v>
          </cell>
          <cell r="E792">
            <v>0</v>
          </cell>
        </row>
        <row r="793">
          <cell r="A793">
            <v>0</v>
          </cell>
          <cell r="D793">
            <v>0</v>
          </cell>
          <cell r="E793">
            <v>0</v>
          </cell>
        </row>
        <row r="794">
          <cell r="A794">
            <v>0</v>
          </cell>
          <cell r="D794">
            <v>0</v>
          </cell>
          <cell r="E794">
            <v>0</v>
          </cell>
        </row>
        <row r="795">
          <cell r="A795">
            <v>0</v>
          </cell>
          <cell r="D795">
            <v>0</v>
          </cell>
          <cell r="E795">
            <v>0</v>
          </cell>
        </row>
        <row r="796">
          <cell r="A796">
            <v>0</v>
          </cell>
          <cell r="D796">
            <v>0</v>
          </cell>
          <cell r="E796">
            <v>0</v>
          </cell>
        </row>
        <row r="797">
          <cell r="A797">
            <v>0</v>
          </cell>
          <cell r="D797">
            <v>0</v>
          </cell>
          <cell r="E797">
            <v>0</v>
          </cell>
        </row>
        <row r="798">
          <cell r="A798">
            <v>0</v>
          </cell>
          <cell r="D798">
            <v>0</v>
          </cell>
          <cell r="E798">
            <v>0</v>
          </cell>
        </row>
        <row r="799">
          <cell r="A799">
            <v>0</v>
          </cell>
          <cell r="D799">
            <v>0</v>
          </cell>
          <cell r="E799">
            <v>0</v>
          </cell>
        </row>
        <row r="800">
          <cell r="A800">
            <v>0</v>
          </cell>
          <cell r="D800">
            <v>0</v>
          </cell>
          <cell r="E800">
            <v>0</v>
          </cell>
        </row>
        <row r="801">
          <cell r="A801">
            <v>0</v>
          </cell>
          <cell r="D801">
            <v>0</v>
          </cell>
          <cell r="E801">
            <v>0</v>
          </cell>
        </row>
        <row r="802">
          <cell r="A802">
            <v>0</v>
          </cell>
          <cell r="D802">
            <v>0</v>
          </cell>
          <cell r="E802">
            <v>0</v>
          </cell>
        </row>
        <row r="803">
          <cell r="A803">
            <v>0</v>
          </cell>
          <cell r="D803">
            <v>0</v>
          </cell>
          <cell r="E803">
            <v>0</v>
          </cell>
        </row>
        <row r="804">
          <cell r="A804">
            <v>0</v>
          </cell>
          <cell r="D804">
            <v>0</v>
          </cell>
          <cell r="E804">
            <v>0</v>
          </cell>
        </row>
        <row r="805">
          <cell r="A805">
            <v>0</v>
          </cell>
          <cell r="D805">
            <v>0</v>
          </cell>
          <cell r="E805">
            <v>0</v>
          </cell>
        </row>
        <row r="806">
          <cell r="A806">
            <v>0</v>
          </cell>
          <cell r="D806">
            <v>0</v>
          </cell>
          <cell r="E806">
            <v>0</v>
          </cell>
        </row>
        <row r="807">
          <cell r="A807">
            <v>0</v>
          </cell>
          <cell r="D807">
            <v>0</v>
          </cell>
          <cell r="E807">
            <v>0</v>
          </cell>
        </row>
        <row r="808">
          <cell r="A808">
            <v>0</v>
          </cell>
          <cell r="D808">
            <v>0</v>
          </cell>
          <cell r="E808">
            <v>0</v>
          </cell>
        </row>
        <row r="809">
          <cell r="A809">
            <v>0</v>
          </cell>
          <cell r="D809">
            <v>0</v>
          </cell>
          <cell r="E809">
            <v>0</v>
          </cell>
        </row>
        <row r="810">
          <cell r="A810">
            <v>0</v>
          </cell>
          <cell r="D810">
            <v>0</v>
          </cell>
          <cell r="E810">
            <v>0</v>
          </cell>
        </row>
        <row r="811">
          <cell r="A811">
            <v>0</v>
          </cell>
          <cell r="D811">
            <v>0</v>
          </cell>
          <cell r="E81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005 (2)"/>
      <sheetName val="PRESUP "/>
      <sheetName val="MODELO APU"/>
      <sheetName val="PRECIOS"/>
      <sheetName val="PRESUPUESTO"/>
      <sheetName val="CANTIDADES"/>
      <sheetName val="APB6"/>
      <sheetName val="APB8"/>
      <sheetName val="3001"/>
      <sheetName val="3002"/>
      <sheetName val="3003"/>
      <sheetName val="3004"/>
      <sheetName val="3005"/>
      <sheetName val="APB7"/>
      <sheetName val="4001"/>
      <sheetName val="4002"/>
      <sheetName val="4003"/>
      <sheetName val="4004"/>
      <sheetName val="4005"/>
      <sheetName val="4006"/>
      <sheetName val="4007"/>
      <sheetName val="4008"/>
      <sheetName val="5001"/>
      <sheetName val="5002"/>
      <sheetName val="5003"/>
      <sheetName val="6001"/>
      <sheetName val="6002"/>
      <sheetName val="6003"/>
      <sheetName val="6004"/>
      <sheetName val="6005"/>
      <sheetName val="6006"/>
      <sheetName val="6007"/>
      <sheetName val="6008"/>
      <sheetName val="6009"/>
      <sheetName val="6010"/>
    </sheetNames>
    <sheetDataSet>
      <sheetData sheetId="0" refreshError="1"/>
      <sheetData sheetId="1"/>
      <sheetData sheetId="2" refreshError="1"/>
      <sheetData sheetId="3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 USCO V. 1"/>
      <sheetName val="PRES GRANJAS"/>
      <sheetName val="1"/>
      <sheetName val="1.1"/>
      <sheetName val="1.2"/>
      <sheetName val="1.3"/>
      <sheetName val="1.4"/>
      <sheetName val="1.5"/>
      <sheetName val="1.6"/>
      <sheetName val="1.7"/>
      <sheetName val="1.8"/>
      <sheetName val="2.1"/>
      <sheetName val="2.1.1"/>
      <sheetName val="2.1.2"/>
      <sheetName val="2.1.3"/>
      <sheetName val="2.1.4"/>
      <sheetName val="2.2"/>
      <sheetName val="2.2.1"/>
      <sheetName val="2.2.2"/>
      <sheetName val="2.2.3"/>
      <sheetName val="2.2.4"/>
      <sheetName val="2.2.5"/>
      <sheetName val="2.3"/>
      <sheetName val="2.3.1"/>
      <sheetName val="3."/>
      <sheetName val="3.1"/>
      <sheetName val=".4"/>
      <sheetName val="4.1 "/>
      <sheetName val="4.2"/>
      <sheetName val=".5"/>
      <sheetName val="5.1."/>
      <sheetName val="5.2.."/>
      <sheetName val="5.3."/>
      <sheetName val="5.4."/>
      <sheetName val="5.5"/>
      <sheetName val="5.6"/>
      <sheetName val="5.7"/>
      <sheetName val="5.8"/>
      <sheetName val="6."/>
      <sheetName val="6.1"/>
      <sheetName val="6.2."/>
      <sheetName val="6.3."/>
      <sheetName val="6.8."/>
      <sheetName val="6.4."/>
      <sheetName val="6.5."/>
      <sheetName val="6.6."/>
      <sheetName val="6.7."/>
      <sheetName val="6.8"/>
      <sheetName val="6.9"/>
      <sheetName val="6.10"/>
      <sheetName val="6.11"/>
      <sheetName val="6.12"/>
      <sheetName val="6.13"/>
      <sheetName val="6.14"/>
      <sheetName val="7."/>
      <sheetName val="7.1"/>
      <sheetName val="7.2"/>
      <sheetName val="7.3"/>
      <sheetName val="7.4"/>
      <sheetName val="7.5"/>
      <sheetName val="7.6"/>
      <sheetName val="7.7"/>
      <sheetName val="8.1"/>
      <sheetName val="8.1.1"/>
      <sheetName val="8.1.2"/>
      <sheetName val="8.1.3"/>
      <sheetName val="8.1.4."/>
      <sheetName val="8.1.5."/>
      <sheetName val="8.1.6."/>
      <sheetName val="8.1.7."/>
      <sheetName val="8.2.."/>
      <sheetName val="8.2.1"/>
      <sheetName val="9."/>
      <sheetName val="9.1."/>
      <sheetName val="9.2."/>
      <sheetName val="9.3."/>
      <sheetName val="10.1."/>
      <sheetName val="10.1.1"/>
      <sheetName val="10.2.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1."/>
      <sheetName val="11.1"/>
      <sheetName val="11.2"/>
      <sheetName val="11.3"/>
      <sheetName val="12."/>
      <sheetName val="12.1.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L. ROJO RAYAS"/>
      <sheetName val="CEBRA"/>
      <sheetName val="PUENTE MESETAS"/>
      <sheetName val="CERRAMIENTO "/>
      <sheetName val="CAMPAMENTO"/>
      <sheetName val="Hoja1"/>
      <sheetName val="CASA  S.MARTIN"/>
      <sheetName val="CANTIDADES"/>
      <sheetName val="Hoja2"/>
      <sheetName val="APB 1"/>
      <sheetName val="PRECIOS"/>
      <sheetName val="CANTIDADES "/>
      <sheetName val="APB 4"/>
      <sheetName val="APB 2"/>
      <sheetName val="APB 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bases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"/>
      <sheetName val="MODELO APU"/>
      <sheetName val="PRECIOS"/>
      <sheetName val="PRESUPUESTO"/>
      <sheetName val="CANTIDADES"/>
      <sheetName val="APB6"/>
      <sheetName val="APB8"/>
      <sheetName val="1.1"/>
      <sheetName val="1.2"/>
      <sheetName val="1.3"/>
      <sheetName val="1.4"/>
      <sheetName val="1.5"/>
      <sheetName val="APB7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</sheetNames>
    <sheetDataSet>
      <sheetData sheetId="0" refreshError="1"/>
      <sheetData sheetId="1" refreshError="1"/>
      <sheetData sheetId="2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600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30000</v>
          </cell>
          <cell r="E4">
            <v>600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580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2000</v>
          </cell>
          <cell r="E6">
            <v>40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7000</v>
          </cell>
          <cell r="E7">
            <v>140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55000</v>
          </cell>
          <cell r="E8">
            <v>1100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30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380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250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80000</v>
          </cell>
          <cell r="E12">
            <v>1600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50000</v>
          </cell>
          <cell r="E13">
            <v>1000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40000</v>
          </cell>
          <cell r="E14">
            <v>800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400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440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35000</v>
          </cell>
          <cell r="E25">
            <v>700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530</v>
          </cell>
        </row>
        <row r="27">
          <cell r="A27">
            <v>23</v>
          </cell>
          <cell r="B27" t="str">
            <v>Adoquin en concreto, tipo VEHICULAR ,  de 0,20 x 0,10 mts., e= 0,08 mts.,  COLOR NEGRO</v>
          </cell>
          <cell r="C27" t="str">
            <v>M2</v>
          </cell>
          <cell r="D27">
            <v>38000</v>
          </cell>
          <cell r="E27">
            <v>760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893.56000000000006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599.16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600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140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15.200000000000001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8.6</v>
          </cell>
        </row>
        <row r="35">
          <cell r="E35">
            <v>0</v>
          </cell>
        </row>
        <row r="36">
          <cell r="A36">
            <v>31</v>
          </cell>
          <cell r="B36" t="str">
            <v>Loseta prefabricada en concreto,  e = 0,06 mts de 0,40 x 0,40 mts. Color Gris a Rayas</v>
          </cell>
          <cell r="C36" t="str">
            <v>M2</v>
          </cell>
          <cell r="D36">
            <v>30000</v>
          </cell>
          <cell r="E36">
            <v>600</v>
          </cell>
        </row>
        <row r="37">
          <cell r="A37">
            <v>32</v>
          </cell>
          <cell r="B37" t="str">
            <v>Loseta prefabricada en concreto,  e = 0,06 mts de 0,40 x 0,40 mts. Color ROJO A RAYAS</v>
          </cell>
          <cell r="C37" t="str">
            <v>M2</v>
          </cell>
          <cell r="D37">
            <v>35000</v>
          </cell>
          <cell r="E37">
            <v>700</v>
          </cell>
        </row>
        <row r="38">
          <cell r="A38">
            <v>33</v>
          </cell>
          <cell r="B38" t="str">
            <v>Loseta prefabricada en concreto,  e = 0,06 mts de 0,40 x 0,40 mts.COLOR GRIS - TOPEROL</v>
          </cell>
          <cell r="C38" t="str">
            <v>M2</v>
          </cell>
          <cell r="D38">
            <v>30000</v>
          </cell>
          <cell r="E38">
            <v>600</v>
          </cell>
        </row>
        <row r="39">
          <cell r="A39">
            <v>34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30000</v>
          </cell>
          <cell r="E39">
            <v>600</v>
          </cell>
        </row>
        <row r="40">
          <cell r="A40">
            <v>35</v>
          </cell>
          <cell r="B40" t="str">
            <v>Loseta prefabricada en concreto,  e = 0,06 mts de 0,40 x 0,40 mts.COLOR NEGRO A RAYAS</v>
          </cell>
          <cell r="C40" t="str">
            <v>M2</v>
          </cell>
          <cell r="D40">
            <v>30000</v>
          </cell>
          <cell r="E40">
            <v>600</v>
          </cell>
        </row>
        <row r="41">
          <cell r="A41">
            <v>36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890</v>
          </cell>
        </row>
        <row r="42">
          <cell r="A42">
            <v>37</v>
          </cell>
          <cell r="B42" t="str">
            <v>Loseta prefabricada en concreto,  e = 0,06 mts de 0,40 x 0,40 mts.COLOR OCRE a Rayas.</v>
          </cell>
          <cell r="C42" t="str">
            <v>M2</v>
          </cell>
          <cell r="D42">
            <v>36500</v>
          </cell>
          <cell r="E42">
            <v>730</v>
          </cell>
        </row>
        <row r="43">
          <cell r="A43">
            <v>38</v>
          </cell>
          <cell r="B43" t="str">
            <v>Loseta prefabricada en concreto,  e = 0,06 mts de 0,40 x 0,40 mts.COLOR VERDE A RAYAS</v>
          </cell>
          <cell r="C43" t="str">
            <v>M2</v>
          </cell>
          <cell r="D43">
            <v>40000</v>
          </cell>
          <cell r="E43">
            <v>800</v>
          </cell>
        </row>
        <row r="44">
          <cell r="A44">
            <v>39</v>
          </cell>
          <cell r="B44" t="str">
            <v>Sardinel prefabricado en concreto de 1,00 x 0,17 x 0,45 mts. Redondo</v>
          </cell>
          <cell r="C44" t="str">
            <v>UN</v>
          </cell>
          <cell r="D44">
            <v>13000</v>
          </cell>
          <cell r="E44">
            <v>260</v>
          </cell>
        </row>
        <row r="45">
          <cell r="A45">
            <v>40</v>
          </cell>
          <cell r="B45" t="str">
            <v xml:space="preserve">Pegacol </v>
          </cell>
          <cell r="C45" t="str">
            <v>KG</v>
          </cell>
          <cell r="D45">
            <v>550</v>
          </cell>
          <cell r="E45">
            <v>11</v>
          </cell>
        </row>
        <row r="46">
          <cell r="A46">
            <v>41</v>
          </cell>
          <cell r="B46" t="str">
            <v>FLEXA NYCON</v>
          </cell>
          <cell r="C46" t="str">
            <v>BOL</v>
          </cell>
          <cell r="D46">
            <v>25000</v>
          </cell>
          <cell r="E46">
            <v>500</v>
          </cell>
        </row>
        <row r="47">
          <cell r="A47">
            <v>42</v>
          </cell>
          <cell r="B47" t="str">
            <v>Cañuelas prefabricadas</v>
          </cell>
          <cell r="C47" t="str">
            <v>UN</v>
          </cell>
          <cell r="D47">
            <v>15000</v>
          </cell>
          <cell r="E47">
            <v>300</v>
          </cell>
        </row>
        <row r="48">
          <cell r="A48">
            <v>43</v>
          </cell>
          <cell r="B48" t="str">
            <v>FLEXTHANE-200</v>
          </cell>
          <cell r="C48" t="str">
            <v>UN</v>
          </cell>
          <cell r="D48">
            <v>1000</v>
          </cell>
          <cell r="E48">
            <v>20</v>
          </cell>
        </row>
        <row r="49">
          <cell r="A49">
            <v>44</v>
          </cell>
          <cell r="B49" t="str">
            <v>FLEXABACKET ROOD 1/4"</v>
          </cell>
          <cell r="C49" t="str">
            <v>ML</v>
          </cell>
          <cell r="D49">
            <v>500</v>
          </cell>
          <cell r="E49">
            <v>10</v>
          </cell>
        </row>
        <row r="50">
          <cell r="A50">
            <v>45</v>
          </cell>
          <cell r="E50">
            <v>0</v>
          </cell>
        </row>
        <row r="51">
          <cell r="A51">
            <v>46</v>
          </cell>
          <cell r="E51">
            <v>0</v>
          </cell>
        </row>
        <row r="52">
          <cell r="A52">
            <v>47</v>
          </cell>
          <cell r="E52">
            <v>0</v>
          </cell>
        </row>
        <row r="53">
          <cell r="A53">
            <v>48</v>
          </cell>
          <cell r="E53">
            <v>0</v>
          </cell>
        </row>
        <row r="54">
          <cell r="A54">
            <v>49</v>
          </cell>
          <cell r="E54">
            <v>0</v>
          </cell>
        </row>
        <row r="55">
          <cell r="A55">
            <v>50</v>
          </cell>
          <cell r="E55">
            <v>0</v>
          </cell>
        </row>
        <row r="56">
          <cell r="A56">
            <v>51</v>
          </cell>
          <cell r="E56">
            <v>0</v>
          </cell>
        </row>
        <row r="57">
          <cell r="A57">
            <v>52</v>
          </cell>
          <cell r="E57">
            <v>0</v>
          </cell>
        </row>
        <row r="58">
          <cell r="A58">
            <v>53</v>
          </cell>
          <cell r="B58" t="str">
            <v>`</v>
          </cell>
          <cell r="E58">
            <v>0</v>
          </cell>
        </row>
        <row r="59">
          <cell r="A59">
            <v>54</v>
          </cell>
          <cell r="E59">
            <v>0</v>
          </cell>
        </row>
        <row r="60">
          <cell r="A60">
            <v>55</v>
          </cell>
          <cell r="E60">
            <v>0</v>
          </cell>
        </row>
        <row r="61">
          <cell r="A61">
            <v>56</v>
          </cell>
          <cell r="E61">
            <v>0</v>
          </cell>
          <cell r="J61">
            <v>30000</v>
          </cell>
        </row>
        <row r="62">
          <cell r="A62">
            <v>57</v>
          </cell>
          <cell r="E62">
            <v>0</v>
          </cell>
        </row>
        <row r="63">
          <cell r="A63">
            <v>58</v>
          </cell>
          <cell r="E63">
            <v>0</v>
          </cell>
        </row>
        <row r="64">
          <cell r="A64">
            <v>59</v>
          </cell>
          <cell r="E64">
            <v>0</v>
          </cell>
        </row>
        <row r="65">
          <cell r="A65">
            <v>60</v>
          </cell>
          <cell r="E65">
            <v>0</v>
          </cell>
        </row>
        <row r="66">
          <cell r="A66">
            <v>61</v>
          </cell>
          <cell r="E66">
            <v>0</v>
          </cell>
        </row>
        <row r="67">
          <cell r="A67">
            <v>62</v>
          </cell>
          <cell r="E67">
            <v>0</v>
          </cell>
        </row>
        <row r="68">
          <cell r="A68">
            <v>63</v>
          </cell>
          <cell r="E68">
            <v>0</v>
          </cell>
        </row>
        <row r="69">
          <cell r="A69">
            <v>64</v>
          </cell>
          <cell r="E69">
            <v>0</v>
          </cell>
        </row>
        <row r="70">
          <cell r="A70">
            <v>65</v>
          </cell>
          <cell r="E70">
            <v>0</v>
          </cell>
        </row>
        <row r="71">
          <cell r="A71">
            <v>66</v>
          </cell>
          <cell r="E71">
            <v>0</v>
          </cell>
        </row>
        <row r="72">
          <cell r="A72">
            <v>67</v>
          </cell>
          <cell r="E72">
            <v>0</v>
          </cell>
        </row>
        <row r="73">
          <cell r="A73">
            <v>68</v>
          </cell>
          <cell r="E73">
            <v>0</v>
          </cell>
        </row>
        <row r="74">
          <cell r="A74">
            <v>69</v>
          </cell>
          <cell r="E74">
            <v>0</v>
          </cell>
        </row>
        <row r="75">
          <cell r="A75">
            <v>70</v>
          </cell>
          <cell r="E75">
            <v>0</v>
          </cell>
        </row>
        <row r="77">
          <cell r="A77" t="str">
            <v>REF.</v>
          </cell>
          <cell r="B77" t="str">
            <v>MATERIAL GRESS</v>
          </cell>
          <cell r="C77" t="str">
            <v>UNIDAD</v>
          </cell>
          <cell r="D77" t="str">
            <v>PRECIO</v>
          </cell>
          <cell r="E77" t="str">
            <v>TRANSPORTE</v>
          </cell>
        </row>
        <row r="79">
          <cell r="A79">
            <v>71</v>
          </cell>
          <cell r="B79" t="str">
            <v>Baldosa Duropiso Mancesa  30X30</v>
          </cell>
          <cell r="C79" t="str">
            <v>M²</v>
          </cell>
          <cell r="D79">
            <v>20500</v>
          </cell>
          <cell r="E79">
            <v>1230</v>
          </cell>
        </row>
        <row r="80">
          <cell r="A80">
            <v>72</v>
          </cell>
          <cell r="B80" t="str">
            <v xml:space="preserve">Bloque No 4 Hueco </v>
          </cell>
          <cell r="C80" t="str">
            <v>Und</v>
          </cell>
          <cell r="D80">
            <v>480</v>
          </cell>
          <cell r="E80">
            <v>28.799999999999997</v>
          </cell>
        </row>
        <row r="81">
          <cell r="A81">
            <v>73</v>
          </cell>
          <cell r="B81" t="str">
            <v>Bloque No 5 Hueco 12X20X30</v>
          </cell>
          <cell r="C81" t="str">
            <v>Und</v>
          </cell>
          <cell r="D81">
            <v>600</v>
          </cell>
          <cell r="E81">
            <v>36</v>
          </cell>
        </row>
        <row r="82">
          <cell r="A82">
            <v>74</v>
          </cell>
          <cell r="B82" t="str">
            <v>Ladrillo Tolete</v>
          </cell>
          <cell r="C82" t="str">
            <v>Und</v>
          </cell>
          <cell r="D82">
            <v>240</v>
          </cell>
          <cell r="E82">
            <v>14.399999999999999</v>
          </cell>
        </row>
        <row r="83">
          <cell r="A83">
            <v>75</v>
          </cell>
          <cell r="B83" t="str">
            <v>Tuberia de gres, D= 6"</v>
          </cell>
          <cell r="C83" t="str">
            <v>ML</v>
          </cell>
          <cell r="E83">
            <v>0</v>
          </cell>
        </row>
        <row r="84">
          <cell r="A84">
            <v>76</v>
          </cell>
          <cell r="B84" t="str">
            <v>Adoquines de arcilla   para piso, e =.06 mt ,20 mt x,10 mt, deacuerdo a la NTC 2017.</v>
          </cell>
          <cell r="C84" t="str">
            <v>ML</v>
          </cell>
          <cell r="D84">
            <v>25000</v>
          </cell>
          <cell r="E84">
            <v>1500</v>
          </cell>
        </row>
        <row r="85">
          <cell r="A85">
            <v>77</v>
          </cell>
          <cell r="B85" t="str">
            <v>Tuberia de gres, D= 8"</v>
          </cell>
          <cell r="C85" t="str">
            <v>ML</v>
          </cell>
          <cell r="D85">
            <v>13100</v>
          </cell>
          <cell r="E85">
            <v>786</v>
          </cell>
        </row>
        <row r="86">
          <cell r="A86">
            <v>78</v>
          </cell>
          <cell r="B86" t="str">
            <v xml:space="preserve">Ladrillo a la vista semiprensado por una cara </v>
          </cell>
          <cell r="C86" t="str">
            <v>Und</v>
          </cell>
          <cell r="D86">
            <v>860</v>
          </cell>
          <cell r="E86">
            <v>51.6</v>
          </cell>
        </row>
        <row r="87">
          <cell r="A87">
            <v>79</v>
          </cell>
          <cell r="B87" t="str">
            <v>Piso en gres de 0.10 x 0.20</v>
          </cell>
          <cell r="C87" t="str">
            <v>M²</v>
          </cell>
          <cell r="D87">
            <v>12500</v>
          </cell>
          <cell r="E87">
            <v>750</v>
          </cell>
        </row>
        <row r="88">
          <cell r="A88">
            <v>80</v>
          </cell>
          <cell r="B88" t="str">
            <v>Ceramica Minimal Petroleo 45x45 Alfa</v>
          </cell>
          <cell r="C88" t="str">
            <v>M²</v>
          </cell>
          <cell r="D88">
            <v>28000</v>
          </cell>
          <cell r="E88">
            <v>1680</v>
          </cell>
        </row>
        <row r="89">
          <cell r="A89">
            <v>81</v>
          </cell>
          <cell r="B89" t="str">
            <v>Ceramica  AZUL 0.20 x 0.20</v>
          </cell>
          <cell r="C89" t="str">
            <v>M²</v>
          </cell>
          <cell r="D89">
            <v>25000</v>
          </cell>
          <cell r="E89">
            <v>1500</v>
          </cell>
        </row>
        <row r="90">
          <cell r="A90">
            <v>82</v>
          </cell>
          <cell r="B90" t="str">
            <v>Ceramica  BLANCO 0.20 x 0.20</v>
          </cell>
          <cell r="C90" t="str">
            <v>M²</v>
          </cell>
          <cell r="D90">
            <v>20000</v>
          </cell>
          <cell r="E90">
            <v>1200</v>
          </cell>
        </row>
        <row r="91">
          <cell r="A91">
            <v>83</v>
          </cell>
          <cell r="B91" t="str">
            <v>Ceramica  AMARILLO 0.20 x 0.20</v>
          </cell>
          <cell r="C91" t="str">
            <v>M²</v>
          </cell>
          <cell r="D91">
            <v>25000</v>
          </cell>
          <cell r="E91">
            <v>1500</v>
          </cell>
        </row>
        <row r="92">
          <cell r="A92">
            <v>84</v>
          </cell>
          <cell r="B92" t="str">
            <v xml:space="preserve">Ladrillo a la vista semiprensado por ambas caras </v>
          </cell>
          <cell r="C92" t="str">
            <v>Und</v>
          </cell>
          <cell r="D92">
            <v>1200</v>
          </cell>
          <cell r="E92">
            <v>72</v>
          </cell>
        </row>
        <row r="93">
          <cell r="A93">
            <v>85</v>
          </cell>
          <cell r="B93" t="str">
            <v>Marmolina</v>
          </cell>
          <cell r="C93" t="str">
            <v>KG</v>
          </cell>
          <cell r="D93">
            <v>200</v>
          </cell>
          <cell r="E93">
            <v>12</v>
          </cell>
        </row>
        <row r="94">
          <cell r="A94">
            <v>86</v>
          </cell>
          <cell r="B94" t="str">
            <v>Color Mineral</v>
          </cell>
          <cell r="C94" t="str">
            <v>KG</v>
          </cell>
          <cell r="D94">
            <v>7500</v>
          </cell>
          <cell r="E94">
            <v>450</v>
          </cell>
        </row>
        <row r="95">
          <cell r="A95">
            <v>87</v>
          </cell>
          <cell r="B95" t="str">
            <v>Tableta Egipcia de 10x10</v>
          </cell>
          <cell r="C95" t="str">
            <v>M2</v>
          </cell>
          <cell r="D95">
            <v>10000</v>
          </cell>
          <cell r="E95">
            <v>600</v>
          </cell>
        </row>
        <row r="96">
          <cell r="A96">
            <v>88</v>
          </cell>
          <cell r="B96" t="str">
            <v>TABLON ALFA DE 0,25*0,25MTR</v>
          </cell>
          <cell r="C96" t="str">
            <v>M2</v>
          </cell>
          <cell r="D96">
            <v>9200</v>
          </cell>
          <cell r="E96">
            <v>552</v>
          </cell>
        </row>
        <row r="97">
          <cell r="A97">
            <v>89</v>
          </cell>
          <cell r="E97">
            <v>0</v>
          </cell>
        </row>
        <row r="98">
          <cell r="A98">
            <v>90</v>
          </cell>
          <cell r="E98">
            <v>0</v>
          </cell>
        </row>
        <row r="99">
          <cell r="A99">
            <v>91</v>
          </cell>
          <cell r="E99">
            <v>0</v>
          </cell>
        </row>
        <row r="100">
          <cell r="A100">
            <v>92</v>
          </cell>
          <cell r="E100">
            <v>0</v>
          </cell>
        </row>
        <row r="101">
          <cell r="A101">
            <v>93</v>
          </cell>
          <cell r="E101">
            <v>0</v>
          </cell>
        </row>
        <row r="102">
          <cell r="A102">
            <v>94</v>
          </cell>
          <cell r="E102">
            <v>0</v>
          </cell>
        </row>
        <row r="103">
          <cell r="A103">
            <v>95</v>
          </cell>
          <cell r="E103">
            <v>0</v>
          </cell>
        </row>
        <row r="104">
          <cell r="A104">
            <v>96</v>
          </cell>
          <cell r="E104">
            <v>0</v>
          </cell>
        </row>
        <row r="105">
          <cell r="A105">
            <v>97</v>
          </cell>
          <cell r="E105">
            <v>0</v>
          </cell>
        </row>
        <row r="106">
          <cell r="A106">
            <v>98</v>
          </cell>
          <cell r="E106">
            <v>0</v>
          </cell>
        </row>
        <row r="107">
          <cell r="A107">
            <v>99</v>
          </cell>
          <cell r="E107">
            <v>0</v>
          </cell>
        </row>
        <row r="108">
          <cell r="A108">
            <v>100</v>
          </cell>
          <cell r="E108">
            <v>0</v>
          </cell>
        </row>
        <row r="109">
          <cell r="A109">
            <v>101</v>
          </cell>
          <cell r="E109">
            <v>0</v>
          </cell>
        </row>
        <row r="110">
          <cell r="A110">
            <v>102</v>
          </cell>
          <cell r="E110">
            <v>0</v>
          </cell>
        </row>
        <row r="111">
          <cell r="A111">
            <v>103</v>
          </cell>
          <cell r="E111">
            <v>0</v>
          </cell>
        </row>
        <row r="112">
          <cell r="A112">
            <v>104</v>
          </cell>
          <cell r="E112">
            <v>0</v>
          </cell>
        </row>
        <row r="113">
          <cell r="A113">
            <v>105</v>
          </cell>
          <cell r="E113">
            <v>0</v>
          </cell>
        </row>
        <row r="114">
          <cell r="A114">
            <v>106</v>
          </cell>
          <cell r="E114">
            <v>0</v>
          </cell>
        </row>
        <row r="115">
          <cell r="A115">
            <v>107</v>
          </cell>
          <cell r="E115">
            <v>0</v>
          </cell>
        </row>
        <row r="116">
          <cell r="A116">
            <v>108</v>
          </cell>
          <cell r="E116">
            <v>0</v>
          </cell>
        </row>
        <row r="117">
          <cell r="A117">
            <v>109</v>
          </cell>
          <cell r="E117">
            <v>0</v>
          </cell>
        </row>
        <row r="118">
          <cell r="A118">
            <v>110</v>
          </cell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2">
          <cell r="A122" t="str">
            <v>REF.</v>
          </cell>
          <cell r="B122" t="str">
            <v>MATERIAL ELECTRICO</v>
          </cell>
          <cell r="C122" t="str">
            <v>UNIDAD</v>
          </cell>
          <cell r="D122" t="str">
            <v>PRECIO</v>
          </cell>
          <cell r="E122" t="str">
            <v>TRANSPORTE</v>
          </cell>
        </row>
        <row r="124">
          <cell r="A124">
            <v>111</v>
          </cell>
          <cell r="B124" t="str">
            <v>Poste Cemento 750 Kg x 12mrs</v>
          </cell>
          <cell r="C124" t="str">
            <v>UN</v>
          </cell>
          <cell r="E124">
            <v>0</v>
          </cell>
        </row>
        <row r="125">
          <cell r="A125">
            <v>112</v>
          </cell>
          <cell r="B125" t="str">
            <v>Cable ACSR Nº 1/0</v>
          </cell>
          <cell r="C125" t="str">
            <v>ML</v>
          </cell>
          <cell r="E125">
            <v>0</v>
          </cell>
        </row>
        <row r="126">
          <cell r="A126">
            <v>113</v>
          </cell>
          <cell r="B126" t="str">
            <v>Conectores Linea Viva</v>
          </cell>
          <cell r="C126" t="str">
            <v>UN</v>
          </cell>
          <cell r="E126">
            <v>0</v>
          </cell>
        </row>
        <row r="127">
          <cell r="A127">
            <v>114</v>
          </cell>
          <cell r="B127" t="str">
            <v>Pernos de Maquina de 10"</v>
          </cell>
          <cell r="C127" t="str">
            <v>UN</v>
          </cell>
          <cell r="E127">
            <v>0</v>
          </cell>
        </row>
        <row r="128">
          <cell r="A128">
            <v>115</v>
          </cell>
          <cell r="B128" t="str">
            <v>Cruceta Metalica de 2 1/2 x 2 1/2 x 3/16 x 2 x 1</v>
          </cell>
          <cell r="C128" t="str">
            <v>UN</v>
          </cell>
          <cell r="E128">
            <v>0</v>
          </cell>
        </row>
        <row r="129">
          <cell r="A129">
            <v>116</v>
          </cell>
          <cell r="B129" t="str">
            <v>Diagonal de 0.6mts</v>
          </cell>
          <cell r="C129" t="str">
            <v>UN</v>
          </cell>
          <cell r="E129">
            <v>0</v>
          </cell>
        </row>
        <row r="130">
          <cell r="A130">
            <v>117</v>
          </cell>
          <cell r="B130" t="str">
            <v xml:space="preserve">Aislador tipo disco de 6" </v>
          </cell>
          <cell r="C130" t="str">
            <v>UN</v>
          </cell>
          <cell r="E130">
            <v>0</v>
          </cell>
        </row>
        <row r="131">
          <cell r="A131">
            <v>118</v>
          </cell>
          <cell r="B131" t="str">
            <v>Grapa de retención</v>
          </cell>
          <cell r="C131" t="str">
            <v>UN</v>
          </cell>
          <cell r="E131">
            <v>0</v>
          </cell>
        </row>
        <row r="132">
          <cell r="A132">
            <v>119</v>
          </cell>
          <cell r="B132" t="str">
            <v>Tuercas de ojo</v>
          </cell>
          <cell r="C132" t="str">
            <v>UN</v>
          </cell>
          <cell r="E132">
            <v>0</v>
          </cell>
        </row>
        <row r="133">
          <cell r="A133">
            <v>120</v>
          </cell>
          <cell r="B133" t="str">
            <v>Collarines de 5 a 6</v>
          </cell>
          <cell r="C133" t="str">
            <v>UN</v>
          </cell>
          <cell r="E133">
            <v>0</v>
          </cell>
        </row>
        <row r="134">
          <cell r="A134">
            <v>121</v>
          </cell>
          <cell r="B134" t="str">
            <v>Cruceta para Transformador</v>
          </cell>
          <cell r="C134" t="str">
            <v>UN</v>
          </cell>
          <cell r="E134">
            <v>0</v>
          </cell>
        </row>
        <row r="135">
          <cell r="A135">
            <v>122</v>
          </cell>
          <cell r="B135" t="str">
            <v>Corta Circuitos</v>
          </cell>
          <cell r="C135" t="str">
            <v>UN</v>
          </cell>
          <cell r="E135">
            <v>0</v>
          </cell>
        </row>
        <row r="136">
          <cell r="A136">
            <v>123</v>
          </cell>
          <cell r="B136" t="str">
            <v>Para Rayos</v>
          </cell>
          <cell r="C136" t="str">
            <v>UN</v>
          </cell>
          <cell r="E136">
            <v>0</v>
          </cell>
        </row>
        <row r="137">
          <cell r="A137">
            <v>124</v>
          </cell>
          <cell r="B137" t="str">
            <v>Polo a Tierra</v>
          </cell>
          <cell r="C137" t="str">
            <v>UN</v>
          </cell>
          <cell r="E137">
            <v>0</v>
          </cell>
        </row>
        <row r="138">
          <cell r="A138">
            <v>125</v>
          </cell>
          <cell r="B138" t="str">
            <v xml:space="preserve">Transformador  </v>
          </cell>
          <cell r="C138" t="str">
            <v>UN</v>
          </cell>
          <cell r="E138">
            <v>0</v>
          </cell>
        </row>
        <row r="139">
          <cell r="A139">
            <v>126</v>
          </cell>
          <cell r="B139" t="str">
            <v>Tubo de 2"</v>
          </cell>
          <cell r="C139" t="str">
            <v>ML</v>
          </cell>
          <cell r="E139">
            <v>0</v>
          </cell>
        </row>
        <row r="140">
          <cell r="A140">
            <v>127</v>
          </cell>
          <cell r="B140" t="str">
            <v>Cable Nº 6 THHN</v>
          </cell>
          <cell r="C140" t="str">
            <v>ML</v>
          </cell>
          <cell r="E140">
            <v>0</v>
          </cell>
        </row>
        <row r="141">
          <cell r="A141">
            <v>128</v>
          </cell>
          <cell r="B141" t="str">
            <v>Caja Contador</v>
          </cell>
          <cell r="C141" t="str">
            <v>UN</v>
          </cell>
          <cell r="E141">
            <v>0</v>
          </cell>
        </row>
        <row r="142">
          <cell r="A142">
            <v>129</v>
          </cell>
          <cell r="B142" t="str">
            <v>Contador</v>
          </cell>
          <cell r="C142" t="str">
            <v>UN</v>
          </cell>
          <cell r="E142">
            <v>0</v>
          </cell>
        </row>
        <row r="143">
          <cell r="A143">
            <v>130</v>
          </cell>
          <cell r="B143" t="str">
            <v>Automatico de protección</v>
          </cell>
          <cell r="C143" t="str">
            <v>UN</v>
          </cell>
          <cell r="E143">
            <v>0</v>
          </cell>
        </row>
        <row r="144">
          <cell r="A144">
            <v>131</v>
          </cell>
          <cell r="B144" t="str">
            <v>Caja Circuitos</v>
          </cell>
          <cell r="C144" t="str">
            <v>UN</v>
          </cell>
          <cell r="E144">
            <v>0</v>
          </cell>
        </row>
        <row r="145">
          <cell r="A145">
            <v>132</v>
          </cell>
          <cell r="B145" t="str">
            <v>Automaticos</v>
          </cell>
          <cell r="C145" t="str">
            <v>ML</v>
          </cell>
          <cell r="E145">
            <v>0</v>
          </cell>
        </row>
        <row r="146">
          <cell r="A146">
            <v>133</v>
          </cell>
          <cell r="B146" t="str">
            <v>Linea Tierra</v>
          </cell>
          <cell r="C146" t="str">
            <v>ML</v>
          </cell>
          <cell r="E146">
            <v>0</v>
          </cell>
        </row>
        <row r="147">
          <cell r="A147">
            <v>134</v>
          </cell>
          <cell r="B147" t="str">
            <v>Cinta Bandy de 3/4</v>
          </cell>
          <cell r="C147" t="str">
            <v>ML</v>
          </cell>
          <cell r="E147">
            <v>0</v>
          </cell>
        </row>
        <row r="148">
          <cell r="A148">
            <v>135</v>
          </cell>
          <cell r="B148" t="str">
            <v>Hebillas de 3/4</v>
          </cell>
          <cell r="C148" t="str">
            <v>UN</v>
          </cell>
          <cell r="E148">
            <v>0</v>
          </cell>
        </row>
        <row r="149">
          <cell r="A149">
            <v>136</v>
          </cell>
          <cell r="B149" t="str">
            <v>Vigetas</v>
          </cell>
          <cell r="C149" t="str">
            <v>UN</v>
          </cell>
          <cell r="E149">
            <v>0</v>
          </cell>
        </row>
        <row r="150">
          <cell r="A150">
            <v>137</v>
          </cell>
          <cell r="B150" t="str">
            <v>Varilla de 1.50mts anclaje</v>
          </cell>
          <cell r="C150" t="str">
            <v>UN</v>
          </cell>
          <cell r="E150">
            <v>0</v>
          </cell>
        </row>
        <row r="151">
          <cell r="A151">
            <v>138</v>
          </cell>
          <cell r="B151" t="str">
            <v>Arandela de 4 x 4</v>
          </cell>
          <cell r="C151" t="str">
            <v>UN</v>
          </cell>
          <cell r="E151">
            <v>0</v>
          </cell>
        </row>
        <row r="152">
          <cell r="A152">
            <v>139</v>
          </cell>
          <cell r="B152" t="str">
            <v>Arandela de 2 x 2</v>
          </cell>
          <cell r="C152" t="str">
            <v>CUARTO</v>
          </cell>
          <cell r="E152">
            <v>0</v>
          </cell>
        </row>
        <row r="153">
          <cell r="A153">
            <v>140</v>
          </cell>
          <cell r="B153" t="str">
            <v>Arandela de presion para 1 1/2</v>
          </cell>
          <cell r="C153" t="str">
            <v>UN</v>
          </cell>
          <cell r="E153">
            <v>0</v>
          </cell>
        </row>
        <row r="154">
          <cell r="A154">
            <v>141</v>
          </cell>
          <cell r="B154" t="str">
            <v>Pernos de Maquina de 2"  x 1 1/2</v>
          </cell>
          <cell r="C154" t="str">
            <v>UN</v>
          </cell>
          <cell r="E154">
            <v>0</v>
          </cell>
        </row>
        <row r="155">
          <cell r="A155">
            <v>142</v>
          </cell>
          <cell r="B155" t="str">
            <v>Cable Acero de 3/8</v>
          </cell>
          <cell r="C155" t="str">
            <v>UN</v>
          </cell>
          <cell r="E155">
            <v>0</v>
          </cell>
        </row>
        <row r="156">
          <cell r="A156">
            <v>143</v>
          </cell>
          <cell r="B156" t="str">
            <v>Aisladores Tipo Tensor</v>
          </cell>
          <cell r="C156" t="str">
            <v>UN</v>
          </cell>
          <cell r="E156">
            <v>0</v>
          </cell>
        </row>
        <row r="157">
          <cell r="A157">
            <v>144</v>
          </cell>
          <cell r="B157" t="str">
            <v>Guarda Cabos</v>
          </cell>
          <cell r="C157" t="str">
            <v>ML</v>
          </cell>
          <cell r="E157">
            <v>0</v>
          </cell>
        </row>
        <row r="158">
          <cell r="A158">
            <v>145</v>
          </cell>
          <cell r="B158" t="str">
            <v>Grapa 3 pernos</v>
          </cell>
          <cell r="C158" t="str">
            <v>ML</v>
          </cell>
          <cell r="E158">
            <v>0</v>
          </cell>
        </row>
        <row r="159">
          <cell r="A159">
            <v>146</v>
          </cell>
          <cell r="B159" t="str">
            <v>Ducto de 2"</v>
          </cell>
          <cell r="C159" t="str">
            <v>ML</v>
          </cell>
          <cell r="E159">
            <v>0</v>
          </cell>
        </row>
        <row r="160">
          <cell r="A160">
            <v>147</v>
          </cell>
          <cell r="B160" t="str">
            <v>Ducto de 1 1/2"</v>
          </cell>
          <cell r="C160" t="str">
            <v>UN</v>
          </cell>
          <cell r="E160">
            <v>0</v>
          </cell>
        </row>
        <row r="161">
          <cell r="A161">
            <v>148</v>
          </cell>
          <cell r="B161" t="str">
            <v>Curva de 1 1/2"</v>
          </cell>
          <cell r="C161" t="str">
            <v>UN</v>
          </cell>
          <cell r="E161">
            <v>0</v>
          </cell>
        </row>
        <row r="162">
          <cell r="A162">
            <v>149</v>
          </cell>
          <cell r="B162" t="str">
            <v>Tapa Col Roll 0.5 x 0.5mts</v>
          </cell>
          <cell r="C162" t="str">
            <v>UN</v>
          </cell>
          <cell r="E162">
            <v>0</v>
          </cell>
        </row>
        <row r="163">
          <cell r="A163">
            <v>150</v>
          </cell>
          <cell r="B163" t="str">
            <v>Angulo</v>
          </cell>
          <cell r="C163" t="str">
            <v>UN</v>
          </cell>
          <cell r="E163">
            <v>0</v>
          </cell>
        </row>
        <row r="164">
          <cell r="A164">
            <v>151</v>
          </cell>
          <cell r="B164" t="str">
            <v>Cable Nº 4 Alum. Encauchetado</v>
          </cell>
          <cell r="C164" t="str">
            <v>UN</v>
          </cell>
          <cell r="E164">
            <v>0</v>
          </cell>
        </row>
        <row r="165">
          <cell r="A165">
            <v>152</v>
          </cell>
          <cell r="B165" t="str">
            <v>Cable Nº 10 Cobre THHN</v>
          </cell>
          <cell r="C165" t="str">
            <v>UN</v>
          </cell>
          <cell r="E165">
            <v>0</v>
          </cell>
        </row>
        <row r="166">
          <cell r="A166">
            <v>153</v>
          </cell>
          <cell r="B166" t="str">
            <v>Conectores para Ponchar AP1</v>
          </cell>
          <cell r="C166" t="str">
            <v>CUARTO</v>
          </cell>
          <cell r="E166">
            <v>0</v>
          </cell>
        </row>
        <row r="167">
          <cell r="A167">
            <v>154</v>
          </cell>
          <cell r="B167" t="str">
            <v>Protecciones Sumergibles para empalme</v>
          </cell>
          <cell r="C167" t="str">
            <v>UN</v>
          </cell>
          <cell r="E167">
            <v>0</v>
          </cell>
        </row>
        <row r="168">
          <cell r="A168">
            <v>155</v>
          </cell>
          <cell r="B168" t="str">
            <v>Cinta Nº 33</v>
          </cell>
          <cell r="C168" t="str">
            <v>UN</v>
          </cell>
          <cell r="E168">
            <v>0</v>
          </cell>
        </row>
        <row r="169">
          <cell r="A169">
            <v>156</v>
          </cell>
          <cell r="B169" t="str">
            <v>Cinta Nº 23</v>
          </cell>
          <cell r="C169" t="str">
            <v>UN</v>
          </cell>
          <cell r="E169">
            <v>0</v>
          </cell>
        </row>
        <row r="170">
          <cell r="A170">
            <v>157</v>
          </cell>
          <cell r="B170" t="str">
            <v>Ducto de 3" corrugado 35 x 3T para cajilla</v>
          </cell>
          <cell r="C170" t="str">
            <v>UN</v>
          </cell>
          <cell r="E170">
            <v>0</v>
          </cell>
        </row>
        <row r="171">
          <cell r="A171">
            <v>158</v>
          </cell>
          <cell r="B171" t="str">
            <v>Tubo de desague A - LL</v>
          </cell>
          <cell r="C171" t="str">
            <v>ML</v>
          </cell>
          <cell r="E171">
            <v>0</v>
          </cell>
        </row>
        <row r="172">
          <cell r="A172">
            <v>159</v>
          </cell>
          <cell r="B172" t="str">
            <v>Poste metálico de 4" de diámetro, 3 mts  de altura, pintado con base metálica para instalación o anclaje en pedestal, para dos luminarias. (según diseño )</v>
          </cell>
          <cell r="C172" t="str">
            <v>UN</v>
          </cell>
          <cell r="E172">
            <v>0</v>
          </cell>
        </row>
        <row r="173">
          <cell r="A173">
            <v>160</v>
          </cell>
          <cell r="B173" t="str">
            <v>Poste metálico de 4" de diámetro, 4 mts  de altura, pintado con base metálica para instalación o anclaje en pedestal, para cuatro luminarias. (según diseño)</v>
          </cell>
          <cell r="C173" t="str">
            <v>UN</v>
          </cell>
          <cell r="E173">
            <v>0</v>
          </cell>
        </row>
        <row r="174">
          <cell r="A174">
            <v>161</v>
          </cell>
          <cell r="E174">
            <v>0</v>
          </cell>
        </row>
        <row r="175">
          <cell r="A175">
            <v>162</v>
          </cell>
          <cell r="B175" t="str">
            <v>Transformador trifásico de 15 KVA, 13200/220 voltios</v>
          </cell>
          <cell r="C175" t="str">
            <v>UN</v>
          </cell>
          <cell r="D175">
            <v>4657500</v>
          </cell>
          <cell r="E175">
            <v>279450</v>
          </cell>
        </row>
        <row r="176">
          <cell r="A176">
            <v>163</v>
          </cell>
          <cell r="E176">
            <v>0</v>
          </cell>
        </row>
        <row r="177">
          <cell r="A177">
            <v>164</v>
          </cell>
          <cell r="E177">
            <v>0</v>
          </cell>
        </row>
        <row r="178">
          <cell r="A178">
            <v>165</v>
          </cell>
          <cell r="E178">
            <v>0</v>
          </cell>
        </row>
        <row r="179">
          <cell r="A179">
            <v>166</v>
          </cell>
          <cell r="E179">
            <v>0</v>
          </cell>
        </row>
        <row r="180">
          <cell r="A180">
            <v>167</v>
          </cell>
          <cell r="E180">
            <v>0</v>
          </cell>
        </row>
        <row r="181">
          <cell r="A181">
            <v>168</v>
          </cell>
          <cell r="E181">
            <v>0</v>
          </cell>
        </row>
        <row r="182">
          <cell r="A182">
            <v>169</v>
          </cell>
          <cell r="E182">
            <v>0</v>
          </cell>
        </row>
        <row r="183">
          <cell r="A183">
            <v>170</v>
          </cell>
          <cell r="E183">
            <v>0</v>
          </cell>
        </row>
        <row r="184">
          <cell r="A184">
            <v>171</v>
          </cell>
          <cell r="E184">
            <v>0</v>
          </cell>
        </row>
        <row r="185">
          <cell r="A185">
            <v>172</v>
          </cell>
          <cell r="E185">
            <v>0</v>
          </cell>
        </row>
        <row r="186">
          <cell r="A186">
            <v>173</v>
          </cell>
          <cell r="E186">
            <v>0</v>
          </cell>
        </row>
        <row r="187">
          <cell r="A187">
            <v>174</v>
          </cell>
          <cell r="E187">
            <v>0</v>
          </cell>
        </row>
        <row r="188">
          <cell r="A188">
            <v>175</v>
          </cell>
          <cell r="E188">
            <v>0</v>
          </cell>
        </row>
        <row r="189">
          <cell r="A189">
            <v>176</v>
          </cell>
          <cell r="E189">
            <v>0</v>
          </cell>
        </row>
        <row r="190">
          <cell r="A190">
            <v>177</v>
          </cell>
          <cell r="E190">
            <v>0</v>
          </cell>
        </row>
        <row r="191">
          <cell r="A191">
            <v>178</v>
          </cell>
          <cell r="E191">
            <v>0</v>
          </cell>
        </row>
        <row r="192">
          <cell r="A192">
            <v>179</v>
          </cell>
          <cell r="E192">
            <v>0</v>
          </cell>
        </row>
        <row r="193">
          <cell r="A193">
            <v>180</v>
          </cell>
          <cell r="E193">
            <v>0</v>
          </cell>
        </row>
        <row r="194">
          <cell r="A194">
            <v>181</v>
          </cell>
          <cell r="E194">
            <v>0</v>
          </cell>
        </row>
        <row r="195">
          <cell r="A195">
            <v>182</v>
          </cell>
          <cell r="E195">
            <v>0</v>
          </cell>
        </row>
        <row r="196">
          <cell r="A196">
            <v>183</v>
          </cell>
          <cell r="E196">
            <v>0</v>
          </cell>
        </row>
        <row r="197">
          <cell r="A197">
            <v>184</v>
          </cell>
          <cell r="E197">
            <v>0</v>
          </cell>
        </row>
        <row r="198">
          <cell r="A198">
            <v>185</v>
          </cell>
          <cell r="E198">
            <v>0</v>
          </cell>
        </row>
        <row r="199">
          <cell r="A199">
            <v>186</v>
          </cell>
          <cell r="E199">
            <v>0</v>
          </cell>
        </row>
        <row r="200">
          <cell r="A200">
            <v>187</v>
          </cell>
          <cell r="E200">
            <v>0</v>
          </cell>
        </row>
        <row r="201">
          <cell r="A201">
            <v>188</v>
          </cell>
          <cell r="E201">
            <v>0</v>
          </cell>
        </row>
        <row r="202">
          <cell r="A202">
            <v>189</v>
          </cell>
          <cell r="E202">
            <v>0</v>
          </cell>
        </row>
        <row r="203">
          <cell r="A203">
            <v>190</v>
          </cell>
          <cell r="E203">
            <v>0</v>
          </cell>
        </row>
        <row r="205">
          <cell r="A205" t="str">
            <v>REF.</v>
          </cell>
          <cell r="B205" t="str">
            <v>MATERIAL ACEROS</v>
          </cell>
          <cell r="C205" t="str">
            <v>UNIDAD</v>
          </cell>
          <cell r="D205" t="str">
            <v>PRECIO</v>
          </cell>
          <cell r="E205" t="str">
            <v>TRANSPORTE</v>
          </cell>
        </row>
        <row r="207">
          <cell r="A207">
            <v>191</v>
          </cell>
          <cell r="B207" t="str">
            <v>Acero de refuerzo A-37  A-60</v>
          </cell>
          <cell r="C207" t="str">
            <v>KG</v>
          </cell>
          <cell r="D207">
            <v>2100</v>
          </cell>
          <cell r="E207">
            <v>126</v>
          </cell>
        </row>
        <row r="208">
          <cell r="A208">
            <v>192</v>
          </cell>
          <cell r="B208" t="str">
            <v>Acero Fy = 60.000 PSI</v>
          </cell>
          <cell r="C208" t="str">
            <v>KG</v>
          </cell>
          <cell r="D208">
            <v>2050</v>
          </cell>
          <cell r="E208">
            <v>123</v>
          </cell>
        </row>
        <row r="209">
          <cell r="A209">
            <v>193</v>
          </cell>
          <cell r="B209" t="str">
            <v>Alambre negro</v>
          </cell>
          <cell r="C209" t="str">
            <v>KG</v>
          </cell>
          <cell r="D209">
            <v>3800</v>
          </cell>
          <cell r="E209">
            <v>228</v>
          </cell>
        </row>
        <row r="210">
          <cell r="A210">
            <v>194</v>
          </cell>
          <cell r="B210" t="str">
            <v>Caneca metálica mediana, en malla tipo cafetera, pivotante, sobre paral tubular metálico, con logotipo de la Alcaldia, según diseño</v>
          </cell>
          <cell r="C210" t="str">
            <v>UN</v>
          </cell>
          <cell r="D210">
            <v>94334</v>
          </cell>
          <cell r="E210">
            <v>5660.04</v>
          </cell>
        </row>
        <row r="211">
          <cell r="A211">
            <v>195</v>
          </cell>
          <cell r="B211" t="str">
            <v>Caseta metálica para venta de dulcería  Según diseño y con logotipo de la Alcaldía.</v>
          </cell>
          <cell r="C211" t="str">
            <v>UN</v>
          </cell>
          <cell r="D211">
            <v>4485453</v>
          </cell>
          <cell r="E211">
            <v>269127.18</v>
          </cell>
        </row>
        <row r="212">
          <cell r="A212">
            <v>196</v>
          </cell>
          <cell r="B212" t="str">
            <v>Caseta metálica, para venta de revistas. Según diseño y con logotipo de la Alcaldía.</v>
          </cell>
          <cell r="C212" t="str">
            <v>UN</v>
          </cell>
          <cell r="D212">
            <v>5866830</v>
          </cell>
          <cell r="E212">
            <v>352009.8</v>
          </cell>
        </row>
        <row r="213">
          <cell r="A213">
            <v>197</v>
          </cell>
          <cell r="B213" t="str">
            <v xml:space="preserve">Estructura metalica para cabinas Telefonicas, según detalle </v>
          </cell>
          <cell r="C213" t="str">
            <v>UN</v>
          </cell>
          <cell r="E213">
            <v>0</v>
          </cell>
        </row>
        <row r="214">
          <cell r="A214">
            <v>198</v>
          </cell>
          <cell r="B214" t="str">
            <v>Estructura para aro base de pozo</v>
          </cell>
          <cell r="C214" t="str">
            <v>UN</v>
          </cell>
          <cell r="D214">
            <v>140000</v>
          </cell>
          <cell r="E214">
            <v>8400</v>
          </cell>
        </row>
        <row r="215">
          <cell r="A215">
            <v>199</v>
          </cell>
          <cell r="B215" t="str">
            <v>Estructura para tapa de pozo</v>
          </cell>
          <cell r="C215" t="str">
            <v>UN</v>
          </cell>
          <cell r="D215">
            <v>140000</v>
          </cell>
          <cell r="E215">
            <v>8400</v>
          </cell>
        </row>
        <row r="216">
          <cell r="A216">
            <v>200</v>
          </cell>
          <cell r="B216" t="str">
            <v>Hidrante tipo humedo de 3" norma AWWA-C503</v>
          </cell>
          <cell r="C216" t="str">
            <v>UN</v>
          </cell>
          <cell r="D216">
            <v>1210000</v>
          </cell>
          <cell r="E216">
            <v>72600</v>
          </cell>
        </row>
        <row r="217">
          <cell r="A217">
            <v>201</v>
          </cell>
          <cell r="B217" t="str">
            <v>Hidrante tipo humedo de 4" norma AWWA-C503</v>
          </cell>
          <cell r="C217" t="str">
            <v>UN</v>
          </cell>
          <cell r="D217">
            <v>1980000</v>
          </cell>
          <cell r="E217">
            <v>118800</v>
          </cell>
        </row>
        <row r="218">
          <cell r="A218">
            <v>202</v>
          </cell>
          <cell r="B218" t="str">
            <v xml:space="preserve">Llave de corte de 2" </v>
          </cell>
          <cell r="C218" t="str">
            <v>UN</v>
          </cell>
          <cell r="E218">
            <v>0</v>
          </cell>
        </row>
        <row r="219">
          <cell r="A219">
            <v>203</v>
          </cell>
          <cell r="B219" t="str">
            <v>Malla Electrosoldada</v>
          </cell>
          <cell r="C219" t="str">
            <v>M²</v>
          </cell>
          <cell r="D219">
            <v>16850</v>
          </cell>
          <cell r="E219">
            <v>1011</v>
          </cell>
        </row>
        <row r="220">
          <cell r="A220">
            <v>204</v>
          </cell>
          <cell r="B220" t="str">
            <v>Malla Gallinero</v>
          </cell>
          <cell r="C220" t="str">
            <v>M²</v>
          </cell>
          <cell r="D220">
            <v>1250</v>
          </cell>
          <cell r="E220">
            <v>75</v>
          </cell>
        </row>
        <row r="221">
          <cell r="A221">
            <v>205</v>
          </cell>
          <cell r="B221" t="str">
            <v>Niple Galvanizado 1/2"</v>
          </cell>
          <cell r="C221" t="str">
            <v>Und</v>
          </cell>
          <cell r="D221">
            <v>600</v>
          </cell>
          <cell r="E221">
            <v>36</v>
          </cell>
        </row>
        <row r="222">
          <cell r="A222">
            <v>206</v>
          </cell>
          <cell r="B222" t="str">
            <v>Platina de 3/16" x 1"</v>
          </cell>
          <cell r="C222" t="str">
            <v>ML</v>
          </cell>
          <cell r="D222">
            <v>3800</v>
          </cell>
          <cell r="E222">
            <v>228</v>
          </cell>
        </row>
        <row r="223">
          <cell r="A223">
            <v>207</v>
          </cell>
          <cell r="B223" t="str">
            <v>Puntillas</v>
          </cell>
          <cell r="C223" t="str">
            <v>LB</v>
          </cell>
          <cell r="D223">
            <v>1500</v>
          </cell>
          <cell r="E223">
            <v>90</v>
          </cell>
        </row>
        <row r="224">
          <cell r="A224">
            <v>208</v>
          </cell>
          <cell r="B224" t="str">
            <v>Registro de corte</v>
          </cell>
          <cell r="C224" t="str">
            <v>UN</v>
          </cell>
          <cell r="D224">
            <v>20000</v>
          </cell>
          <cell r="E224">
            <v>1200</v>
          </cell>
        </row>
        <row r="225">
          <cell r="A225">
            <v>209</v>
          </cell>
          <cell r="B225" t="str">
            <v>Registro de incorporación en bronce</v>
          </cell>
          <cell r="C225" t="str">
            <v>UN</v>
          </cell>
          <cell r="D225">
            <v>12000</v>
          </cell>
          <cell r="E225">
            <v>720</v>
          </cell>
        </row>
        <row r="226">
          <cell r="A226">
            <v>210</v>
          </cell>
          <cell r="B226" t="str">
            <v>Rejilla en angulo de 1½" x 1/4" para sumidero A. LL., según diseño EPN</v>
          </cell>
          <cell r="C226" t="str">
            <v>UN</v>
          </cell>
          <cell r="D226">
            <v>180000</v>
          </cell>
          <cell r="E226">
            <v>10800</v>
          </cell>
        </row>
        <row r="227">
          <cell r="A227">
            <v>211</v>
          </cell>
          <cell r="B227" t="str">
            <v>Rejilla en varilla de 5/8" cada 3 cm y marco en angulo de 1"x31/6", bisagrada según modelo de EPN</v>
          </cell>
          <cell r="C227" t="str">
            <v>ML</v>
          </cell>
          <cell r="E227">
            <v>0</v>
          </cell>
        </row>
        <row r="228">
          <cell r="A228">
            <v>212</v>
          </cell>
          <cell r="B228" t="str">
            <v>Tapa valvula tipo Chorote - Tráfico liviano</v>
          </cell>
          <cell r="C228" t="str">
            <v>UN</v>
          </cell>
          <cell r="D228">
            <v>85000</v>
          </cell>
          <cell r="E228">
            <v>5100</v>
          </cell>
        </row>
        <row r="229">
          <cell r="A229">
            <v>213</v>
          </cell>
          <cell r="B229" t="str">
            <v>Tee estándar de 12"x3"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214</v>
          </cell>
          <cell r="B230" t="str">
            <v>Tee estándar de 12"x4"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215</v>
          </cell>
          <cell r="B231" t="str">
            <v>Tee estándar de 16"x12"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216</v>
          </cell>
          <cell r="B232" t="str">
            <v>Tee estándar de 8"x12"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217</v>
          </cell>
          <cell r="B233" t="str">
            <v>Tee estándar de 8"x3"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218</v>
          </cell>
          <cell r="B234" t="str">
            <v>Tee estándar de 8"x4"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219</v>
          </cell>
          <cell r="B235" t="str">
            <v>Tee estándar de 8"x6"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220</v>
          </cell>
          <cell r="B236" t="str">
            <v>TEE GALVANIZADA DE 1/2"</v>
          </cell>
          <cell r="C236" t="str">
            <v>Und</v>
          </cell>
          <cell r="D236">
            <v>600</v>
          </cell>
          <cell r="E236">
            <v>36</v>
          </cell>
        </row>
        <row r="237">
          <cell r="A237">
            <v>221</v>
          </cell>
          <cell r="B237" t="str">
            <v>Tornillo Autoperforante</v>
          </cell>
          <cell r="C237" t="str">
            <v>Und.</v>
          </cell>
          <cell r="D237">
            <v>300</v>
          </cell>
          <cell r="E237">
            <v>18</v>
          </cell>
        </row>
        <row r="238">
          <cell r="A238">
            <v>222</v>
          </cell>
          <cell r="B238" t="str">
            <v>Tornillo Fija Ala</v>
          </cell>
          <cell r="C238" t="str">
            <v>Und.</v>
          </cell>
          <cell r="D238">
            <v>350</v>
          </cell>
          <cell r="E238">
            <v>21</v>
          </cell>
        </row>
        <row r="239">
          <cell r="A239">
            <v>223</v>
          </cell>
          <cell r="B239" t="str">
            <v>Valvula de compuerta elastica de 3" en Hierro Ductil (ASTM-A-536)</v>
          </cell>
          <cell r="C239" t="str">
            <v>UN</v>
          </cell>
          <cell r="E239">
            <v>0</v>
          </cell>
        </row>
        <row r="240">
          <cell r="A240">
            <v>224</v>
          </cell>
          <cell r="B240" t="str">
            <v>Valvula de compuerta elastica de 4" en Hierro Ductil (ASTM-A-536)</v>
          </cell>
          <cell r="C240" t="str">
            <v>UN</v>
          </cell>
          <cell r="E240">
            <v>0</v>
          </cell>
        </row>
        <row r="241">
          <cell r="A241">
            <v>225</v>
          </cell>
          <cell r="B241" t="str">
            <v>Valvula de compuerta elastica de 6" en Hierro Ductil (ASTM-A-536)</v>
          </cell>
          <cell r="C241" t="str">
            <v>UN</v>
          </cell>
          <cell r="E241">
            <v>0</v>
          </cell>
        </row>
        <row r="242">
          <cell r="A242">
            <v>226</v>
          </cell>
          <cell r="B242" t="str">
            <v>Valvula de compuerta elastica de 8" en Hierro Ductil (ASTM-A-536)</v>
          </cell>
          <cell r="C242" t="str">
            <v>UN</v>
          </cell>
          <cell r="E242">
            <v>0</v>
          </cell>
        </row>
        <row r="243">
          <cell r="A243">
            <v>227</v>
          </cell>
          <cell r="B243" t="str">
            <v>Valvula de mariposa de 16" en Hierro Ductil (ASTM-A-536) brida PN 10</v>
          </cell>
          <cell r="C243" t="str">
            <v>UN</v>
          </cell>
          <cell r="E243">
            <v>0</v>
          </cell>
        </row>
        <row r="244">
          <cell r="A244">
            <v>228</v>
          </cell>
          <cell r="B244" t="str">
            <v>Valvula de mariposa de 20" en Hierro Ductil (ASTM-A-536) brida PN 10</v>
          </cell>
          <cell r="C244" t="str">
            <v>UN</v>
          </cell>
          <cell r="E244">
            <v>0</v>
          </cell>
        </row>
        <row r="245">
          <cell r="A245">
            <v>229</v>
          </cell>
          <cell r="B245" t="str">
            <v>Hoja de Segueta</v>
          </cell>
          <cell r="C245" t="str">
            <v>UN</v>
          </cell>
          <cell r="D245">
            <v>2500</v>
          </cell>
          <cell r="E245">
            <v>150</v>
          </cell>
        </row>
        <row r="246">
          <cell r="A246">
            <v>230</v>
          </cell>
          <cell r="B246" t="str">
            <v xml:space="preserve">poste galvanizado de 2" </v>
          </cell>
          <cell r="C246" t="str">
            <v>UN</v>
          </cell>
          <cell r="D246">
            <v>78000</v>
          </cell>
          <cell r="E246">
            <v>4680</v>
          </cell>
        </row>
        <row r="247">
          <cell r="A247">
            <v>231</v>
          </cell>
          <cell r="B247" t="str">
            <v>Malla eslabonada de 2x2 cal. 10</v>
          </cell>
          <cell r="C247" t="str">
            <v>M²</v>
          </cell>
          <cell r="D247">
            <v>14500</v>
          </cell>
          <cell r="E247">
            <v>870</v>
          </cell>
        </row>
        <row r="248">
          <cell r="A248">
            <v>232</v>
          </cell>
          <cell r="B248" t="str">
            <v>Platina de 3/16" x 1"</v>
          </cell>
          <cell r="C248" t="str">
            <v>ML</v>
          </cell>
          <cell r="D248">
            <v>3800</v>
          </cell>
          <cell r="E248">
            <v>228</v>
          </cell>
        </row>
        <row r="249">
          <cell r="A249">
            <v>233</v>
          </cell>
          <cell r="B249" t="str">
            <v xml:space="preserve">angulo de 1"x1/8" </v>
          </cell>
          <cell r="E249">
            <v>0</v>
          </cell>
        </row>
        <row r="250">
          <cell r="A250">
            <v>234</v>
          </cell>
          <cell r="B250" t="str">
            <v>Hierros Ø1/2"</v>
          </cell>
          <cell r="C250" t="str">
            <v>KG</v>
          </cell>
          <cell r="D250">
            <v>2200</v>
          </cell>
          <cell r="E250">
            <v>132</v>
          </cell>
        </row>
        <row r="251">
          <cell r="A251">
            <v>235</v>
          </cell>
          <cell r="B251" t="str">
            <v>Hierros Ø3/8"</v>
          </cell>
          <cell r="C251" t="str">
            <v>KG</v>
          </cell>
          <cell r="D251">
            <v>2100</v>
          </cell>
          <cell r="E251">
            <v>126</v>
          </cell>
        </row>
        <row r="252">
          <cell r="A252">
            <v>236</v>
          </cell>
          <cell r="E252">
            <v>0</v>
          </cell>
        </row>
        <row r="253">
          <cell r="A253">
            <v>237</v>
          </cell>
          <cell r="E253">
            <v>0</v>
          </cell>
        </row>
        <row r="254">
          <cell r="A254">
            <v>238</v>
          </cell>
          <cell r="E254">
            <v>0</v>
          </cell>
        </row>
        <row r="255">
          <cell r="A255">
            <v>239</v>
          </cell>
          <cell r="E255">
            <v>0</v>
          </cell>
        </row>
        <row r="256">
          <cell r="A256">
            <v>240</v>
          </cell>
          <cell r="E256">
            <v>0</v>
          </cell>
        </row>
        <row r="257">
          <cell r="A257">
            <v>241</v>
          </cell>
          <cell r="E257">
            <v>0</v>
          </cell>
        </row>
        <row r="258">
          <cell r="A258">
            <v>242</v>
          </cell>
          <cell r="E258">
            <v>0</v>
          </cell>
        </row>
        <row r="259">
          <cell r="A259">
            <v>243</v>
          </cell>
          <cell r="E259">
            <v>0</v>
          </cell>
        </row>
        <row r="260">
          <cell r="A260">
            <v>244</v>
          </cell>
          <cell r="E260">
            <v>0</v>
          </cell>
        </row>
        <row r="261">
          <cell r="A261">
            <v>245</v>
          </cell>
          <cell r="E261">
            <v>0</v>
          </cell>
        </row>
        <row r="262">
          <cell r="A262">
            <v>246</v>
          </cell>
          <cell r="E262">
            <v>0</v>
          </cell>
        </row>
        <row r="263">
          <cell r="A263">
            <v>247</v>
          </cell>
          <cell r="E263">
            <v>0</v>
          </cell>
        </row>
        <row r="264">
          <cell r="A264">
            <v>248</v>
          </cell>
          <cell r="E264">
            <v>0</v>
          </cell>
        </row>
        <row r="265">
          <cell r="A265">
            <v>249</v>
          </cell>
          <cell r="E265">
            <v>0</v>
          </cell>
        </row>
        <row r="266">
          <cell r="A266">
            <v>250</v>
          </cell>
          <cell r="E266">
            <v>0</v>
          </cell>
        </row>
        <row r="268">
          <cell r="A268" t="str">
            <v>REF.</v>
          </cell>
          <cell r="B268" t="str">
            <v>MATERIAL DE CUBIERTA</v>
          </cell>
          <cell r="C268" t="str">
            <v>UNIDAD</v>
          </cell>
          <cell r="D268" t="str">
            <v>PRECIO</v>
          </cell>
          <cell r="E268" t="str">
            <v>TRANSPORTE</v>
          </cell>
        </row>
        <row r="270">
          <cell r="A270">
            <v>251</v>
          </cell>
          <cell r="B270" t="str">
            <v xml:space="preserve">Amarres </v>
          </cell>
          <cell r="C270" t="str">
            <v>UN</v>
          </cell>
          <cell r="D270">
            <v>50</v>
          </cell>
          <cell r="E270">
            <v>3</v>
          </cell>
        </row>
        <row r="271">
          <cell r="A271">
            <v>252</v>
          </cell>
          <cell r="B271" t="str">
            <v>Caballete</v>
          </cell>
          <cell r="C271" t="str">
            <v>ML</v>
          </cell>
          <cell r="E271">
            <v>0</v>
          </cell>
        </row>
        <row r="272">
          <cell r="A272">
            <v>253</v>
          </cell>
          <cell r="B272" t="str">
            <v>Correas en perfil cerrado de 4x10 cal 18 de 6.00mts</v>
          </cell>
          <cell r="C272" t="str">
            <v>UN</v>
          </cell>
          <cell r="D272">
            <v>42500</v>
          </cell>
          <cell r="E272">
            <v>2550</v>
          </cell>
        </row>
        <row r="273">
          <cell r="A273">
            <v>254</v>
          </cell>
          <cell r="B273" t="str">
            <v>Ganchos</v>
          </cell>
          <cell r="C273" t="str">
            <v>UN</v>
          </cell>
          <cell r="D273">
            <v>780</v>
          </cell>
          <cell r="E273">
            <v>46.8</v>
          </cell>
        </row>
        <row r="274">
          <cell r="A274">
            <v>255</v>
          </cell>
          <cell r="B274" t="str">
            <v>Teja Termoacustic + Caballete</v>
          </cell>
          <cell r="C274" t="str">
            <v>M2</v>
          </cell>
          <cell r="D274">
            <v>24000</v>
          </cell>
          <cell r="E274">
            <v>1440</v>
          </cell>
        </row>
        <row r="275">
          <cell r="A275">
            <v>256</v>
          </cell>
          <cell r="B275" t="str">
            <v xml:space="preserve">Teja Termoacustic Ondulada - color Azul </v>
          </cell>
          <cell r="C275" t="str">
            <v>M2</v>
          </cell>
          <cell r="D275">
            <v>38500</v>
          </cell>
          <cell r="E275">
            <v>2310</v>
          </cell>
        </row>
        <row r="276">
          <cell r="A276">
            <v>257</v>
          </cell>
          <cell r="B276" t="str">
            <v>Teja Termoacustic Ondulada - color Terracota</v>
          </cell>
          <cell r="C276" t="str">
            <v>M2</v>
          </cell>
          <cell r="D276">
            <v>31000</v>
          </cell>
          <cell r="E276">
            <v>1860</v>
          </cell>
        </row>
        <row r="277">
          <cell r="A277">
            <v>258</v>
          </cell>
          <cell r="E277">
            <v>0</v>
          </cell>
        </row>
        <row r="278">
          <cell r="A278">
            <v>259</v>
          </cell>
          <cell r="E278">
            <v>0</v>
          </cell>
        </row>
        <row r="279">
          <cell r="A279">
            <v>260</v>
          </cell>
          <cell r="E279">
            <v>0</v>
          </cell>
        </row>
        <row r="280">
          <cell r="A280">
            <v>261</v>
          </cell>
          <cell r="E280">
            <v>0</v>
          </cell>
        </row>
        <row r="281">
          <cell r="A281">
            <v>262</v>
          </cell>
          <cell r="E281">
            <v>0</v>
          </cell>
        </row>
        <row r="282">
          <cell r="A282">
            <v>263</v>
          </cell>
          <cell r="E282">
            <v>0</v>
          </cell>
        </row>
        <row r="283">
          <cell r="A283">
            <v>264</v>
          </cell>
          <cell r="E283">
            <v>0</v>
          </cell>
        </row>
        <row r="284">
          <cell r="A284">
            <v>265</v>
          </cell>
          <cell r="E284">
            <v>0</v>
          </cell>
        </row>
        <row r="285">
          <cell r="A285">
            <v>266</v>
          </cell>
          <cell r="E285">
            <v>0</v>
          </cell>
        </row>
        <row r="286">
          <cell r="A286">
            <v>267</v>
          </cell>
          <cell r="E286">
            <v>0</v>
          </cell>
        </row>
        <row r="287">
          <cell r="A287">
            <v>268</v>
          </cell>
          <cell r="E287">
            <v>0</v>
          </cell>
        </row>
        <row r="288">
          <cell r="A288">
            <v>269</v>
          </cell>
          <cell r="E288">
            <v>0</v>
          </cell>
        </row>
        <row r="289">
          <cell r="A289">
            <v>270</v>
          </cell>
          <cell r="E289">
            <v>0</v>
          </cell>
        </row>
        <row r="290">
          <cell r="A290">
            <v>271</v>
          </cell>
          <cell r="E290">
            <v>0</v>
          </cell>
        </row>
        <row r="291">
          <cell r="A291">
            <v>272</v>
          </cell>
          <cell r="E291">
            <v>0</v>
          </cell>
        </row>
        <row r="292">
          <cell r="A292">
            <v>273</v>
          </cell>
          <cell r="E292">
            <v>0</v>
          </cell>
        </row>
        <row r="293">
          <cell r="A293">
            <v>274</v>
          </cell>
          <cell r="E293">
            <v>0</v>
          </cell>
        </row>
        <row r="294">
          <cell r="A294">
            <v>275</v>
          </cell>
          <cell r="E294">
            <v>0</v>
          </cell>
        </row>
        <row r="295">
          <cell r="A295">
            <v>276</v>
          </cell>
          <cell r="E295">
            <v>0</v>
          </cell>
        </row>
        <row r="296">
          <cell r="A296">
            <v>277</v>
          </cell>
          <cell r="E296">
            <v>0</v>
          </cell>
        </row>
        <row r="297">
          <cell r="A297">
            <v>278</v>
          </cell>
          <cell r="E297">
            <v>0</v>
          </cell>
        </row>
        <row r="298">
          <cell r="A298">
            <v>279</v>
          </cell>
          <cell r="E298">
            <v>0</v>
          </cell>
        </row>
        <row r="299">
          <cell r="A299">
            <v>280</v>
          </cell>
          <cell r="E299">
            <v>0</v>
          </cell>
        </row>
        <row r="301">
          <cell r="A301" t="str">
            <v>REF.</v>
          </cell>
          <cell r="B301" t="str">
            <v>MATERIAL DE PVC</v>
          </cell>
          <cell r="C301" t="str">
            <v>UNIDAD</v>
          </cell>
          <cell r="D301" t="str">
            <v>PRECIO</v>
          </cell>
          <cell r="E301" t="str">
            <v>TRANSPORTE</v>
          </cell>
        </row>
        <row r="303">
          <cell r="A303">
            <v>281</v>
          </cell>
          <cell r="B303" t="str">
            <v>Adaptador macho PF + UAD</v>
          </cell>
          <cell r="C303" t="str">
            <v>UN</v>
          </cell>
          <cell r="D303">
            <v>1166</v>
          </cell>
          <cell r="E303">
            <v>69.959999999999994</v>
          </cell>
        </row>
        <row r="304">
          <cell r="A304">
            <v>282</v>
          </cell>
          <cell r="B304" t="str">
            <v>Adaptador Novafor 6"</v>
          </cell>
          <cell r="C304" t="str">
            <v>UN</v>
          </cell>
          <cell r="D304">
            <v>17663</v>
          </cell>
          <cell r="E304">
            <v>1059.78</v>
          </cell>
        </row>
        <row r="305">
          <cell r="A305">
            <v>283</v>
          </cell>
          <cell r="B305" t="str">
            <v>Adaptador PVC-AC de 12" union Z</v>
          </cell>
          <cell r="C305" t="str">
            <v>UN</v>
          </cell>
          <cell r="D305">
            <v>268652</v>
          </cell>
          <cell r="E305">
            <v>16119.119999999999</v>
          </cell>
        </row>
        <row r="306">
          <cell r="A306">
            <v>284</v>
          </cell>
          <cell r="B306" t="str">
            <v>Adaptador PVC-AC de 3"</v>
          </cell>
          <cell r="C306" t="str">
            <v>UN</v>
          </cell>
          <cell r="D306">
            <v>16600</v>
          </cell>
          <cell r="E306">
            <v>996</v>
          </cell>
        </row>
        <row r="307">
          <cell r="A307">
            <v>285</v>
          </cell>
          <cell r="B307" t="str">
            <v>Adaptador PVC-AC de 4"</v>
          </cell>
          <cell r="C307" t="str">
            <v>UN</v>
          </cell>
          <cell r="D307">
            <v>18490</v>
          </cell>
          <cell r="E307">
            <v>1109.3999999999999</v>
          </cell>
        </row>
        <row r="308">
          <cell r="A308">
            <v>286</v>
          </cell>
          <cell r="B308" t="str">
            <v>Adaptador PVC-AC de 6" union Z</v>
          </cell>
          <cell r="C308" t="str">
            <v>UN</v>
          </cell>
          <cell r="D308">
            <v>44830</v>
          </cell>
          <cell r="E308">
            <v>2689.7999999999997</v>
          </cell>
        </row>
        <row r="309">
          <cell r="A309">
            <v>287</v>
          </cell>
          <cell r="B309" t="str">
            <v>Adaptador PVC-AC de 8" union Z</v>
          </cell>
          <cell r="C309" t="str">
            <v>UN</v>
          </cell>
          <cell r="D309">
            <v>61648</v>
          </cell>
          <cell r="E309">
            <v>3698.8799999999997</v>
          </cell>
        </row>
        <row r="310">
          <cell r="A310">
            <v>288</v>
          </cell>
          <cell r="B310" t="str">
            <v>Codo de gran radio PVC 3"x90º UZ-RDE 21</v>
          </cell>
          <cell r="C310" t="str">
            <v>UN</v>
          </cell>
          <cell r="D310">
            <v>47099</v>
          </cell>
          <cell r="E310">
            <v>2825.94</v>
          </cell>
        </row>
        <row r="311">
          <cell r="A311">
            <v>289</v>
          </cell>
          <cell r="B311" t="str">
            <v>Codo de gran radio PVC 4"x90º UZ-RDE 21</v>
          </cell>
          <cell r="C311" t="str">
            <v>UN</v>
          </cell>
          <cell r="D311">
            <v>90433</v>
          </cell>
          <cell r="E311">
            <v>5425.98</v>
          </cell>
        </row>
        <row r="312">
          <cell r="A312">
            <v>290</v>
          </cell>
          <cell r="B312" t="str">
            <v>Collar de derivación de 8" x 2"</v>
          </cell>
          <cell r="C312" t="str">
            <v>UN</v>
          </cell>
          <cell r="D312">
            <v>604406</v>
          </cell>
          <cell r="E312">
            <v>36264.36</v>
          </cell>
        </row>
        <row r="313">
          <cell r="A313">
            <v>291</v>
          </cell>
          <cell r="B313" t="str">
            <v>Collar de derivación PVC  3" x 1/2"</v>
          </cell>
          <cell r="C313" t="str">
            <v>UN</v>
          </cell>
          <cell r="D313">
            <v>11020</v>
          </cell>
          <cell r="E313">
            <v>661.19999999999993</v>
          </cell>
        </row>
        <row r="314">
          <cell r="A314">
            <v>292</v>
          </cell>
          <cell r="B314" t="str">
            <v>Lubricante para tubo PVC union mecánica</v>
          </cell>
          <cell r="C314" t="str">
            <v>LB</v>
          </cell>
          <cell r="D314">
            <v>11136</v>
          </cell>
          <cell r="E314">
            <v>668.16</v>
          </cell>
        </row>
        <row r="315">
          <cell r="A315">
            <v>293</v>
          </cell>
          <cell r="B315" t="str">
            <v>Manguera PVC  PF+UAD de 1/2"</v>
          </cell>
          <cell r="C315" t="str">
            <v>ML</v>
          </cell>
          <cell r="E315">
            <v>0</v>
          </cell>
        </row>
        <row r="316">
          <cell r="A316">
            <v>294</v>
          </cell>
          <cell r="B316" t="str">
            <v xml:space="preserve">Tapon soldar de 2" PVC </v>
          </cell>
          <cell r="C316" t="str">
            <v>UN</v>
          </cell>
          <cell r="E316">
            <v>0</v>
          </cell>
        </row>
        <row r="317">
          <cell r="A317">
            <v>295</v>
          </cell>
          <cell r="B317" t="str">
            <v xml:space="preserve">Tee PVC-RDE 21 de 3" x 3" x 2"  </v>
          </cell>
          <cell r="C317" t="str">
            <v>UN</v>
          </cell>
          <cell r="E317">
            <v>0</v>
          </cell>
        </row>
        <row r="318">
          <cell r="A318">
            <v>296</v>
          </cell>
          <cell r="B318" t="str">
            <v xml:space="preserve">Tee PVC-RDE 21 de 3" x 3" x 3"  </v>
          </cell>
          <cell r="C318" t="str">
            <v>UN</v>
          </cell>
          <cell r="E318">
            <v>0</v>
          </cell>
        </row>
        <row r="319">
          <cell r="A319">
            <v>297</v>
          </cell>
          <cell r="B319" t="str">
            <v xml:space="preserve">Tee PVC-RDE 21 de 4" x 4" x 4"  </v>
          </cell>
          <cell r="C319" t="str">
            <v>UN</v>
          </cell>
          <cell r="E319">
            <v>0</v>
          </cell>
        </row>
        <row r="320">
          <cell r="A320">
            <v>360</v>
          </cell>
          <cell r="B320" t="str">
            <v>Tubo PVC  D = 6" sello hermético NTC 3722</v>
          </cell>
          <cell r="C320" t="str">
            <v>ML</v>
          </cell>
          <cell r="E320">
            <v>0</v>
          </cell>
        </row>
        <row r="321">
          <cell r="A321">
            <v>298</v>
          </cell>
          <cell r="B321" t="str">
            <v>Tubo PVC  D = 12" sello hermético NTC 3722</v>
          </cell>
          <cell r="C321" t="str">
            <v>ML</v>
          </cell>
          <cell r="E321">
            <v>0</v>
          </cell>
        </row>
        <row r="322">
          <cell r="A322">
            <v>299</v>
          </cell>
          <cell r="B322" t="str">
            <v>Tubo PVC  D = 16" sello hermético NTC 3722</v>
          </cell>
          <cell r="C322" t="str">
            <v>ML</v>
          </cell>
          <cell r="E322">
            <v>0</v>
          </cell>
        </row>
        <row r="323">
          <cell r="A323">
            <v>300</v>
          </cell>
          <cell r="B323" t="str">
            <v>Tubo PVC  D = 20" sello hermético NTC 3722</v>
          </cell>
          <cell r="C323" t="str">
            <v>ML</v>
          </cell>
          <cell r="E323">
            <v>0</v>
          </cell>
        </row>
        <row r="324">
          <cell r="A324">
            <v>301</v>
          </cell>
          <cell r="B324" t="str">
            <v>Tubo PVC  D = 24" sello hermético NTC 3722</v>
          </cell>
          <cell r="C324" t="str">
            <v>ML</v>
          </cell>
          <cell r="E324">
            <v>0</v>
          </cell>
        </row>
        <row r="325">
          <cell r="A325">
            <v>302</v>
          </cell>
          <cell r="B325" t="str">
            <v>Tubo PVC  D= 160mm, pared estructural y sello hermético</v>
          </cell>
          <cell r="C325" t="str">
            <v>ML</v>
          </cell>
          <cell r="D325">
            <v>21103.333333333332</v>
          </cell>
          <cell r="E325">
            <v>1266.1999999999998</v>
          </cell>
        </row>
        <row r="326">
          <cell r="A326">
            <v>303</v>
          </cell>
          <cell r="B326" t="str">
            <v>Tubo PVC  D= 315mm,  pared estructural y sello hermético</v>
          </cell>
          <cell r="C326" t="str">
            <v>ML</v>
          </cell>
          <cell r="D326">
            <v>65542</v>
          </cell>
          <cell r="E326">
            <v>3932.52</v>
          </cell>
        </row>
        <row r="327">
          <cell r="A327">
            <v>304</v>
          </cell>
          <cell r="B327" t="str">
            <v xml:space="preserve">Tubo PVC  RDE 21 D= 12" union mecanica </v>
          </cell>
          <cell r="C327" t="str">
            <v>ML</v>
          </cell>
          <cell r="E327">
            <v>0</v>
          </cell>
        </row>
        <row r="328">
          <cell r="A328">
            <v>305</v>
          </cell>
          <cell r="B328" t="str">
            <v xml:space="preserve">Tubo PVC  RDE 21 D= 16" union mecanica </v>
          </cell>
          <cell r="C328" t="str">
            <v>ML</v>
          </cell>
          <cell r="E328">
            <v>0</v>
          </cell>
        </row>
        <row r="329">
          <cell r="A329">
            <v>306</v>
          </cell>
          <cell r="B329" t="str">
            <v xml:space="preserve">Tubo PVC  RDE 21 D= 2" union mecanica </v>
          </cell>
          <cell r="C329" t="str">
            <v>ML</v>
          </cell>
          <cell r="E329">
            <v>0</v>
          </cell>
        </row>
        <row r="330">
          <cell r="A330">
            <v>307</v>
          </cell>
          <cell r="B330" t="str">
            <v xml:space="preserve">Tubo PVC  RDE 21 D= 3" union mecanica </v>
          </cell>
          <cell r="C330" t="str">
            <v>ML</v>
          </cell>
          <cell r="E330">
            <v>0</v>
          </cell>
        </row>
        <row r="331">
          <cell r="A331">
            <v>308</v>
          </cell>
          <cell r="B331" t="str">
            <v xml:space="preserve">Tubo PVC  RDE 21 D= 4" union mecanica </v>
          </cell>
          <cell r="C331" t="str">
            <v>ML</v>
          </cell>
          <cell r="E331">
            <v>0</v>
          </cell>
        </row>
        <row r="332">
          <cell r="A332">
            <v>309</v>
          </cell>
          <cell r="B332" t="str">
            <v xml:space="preserve">Tubo PVC  RDE 21 D= 8" union mecanica </v>
          </cell>
          <cell r="C332" t="str">
            <v>ML</v>
          </cell>
          <cell r="E332">
            <v>0</v>
          </cell>
        </row>
        <row r="333">
          <cell r="A333">
            <v>310</v>
          </cell>
          <cell r="B333" t="str">
            <v>Tubo PVC D= 21", pared estructural y sello hermético.</v>
          </cell>
          <cell r="C333" t="str">
            <v>ML</v>
          </cell>
          <cell r="E333">
            <v>0</v>
          </cell>
        </row>
        <row r="334">
          <cell r="A334">
            <v>311</v>
          </cell>
          <cell r="B334" t="str">
            <v>Tubo PVC D= 27", pared estructural y sello hermético.</v>
          </cell>
          <cell r="C334" t="str">
            <v>ML</v>
          </cell>
          <cell r="E334">
            <v>0</v>
          </cell>
        </row>
        <row r="335">
          <cell r="A335">
            <v>312</v>
          </cell>
          <cell r="B335" t="str">
            <v>Unión para Tubería PVC de pared estructural de 27"</v>
          </cell>
          <cell r="C335" t="str">
            <v>UN</v>
          </cell>
          <cell r="E335">
            <v>0</v>
          </cell>
        </row>
        <row r="336">
          <cell r="A336">
            <v>313</v>
          </cell>
          <cell r="B336" t="str">
            <v>Unión rápida PVC 12"  RDE 21</v>
          </cell>
          <cell r="C336" t="str">
            <v>UN</v>
          </cell>
          <cell r="E336">
            <v>0</v>
          </cell>
        </row>
        <row r="337">
          <cell r="A337">
            <v>314</v>
          </cell>
          <cell r="B337" t="str">
            <v>Unión rápida PVC 2"  RDE 21</v>
          </cell>
          <cell r="C337" t="str">
            <v>UN</v>
          </cell>
          <cell r="E337">
            <v>0</v>
          </cell>
        </row>
        <row r="338">
          <cell r="A338">
            <v>315</v>
          </cell>
          <cell r="B338" t="str">
            <v>Unión rápida PVC 3"  RDE 21</v>
          </cell>
          <cell r="C338" t="str">
            <v>UN</v>
          </cell>
          <cell r="E338">
            <v>0</v>
          </cell>
        </row>
        <row r="339">
          <cell r="A339">
            <v>316</v>
          </cell>
          <cell r="B339" t="str">
            <v>Unión rápida PVC 4"  RDE 21</v>
          </cell>
          <cell r="C339" t="str">
            <v>UN</v>
          </cell>
          <cell r="E339">
            <v>0</v>
          </cell>
        </row>
        <row r="340">
          <cell r="A340">
            <v>317</v>
          </cell>
          <cell r="B340" t="str">
            <v>Unión rápida PVC 6"  RDE 21</v>
          </cell>
          <cell r="C340" t="str">
            <v>UN</v>
          </cell>
          <cell r="E340">
            <v>0</v>
          </cell>
        </row>
        <row r="341">
          <cell r="A341">
            <v>318</v>
          </cell>
          <cell r="B341" t="str">
            <v>Unión rápida PVC 8"  RDE 21</v>
          </cell>
          <cell r="C341" t="str">
            <v>UN</v>
          </cell>
          <cell r="E341">
            <v>0</v>
          </cell>
        </row>
        <row r="342">
          <cell r="A342">
            <v>319</v>
          </cell>
          <cell r="B342" t="str">
            <v>Unión reparación PVC 3"  RDE 21</v>
          </cell>
          <cell r="C342" t="str">
            <v>UN</v>
          </cell>
          <cell r="E342">
            <v>0</v>
          </cell>
        </row>
        <row r="343">
          <cell r="A343">
            <v>320</v>
          </cell>
          <cell r="B343" t="str">
            <v>Unión reparación PVC 4"  RDE 21</v>
          </cell>
          <cell r="C343" t="str">
            <v>UN</v>
          </cell>
          <cell r="E343">
            <v>0</v>
          </cell>
        </row>
        <row r="344">
          <cell r="A344">
            <v>321</v>
          </cell>
          <cell r="B344" t="str">
            <v xml:space="preserve">Union Universal de 16" </v>
          </cell>
          <cell r="C344" t="str">
            <v>UN</v>
          </cell>
          <cell r="E344">
            <v>0</v>
          </cell>
        </row>
        <row r="345">
          <cell r="A345">
            <v>322</v>
          </cell>
          <cell r="B345" t="str">
            <v xml:space="preserve">Union Universal de 20" </v>
          </cell>
          <cell r="C345" t="str">
            <v>UN</v>
          </cell>
          <cell r="E345">
            <v>0</v>
          </cell>
        </row>
        <row r="346">
          <cell r="A346">
            <v>323</v>
          </cell>
          <cell r="B346" t="str">
            <v xml:space="preserve">Unión reparación PVC 6"  </v>
          </cell>
          <cell r="C346" t="str">
            <v>UN</v>
          </cell>
          <cell r="D346">
            <v>24288</v>
          </cell>
          <cell r="E346">
            <v>1457.28</v>
          </cell>
        </row>
        <row r="347">
          <cell r="A347">
            <v>324</v>
          </cell>
          <cell r="B347" t="str">
            <v xml:space="preserve">Codo de 90º PVC de 2" </v>
          </cell>
          <cell r="C347" t="str">
            <v>UN</v>
          </cell>
          <cell r="D347">
            <v>5500</v>
          </cell>
          <cell r="E347">
            <v>330</v>
          </cell>
        </row>
        <row r="348">
          <cell r="A348">
            <v>325</v>
          </cell>
          <cell r="B348" t="str">
            <v>Tubo de PVC 2"</v>
          </cell>
          <cell r="C348" t="str">
            <v>ML</v>
          </cell>
          <cell r="D348">
            <v>6787.333333333333</v>
          </cell>
          <cell r="E348">
            <v>407.23999999999995</v>
          </cell>
        </row>
        <row r="349">
          <cell r="A349">
            <v>326</v>
          </cell>
          <cell r="B349" t="str">
            <v>Unión PVC de 2"</v>
          </cell>
          <cell r="C349" t="str">
            <v>UN</v>
          </cell>
          <cell r="D349">
            <v>2200</v>
          </cell>
          <cell r="E349">
            <v>132</v>
          </cell>
        </row>
        <row r="350">
          <cell r="A350">
            <v>327</v>
          </cell>
          <cell r="B350" t="str">
            <v>Soldadura PVC 1/4 de Gal.</v>
          </cell>
          <cell r="C350" t="str">
            <v>UN</v>
          </cell>
          <cell r="D350">
            <v>49390</v>
          </cell>
          <cell r="E350">
            <v>2963.4</v>
          </cell>
        </row>
        <row r="351">
          <cell r="A351">
            <v>328</v>
          </cell>
          <cell r="B351" t="str">
            <v>Limpiador PVC 1/4 de Gal</v>
          </cell>
          <cell r="C351" t="str">
            <v>UN</v>
          </cell>
          <cell r="D351">
            <v>23707</v>
          </cell>
          <cell r="E351">
            <v>1422.4199999999998</v>
          </cell>
        </row>
        <row r="352">
          <cell r="A352">
            <v>329</v>
          </cell>
          <cell r="B352" t="str">
            <v>Sifon de Piso 2" PVC</v>
          </cell>
          <cell r="C352" t="str">
            <v>UN</v>
          </cell>
          <cell r="D352">
            <v>4000</v>
          </cell>
          <cell r="E352">
            <v>240</v>
          </cell>
        </row>
        <row r="353">
          <cell r="A353">
            <v>330</v>
          </cell>
          <cell r="B353" t="str">
            <v>Tubo de PVC 4"</v>
          </cell>
          <cell r="C353" t="str">
            <v>ML</v>
          </cell>
          <cell r="D353">
            <v>14129.666666666666</v>
          </cell>
          <cell r="E353">
            <v>847.78</v>
          </cell>
        </row>
        <row r="354">
          <cell r="A354">
            <v>331</v>
          </cell>
          <cell r="B354" t="str">
            <v>Unión PVC de 4"</v>
          </cell>
          <cell r="C354" t="str">
            <v>UN</v>
          </cell>
          <cell r="D354">
            <v>4200</v>
          </cell>
          <cell r="E354">
            <v>252</v>
          </cell>
        </row>
        <row r="355">
          <cell r="A355">
            <v>332</v>
          </cell>
          <cell r="B355" t="str">
            <v xml:space="preserve">Codo de 90º PVC de 4" </v>
          </cell>
          <cell r="C355" t="str">
            <v>UN</v>
          </cell>
          <cell r="D355">
            <v>8018</v>
          </cell>
          <cell r="E355">
            <v>481.08</v>
          </cell>
        </row>
        <row r="356">
          <cell r="A356">
            <v>333</v>
          </cell>
          <cell r="B356" t="str">
            <v>Tubo de PVC 6"</v>
          </cell>
          <cell r="C356" t="str">
            <v>ML</v>
          </cell>
          <cell r="D356">
            <v>29923.833333333332</v>
          </cell>
          <cell r="E356">
            <v>1795.4299999999998</v>
          </cell>
        </row>
        <row r="357">
          <cell r="A357">
            <v>334</v>
          </cell>
          <cell r="B357" t="str">
            <v>Codo reventilado 90 1/8º cxc PVC</v>
          </cell>
          <cell r="C357" t="str">
            <v>UN</v>
          </cell>
          <cell r="D357">
            <v>13682</v>
          </cell>
          <cell r="E357">
            <v>820.92</v>
          </cell>
        </row>
        <row r="358">
          <cell r="A358">
            <v>335</v>
          </cell>
          <cell r="B358" t="str">
            <v>Tubo de PVC 6" ALL</v>
          </cell>
          <cell r="C358" t="str">
            <v>ML</v>
          </cell>
          <cell r="D358">
            <v>20090.5</v>
          </cell>
          <cell r="E358">
            <v>1205.43</v>
          </cell>
        </row>
        <row r="359">
          <cell r="A359">
            <v>336</v>
          </cell>
          <cell r="B359" t="str">
            <v>Tubo de PVC 4" ALL</v>
          </cell>
          <cell r="C359" t="str">
            <v>ML</v>
          </cell>
          <cell r="D359">
            <v>9963</v>
          </cell>
          <cell r="E359">
            <v>597.78</v>
          </cell>
        </row>
        <row r="360">
          <cell r="A360">
            <v>337</v>
          </cell>
          <cell r="B360" t="str">
            <v>Tubo de PVC 2" ALL</v>
          </cell>
          <cell r="C360" t="str">
            <v>ML</v>
          </cell>
          <cell r="D360">
            <v>4980</v>
          </cell>
          <cell r="E360">
            <v>298.8</v>
          </cell>
        </row>
        <row r="361">
          <cell r="A361">
            <v>338</v>
          </cell>
          <cell r="B361" t="str">
            <v xml:space="preserve">Codo de 90º PVC de 1/2" </v>
          </cell>
          <cell r="C361" t="str">
            <v>UN</v>
          </cell>
          <cell r="D361">
            <v>500</v>
          </cell>
          <cell r="E361">
            <v>30</v>
          </cell>
        </row>
        <row r="362">
          <cell r="A362">
            <v>339</v>
          </cell>
          <cell r="B362" t="str">
            <v>Tubo de PVC 1/2"</v>
          </cell>
          <cell r="C362" t="str">
            <v>ML</v>
          </cell>
          <cell r="D362">
            <v>2083.3333333333335</v>
          </cell>
          <cell r="E362">
            <v>125</v>
          </cell>
        </row>
        <row r="363">
          <cell r="A363">
            <v>340</v>
          </cell>
          <cell r="B363" t="str">
            <v>Unión PVC de 1/2"</v>
          </cell>
          <cell r="C363" t="str">
            <v>UN</v>
          </cell>
          <cell r="D363">
            <v>350</v>
          </cell>
          <cell r="E363">
            <v>21</v>
          </cell>
        </row>
        <row r="364">
          <cell r="A364">
            <v>341</v>
          </cell>
          <cell r="B364" t="str">
            <v>Registro de 1/2"</v>
          </cell>
          <cell r="C364" t="str">
            <v>UN</v>
          </cell>
          <cell r="D364">
            <v>12500</v>
          </cell>
          <cell r="E364">
            <v>750</v>
          </cell>
        </row>
        <row r="365">
          <cell r="A365">
            <v>342</v>
          </cell>
          <cell r="B365" t="str">
            <v>Tanque plastico de 1000 litros</v>
          </cell>
          <cell r="C365" t="str">
            <v>UN</v>
          </cell>
          <cell r="D365">
            <v>180000</v>
          </cell>
          <cell r="E365">
            <v>10800</v>
          </cell>
        </row>
        <row r="366">
          <cell r="A366">
            <v>343</v>
          </cell>
          <cell r="B366" t="str">
            <v>Tee de PVC 1/2"</v>
          </cell>
          <cell r="C366" t="str">
            <v>UN</v>
          </cell>
          <cell r="D366">
            <v>650</v>
          </cell>
          <cell r="E366">
            <v>39</v>
          </cell>
        </row>
        <row r="367">
          <cell r="A367">
            <v>344</v>
          </cell>
          <cell r="B367" t="str">
            <v>Adaptador macho 1/2"</v>
          </cell>
          <cell r="C367" t="str">
            <v>UN</v>
          </cell>
          <cell r="D367">
            <v>400</v>
          </cell>
          <cell r="E367">
            <v>24</v>
          </cell>
        </row>
        <row r="368">
          <cell r="A368">
            <v>345</v>
          </cell>
          <cell r="B368" t="str">
            <v>Adaptador hembra 1/2"</v>
          </cell>
          <cell r="C368" t="str">
            <v>UN</v>
          </cell>
          <cell r="D368">
            <v>350</v>
          </cell>
          <cell r="E368">
            <v>21</v>
          </cell>
        </row>
        <row r="369">
          <cell r="A369">
            <v>346</v>
          </cell>
          <cell r="B369" t="str">
            <v>Llave terminal</v>
          </cell>
          <cell r="C369" t="str">
            <v>UN</v>
          </cell>
          <cell r="D369">
            <v>4000</v>
          </cell>
          <cell r="E369">
            <v>240</v>
          </cell>
        </row>
        <row r="370">
          <cell r="A370">
            <v>347</v>
          </cell>
          <cell r="B370" t="str">
            <v>Tubo de PVC 1/2" agujerada</v>
          </cell>
          <cell r="C370" t="str">
            <v>ML</v>
          </cell>
          <cell r="D370">
            <v>2860</v>
          </cell>
          <cell r="E370">
            <v>171.6</v>
          </cell>
        </row>
        <row r="371">
          <cell r="A371">
            <v>348</v>
          </cell>
          <cell r="E371">
            <v>0</v>
          </cell>
        </row>
        <row r="372">
          <cell r="A372">
            <v>349</v>
          </cell>
          <cell r="E372">
            <v>0</v>
          </cell>
        </row>
        <row r="373">
          <cell r="A373">
            <v>350</v>
          </cell>
          <cell r="E373">
            <v>0</v>
          </cell>
        </row>
        <row r="374">
          <cell r="A374">
            <v>351</v>
          </cell>
          <cell r="E374">
            <v>0</v>
          </cell>
        </row>
        <row r="375">
          <cell r="A375">
            <v>352</v>
          </cell>
          <cell r="E375">
            <v>0</v>
          </cell>
        </row>
        <row r="376">
          <cell r="A376">
            <v>353</v>
          </cell>
          <cell r="E376">
            <v>0</v>
          </cell>
        </row>
        <row r="377">
          <cell r="A377">
            <v>354</v>
          </cell>
          <cell r="E377">
            <v>0</v>
          </cell>
        </row>
        <row r="378">
          <cell r="A378">
            <v>355</v>
          </cell>
          <cell r="E378">
            <v>0</v>
          </cell>
        </row>
        <row r="379">
          <cell r="A379">
            <v>356</v>
          </cell>
          <cell r="E379">
            <v>0</v>
          </cell>
        </row>
        <row r="380">
          <cell r="A380">
            <v>357</v>
          </cell>
          <cell r="E380">
            <v>0</v>
          </cell>
        </row>
        <row r="381">
          <cell r="A381">
            <v>358</v>
          </cell>
          <cell r="E381">
            <v>0</v>
          </cell>
        </row>
        <row r="382">
          <cell r="A382">
            <v>359</v>
          </cell>
          <cell r="E382">
            <v>0</v>
          </cell>
        </row>
        <row r="383">
          <cell r="A383">
            <v>360</v>
          </cell>
          <cell r="E383">
            <v>0</v>
          </cell>
        </row>
        <row r="385">
          <cell r="A385" t="str">
            <v>REF.</v>
          </cell>
          <cell r="B385" t="str">
            <v>MATERIAL DE PINTURAS</v>
          </cell>
          <cell r="C385" t="str">
            <v>UNIDAD</v>
          </cell>
          <cell r="D385" t="str">
            <v>PRECIO</v>
          </cell>
          <cell r="E385" t="str">
            <v>TRANSPORTE</v>
          </cell>
        </row>
        <row r="387">
          <cell r="A387">
            <v>361</v>
          </cell>
          <cell r="B387" t="str">
            <v>GRANIPLAST</v>
          </cell>
          <cell r="C387" t="str">
            <v>KG</v>
          </cell>
          <cell r="D387">
            <v>1200</v>
          </cell>
          <cell r="E387">
            <v>72</v>
          </cell>
        </row>
        <row r="388">
          <cell r="A388">
            <v>362</v>
          </cell>
          <cell r="B388" t="str">
            <v>Pintura en esmalte</v>
          </cell>
          <cell r="C388" t="str">
            <v>GL</v>
          </cell>
          <cell r="D388">
            <v>39000</v>
          </cell>
          <cell r="E388">
            <v>2340</v>
          </cell>
        </row>
        <row r="389">
          <cell r="A389">
            <v>363</v>
          </cell>
          <cell r="B389" t="str">
            <v>Solvente para esmalte</v>
          </cell>
          <cell r="C389" t="str">
            <v>GL</v>
          </cell>
          <cell r="D389">
            <v>6000</v>
          </cell>
          <cell r="E389">
            <v>360</v>
          </cell>
        </row>
        <row r="390">
          <cell r="A390">
            <v>364</v>
          </cell>
          <cell r="B390" t="str">
            <v>Anticoorosivo</v>
          </cell>
          <cell r="C390" t="str">
            <v>Gl</v>
          </cell>
          <cell r="D390">
            <v>36000</v>
          </cell>
          <cell r="E390">
            <v>2160</v>
          </cell>
        </row>
        <row r="391">
          <cell r="A391">
            <v>365</v>
          </cell>
          <cell r="B391" t="str">
            <v>Vinilo tipo A</v>
          </cell>
          <cell r="C391" t="str">
            <v>Gl</v>
          </cell>
          <cell r="D391">
            <v>35000</v>
          </cell>
          <cell r="E391">
            <v>2100</v>
          </cell>
        </row>
        <row r="392">
          <cell r="A392">
            <v>366</v>
          </cell>
          <cell r="B392" t="str">
            <v>CINTA DE ENMASCARAR</v>
          </cell>
          <cell r="C392" t="str">
            <v>UND</v>
          </cell>
          <cell r="D392">
            <v>4000</v>
          </cell>
          <cell r="E392">
            <v>240</v>
          </cell>
        </row>
        <row r="393">
          <cell r="A393">
            <v>367</v>
          </cell>
          <cell r="E393">
            <v>0</v>
          </cell>
        </row>
        <row r="394">
          <cell r="A394">
            <v>368</v>
          </cell>
          <cell r="E394">
            <v>0</v>
          </cell>
        </row>
        <row r="395">
          <cell r="A395">
            <v>369</v>
          </cell>
          <cell r="E395">
            <v>0</v>
          </cell>
        </row>
        <row r="396">
          <cell r="A396">
            <v>370</v>
          </cell>
          <cell r="E396">
            <v>0</v>
          </cell>
        </row>
        <row r="397">
          <cell r="A397">
            <v>371</v>
          </cell>
          <cell r="E397">
            <v>0</v>
          </cell>
        </row>
        <row r="398">
          <cell r="A398">
            <v>372</v>
          </cell>
          <cell r="E398">
            <v>0</v>
          </cell>
        </row>
        <row r="399">
          <cell r="A399">
            <v>373</v>
          </cell>
          <cell r="E399">
            <v>0</v>
          </cell>
        </row>
        <row r="400">
          <cell r="A400">
            <v>374</v>
          </cell>
          <cell r="E400">
            <v>0</v>
          </cell>
        </row>
        <row r="401">
          <cell r="A401">
            <v>375</v>
          </cell>
          <cell r="E401">
            <v>0</v>
          </cell>
        </row>
        <row r="402">
          <cell r="A402">
            <v>376</v>
          </cell>
          <cell r="E402">
            <v>0</v>
          </cell>
        </row>
        <row r="403">
          <cell r="A403">
            <v>377</v>
          </cell>
          <cell r="E403">
            <v>0</v>
          </cell>
        </row>
        <row r="404">
          <cell r="A404">
            <v>378</v>
          </cell>
          <cell r="E404">
            <v>0</v>
          </cell>
        </row>
        <row r="405">
          <cell r="A405">
            <v>379</v>
          </cell>
          <cell r="E405">
            <v>0</v>
          </cell>
        </row>
        <row r="406">
          <cell r="A406">
            <v>380</v>
          </cell>
          <cell r="E406">
            <v>0</v>
          </cell>
        </row>
        <row r="407">
          <cell r="A407">
            <v>381</v>
          </cell>
          <cell r="E407">
            <v>0</v>
          </cell>
        </row>
        <row r="408">
          <cell r="A408">
            <v>382</v>
          </cell>
          <cell r="E408">
            <v>0</v>
          </cell>
        </row>
        <row r="409">
          <cell r="A409">
            <v>383</v>
          </cell>
          <cell r="E409">
            <v>0</v>
          </cell>
        </row>
        <row r="410">
          <cell r="A410">
            <v>384</v>
          </cell>
          <cell r="E410">
            <v>0</v>
          </cell>
        </row>
        <row r="411">
          <cell r="A411">
            <v>385</v>
          </cell>
          <cell r="E411">
            <v>0</v>
          </cell>
        </row>
        <row r="412">
          <cell r="A412">
            <v>386</v>
          </cell>
          <cell r="E412">
            <v>0</v>
          </cell>
        </row>
        <row r="413">
          <cell r="A413">
            <v>387</v>
          </cell>
          <cell r="E413">
            <v>0</v>
          </cell>
        </row>
        <row r="414">
          <cell r="A414">
            <v>388</v>
          </cell>
          <cell r="E414">
            <v>0</v>
          </cell>
        </row>
        <row r="415">
          <cell r="A415">
            <v>389</v>
          </cell>
          <cell r="E415">
            <v>0</v>
          </cell>
        </row>
        <row r="416">
          <cell r="A416">
            <v>390</v>
          </cell>
          <cell r="E416">
            <v>0</v>
          </cell>
        </row>
        <row r="418">
          <cell r="A418" t="str">
            <v>REF.</v>
          </cell>
          <cell r="B418" t="str">
            <v>MATERIAL VARIOS</v>
          </cell>
          <cell r="C418" t="str">
            <v>UNIDAD</v>
          </cell>
          <cell r="D418" t="str">
            <v>PRECIO</v>
          </cell>
          <cell r="E418" t="str">
            <v>TRANSPORTE</v>
          </cell>
        </row>
        <row r="420">
          <cell r="A420">
            <v>391</v>
          </cell>
          <cell r="B420" t="str">
            <v>Agua</v>
          </cell>
          <cell r="C420" t="str">
            <v>LT</v>
          </cell>
          <cell r="D420">
            <v>10</v>
          </cell>
          <cell r="E420">
            <v>0.6</v>
          </cell>
        </row>
        <row r="421">
          <cell r="A421">
            <v>392</v>
          </cell>
          <cell r="B421" t="str">
            <v>Arbol nativo, h &gt; 1,50 mts.</v>
          </cell>
          <cell r="C421" t="str">
            <v>UN</v>
          </cell>
          <cell r="D421">
            <v>20000</v>
          </cell>
          <cell r="E421">
            <v>1200</v>
          </cell>
        </row>
        <row r="422">
          <cell r="A422">
            <v>393</v>
          </cell>
          <cell r="B422" t="str">
            <v xml:space="preserve">Cemento asfáltico grado de penetraciòn 80-100 (debe cumplir con especificación INVIAS, art.410/02). </v>
          </cell>
          <cell r="C422" t="str">
            <v>GL</v>
          </cell>
          <cell r="D422">
            <v>4500</v>
          </cell>
          <cell r="E422">
            <v>270</v>
          </cell>
        </row>
        <row r="423">
          <cell r="A423">
            <v>394</v>
          </cell>
          <cell r="B423" t="str">
            <v>Cemento asfaltico para bacheo tipo MDC-0 debe cumplir especificaciòn INVIAS art.450/02.E=0.05</v>
          </cell>
          <cell r="C423" t="str">
            <v>M3</v>
          </cell>
          <cell r="D423">
            <v>227000</v>
          </cell>
          <cell r="E423">
            <v>13620</v>
          </cell>
        </row>
        <row r="424">
          <cell r="A424">
            <v>395</v>
          </cell>
          <cell r="B424" t="str">
            <v>Digitacion de plano, incluye impresión</v>
          </cell>
          <cell r="C424" t="str">
            <v>UN</v>
          </cell>
          <cell r="D424">
            <v>80000</v>
          </cell>
          <cell r="E424">
            <v>4800</v>
          </cell>
        </row>
        <row r="425">
          <cell r="A425">
            <v>396</v>
          </cell>
          <cell r="B425" t="str">
            <v>Imprimante para via</v>
          </cell>
          <cell r="C425" t="str">
            <v>LT</v>
          </cell>
          <cell r="D425">
            <v>920</v>
          </cell>
          <cell r="E425">
            <v>55.199999999999996</v>
          </cell>
        </row>
        <row r="426">
          <cell r="A426">
            <v>397</v>
          </cell>
          <cell r="B426" t="str">
            <v>Kit Silla Yee 300x160mm.  Incluye: silla yee, abrazadera y empaque de caucho.</v>
          </cell>
          <cell r="C426" t="str">
            <v>UN</v>
          </cell>
          <cell r="D426">
            <v>88941</v>
          </cell>
          <cell r="E426">
            <v>5336.46</v>
          </cell>
        </row>
        <row r="427">
          <cell r="A427">
            <v>398</v>
          </cell>
          <cell r="B427" t="str">
            <v>Mogador informativo</v>
          </cell>
          <cell r="C427" t="str">
            <v>UN</v>
          </cell>
          <cell r="D427">
            <v>2450000</v>
          </cell>
          <cell r="E427">
            <v>147000</v>
          </cell>
        </row>
        <row r="428">
          <cell r="A428">
            <v>399</v>
          </cell>
          <cell r="B428" t="str">
            <v>Polipropileno de color</v>
          </cell>
          <cell r="C428" t="str">
            <v>M2</v>
          </cell>
          <cell r="D428">
            <v>1900</v>
          </cell>
          <cell r="E428">
            <v>114</v>
          </cell>
        </row>
        <row r="429">
          <cell r="A429">
            <v>400</v>
          </cell>
          <cell r="B429" t="str">
            <v>Señalización horizontal: Flecha con microesfera marca 3M al 60% con pintura reflectiva tipo T. P., según norma INVIAS</v>
          </cell>
          <cell r="C429" t="str">
            <v>UN</v>
          </cell>
          <cell r="D429">
            <v>28000</v>
          </cell>
          <cell r="E429">
            <v>1680</v>
          </cell>
        </row>
        <row r="430">
          <cell r="A430">
            <v>401</v>
          </cell>
          <cell r="B430" t="str">
            <v>Señalización horizontal: Linea de cebra con microesfera marca 3M al 60% con pintura reflectiva tipo T. P., según norma INVIAS</v>
          </cell>
          <cell r="C430" t="str">
            <v>ML</v>
          </cell>
          <cell r="D430">
            <v>5000</v>
          </cell>
          <cell r="E430">
            <v>300</v>
          </cell>
        </row>
        <row r="431">
          <cell r="A431">
            <v>402</v>
          </cell>
          <cell r="B431" t="str">
            <v>Señalización Vertical: Señal preventiva o reglamentaria; en angulo 2" x 2" x 1/4", según norma INVIAS</v>
          </cell>
          <cell r="C431" t="str">
            <v>UN</v>
          </cell>
          <cell r="D431">
            <v>250000</v>
          </cell>
          <cell r="E431">
            <v>15000</v>
          </cell>
        </row>
        <row r="432">
          <cell r="A432">
            <v>403</v>
          </cell>
          <cell r="B432" t="str">
            <v>Impermeabilizante SIKA</v>
          </cell>
          <cell r="C432" t="str">
            <v>Kg</v>
          </cell>
          <cell r="D432">
            <v>68900</v>
          </cell>
          <cell r="E432">
            <v>4134</v>
          </cell>
        </row>
        <row r="433">
          <cell r="A433">
            <v>404</v>
          </cell>
          <cell r="B433" t="str">
            <v>Lavamanos Institucional Briggs</v>
          </cell>
          <cell r="C433" t="str">
            <v>UN</v>
          </cell>
          <cell r="D433">
            <v>130000</v>
          </cell>
          <cell r="E433">
            <v>7800</v>
          </cell>
        </row>
        <row r="434">
          <cell r="A434">
            <v>405</v>
          </cell>
          <cell r="B434" t="str">
            <v>Sanitario</v>
          </cell>
          <cell r="C434" t="str">
            <v>GL</v>
          </cell>
          <cell r="D434">
            <v>112000</v>
          </cell>
          <cell r="E434">
            <v>6720</v>
          </cell>
        </row>
        <row r="435">
          <cell r="A435">
            <v>406</v>
          </cell>
          <cell r="B435" t="str">
            <v>Juego de cancha multiple en tuberia de 2"</v>
          </cell>
          <cell r="C435" t="str">
            <v>GL</v>
          </cell>
          <cell r="D435">
            <v>3600000</v>
          </cell>
          <cell r="E435">
            <v>216000</v>
          </cell>
        </row>
        <row r="436">
          <cell r="A436">
            <v>407</v>
          </cell>
          <cell r="B436" t="str">
            <v>Vidrio liso 4 mm</v>
          </cell>
          <cell r="C436" t="str">
            <v>M2</v>
          </cell>
          <cell r="D436">
            <v>19500</v>
          </cell>
          <cell r="E436">
            <v>1170</v>
          </cell>
        </row>
        <row r="437">
          <cell r="A437">
            <v>408</v>
          </cell>
          <cell r="B437" t="str">
            <v>Vidrio templado de 5 mm</v>
          </cell>
          <cell r="C437" t="str">
            <v>M2</v>
          </cell>
          <cell r="D437">
            <v>23400</v>
          </cell>
          <cell r="E437">
            <v>1404</v>
          </cell>
        </row>
        <row r="438">
          <cell r="A438">
            <v>409</v>
          </cell>
          <cell r="E438">
            <v>0</v>
          </cell>
        </row>
        <row r="439">
          <cell r="A439">
            <v>410</v>
          </cell>
          <cell r="E439">
            <v>0</v>
          </cell>
        </row>
        <row r="440">
          <cell r="A440">
            <v>411</v>
          </cell>
          <cell r="E440">
            <v>0</v>
          </cell>
        </row>
        <row r="441">
          <cell r="A441">
            <v>412</v>
          </cell>
          <cell r="E441">
            <v>0</v>
          </cell>
        </row>
        <row r="442">
          <cell r="A442">
            <v>413</v>
          </cell>
          <cell r="E442">
            <v>0</v>
          </cell>
        </row>
        <row r="443">
          <cell r="A443">
            <v>414</v>
          </cell>
          <cell r="E443">
            <v>0</v>
          </cell>
        </row>
        <row r="444">
          <cell r="A444">
            <v>415</v>
          </cell>
          <cell r="E444">
            <v>0</v>
          </cell>
        </row>
        <row r="445">
          <cell r="A445">
            <v>416</v>
          </cell>
          <cell r="E445">
            <v>0</v>
          </cell>
        </row>
        <row r="446">
          <cell r="A446">
            <v>417</v>
          </cell>
          <cell r="E446">
            <v>0</v>
          </cell>
        </row>
        <row r="447">
          <cell r="A447">
            <v>418</v>
          </cell>
          <cell r="E447">
            <v>0</v>
          </cell>
        </row>
        <row r="448">
          <cell r="A448">
            <v>419</v>
          </cell>
          <cell r="E448">
            <v>0</v>
          </cell>
        </row>
        <row r="449">
          <cell r="A449">
            <v>420</v>
          </cell>
          <cell r="E449">
            <v>0</v>
          </cell>
        </row>
        <row r="450">
          <cell r="A450">
            <v>421</v>
          </cell>
          <cell r="E450">
            <v>0</v>
          </cell>
        </row>
        <row r="451">
          <cell r="A451">
            <v>422</v>
          </cell>
          <cell r="E451">
            <v>0</v>
          </cell>
        </row>
        <row r="452">
          <cell r="A452">
            <v>423</v>
          </cell>
          <cell r="E452">
            <v>0</v>
          </cell>
        </row>
        <row r="453">
          <cell r="A453">
            <v>424</v>
          </cell>
          <cell r="E453">
            <v>0</v>
          </cell>
        </row>
        <row r="454">
          <cell r="A454">
            <v>425</v>
          </cell>
          <cell r="E454">
            <v>0</v>
          </cell>
        </row>
        <row r="455">
          <cell r="A455">
            <v>426</v>
          </cell>
          <cell r="E455">
            <v>0</v>
          </cell>
        </row>
        <row r="456">
          <cell r="A456">
            <v>427</v>
          </cell>
          <cell r="E456">
            <v>0</v>
          </cell>
        </row>
        <row r="457">
          <cell r="A457">
            <v>428</v>
          </cell>
          <cell r="E457">
            <v>0</v>
          </cell>
        </row>
        <row r="458">
          <cell r="A458">
            <v>429</v>
          </cell>
          <cell r="E458">
            <v>0</v>
          </cell>
        </row>
        <row r="459">
          <cell r="A459">
            <v>430</v>
          </cell>
          <cell r="E459">
            <v>0</v>
          </cell>
        </row>
        <row r="460">
          <cell r="A460">
            <v>431</v>
          </cell>
          <cell r="E460">
            <v>0</v>
          </cell>
        </row>
        <row r="461">
          <cell r="A461">
            <v>432</v>
          </cell>
          <cell r="E461">
            <v>0</v>
          </cell>
        </row>
        <row r="462">
          <cell r="A462">
            <v>433</v>
          </cell>
          <cell r="E462">
            <v>0</v>
          </cell>
        </row>
        <row r="463">
          <cell r="A463">
            <v>434</v>
          </cell>
          <cell r="E463">
            <v>0</v>
          </cell>
        </row>
        <row r="464">
          <cell r="A464">
            <v>435</v>
          </cell>
          <cell r="E464">
            <v>0</v>
          </cell>
        </row>
        <row r="465">
          <cell r="A465">
            <v>436</v>
          </cell>
          <cell r="E465">
            <v>0</v>
          </cell>
        </row>
        <row r="466">
          <cell r="A466">
            <v>437</v>
          </cell>
          <cell r="E466">
            <v>0</v>
          </cell>
        </row>
        <row r="467">
          <cell r="A467">
            <v>438</v>
          </cell>
          <cell r="E467">
            <v>0</v>
          </cell>
        </row>
        <row r="468">
          <cell r="A468">
            <v>439</v>
          </cell>
          <cell r="E468">
            <v>0</v>
          </cell>
        </row>
        <row r="469">
          <cell r="A469">
            <v>440</v>
          </cell>
          <cell r="E469">
            <v>0</v>
          </cell>
        </row>
        <row r="470">
          <cell r="A470">
            <v>441</v>
          </cell>
          <cell r="E470">
            <v>0</v>
          </cell>
        </row>
        <row r="471">
          <cell r="A471">
            <v>442</v>
          </cell>
          <cell r="E471">
            <v>0</v>
          </cell>
        </row>
        <row r="472">
          <cell r="A472">
            <v>443</v>
          </cell>
          <cell r="E472">
            <v>0</v>
          </cell>
        </row>
        <row r="473">
          <cell r="A473">
            <v>444</v>
          </cell>
          <cell r="E473">
            <v>0</v>
          </cell>
        </row>
        <row r="474">
          <cell r="A474">
            <v>445</v>
          </cell>
          <cell r="E474">
            <v>0</v>
          </cell>
        </row>
        <row r="475">
          <cell r="A475">
            <v>446</v>
          </cell>
          <cell r="E475">
            <v>0</v>
          </cell>
        </row>
        <row r="476">
          <cell r="A476">
            <v>447</v>
          </cell>
          <cell r="E476">
            <v>0</v>
          </cell>
        </row>
        <row r="477">
          <cell r="A477">
            <v>448</v>
          </cell>
          <cell r="E477">
            <v>0</v>
          </cell>
        </row>
        <row r="478">
          <cell r="A478">
            <v>449</v>
          </cell>
          <cell r="E478">
            <v>0</v>
          </cell>
        </row>
        <row r="479">
          <cell r="A479">
            <v>450</v>
          </cell>
          <cell r="E479">
            <v>0</v>
          </cell>
        </row>
        <row r="481">
          <cell r="A481" t="str">
            <v>REF.</v>
          </cell>
          <cell r="B481" t="str">
            <v>MATERIAL CARPINTERIA METALICA</v>
          </cell>
          <cell r="C481" t="str">
            <v>UNIDAD</v>
          </cell>
          <cell r="D481" t="str">
            <v>PRECIO</v>
          </cell>
          <cell r="E481" t="str">
            <v>TRANSPORTE</v>
          </cell>
        </row>
        <row r="483">
          <cell r="A483">
            <v>451</v>
          </cell>
          <cell r="B483" t="str">
            <v>Alambre Negro</v>
          </cell>
          <cell r="C483" t="str">
            <v>KG</v>
          </cell>
          <cell r="D483">
            <v>1800</v>
          </cell>
          <cell r="E483">
            <v>108</v>
          </cell>
        </row>
        <row r="484">
          <cell r="A484">
            <v>452</v>
          </cell>
          <cell r="B484" t="str">
            <v>Angulo 1/8"x2"</v>
          </cell>
          <cell r="C484" t="str">
            <v>ML</v>
          </cell>
          <cell r="D484">
            <v>7500</v>
          </cell>
          <cell r="E484">
            <v>450</v>
          </cell>
        </row>
        <row r="485">
          <cell r="A485">
            <v>453</v>
          </cell>
          <cell r="B485" t="str">
            <v>Angulo 3/16"x2"</v>
          </cell>
          <cell r="C485" t="str">
            <v>ML</v>
          </cell>
          <cell r="D485">
            <v>10100</v>
          </cell>
          <cell r="E485">
            <v>606</v>
          </cell>
        </row>
        <row r="486">
          <cell r="A486">
            <v>454</v>
          </cell>
          <cell r="B486" t="str">
            <v>Angulo de 1"x1/8"</v>
          </cell>
          <cell r="C486" t="str">
            <v>ML</v>
          </cell>
          <cell r="D486">
            <v>1950</v>
          </cell>
          <cell r="E486">
            <v>117</v>
          </cell>
        </row>
        <row r="487">
          <cell r="A487">
            <v>455</v>
          </cell>
          <cell r="B487" t="str">
            <v>Angulo de 1"x1/8"</v>
          </cell>
          <cell r="C487" t="str">
            <v>ML</v>
          </cell>
          <cell r="D487">
            <v>2000</v>
          </cell>
          <cell r="E487">
            <v>120</v>
          </cell>
        </row>
        <row r="488">
          <cell r="A488">
            <v>456</v>
          </cell>
          <cell r="B488" t="str">
            <v>Angulo de 11/2" x 3/16</v>
          </cell>
          <cell r="C488" t="str">
            <v>ML</v>
          </cell>
          <cell r="D488">
            <v>6400</v>
          </cell>
          <cell r="E488">
            <v>384</v>
          </cell>
        </row>
        <row r="489">
          <cell r="A489">
            <v>457</v>
          </cell>
          <cell r="B489" t="str">
            <v>Angulo de 11/2"x1/8"</v>
          </cell>
          <cell r="C489" t="str">
            <v>ML</v>
          </cell>
          <cell r="D489">
            <v>6500</v>
          </cell>
          <cell r="E489">
            <v>390</v>
          </cell>
        </row>
        <row r="490">
          <cell r="A490">
            <v>458</v>
          </cell>
          <cell r="B490" t="str">
            <v>Angulo de 2 1/2" x 1/4</v>
          </cell>
          <cell r="C490" t="str">
            <v>ML</v>
          </cell>
          <cell r="D490">
            <v>13300</v>
          </cell>
          <cell r="E490">
            <v>798</v>
          </cell>
        </row>
        <row r="491">
          <cell r="A491">
            <v>459</v>
          </cell>
          <cell r="B491" t="str">
            <v>Angulo de 3/4"x1/8"</v>
          </cell>
          <cell r="C491" t="str">
            <v>ML</v>
          </cell>
          <cell r="D491">
            <v>1450</v>
          </cell>
          <cell r="E491">
            <v>87</v>
          </cell>
        </row>
        <row r="492">
          <cell r="A492">
            <v>460</v>
          </cell>
          <cell r="B492" t="str">
            <v>Anticorrosivo</v>
          </cell>
          <cell r="C492" t="str">
            <v>GL</v>
          </cell>
          <cell r="D492">
            <v>28600</v>
          </cell>
          <cell r="E492">
            <v>1716</v>
          </cell>
        </row>
        <row r="493">
          <cell r="A493">
            <v>461</v>
          </cell>
          <cell r="B493" t="str">
            <v xml:space="preserve">Arena </v>
          </cell>
          <cell r="C493" t="str">
            <v>M3</v>
          </cell>
          <cell r="D493">
            <v>60000</v>
          </cell>
          <cell r="E493">
            <v>3600</v>
          </cell>
        </row>
        <row r="494">
          <cell r="A494">
            <v>462</v>
          </cell>
          <cell r="B494" t="str">
            <v>Basculante tipo mariposa</v>
          </cell>
          <cell r="C494" t="str">
            <v>UN</v>
          </cell>
          <cell r="D494">
            <v>600</v>
          </cell>
          <cell r="E494">
            <v>36</v>
          </cell>
        </row>
        <row r="495">
          <cell r="A495">
            <v>463</v>
          </cell>
          <cell r="B495" t="str">
            <v xml:space="preserve">Bisagra </v>
          </cell>
          <cell r="C495" t="str">
            <v>UN</v>
          </cell>
          <cell r="D495">
            <v>750</v>
          </cell>
          <cell r="E495">
            <v>45</v>
          </cell>
        </row>
        <row r="496">
          <cell r="A496">
            <v>464</v>
          </cell>
          <cell r="B496" t="str">
            <v>Bisagra de 1/2"</v>
          </cell>
          <cell r="C496" t="str">
            <v>UN</v>
          </cell>
          <cell r="D496">
            <v>350</v>
          </cell>
          <cell r="E496">
            <v>21</v>
          </cell>
        </row>
        <row r="497">
          <cell r="A497">
            <v>465</v>
          </cell>
          <cell r="B497" t="str">
            <v>Bisagra de 5/8"</v>
          </cell>
          <cell r="C497" t="str">
            <v>UN</v>
          </cell>
          <cell r="D497">
            <v>500</v>
          </cell>
          <cell r="E497">
            <v>30</v>
          </cell>
        </row>
        <row r="498">
          <cell r="A498">
            <v>466</v>
          </cell>
          <cell r="B498" t="str">
            <v xml:space="preserve">Cemento Gris </v>
          </cell>
          <cell r="C498" t="str">
            <v>Saco</v>
          </cell>
          <cell r="D498">
            <v>25000</v>
          </cell>
          <cell r="E498">
            <v>1500</v>
          </cell>
        </row>
        <row r="499">
          <cell r="A499">
            <v>467</v>
          </cell>
          <cell r="B499" t="str">
            <v>Chapa marca Vera sencilla</v>
          </cell>
          <cell r="C499" t="str">
            <v>UN</v>
          </cell>
          <cell r="D499">
            <v>18000</v>
          </cell>
          <cell r="E499">
            <v>1080</v>
          </cell>
        </row>
        <row r="500">
          <cell r="A500">
            <v>468</v>
          </cell>
          <cell r="B500" t="str">
            <v>Chapa marca Vera sencilla</v>
          </cell>
          <cell r="C500" t="str">
            <v>UN</v>
          </cell>
          <cell r="D500">
            <v>25000</v>
          </cell>
          <cell r="E500">
            <v>1500</v>
          </cell>
        </row>
        <row r="501">
          <cell r="A501">
            <v>469</v>
          </cell>
          <cell r="B501" t="str">
            <v>Correa tipo canal</v>
          </cell>
          <cell r="C501" t="str">
            <v>ML</v>
          </cell>
          <cell r="D501">
            <v>6600</v>
          </cell>
          <cell r="E501">
            <v>396</v>
          </cell>
        </row>
        <row r="502">
          <cell r="A502">
            <v>470</v>
          </cell>
          <cell r="B502" t="str">
            <v>Corredera</v>
          </cell>
          <cell r="C502" t="str">
            <v>UN</v>
          </cell>
          <cell r="D502">
            <v>1200</v>
          </cell>
          <cell r="E502">
            <v>72</v>
          </cell>
        </row>
        <row r="503">
          <cell r="A503">
            <v>471</v>
          </cell>
          <cell r="B503" t="str">
            <v>Corredera</v>
          </cell>
          <cell r="C503" t="str">
            <v>UN</v>
          </cell>
          <cell r="D503">
            <v>2500</v>
          </cell>
          <cell r="E503">
            <v>150</v>
          </cell>
        </row>
        <row r="504">
          <cell r="A504">
            <v>472</v>
          </cell>
          <cell r="B504" t="str">
            <v>Equipo electrico soldadura</v>
          </cell>
          <cell r="C504" t="str">
            <v>DIA</v>
          </cell>
          <cell r="D504">
            <v>30000</v>
          </cell>
          <cell r="E504">
            <v>1800</v>
          </cell>
        </row>
        <row r="505">
          <cell r="A505">
            <v>473</v>
          </cell>
          <cell r="B505" t="str">
            <v>Gasolina</v>
          </cell>
          <cell r="C505" t="str">
            <v>GL</v>
          </cell>
          <cell r="D505">
            <v>6000</v>
          </cell>
          <cell r="E505">
            <v>360</v>
          </cell>
        </row>
        <row r="506">
          <cell r="A506">
            <v>474</v>
          </cell>
          <cell r="B506" t="str">
            <v>Gravilla</v>
          </cell>
          <cell r="C506" t="str">
            <v>M3</v>
          </cell>
          <cell r="D506">
            <v>75000</v>
          </cell>
          <cell r="E506">
            <v>4500</v>
          </cell>
        </row>
        <row r="507">
          <cell r="A507">
            <v>475</v>
          </cell>
          <cell r="B507" t="str">
            <v>Lamina C.R. Cal.18</v>
          </cell>
          <cell r="C507" t="str">
            <v>M2</v>
          </cell>
          <cell r="D507">
            <v>26000</v>
          </cell>
          <cell r="E507">
            <v>1560</v>
          </cell>
        </row>
        <row r="508">
          <cell r="A508">
            <v>476</v>
          </cell>
          <cell r="B508" t="str">
            <v>Lamina C.R. Cal.20</v>
          </cell>
          <cell r="C508" t="str">
            <v>M2</v>
          </cell>
          <cell r="D508">
            <v>19500</v>
          </cell>
          <cell r="E508">
            <v>1170</v>
          </cell>
        </row>
        <row r="509">
          <cell r="A509">
            <v>477</v>
          </cell>
          <cell r="B509" t="str">
            <v>Lamina cal 16</v>
          </cell>
          <cell r="C509" t="str">
            <v>M2</v>
          </cell>
          <cell r="D509">
            <v>30500</v>
          </cell>
          <cell r="E509">
            <v>1830</v>
          </cell>
        </row>
        <row r="510">
          <cell r="A510">
            <v>478</v>
          </cell>
          <cell r="B510" t="str">
            <v>Malla eslabonada de 2x2 cal 10</v>
          </cell>
          <cell r="C510" t="str">
            <v>M2</v>
          </cell>
          <cell r="D510">
            <v>10000</v>
          </cell>
          <cell r="E510">
            <v>600</v>
          </cell>
        </row>
        <row r="511">
          <cell r="A511">
            <v>479</v>
          </cell>
          <cell r="B511" t="str">
            <v>Manija sencilla</v>
          </cell>
          <cell r="C511" t="str">
            <v>UN</v>
          </cell>
          <cell r="D511">
            <v>2000</v>
          </cell>
          <cell r="E511">
            <v>120</v>
          </cell>
        </row>
        <row r="512">
          <cell r="A512">
            <v>480</v>
          </cell>
          <cell r="B512" t="str">
            <v>Masilla</v>
          </cell>
          <cell r="C512" t="str">
            <v>GL</v>
          </cell>
          <cell r="D512">
            <v>18000</v>
          </cell>
          <cell r="E512">
            <v>1080</v>
          </cell>
        </row>
        <row r="513">
          <cell r="A513">
            <v>481</v>
          </cell>
          <cell r="B513" t="str">
            <v xml:space="preserve">Medallon de lujo </v>
          </cell>
          <cell r="C513" t="str">
            <v>UN</v>
          </cell>
          <cell r="D513">
            <v>5000</v>
          </cell>
          <cell r="E513">
            <v>300</v>
          </cell>
        </row>
        <row r="514">
          <cell r="A514">
            <v>482</v>
          </cell>
          <cell r="B514" t="str">
            <v>Pasador para puerta</v>
          </cell>
          <cell r="C514" t="str">
            <v>UN</v>
          </cell>
          <cell r="D514">
            <v>4000</v>
          </cell>
          <cell r="E514">
            <v>240</v>
          </cell>
        </row>
        <row r="515">
          <cell r="A515">
            <v>483</v>
          </cell>
          <cell r="B515" t="str">
            <v>Perno de 3/4"</v>
          </cell>
          <cell r="C515" t="str">
            <v>UN</v>
          </cell>
          <cell r="D515">
            <v>1500</v>
          </cell>
          <cell r="E515">
            <v>90</v>
          </cell>
        </row>
        <row r="516">
          <cell r="A516">
            <v>484</v>
          </cell>
          <cell r="B516" t="str">
            <v>Platina 1 1/2" x 1/8"</v>
          </cell>
          <cell r="C516" t="str">
            <v>ML</v>
          </cell>
          <cell r="D516">
            <v>1800</v>
          </cell>
          <cell r="E516">
            <v>108</v>
          </cell>
        </row>
        <row r="517">
          <cell r="A517">
            <v>485</v>
          </cell>
          <cell r="B517" t="str">
            <v>Platina 11/2" x 3/16</v>
          </cell>
          <cell r="C517" t="str">
            <v>ML</v>
          </cell>
          <cell r="D517">
            <v>3600</v>
          </cell>
          <cell r="E517">
            <v>216</v>
          </cell>
        </row>
        <row r="518">
          <cell r="A518">
            <v>486</v>
          </cell>
          <cell r="B518" t="str">
            <v>Platina de 1/2"x1/8"</v>
          </cell>
          <cell r="C518" t="str">
            <v>ML</v>
          </cell>
          <cell r="D518">
            <v>1300</v>
          </cell>
          <cell r="E518">
            <v>78</v>
          </cell>
        </row>
        <row r="519">
          <cell r="A519">
            <v>487</v>
          </cell>
          <cell r="B519" t="str">
            <v>Soldadura W.A. 6013</v>
          </cell>
          <cell r="C519" t="str">
            <v>KG</v>
          </cell>
          <cell r="D519">
            <v>4500</v>
          </cell>
          <cell r="E519">
            <v>270</v>
          </cell>
        </row>
        <row r="520">
          <cell r="A520">
            <v>488</v>
          </cell>
          <cell r="B520" t="str">
            <v>Tubo Aguas Negras 21/2"</v>
          </cell>
          <cell r="C520" t="str">
            <v>ML</v>
          </cell>
          <cell r="D520">
            <v>8550</v>
          </cell>
          <cell r="E520">
            <v>513</v>
          </cell>
        </row>
        <row r="521">
          <cell r="A521">
            <v>489</v>
          </cell>
          <cell r="B521" t="str">
            <v>Tubo cuadrado 11/2"</v>
          </cell>
          <cell r="C521" t="str">
            <v>ML</v>
          </cell>
          <cell r="D521">
            <v>2700</v>
          </cell>
          <cell r="E521">
            <v>162</v>
          </cell>
        </row>
        <row r="522">
          <cell r="A522">
            <v>490</v>
          </cell>
          <cell r="B522" t="str">
            <v>Tubo cuadrado de 1" cal 20</v>
          </cell>
          <cell r="C522" t="str">
            <v>Ml</v>
          </cell>
          <cell r="D522">
            <v>1500</v>
          </cell>
          <cell r="E522">
            <v>90</v>
          </cell>
        </row>
        <row r="523">
          <cell r="A523">
            <v>491</v>
          </cell>
          <cell r="B523" t="str">
            <v>Tubo cuadrado de 3/4"</v>
          </cell>
          <cell r="C523" t="str">
            <v>ML</v>
          </cell>
          <cell r="D523">
            <v>1350</v>
          </cell>
          <cell r="E523">
            <v>81</v>
          </cell>
        </row>
        <row r="524">
          <cell r="A524">
            <v>492</v>
          </cell>
          <cell r="B524" t="str">
            <v>Tubo de 2 x 1 cal. 20</v>
          </cell>
          <cell r="C524" t="str">
            <v>ML</v>
          </cell>
          <cell r="D524">
            <v>2500</v>
          </cell>
          <cell r="E524">
            <v>150</v>
          </cell>
        </row>
        <row r="525">
          <cell r="A525">
            <v>493</v>
          </cell>
          <cell r="B525" t="str">
            <v>Tubo en acero 3/4"</v>
          </cell>
          <cell r="C525" t="str">
            <v>ML</v>
          </cell>
          <cell r="D525">
            <v>2200</v>
          </cell>
          <cell r="E525">
            <v>132</v>
          </cell>
        </row>
        <row r="526">
          <cell r="A526">
            <v>494</v>
          </cell>
          <cell r="B526" t="str">
            <v>Tubo en acero cromado de 2"</v>
          </cell>
          <cell r="C526" t="str">
            <v>ML</v>
          </cell>
          <cell r="D526">
            <v>9100</v>
          </cell>
          <cell r="E526">
            <v>546</v>
          </cell>
        </row>
        <row r="527">
          <cell r="A527">
            <v>495</v>
          </cell>
          <cell r="B527" t="str">
            <v>Tubo galvanizado de 2"</v>
          </cell>
          <cell r="C527" t="str">
            <v>ML</v>
          </cell>
          <cell r="D527">
            <v>8000</v>
          </cell>
          <cell r="E527">
            <v>480</v>
          </cell>
        </row>
        <row r="528">
          <cell r="A528">
            <v>496</v>
          </cell>
          <cell r="B528" t="str">
            <v>tubo rectangular 10x4 Cal. 16</v>
          </cell>
          <cell r="C528" t="str">
            <v>ML</v>
          </cell>
          <cell r="D528">
            <v>9500</v>
          </cell>
          <cell r="E528">
            <v>570</v>
          </cell>
        </row>
        <row r="529">
          <cell r="A529">
            <v>497</v>
          </cell>
          <cell r="B529" t="str">
            <v>tubo rectangular 8 x 4</v>
          </cell>
          <cell r="C529" t="str">
            <v>ML</v>
          </cell>
          <cell r="D529">
            <v>4000</v>
          </cell>
          <cell r="E529">
            <v>240</v>
          </cell>
        </row>
        <row r="530">
          <cell r="A530">
            <v>498</v>
          </cell>
          <cell r="B530" t="str">
            <v>Varilla 1/4 " lisa</v>
          </cell>
          <cell r="C530" t="str">
            <v>kg</v>
          </cell>
          <cell r="D530">
            <v>2000</v>
          </cell>
          <cell r="E530">
            <v>120</v>
          </cell>
        </row>
        <row r="531">
          <cell r="A531">
            <v>499</v>
          </cell>
          <cell r="B531" t="str">
            <v>Varilla 5/8"</v>
          </cell>
          <cell r="C531" t="str">
            <v>ML</v>
          </cell>
          <cell r="D531">
            <v>2800</v>
          </cell>
          <cell r="E531">
            <v>168</v>
          </cell>
        </row>
        <row r="532">
          <cell r="A532">
            <v>500</v>
          </cell>
          <cell r="B532" t="str">
            <v>Varilla cuadrada de 10mm</v>
          </cell>
          <cell r="C532" t="str">
            <v>ML</v>
          </cell>
          <cell r="D532">
            <v>1450</v>
          </cell>
          <cell r="E532">
            <v>87</v>
          </cell>
        </row>
        <row r="533">
          <cell r="A533">
            <v>501</v>
          </cell>
          <cell r="B533" t="str">
            <v>Varilla de 1"</v>
          </cell>
          <cell r="C533" t="str">
            <v>ML</v>
          </cell>
          <cell r="D533">
            <v>10000</v>
          </cell>
          <cell r="E533">
            <v>600</v>
          </cell>
        </row>
        <row r="534">
          <cell r="A534">
            <v>502</v>
          </cell>
          <cell r="B534" t="str">
            <v>Varilla de 1/2 corrugada</v>
          </cell>
          <cell r="C534" t="str">
            <v>ML</v>
          </cell>
          <cell r="D534">
            <v>2100</v>
          </cell>
          <cell r="E534">
            <v>126</v>
          </cell>
        </row>
        <row r="535">
          <cell r="A535">
            <v>503</v>
          </cell>
          <cell r="B535" t="str">
            <v>Varilla de 1/2"</v>
          </cell>
          <cell r="C535" t="str">
            <v>ML</v>
          </cell>
          <cell r="D535">
            <v>2250</v>
          </cell>
          <cell r="E535">
            <v>135</v>
          </cell>
        </row>
        <row r="536">
          <cell r="A536">
            <v>504</v>
          </cell>
          <cell r="B536" t="str">
            <v>Varilla de 1/4 corrugada</v>
          </cell>
          <cell r="C536" t="str">
            <v>KG</v>
          </cell>
          <cell r="D536">
            <v>3800</v>
          </cell>
          <cell r="E536">
            <v>228</v>
          </cell>
        </row>
        <row r="537">
          <cell r="A537">
            <v>505</v>
          </cell>
          <cell r="B537" t="str">
            <v>Varilla de 3/8 corrugada</v>
          </cell>
          <cell r="C537" t="str">
            <v>ML</v>
          </cell>
          <cell r="D537">
            <v>1260</v>
          </cell>
          <cell r="E537">
            <v>75.599999999999994</v>
          </cell>
        </row>
        <row r="538">
          <cell r="A538">
            <v>506</v>
          </cell>
          <cell r="B538" t="str">
            <v>Varilla de 5/8" Corrugada</v>
          </cell>
          <cell r="C538" t="str">
            <v>ML</v>
          </cell>
          <cell r="D538">
            <v>3550</v>
          </cell>
          <cell r="E538">
            <v>213</v>
          </cell>
        </row>
        <row r="539">
          <cell r="A539">
            <v>507</v>
          </cell>
          <cell r="B539" t="str">
            <v>Cordon superior de 2" x 2"x1/8"</v>
          </cell>
          <cell r="C539" t="str">
            <v>ML</v>
          </cell>
          <cell r="D539">
            <v>10200</v>
          </cell>
          <cell r="E539">
            <v>612</v>
          </cell>
        </row>
        <row r="540">
          <cell r="A540">
            <v>508</v>
          </cell>
          <cell r="B540" t="str">
            <v>Cordon superior de 2" x 1/8"</v>
          </cell>
          <cell r="C540" t="str">
            <v>ML</v>
          </cell>
          <cell r="D540">
            <v>14302</v>
          </cell>
          <cell r="E540">
            <v>858.12</v>
          </cell>
        </row>
        <row r="541">
          <cell r="A541">
            <v>509</v>
          </cell>
          <cell r="B541" t="str">
            <v>Cordon inferior de 1" x 1" 1/8"</v>
          </cell>
          <cell r="C541" t="str">
            <v>ML</v>
          </cell>
          <cell r="D541">
            <v>5290</v>
          </cell>
          <cell r="E541">
            <v>317.39999999999998</v>
          </cell>
        </row>
        <row r="542">
          <cell r="A542">
            <v>510</v>
          </cell>
          <cell r="B542" t="str">
            <v xml:space="preserve">Cordon inferior de 1" x 3/16" </v>
          </cell>
          <cell r="C542" t="str">
            <v>ML</v>
          </cell>
          <cell r="D542">
            <v>7500</v>
          </cell>
          <cell r="E542">
            <v>450</v>
          </cell>
        </row>
        <row r="543">
          <cell r="A543">
            <v>511</v>
          </cell>
          <cell r="B543" t="str">
            <v>Cerpentin 1" x 1"x1/8"</v>
          </cell>
          <cell r="C543" t="str">
            <v>ML</v>
          </cell>
          <cell r="D543">
            <v>5290</v>
          </cell>
          <cell r="E543">
            <v>317.39999999999998</v>
          </cell>
        </row>
        <row r="544">
          <cell r="A544">
            <v>512</v>
          </cell>
          <cell r="B544" t="str">
            <v xml:space="preserve">Cerpentin 1" x 3/16" </v>
          </cell>
          <cell r="C544" t="str">
            <v>ML</v>
          </cell>
          <cell r="D544">
            <v>2000</v>
          </cell>
          <cell r="E544">
            <v>120</v>
          </cell>
        </row>
        <row r="545">
          <cell r="A545">
            <v>513</v>
          </cell>
          <cell r="B545" t="str">
            <v>Correas metalicas TIPO PHR - C 220 x 80 - 2.0 mm</v>
          </cell>
          <cell r="C545" t="str">
            <v>ML</v>
          </cell>
          <cell r="D545">
            <v>3870</v>
          </cell>
          <cell r="E545">
            <v>232.2</v>
          </cell>
        </row>
        <row r="546">
          <cell r="A546">
            <v>514</v>
          </cell>
          <cell r="B546" t="str">
            <v>Esmalte color Blanco</v>
          </cell>
          <cell r="C546" t="str">
            <v>GL</v>
          </cell>
          <cell r="D546">
            <v>20600</v>
          </cell>
          <cell r="E546">
            <v>1236</v>
          </cell>
        </row>
        <row r="547">
          <cell r="A547">
            <v>515</v>
          </cell>
          <cell r="B547" t="str">
            <v>Medallon decorativo redondo</v>
          </cell>
          <cell r="C547" t="str">
            <v>UND</v>
          </cell>
          <cell r="D547">
            <v>5000</v>
          </cell>
          <cell r="E547">
            <v>300</v>
          </cell>
        </row>
        <row r="548">
          <cell r="A548">
            <v>516</v>
          </cell>
          <cell r="B548" t="str">
            <v>Superboard 2mm</v>
          </cell>
          <cell r="C548" t="str">
            <v>M2</v>
          </cell>
          <cell r="D548">
            <v>25700</v>
          </cell>
          <cell r="E548">
            <v>1542</v>
          </cell>
        </row>
        <row r="549">
          <cell r="A549">
            <v>517</v>
          </cell>
          <cell r="B549" t="str">
            <v>Perfileria</v>
          </cell>
          <cell r="C549" t="str">
            <v>GL</v>
          </cell>
          <cell r="D549">
            <v>12550</v>
          </cell>
          <cell r="E549">
            <v>753</v>
          </cell>
        </row>
        <row r="550">
          <cell r="A550">
            <v>518</v>
          </cell>
          <cell r="B550" t="str">
            <v>Tubo 1 1/2" Cal. 18</v>
          </cell>
          <cell r="C550" t="str">
            <v>ML</v>
          </cell>
          <cell r="D550">
            <v>7800</v>
          </cell>
          <cell r="E550">
            <v>468</v>
          </cell>
        </row>
        <row r="551">
          <cell r="A551">
            <v>519</v>
          </cell>
          <cell r="B551" t="str">
            <v>Platina de 1 1/2" x 3/16</v>
          </cell>
          <cell r="C551" t="str">
            <v>ML</v>
          </cell>
          <cell r="D551">
            <v>3750</v>
          </cell>
          <cell r="E551">
            <v>225</v>
          </cell>
        </row>
        <row r="552">
          <cell r="A552">
            <v>520</v>
          </cell>
          <cell r="E552">
            <v>0</v>
          </cell>
        </row>
        <row r="553">
          <cell r="A553">
            <v>521</v>
          </cell>
          <cell r="E553">
            <v>0</v>
          </cell>
        </row>
        <row r="554">
          <cell r="A554">
            <v>522</v>
          </cell>
          <cell r="E554">
            <v>0</v>
          </cell>
        </row>
        <row r="555">
          <cell r="A555">
            <v>523</v>
          </cell>
          <cell r="E555">
            <v>0</v>
          </cell>
        </row>
        <row r="556">
          <cell r="A556">
            <v>524</v>
          </cell>
          <cell r="E556">
            <v>0</v>
          </cell>
        </row>
        <row r="557">
          <cell r="A557">
            <v>525</v>
          </cell>
          <cell r="E557">
            <v>0</v>
          </cell>
        </row>
        <row r="558">
          <cell r="A558">
            <v>526</v>
          </cell>
          <cell r="E558">
            <v>0</v>
          </cell>
        </row>
        <row r="559">
          <cell r="A559">
            <v>527</v>
          </cell>
          <cell r="E559">
            <v>0</v>
          </cell>
        </row>
        <row r="560">
          <cell r="A560">
            <v>528</v>
          </cell>
          <cell r="E560">
            <v>0</v>
          </cell>
        </row>
        <row r="561">
          <cell r="A561">
            <v>529</v>
          </cell>
          <cell r="E561">
            <v>0</v>
          </cell>
        </row>
        <row r="562">
          <cell r="A562">
            <v>530</v>
          </cell>
          <cell r="E562">
            <v>0</v>
          </cell>
        </row>
        <row r="563">
          <cell r="A563">
            <v>531</v>
          </cell>
          <cell r="E563">
            <v>0</v>
          </cell>
        </row>
        <row r="564">
          <cell r="A564">
            <v>532</v>
          </cell>
          <cell r="E564">
            <v>0</v>
          </cell>
        </row>
        <row r="565">
          <cell r="A565">
            <v>533</v>
          </cell>
          <cell r="E565">
            <v>0</v>
          </cell>
        </row>
        <row r="566">
          <cell r="A566">
            <v>534</v>
          </cell>
          <cell r="E566">
            <v>0</v>
          </cell>
        </row>
        <row r="567">
          <cell r="A567">
            <v>535</v>
          </cell>
          <cell r="E567">
            <v>0</v>
          </cell>
        </row>
        <row r="568">
          <cell r="A568">
            <v>536</v>
          </cell>
          <cell r="E568">
            <v>0</v>
          </cell>
        </row>
        <row r="569">
          <cell r="A569">
            <v>537</v>
          </cell>
          <cell r="E569">
            <v>0</v>
          </cell>
        </row>
        <row r="570">
          <cell r="A570">
            <v>538</v>
          </cell>
          <cell r="E570">
            <v>0</v>
          </cell>
        </row>
        <row r="571">
          <cell r="A571">
            <v>539</v>
          </cell>
          <cell r="E571">
            <v>0</v>
          </cell>
        </row>
        <row r="572">
          <cell r="A572">
            <v>540</v>
          </cell>
          <cell r="E572">
            <v>0</v>
          </cell>
        </row>
        <row r="573">
          <cell r="A573">
            <v>541</v>
          </cell>
          <cell r="E573">
            <v>0</v>
          </cell>
        </row>
        <row r="574">
          <cell r="A574">
            <v>542</v>
          </cell>
          <cell r="E574">
            <v>0</v>
          </cell>
        </row>
        <row r="575">
          <cell r="A575">
            <v>543</v>
          </cell>
          <cell r="E575">
            <v>0</v>
          </cell>
        </row>
        <row r="576">
          <cell r="A576">
            <v>544</v>
          </cell>
          <cell r="E576">
            <v>0</v>
          </cell>
        </row>
        <row r="577">
          <cell r="A577">
            <v>545</v>
          </cell>
          <cell r="E577">
            <v>0</v>
          </cell>
        </row>
        <row r="578">
          <cell r="A578">
            <v>546</v>
          </cell>
          <cell r="E578">
            <v>0</v>
          </cell>
        </row>
        <row r="579">
          <cell r="A579">
            <v>547</v>
          </cell>
          <cell r="E579">
            <v>0</v>
          </cell>
        </row>
        <row r="580">
          <cell r="A580">
            <v>548</v>
          </cell>
          <cell r="E580">
            <v>0</v>
          </cell>
        </row>
        <row r="581">
          <cell r="A581">
            <v>549</v>
          </cell>
          <cell r="E581">
            <v>0</v>
          </cell>
        </row>
        <row r="582">
          <cell r="A582">
            <v>550</v>
          </cell>
          <cell r="E582">
            <v>0</v>
          </cell>
        </row>
        <row r="584">
          <cell r="A584" t="str">
            <v>REF.</v>
          </cell>
          <cell r="B584" t="str">
            <v>MATERIAL CARPINTERIA DE MADERAS</v>
          </cell>
          <cell r="C584" t="str">
            <v>UNIDAD</v>
          </cell>
          <cell r="D584" t="str">
            <v>PRECIO</v>
          </cell>
          <cell r="E584" t="str">
            <v>TRANSPORTE</v>
          </cell>
        </row>
        <row r="586">
          <cell r="A586">
            <v>551</v>
          </cell>
          <cell r="B586" t="str">
            <v>Polin</v>
          </cell>
          <cell r="C586" t="str">
            <v>ML</v>
          </cell>
          <cell r="D586">
            <v>1850</v>
          </cell>
          <cell r="E586">
            <v>111</v>
          </cell>
        </row>
        <row r="587">
          <cell r="A587">
            <v>552</v>
          </cell>
          <cell r="B587" t="str">
            <v>Tabla burra de 0.30 x 3.00 mts</v>
          </cell>
          <cell r="C587" t="str">
            <v xml:space="preserve">UN </v>
          </cell>
          <cell r="D587">
            <v>7000</v>
          </cell>
          <cell r="E587">
            <v>420</v>
          </cell>
        </row>
        <row r="588">
          <cell r="A588">
            <v>553</v>
          </cell>
          <cell r="B588" t="str">
            <v>Estacas, pintura, puntillas</v>
          </cell>
          <cell r="C588" t="str">
            <v>GLB</v>
          </cell>
          <cell r="D588">
            <v>954</v>
          </cell>
          <cell r="E588">
            <v>57.239999999999995</v>
          </cell>
        </row>
        <row r="589">
          <cell r="A589">
            <v>554</v>
          </cell>
          <cell r="B589" t="str">
            <v>Guadua</v>
          </cell>
          <cell r="C589" t="str">
            <v>ML</v>
          </cell>
          <cell r="D589">
            <v>1200</v>
          </cell>
          <cell r="E589">
            <v>72</v>
          </cell>
        </row>
        <row r="590">
          <cell r="A590">
            <v>555</v>
          </cell>
          <cell r="B590" t="str">
            <v>Liston de Madera</v>
          </cell>
          <cell r="C590" t="str">
            <v>UN</v>
          </cell>
          <cell r="D590">
            <v>850</v>
          </cell>
          <cell r="E590">
            <v>51</v>
          </cell>
        </row>
        <row r="591">
          <cell r="A591">
            <v>556</v>
          </cell>
          <cell r="E591">
            <v>0</v>
          </cell>
        </row>
        <row r="592">
          <cell r="A592">
            <v>557</v>
          </cell>
          <cell r="E592">
            <v>0</v>
          </cell>
        </row>
        <row r="593">
          <cell r="A593">
            <v>558</v>
          </cell>
          <cell r="E593">
            <v>0</v>
          </cell>
        </row>
        <row r="594">
          <cell r="A594">
            <v>559</v>
          </cell>
          <cell r="E594">
            <v>0</v>
          </cell>
        </row>
        <row r="595">
          <cell r="A595">
            <v>560</v>
          </cell>
          <cell r="E595">
            <v>0</v>
          </cell>
        </row>
        <row r="596">
          <cell r="A596">
            <v>561</v>
          </cell>
          <cell r="E596">
            <v>0</v>
          </cell>
        </row>
        <row r="597">
          <cell r="A597">
            <v>562</v>
          </cell>
          <cell r="E597">
            <v>0</v>
          </cell>
        </row>
        <row r="598">
          <cell r="A598">
            <v>563</v>
          </cell>
          <cell r="E598">
            <v>0</v>
          </cell>
        </row>
        <row r="599">
          <cell r="A599">
            <v>564</v>
          </cell>
          <cell r="E599">
            <v>0</v>
          </cell>
        </row>
        <row r="600">
          <cell r="A600">
            <v>565</v>
          </cell>
          <cell r="E600">
            <v>0</v>
          </cell>
        </row>
        <row r="601">
          <cell r="A601">
            <v>566</v>
          </cell>
          <cell r="E601">
            <v>0</v>
          </cell>
        </row>
        <row r="602">
          <cell r="A602">
            <v>567</v>
          </cell>
          <cell r="E602">
            <v>0</v>
          </cell>
        </row>
        <row r="603">
          <cell r="A603">
            <v>568</v>
          </cell>
          <cell r="E603">
            <v>0</v>
          </cell>
        </row>
        <row r="604">
          <cell r="A604">
            <v>569</v>
          </cell>
          <cell r="E604">
            <v>0</v>
          </cell>
        </row>
        <row r="605">
          <cell r="A605">
            <v>570</v>
          </cell>
          <cell r="E605">
            <v>0</v>
          </cell>
        </row>
        <row r="606">
          <cell r="A606">
            <v>571</v>
          </cell>
          <cell r="E606">
            <v>0</v>
          </cell>
        </row>
        <row r="607">
          <cell r="A607">
            <v>572</v>
          </cell>
          <cell r="E607">
            <v>0</v>
          </cell>
        </row>
        <row r="608">
          <cell r="A608">
            <v>573</v>
          </cell>
          <cell r="E608">
            <v>0</v>
          </cell>
        </row>
        <row r="609">
          <cell r="A609">
            <v>574</v>
          </cell>
          <cell r="E609">
            <v>0</v>
          </cell>
        </row>
        <row r="610">
          <cell r="A610">
            <v>575</v>
          </cell>
          <cell r="E610">
            <v>0</v>
          </cell>
        </row>
        <row r="611">
          <cell r="A611">
            <v>576</v>
          </cell>
          <cell r="E611">
            <v>0</v>
          </cell>
        </row>
        <row r="612">
          <cell r="A612">
            <v>577</v>
          </cell>
          <cell r="E612">
            <v>0</v>
          </cell>
        </row>
        <row r="613">
          <cell r="A613">
            <v>578</v>
          </cell>
          <cell r="E613">
            <v>0</v>
          </cell>
        </row>
        <row r="614">
          <cell r="A614">
            <v>579</v>
          </cell>
          <cell r="E614">
            <v>0</v>
          </cell>
        </row>
        <row r="615">
          <cell r="A615">
            <v>580</v>
          </cell>
          <cell r="E615">
            <v>0</v>
          </cell>
        </row>
        <row r="616">
          <cell r="A616">
            <v>581</v>
          </cell>
          <cell r="E616">
            <v>0</v>
          </cell>
        </row>
        <row r="617">
          <cell r="A617">
            <v>582</v>
          </cell>
          <cell r="E617">
            <v>0</v>
          </cell>
        </row>
        <row r="618">
          <cell r="A618">
            <v>583</v>
          </cell>
          <cell r="E618">
            <v>0</v>
          </cell>
        </row>
        <row r="619">
          <cell r="A619">
            <v>584</v>
          </cell>
          <cell r="E619">
            <v>0</v>
          </cell>
        </row>
        <row r="620">
          <cell r="A620">
            <v>585</v>
          </cell>
          <cell r="E620">
            <v>0</v>
          </cell>
        </row>
        <row r="621">
          <cell r="A621">
            <v>586</v>
          </cell>
          <cell r="E621">
            <v>0</v>
          </cell>
        </row>
        <row r="622">
          <cell r="A622">
            <v>587</v>
          </cell>
          <cell r="E622">
            <v>0</v>
          </cell>
        </row>
        <row r="623">
          <cell r="A623">
            <v>588</v>
          </cell>
          <cell r="E623">
            <v>0</v>
          </cell>
        </row>
        <row r="624">
          <cell r="A624">
            <v>589</v>
          </cell>
          <cell r="E624">
            <v>0</v>
          </cell>
        </row>
        <row r="625">
          <cell r="A625">
            <v>590</v>
          </cell>
          <cell r="E625">
            <v>0</v>
          </cell>
        </row>
        <row r="626">
          <cell r="A626">
            <v>591</v>
          </cell>
          <cell r="E626">
            <v>0</v>
          </cell>
        </row>
        <row r="627">
          <cell r="A627">
            <v>592</v>
          </cell>
          <cell r="E627">
            <v>0</v>
          </cell>
        </row>
        <row r="628">
          <cell r="A628">
            <v>593</v>
          </cell>
          <cell r="E628">
            <v>0</v>
          </cell>
        </row>
        <row r="629">
          <cell r="A629">
            <v>594</v>
          </cell>
          <cell r="E629">
            <v>0</v>
          </cell>
        </row>
        <row r="630">
          <cell r="A630">
            <v>595</v>
          </cell>
          <cell r="E630">
            <v>0</v>
          </cell>
        </row>
        <row r="631">
          <cell r="A631">
            <v>596</v>
          </cell>
          <cell r="E631">
            <v>0</v>
          </cell>
        </row>
        <row r="632">
          <cell r="A632">
            <v>597</v>
          </cell>
          <cell r="E632">
            <v>0</v>
          </cell>
        </row>
        <row r="633">
          <cell r="A633">
            <v>598</v>
          </cell>
          <cell r="E633">
            <v>0</v>
          </cell>
        </row>
        <row r="634">
          <cell r="A634">
            <v>599</v>
          </cell>
          <cell r="E634">
            <v>0</v>
          </cell>
        </row>
        <row r="635">
          <cell r="A635">
            <v>600</v>
          </cell>
          <cell r="E635">
            <v>0</v>
          </cell>
        </row>
        <row r="636">
          <cell r="A636">
            <v>601</v>
          </cell>
          <cell r="E636">
            <v>0</v>
          </cell>
        </row>
        <row r="637">
          <cell r="A637">
            <v>602</v>
          </cell>
          <cell r="E637">
            <v>0</v>
          </cell>
        </row>
        <row r="638">
          <cell r="A638">
            <v>603</v>
          </cell>
          <cell r="E638">
            <v>0</v>
          </cell>
        </row>
        <row r="639">
          <cell r="A639">
            <v>604</v>
          </cell>
          <cell r="E639">
            <v>0</v>
          </cell>
        </row>
        <row r="640">
          <cell r="A640">
            <v>605</v>
          </cell>
          <cell r="E640">
            <v>0</v>
          </cell>
        </row>
        <row r="641">
          <cell r="A641">
            <v>606</v>
          </cell>
          <cell r="E641">
            <v>0</v>
          </cell>
        </row>
        <row r="642">
          <cell r="A642">
            <v>607</v>
          </cell>
          <cell r="E642">
            <v>0</v>
          </cell>
        </row>
        <row r="643">
          <cell r="A643">
            <v>608</v>
          </cell>
          <cell r="E643">
            <v>0</v>
          </cell>
        </row>
        <row r="644">
          <cell r="A644">
            <v>609</v>
          </cell>
          <cell r="E644">
            <v>0</v>
          </cell>
        </row>
        <row r="645">
          <cell r="A645">
            <v>610</v>
          </cell>
          <cell r="E645">
            <v>0</v>
          </cell>
        </row>
        <row r="646">
          <cell r="A646">
            <v>611</v>
          </cell>
          <cell r="E646">
            <v>0</v>
          </cell>
        </row>
        <row r="647">
          <cell r="A647">
            <v>612</v>
          </cell>
          <cell r="E647">
            <v>0</v>
          </cell>
        </row>
        <row r="648">
          <cell r="A648">
            <v>613</v>
          </cell>
          <cell r="E648">
            <v>0</v>
          </cell>
        </row>
        <row r="649">
          <cell r="A649">
            <v>614</v>
          </cell>
          <cell r="E649">
            <v>0</v>
          </cell>
        </row>
        <row r="650">
          <cell r="A650">
            <v>615</v>
          </cell>
          <cell r="E650">
            <v>0</v>
          </cell>
        </row>
        <row r="651">
          <cell r="A651">
            <v>616</v>
          </cell>
          <cell r="E651">
            <v>0</v>
          </cell>
        </row>
        <row r="652">
          <cell r="A652">
            <v>617</v>
          </cell>
          <cell r="E652">
            <v>0</v>
          </cell>
        </row>
        <row r="653">
          <cell r="A653">
            <v>618</v>
          </cell>
          <cell r="E653">
            <v>0</v>
          </cell>
        </row>
        <row r="654">
          <cell r="A654">
            <v>619</v>
          </cell>
          <cell r="E654">
            <v>0</v>
          </cell>
        </row>
        <row r="655">
          <cell r="A655">
            <v>620</v>
          </cell>
          <cell r="E655">
            <v>0</v>
          </cell>
        </row>
        <row r="656">
          <cell r="A656">
            <v>621</v>
          </cell>
          <cell r="E656">
            <v>0</v>
          </cell>
        </row>
        <row r="657">
          <cell r="A657">
            <v>622</v>
          </cell>
          <cell r="E657">
            <v>0</v>
          </cell>
        </row>
        <row r="658">
          <cell r="A658">
            <v>623</v>
          </cell>
          <cell r="E658">
            <v>0</v>
          </cell>
        </row>
        <row r="659">
          <cell r="A659">
            <v>624</v>
          </cell>
          <cell r="E659">
            <v>0</v>
          </cell>
        </row>
        <row r="660">
          <cell r="A660">
            <v>625</v>
          </cell>
          <cell r="E660">
            <v>0</v>
          </cell>
        </row>
        <row r="661">
          <cell r="A661">
            <v>626</v>
          </cell>
          <cell r="E661">
            <v>0</v>
          </cell>
        </row>
        <row r="662">
          <cell r="A662">
            <v>627</v>
          </cell>
          <cell r="E662">
            <v>0</v>
          </cell>
        </row>
        <row r="663">
          <cell r="A663">
            <v>628</v>
          </cell>
          <cell r="E663">
            <v>0</v>
          </cell>
        </row>
        <row r="664">
          <cell r="A664">
            <v>629</v>
          </cell>
          <cell r="E664">
            <v>0</v>
          </cell>
        </row>
        <row r="665">
          <cell r="A665">
            <v>630</v>
          </cell>
          <cell r="E665">
            <v>0</v>
          </cell>
        </row>
        <row r="666">
          <cell r="A666">
            <v>631</v>
          </cell>
          <cell r="E666">
            <v>0</v>
          </cell>
        </row>
        <row r="667">
          <cell r="A667">
            <v>632</v>
          </cell>
          <cell r="E667">
            <v>0</v>
          </cell>
        </row>
        <row r="668">
          <cell r="A668">
            <v>633</v>
          </cell>
          <cell r="E668">
            <v>0</v>
          </cell>
        </row>
        <row r="669">
          <cell r="A669">
            <v>634</v>
          </cell>
          <cell r="E669">
            <v>0</v>
          </cell>
        </row>
        <row r="670">
          <cell r="A670">
            <v>635</v>
          </cell>
          <cell r="E670">
            <v>0</v>
          </cell>
        </row>
        <row r="671">
          <cell r="A671">
            <v>636</v>
          </cell>
          <cell r="E671">
            <v>0</v>
          </cell>
        </row>
        <row r="672">
          <cell r="A672">
            <v>637</v>
          </cell>
          <cell r="E672">
            <v>0</v>
          </cell>
        </row>
        <row r="673">
          <cell r="A673">
            <v>638</v>
          </cell>
          <cell r="E673">
            <v>0</v>
          </cell>
        </row>
        <row r="674">
          <cell r="A674">
            <v>639</v>
          </cell>
          <cell r="E674">
            <v>0</v>
          </cell>
        </row>
        <row r="675">
          <cell r="A675">
            <v>640</v>
          </cell>
          <cell r="E675">
            <v>0</v>
          </cell>
        </row>
        <row r="676">
          <cell r="A676">
            <v>641</v>
          </cell>
          <cell r="E676">
            <v>0</v>
          </cell>
        </row>
        <row r="677">
          <cell r="A677">
            <v>642</v>
          </cell>
          <cell r="E677">
            <v>0</v>
          </cell>
        </row>
        <row r="678">
          <cell r="A678">
            <v>643</v>
          </cell>
          <cell r="E678">
            <v>0</v>
          </cell>
        </row>
        <row r="679">
          <cell r="A679">
            <v>644</v>
          </cell>
          <cell r="E679">
            <v>0</v>
          </cell>
        </row>
        <row r="680">
          <cell r="A680">
            <v>645</v>
          </cell>
          <cell r="E680">
            <v>0</v>
          </cell>
        </row>
        <row r="681">
          <cell r="A681">
            <v>646</v>
          </cell>
          <cell r="E681">
            <v>0</v>
          </cell>
        </row>
        <row r="682">
          <cell r="A682">
            <v>647</v>
          </cell>
          <cell r="E682">
            <v>0</v>
          </cell>
        </row>
        <row r="683">
          <cell r="A683">
            <v>648</v>
          </cell>
          <cell r="E683">
            <v>0</v>
          </cell>
        </row>
        <row r="684">
          <cell r="A684">
            <v>649</v>
          </cell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B692" t="str">
            <v>PUNTILLA 1 A 3"</v>
          </cell>
          <cell r="C692" t="str">
            <v>KG</v>
          </cell>
          <cell r="D692">
            <v>1500</v>
          </cell>
          <cell r="E692">
            <v>90</v>
          </cell>
        </row>
        <row r="693">
          <cell r="B693" t="str">
            <v>ALAMBRE NEGRO No 18</v>
          </cell>
          <cell r="C693" t="str">
            <v>KG</v>
          </cell>
          <cell r="D693">
            <v>2250</v>
          </cell>
          <cell r="E693">
            <v>135</v>
          </cell>
        </row>
        <row r="694">
          <cell r="B694" t="str">
            <v>POLIN</v>
          </cell>
          <cell r="C694" t="str">
            <v>ML</v>
          </cell>
          <cell r="D694">
            <v>1500</v>
          </cell>
          <cell r="E694">
            <v>90</v>
          </cell>
        </row>
        <row r="695">
          <cell r="B695" t="str">
            <v>CEMENTO</v>
          </cell>
          <cell r="C695" t="str">
            <v>KG</v>
          </cell>
          <cell r="D695">
            <v>300</v>
          </cell>
          <cell r="E695">
            <v>18</v>
          </cell>
        </row>
        <row r="696">
          <cell r="B696" t="str">
            <v xml:space="preserve">ARENA </v>
          </cell>
          <cell r="C696" t="str">
            <v>M³</v>
          </cell>
          <cell r="D696">
            <v>20000</v>
          </cell>
          <cell r="E696">
            <v>1200</v>
          </cell>
        </row>
        <row r="697">
          <cell r="B697" t="str">
            <v>GRAVILLA TRITURADA</v>
          </cell>
          <cell r="C697" t="str">
            <v>M³</v>
          </cell>
          <cell r="D697">
            <v>54000</v>
          </cell>
          <cell r="E697">
            <v>3240</v>
          </cell>
        </row>
        <row r="698">
          <cell r="B698" t="str">
            <v>AGUA</v>
          </cell>
          <cell r="C698" t="str">
            <v>LT</v>
          </cell>
          <cell r="D698">
            <v>5</v>
          </cell>
          <cell r="E698">
            <v>0.3</v>
          </cell>
        </row>
        <row r="699">
          <cell r="B699" t="str">
            <v xml:space="preserve">RECEBO </v>
          </cell>
          <cell r="C699" t="str">
            <v>M³</v>
          </cell>
          <cell r="D699">
            <v>16000</v>
          </cell>
          <cell r="E699">
            <v>960</v>
          </cell>
        </row>
        <row r="700">
          <cell r="B700" t="str">
            <v>HIERRO No 5</v>
          </cell>
          <cell r="C700" t="str">
            <v>KG</v>
          </cell>
          <cell r="D700">
            <v>2200</v>
          </cell>
          <cell r="E700">
            <v>132</v>
          </cell>
        </row>
        <row r="701">
          <cell r="B701" t="str">
            <v>HIERRO DE 3/8</v>
          </cell>
          <cell r="C701" t="str">
            <v>KG</v>
          </cell>
          <cell r="D701">
            <v>2200</v>
          </cell>
          <cell r="E701">
            <v>132</v>
          </cell>
        </row>
        <row r="702">
          <cell r="B702" t="str">
            <v>MALLA ELECTROSOLDADA Q2</v>
          </cell>
          <cell r="C702" t="str">
            <v>Und</v>
          </cell>
          <cell r="D702">
            <v>43000</v>
          </cell>
          <cell r="E702">
            <v>2580</v>
          </cell>
        </row>
        <row r="703">
          <cell r="B703" t="str">
            <v>LADRILLO TOLETE</v>
          </cell>
          <cell r="C703" t="str">
            <v>Und</v>
          </cell>
          <cell r="D703">
            <v>240</v>
          </cell>
          <cell r="E703">
            <v>14.399999999999999</v>
          </cell>
        </row>
        <row r="704">
          <cell r="B704" t="str">
            <v>BLOQUE No 5 HUECO ESTRUCTURAL</v>
          </cell>
          <cell r="C704" t="str">
            <v>Und</v>
          </cell>
          <cell r="D704">
            <v>1150</v>
          </cell>
          <cell r="E704">
            <v>69</v>
          </cell>
        </row>
        <row r="705">
          <cell r="B705" t="str">
            <v>ARENA FINA</v>
          </cell>
          <cell r="C705" t="str">
            <v>M³</v>
          </cell>
          <cell r="D705">
            <v>20000</v>
          </cell>
          <cell r="E705">
            <v>1200</v>
          </cell>
        </row>
        <row r="706">
          <cell r="B706" t="str">
            <v>MALLA GALLINERO</v>
          </cell>
          <cell r="C706" t="str">
            <v>M²</v>
          </cell>
          <cell r="D706">
            <v>1250</v>
          </cell>
          <cell r="E706">
            <v>75</v>
          </cell>
        </row>
        <row r="707">
          <cell r="B707" t="str">
            <v>PINTURA EN ESMALTE</v>
          </cell>
          <cell r="C707" t="str">
            <v>GAL</v>
          </cell>
          <cell r="D707">
            <v>39600</v>
          </cell>
          <cell r="E707">
            <v>2376</v>
          </cell>
        </row>
        <row r="708">
          <cell r="B708" t="str">
            <v>VENTANA CUADRADA (0.50X0.50) INCLUYE VIDRIO</v>
          </cell>
          <cell r="C708" t="str">
            <v>Und</v>
          </cell>
          <cell r="D708">
            <v>80000</v>
          </cell>
          <cell r="E708">
            <v>4800</v>
          </cell>
        </row>
        <row r="709">
          <cell r="B709" t="str">
            <v>TEJA TERMOACUSTIC + CABELLETE</v>
          </cell>
          <cell r="C709" t="str">
            <v>M2</v>
          </cell>
          <cell r="D709">
            <v>24000</v>
          </cell>
          <cell r="E709">
            <v>1440</v>
          </cell>
        </row>
        <row r="710">
          <cell r="B710" t="str">
            <v>TORNILLO FIJA ALA</v>
          </cell>
          <cell r="C710" t="str">
            <v>Und.</v>
          </cell>
          <cell r="D710">
            <v>350</v>
          </cell>
          <cell r="E710">
            <v>21</v>
          </cell>
        </row>
        <row r="711">
          <cell r="B711" t="str">
            <v>TORNILLO AUTOPERFORANTE</v>
          </cell>
          <cell r="C711" t="str">
            <v>Und.</v>
          </cell>
          <cell r="D711">
            <v>300</v>
          </cell>
          <cell r="E711">
            <v>18</v>
          </cell>
        </row>
        <row r="712">
          <cell r="B712" t="str">
            <v>GRANIPLAST</v>
          </cell>
          <cell r="C712" t="str">
            <v>KG</v>
          </cell>
          <cell r="D712">
            <v>1200</v>
          </cell>
          <cell r="E712">
            <v>72</v>
          </cell>
        </row>
        <row r="713">
          <cell r="B713" t="str">
            <v>GRANITO #2</v>
          </cell>
          <cell r="C713" t="str">
            <v>BT</v>
          </cell>
          <cell r="D713">
            <v>6000</v>
          </cell>
          <cell r="E713">
            <v>360</v>
          </cell>
        </row>
        <row r="714">
          <cell r="B714" t="str">
            <v>TUBERIA PVC 4" SANITARIA</v>
          </cell>
          <cell r="C714" t="str">
            <v>ML</v>
          </cell>
          <cell r="D714">
            <v>6000</v>
          </cell>
          <cell r="E714">
            <v>360</v>
          </cell>
        </row>
        <row r="715">
          <cell r="B715" t="str">
            <v>ACCESORIOS</v>
          </cell>
          <cell r="C715" t="str">
            <v>Und</v>
          </cell>
          <cell r="D715">
            <v>2500</v>
          </cell>
          <cell r="E715">
            <v>150</v>
          </cell>
        </row>
        <row r="716">
          <cell r="B716" t="str">
            <v>CANALETA ACESCO 90X12</v>
          </cell>
          <cell r="C716" t="str">
            <v>ML</v>
          </cell>
          <cell r="D716">
            <v>20625</v>
          </cell>
          <cell r="E716">
            <v>1237.5</v>
          </cell>
        </row>
        <row r="717">
          <cell r="B717" t="str">
            <v>TUBOS FLUORESENTES 1.80 m</v>
          </cell>
          <cell r="C717" t="str">
            <v>Und.</v>
          </cell>
          <cell r="D717">
            <v>5000</v>
          </cell>
          <cell r="E717">
            <v>300</v>
          </cell>
        </row>
        <row r="718">
          <cell r="B718" t="str">
            <v>BALASTRA</v>
          </cell>
          <cell r="C718" t="str">
            <v>Und.</v>
          </cell>
          <cell r="D718">
            <v>27000</v>
          </cell>
          <cell r="E718">
            <v>1620</v>
          </cell>
        </row>
        <row r="719">
          <cell r="B719" t="str">
            <v>FOCKER</v>
          </cell>
          <cell r="C719" t="str">
            <v>Und.</v>
          </cell>
          <cell r="D719">
            <v>1100</v>
          </cell>
          <cell r="E719">
            <v>66</v>
          </cell>
        </row>
        <row r="720">
          <cell r="B720" t="str">
            <v>ALAMBRE TW #12</v>
          </cell>
          <cell r="C720" t="str">
            <v>ML</v>
          </cell>
          <cell r="D720">
            <v>600</v>
          </cell>
          <cell r="E720">
            <v>36</v>
          </cell>
        </row>
        <row r="721">
          <cell r="B721" t="str">
            <v>TUBO CONDUIT PVC 1/2"</v>
          </cell>
          <cell r="C721" t="str">
            <v>ML</v>
          </cell>
          <cell r="D721">
            <v>1100</v>
          </cell>
          <cell r="E721">
            <v>66</v>
          </cell>
        </row>
        <row r="722">
          <cell r="B722" t="str">
            <v>CAJILLA TACOS</v>
          </cell>
          <cell r="C722" t="str">
            <v>Und.</v>
          </cell>
          <cell r="D722">
            <v>7000</v>
          </cell>
          <cell r="E722">
            <v>420</v>
          </cell>
        </row>
        <row r="723">
          <cell r="B723" t="str">
            <v>INTERRUPTORES</v>
          </cell>
          <cell r="C723" t="str">
            <v>Und.</v>
          </cell>
          <cell r="D723">
            <v>2900</v>
          </cell>
          <cell r="E723">
            <v>174</v>
          </cell>
        </row>
        <row r="724">
          <cell r="B724" t="str">
            <v>VARILLA DE COBRE DE 1.80M D= 1/2"</v>
          </cell>
          <cell r="C724" t="str">
            <v>Und</v>
          </cell>
          <cell r="D724">
            <v>40000</v>
          </cell>
          <cell r="E724">
            <v>2400</v>
          </cell>
        </row>
        <row r="725">
          <cell r="B725" t="str">
            <v>ALAMBRE COBRE No 10</v>
          </cell>
          <cell r="C725" t="str">
            <v>ML</v>
          </cell>
          <cell r="D725">
            <v>1100</v>
          </cell>
          <cell r="E725">
            <v>66</v>
          </cell>
        </row>
        <row r="726">
          <cell r="B726" t="str">
            <v xml:space="preserve">ACOMETIDA EXTERNA </v>
          </cell>
          <cell r="C726" t="str">
            <v>GL</v>
          </cell>
          <cell r="D726">
            <v>500000</v>
          </cell>
          <cell r="E726">
            <v>30000</v>
          </cell>
        </row>
        <row r="727">
          <cell r="B727" t="str">
            <v xml:space="preserve">CANALETA EN LAMINA GALVANIZADA  0.25X0.35M, INCLUYE ANGULO Y SUPLEMENTO </v>
          </cell>
          <cell r="C727" t="str">
            <v>ML</v>
          </cell>
          <cell r="D727">
            <v>90000</v>
          </cell>
          <cell r="E727">
            <v>5400</v>
          </cell>
        </row>
        <row r="728">
          <cell r="B728" t="str">
            <v>ANGULO DE 2 1/2" X 3/16"</v>
          </cell>
          <cell r="C728" t="str">
            <v>ML</v>
          </cell>
          <cell r="D728">
            <v>71000</v>
          </cell>
          <cell r="E728">
            <v>4260</v>
          </cell>
        </row>
        <row r="729">
          <cell r="B729" t="str">
            <v>NIPLE GALVANIZADO 1/2"</v>
          </cell>
          <cell r="C729" t="str">
            <v>Und</v>
          </cell>
          <cell r="D729">
            <v>600</v>
          </cell>
          <cell r="E729">
            <v>36</v>
          </cell>
        </row>
        <row r="730">
          <cell r="B730" t="str">
            <v>DILATACION EN VIDRIO</v>
          </cell>
          <cell r="C730" t="str">
            <v>ML</v>
          </cell>
          <cell r="D730">
            <v>200</v>
          </cell>
          <cell r="E730">
            <v>12</v>
          </cell>
        </row>
        <row r="731">
          <cell r="B731" t="str">
            <v>ESTUCO PLASTICO PARA INTERIORES</v>
          </cell>
          <cell r="C731" t="str">
            <v>Gal</v>
          </cell>
          <cell r="D731">
            <v>12500</v>
          </cell>
          <cell r="E731">
            <v>750</v>
          </cell>
        </row>
        <row r="732">
          <cell r="B732" t="str">
            <v>VINILO VINILTEX TIPO I</v>
          </cell>
          <cell r="C732" t="str">
            <v>GaL</v>
          </cell>
          <cell r="D732">
            <v>41500</v>
          </cell>
          <cell r="E732">
            <v>2490</v>
          </cell>
        </row>
        <row r="733">
          <cell r="B733" t="str">
            <v>MORTERO 1:4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BALDOSA DUROPISO MANCESA  30X30</v>
          </cell>
          <cell r="C734" t="str">
            <v>M²</v>
          </cell>
          <cell r="D734">
            <v>20500</v>
          </cell>
          <cell r="E734">
            <v>1230</v>
          </cell>
        </row>
        <row r="735">
          <cell r="B735" t="str">
            <v>CEMENTO BLANCO</v>
          </cell>
          <cell r="C735" t="str">
            <v>KG</v>
          </cell>
          <cell r="D735">
            <v>970</v>
          </cell>
          <cell r="E735">
            <v>58.199999999999996</v>
          </cell>
        </row>
        <row r="736">
          <cell r="B736" t="str">
            <v>CONCRETO DE 3000 PSI</v>
          </cell>
          <cell r="C736" t="str">
            <v>M³</v>
          </cell>
          <cell r="D736" t="e">
            <v>#REF!</v>
          </cell>
          <cell r="E736" t="e">
            <v>#REF!</v>
          </cell>
        </row>
        <row r="737">
          <cell r="B737" t="str">
            <v>PROCTOR MODIFICADO</v>
          </cell>
          <cell r="C737" t="str">
            <v>Und</v>
          </cell>
          <cell r="D737">
            <v>70000</v>
          </cell>
          <cell r="E737">
            <v>4200</v>
          </cell>
        </row>
        <row r="738">
          <cell r="B738" t="str">
            <v>ENSAYO DE LABORATORIO</v>
          </cell>
          <cell r="C738" t="str">
            <v>M³</v>
          </cell>
          <cell r="D738">
            <v>3500</v>
          </cell>
          <cell r="E738">
            <v>210</v>
          </cell>
        </row>
        <row r="739">
          <cell r="B739" t="str">
            <v>TUBERIA PRESION PVC 1/2"</v>
          </cell>
          <cell r="C739" t="str">
            <v>ML</v>
          </cell>
          <cell r="D739">
            <v>1150</v>
          </cell>
          <cell r="E739">
            <v>69</v>
          </cell>
        </row>
        <row r="740">
          <cell r="B740" t="str">
            <v>ADAPTADOR MACHO 1/2</v>
          </cell>
          <cell r="C740" t="str">
            <v>Und</v>
          </cell>
          <cell r="D740">
            <v>300</v>
          </cell>
          <cell r="E740">
            <v>18</v>
          </cell>
        </row>
        <row r="741">
          <cell r="B741" t="str">
            <v>CODO PVC 1/2"</v>
          </cell>
          <cell r="C741" t="str">
            <v>Und</v>
          </cell>
          <cell r="D741">
            <v>300</v>
          </cell>
          <cell r="E741">
            <v>18</v>
          </cell>
        </row>
        <row r="742">
          <cell r="B742" t="str">
            <v>TEE GALVANIZADA DE 1/2"</v>
          </cell>
          <cell r="C742" t="str">
            <v>Und</v>
          </cell>
          <cell r="D742">
            <v>600</v>
          </cell>
          <cell r="E742">
            <v>36</v>
          </cell>
        </row>
        <row r="743">
          <cell r="B743" t="str">
            <v xml:space="preserve">IMPREMANTE </v>
          </cell>
          <cell r="C743" t="str">
            <v>GL</v>
          </cell>
          <cell r="D743">
            <v>22000</v>
          </cell>
          <cell r="E743">
            <v>1320</v>
          </cell>
        </row>
        <row r="744">
          <cell r="B744" t="str">
            <v>MANTO FIBERGLASS 600 XT</v>
          </cell>
          <cell r="C744" t="str">
            <v>M²</v>
          </cell>
          <cell r="D744">
            <v>11500</v>
          </cell>
          <cell r="E744">
            <v>690</v>
          </cell>
        </row>
        <row r="745">
          <cell r="B745" t="str">
            <v>CONCRETO DE 2500 PSI</v>
          </cell>
          <cell r="C745" t="str">
            <v>M³</v>
          </cell>
          <cell r="E745">
            <v>0</v>
          </cell>
        </row>
        <row r="746">
          <cell r="B746" t="str">
            <v>ENSAYO DE LABORATORIO</v>
          </cell>
          <cell r="C746" t="str">
            <v>M³</v>
          </cell>
          <cell r="D746">
            <v>5000</v>
          </cell>
          <cell r="E746">
            <v>300</v>
          </cell>
        </row>
        <row r="747">
          <cell r="B747" t="str">
            <v>TUBERIA PVC 3" SANITARIA</v>
          </cell>
          <cell r="C747" t="str">
            <v>ML</v>
          </cell>
          <cell r="D747">
            <v>4850</v>
          </cell>
          <cell r="E747">
            <v>291</v>
          </cell>
        </row>
        <row r="748">
          <cell r="B748" t="str">
            <v>CODO 3"X90 CXC SANITARIO</v>
          </cell>
          <cell r="C748" t="str">
            <v>Und</v>
          </cell>
          <cell r="D748">
            <v>3400</v>
          </cell>
          <cell r="E748">
            <v>204</v>
          </cell>
        </row>
        <row r="749">
          <cell r="B749" t="str">
            <v>CODO 4"X90 CXC SANITARIO</v>
          </cell>
          <cell r="C749" t="str">
            <v>Und</v>
          </cell>
          <cell r="D749">
            <v>5500</v>
          </cell>
          <cell r="E749">
            <v>330</v>
          </cell>
        </row>
        <row r="750">
          <cell r="B750" t="str">
            <v xml:space="preserve">LIMPIADOR PVC </v>
          </cell>
          <cell r="C750" t="str">
            <v>Und</v>
          </cell>
          <cell r="D750">
            <v>12500</v>
          </cell>
          <cell r="E750">
            <v>750</v>
          </cell>
        </row>
        <row r="751">
          <cell r="B751" t="str">
            <v>SOLDADURA PVC</v>
          </cell>
          <cell r="C751" t="str">
            <v>Und</v>
          </cell>
          <cell r="D751">
            <v>3500</v>
          </cell>
          <cell r="E751">
            <v>210</v>
          </cell>
        </row>
        <row r="752">
          <cell r="B752" t="str">
            <v>TUBERIA PVC 4" SANITARIA</v>
          </cell>
          <cell r="C752" t="str">
            <v>ML</v>
          </cell>
          <cell r="D752">
            <v>7000</v>
          </cell>
          <cell r="E752">
            <v>420</v>
          </cell>
        </row>
        <row r="753">
          <cell r="B753" t="str">
            <v xml:space="preserve">Arena </v>
          </cell>
          <cell r="C753" t="str">
            <v>M3</v>
          </cell>
          <cell r="D753">
            <v>35000</v>
          </cell>
          <cell r="E753">
            <v>2100</v>
          </cell>
        </row>
        <row r="754">
          <cell r="B754" t="str">
            <v>Gravilla</v>
          </cell>
          <cell r="C754" t="str">
            <v>M3</v>
          </cell>
          <cell r="D754">
            <v>40000</v>
          </cell>
          <cell r="E754">
            <v>2400</v>
          </cell>
        </row>
        <row r="755">
          <cell r="B755" t="str">
            <v>Varilla de 1/2"</v>
          </cell>
          <cell r="C755" t="str">
            <v>ML</v>
          </cell>
          <cell r="D755">
            <v>1900</v>
          </cell>
          <cell r="E755">
            <v>114</v>
          </cell>
        </row>
        <row r="756">
          <cell r="B756" t="str">
            <v>Platina 11/2" x 3/16</v>
          </cell>
          <cell r="C756" t="str">
            <v>ML</v>
          </cell>
          <cell r="D756">
            <v>3600</v>
          </cell>
          <cell r="E756">
            <v>216</v>
          </cell>
        </row>
        <row r="757">
          <cell r="B757" t="str">
            <v>Angulo de 2 1/2" x 1/4</v>
          </cell>
          <cell r="C757" t="str">
            <v>ML</v>
          </cell>
          <cell r="D757">
            <v>13300</v>
          </cell>
          <cell r="E757">
            <v>798</v>
          </cell>
        </row>
        <row r="758">
          <cell r="B758" t="str">
            <v>Angulo de 11/2" x 3/16</v>
          </cell>
          <cell r="C758" t="str">
            <v>ML</v>
          </cell>
          <cell r="D758">
            <v>6400</v>
          </cell>
          <cell r="E758">
            <v>384</v>
          </cell>
        </row>
        <row r="759">
          <cell r="B759" t="str">
            <v>Varilla de 5/8" Corrugada</v>
          </cell>
          <cell r="C759" t="str">
            <v>ML</v>
          </cell>
          <cell r="D759">
            <v>3300</v>
          </cell>
          <cell r="E759">
            <v>198</v>
          </cell>
        </row>
        <row r="760">
          <cell r="B760" t="str">
            <v>Corredera</v>
          </cell>
          <cell r="C760" t="str">
            <v>UN</v>
          </cell>
          <cell r="D760">
            <v>1200</v>
          </cell>
          <cell r="E760">
            <v>72</v>
          </cell>
        </row>
        <row r="761">
          <cell r="B761" t="str">
            <v>Chapa marca Vera sencilla</v>
          </cell>
          <cell r="C761" t="str">
            <v>UN</v>
          </cell>
          <cell r="D761">
            <v>25000</v>
          </cell>
          <cell r="E761">
            <v>1500</v>
          </cell>
        </row>
        <row r="762">
          <cell r="B762" t="str">
            <v>Corredera</v>
          </cell>
          <cell r="C762" t="str">
            <v>UN</v>
          </cell>
          <cell r="D762">
            <v>2500</v>
          </cell>
          <cell r="E762">
            <v>150</v>
          </cell>
        </row>
        <row r="763">
          <cell r="B763" t="str">
            <v>Angulo de 11/2"x1/8"</v>
          </cell>
          <cell r="C763" t="str">
            <v>ML</v>
          </cell>
          <cell r="D763">
            <v>6500</v>
          </cell>
          <cell r="E763">
            <v>390</v>
          </cell>
        </row>
        <row r="764">
          <cell r="B764" t="str">
            <v>Correa tipo canal</v>
          </cell>
          <cell r="C764" t="str">
            <v>ML</v>
          </cell>
          <cell r="D764">
            <v>6600</v>
          </cell>
          <cell r="E764">
            <v>396</v>
          </cell>
        </row>
        <row r="765">
          <cell r="B765" t="str">
            <v>Perno de 3/4"</v>
          </cell>
          <cell r="C765" t="str">
            <v>UN</v>
          </cell>
          <cell r="D765">
            <v>1500</v>
          </cell>
          <cell r="E765">
            <v>90</v>
          </cell>
        </row>
        <row r="766">
          <cell r="B766" t="str">
            <v>Malla eslabonada de 2x2 cal 10</v>
          </cell>
          <cell r="C766" t="str">
            <v>M2</v>
          </cell>
          <cell r="D766">
            <v>10000</v>
          </cell>
          <cell r="E766">
            <v>600</v>
          </cell>
        </row>
        <row r="767">
          <cell r="B767" t="str">
            <v>Tubo galvanizado de 2"</v>
          </cell>
          <cell r="C767" t="str">
            <v>ML</v>
          </cell>
          <cell r="D767">
            <v>8000</v>
          </cell>
          <cell r="E767">
            <v>480</v>
          </cell>
        </row>
        <row r="768">
          <cell r="B768" t="str">
            <v>Angulo de 1"x1/8"</v>
          </cell>
          <cell r="C768" t="str">
            <v>ML</v>
          </cell>
          <cell r="D768">
            <v>2000</v>
          </cell>
          <cell r="E768">
            <v>120</v>
          </cell>
        </row>
        <row r="769">
          <cell r="B769" t="str">
            <v>Platina de 1/2"x1/8"</v>
          </cell>
          <cell r="C769" t="str">
            <v>ML</v>
          </cell>
          <cell r="D769">
            <v>1300</v>
          </cell>
          <cell r="E769">
            <v>78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EVA"/>
      <sheetName val="Program"/>
      <sheetName val="AIU"/>
      <sheetName val="blank"/>
      <sheetName val="HER"/>
      <sheetName val="MAT"/>
      <sheetName val="Res-Accide-10"/>
      <sheetName val="Planilla"/>
      <sheetName val="PER"/>
      <sheetName val="TRANS"/>
      <sheetName val="PTAR ANDES"/>
      <sheetName val="Modelo"/>
      <sheetName val="A. P. U."/>
      <sheetName val="Insum"/>
      <sheetName val="CHEQUEO "/>
      <sheetName val="EQUIPO"/>
      <sheetName val="COSTOS OFICINA"/>
      <sheetName val="COSTOS CAMPAMENTO"/>
      <sheetName val="Análisis de precios"/>
      <sheetName val="PR 1"/>
      <sheetName val="OCTUBRE"/>
      <sheetName val="Estado Resumen"/>
      <sheetName val="ESTADO VÍA-CRIT.TECNICO"/>
      <sheetName val="MATERIAL"/>
      <sheetName val="mano de obra"/>
      <sheetName val="Diseño Chequeo LETRAS qmh Per"/>
      <sheetName val="mater"/>
      <sheetName val="CALCULOS"/>
      <sheetName val="BASE DE DATOS"/>
      <sheetName val="desmonte"/>
      <sheetName val="UNDS"/>
      <sheetName val="Presup_Cancha"/>
      <sheetName val="Unitario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  <sheetName val="DATOS DE ENTRADA"/>
      <sheetName val="ITEMS"/>
      <sheetName val="DATOS_DE_ENTRADA"/>
      <sheetName val="Datos básicos"/>
      <sheetName val="Datos_básicos"/>
      <sheetName val="Equipo"/>
      <sheetName val="materiales"/>
      <sheetName val="otros"/>
      <sheetName val="AUX"/>
      <sheetName val="Datos"/>
      <sheetName val="Circuitos"/>
      <sheetName val="Banderas"/>
      <sheetName val="Cuadrillas"/>
      <sheetName val="APU"/>
      <sheetName val="EQUIPOS"/>
      <sheetName val="Item"/>
      <sheetName val="Jornal"/>
      <sheetName val="FLUJO DE CAJA PRESUPUESTO"/>
      <sheetName val="MEMORIAS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PRESUP "/>
      <sheetName val="MODELO APU"/>
      <sheetName val="CASA COMUNITARIA S.MARTIN"/>
      <sheetName val="Hoja2"/>
      <sheetName val="APB 1"/>
      <sheetName val="APB 2"/>
      <sheetName val="APB 3"/>
      <sheetName val="APB 4"/>
      <sheetName val="CANTIDADES "/>
      <sheetName val="PTO. USCO V. 1"/>
      <sheetName val="1.1"/>
      <sheetName val="1.2"/>
      <sheetName val="1.3"/>
      <sheetName val="1.4"/>
      <sheetName val="1.5"/>
      <sheetName val="1.6"/>
      <sheetName val="1.7"/>
      <sheetName val="1.8"/>
      <sheetName val="0"/>
      <sheetName val="2.1.1"/>
      <sheetName val="2.1.2"/>
      <sheetName val="2.1.3"/>
      <sheetName val="1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3.2.8"/>
      <sheetName val="3.2.9"/>
      <sheetName val="2"/>
      <sheetName val="4.1"/>
      <sheetName val="3"/>
      <sheetName val="5.1 "/>
      <sheetName val="5.2"/>
      <sheetName val="5.3"/>
      <sheetName val="4"/>
      <sheetName val="6.1"/>
      <sheetName val="6.2"/>
      <sheetName val="6.3"/>
      <sheetName val="6.4"/>
      <sheetName val="6.5"/>
      <sheetName val="6.6"/>
      <sheetName val="6.7"/>
      <sheetName val="5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6"/>
      <sheetName val="8.1"/>
      <sheetName val="8.2"/>
      <sheetName val="8.3"/>
      <sheetName val="8.4"/>
      <sheetName val="8.5"/>
      <sheetName val="8.6"/>
      <sheetName val="7"/>
      <sheetName val="9.1"/>
      <sheetName val="9.2"/>
      <sheetName val="9.3"/>
      <sheetName val="8"/>
      <sheetName val="10.1"/>
      <sheetName val="10.2"/>
      <sheetName val="10.3"/>
      <sheetName val="10.4"/>
      <sheetName val="10,5"/>
      <sheetName val="10.6"/>
      <sheetName val="10.7"/>
      <sheetName val="9"/>
      <sheetName val="11.1.1"/>
      <sheetName val="11.1.2"/>
      <sheetName val="11.1.3"/>
      <sheetName val="11.1.4"/>
      <sheetName val="11.2.1"/>
      <sheetName val="11.2.2"/>
      <sheetName val="11.2.3"/>
      <sheetName val="11.2.4"/>
      <sheetName val="11.2.5"/>
      <sheetName val="11.2.6"/>
      <sheetName val="11.2.7"/>
      <sheetName val="11.2.8"/>
      <sheetName val="11.2.9"/>
      <sheetName val="12.1"/>
      <sheetName val="12.2"/>
      <sheetName val="12.3"/>
      <sheetName val="10"/>
      <sheetName val="14.1"/>
      <sheetName val="L. TOPEROL"/>
      <sheetName val="L. OCRE CUADROS"/>
      <sheetName val="L. NEGRA CUADROS"/>
      <sheetName val="L. AZUL RAYAS"/>
      <sheetName val="ADOQUIN DE GRES"/>
      <sheetName val="TABLADO ACHAPO"/>
      <sheetName val="BANCA"/>
      <sheetName val="DADOS EN CONCRETO"/>
      <sheetName val="CANECA PEQUENA"/>
      <sheetName val="ARENA FINA PARA JUEGOS"/>
      <sheetName val="TRATAMIENTO CORTE DE RAICES"/>
      <sheetName val="GRAMA"/>
      <sheetName val="TALA DE ARBOLES"/>
      <sheetName val="ARBOLES"/>
      <sheetName val="CONCRETO POBRE"/>
      <sheetName val="ZAPATA DE 0.60"/>
      <sheetName val="ADOQ. V. AZUL"/>
      <sheetName val="L. AZUL LISA"/>
      <sheetName val="L. GRIS LISA"/>
      <sheetName val="L. AMARILLO  RAYAS"/>
      <sheetName val="DECOPAVITEX"/>
      <sheetName val="PLACA MINUSV"/>
      <sheetName val="BORDILLO FUND ,10X,20"/>
      <sheetName val="CANTIDADES"/>
      <sheetName val="L. ROJO RAYAS"/>
      <sheetName val="CEBRA"/>
      <sheetName val="PUENTE MESETAS"/>
      <sheetName val="CERRAMIENTO "/>
      <sheetName val="CAMPAMENTO"/>
      <sheetName val="Hoja1"/>
    </sheetNames>
    <sheetDataSet>
      <sheetData sheetId="0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agricola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30000</v>
          </cell>
          <cell r="E3">
            <v>1800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24000</v>
          </cell>
          <cell r="E4">
            <v>1440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2600</v>
          </cell>
          <cell r="E6">
            <v>156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40000</v>
          </cell>
          <cell r="E8">
            <v>2400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19000</v>
          </cell>
          <cell r="E10">
            <v>1140</v>
          </cell>
        </row>
        <row r="11">
          <cell r="A11">
            <v>10</v>
          </cell>
          <cell r="B11" t="str">
            <v>Sub - base granular para via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10000</v>
          </cell>
          <cell r="E12">
            <v>600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56000</v>
          </cell>
          <cell r="E13">
            <v>3360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45000</v>
          </cell>
          <cell r="E14">
            <v>2700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20000</v>
          </cell>
          <cell r="E15">
            <v>1200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E18">
            <v>0</v>
          </cell>
        </row>
        <row r="19">
          <cell r="A19">
            <v>18</v>
          </cell>
          <cell r="E19">
            <v>0</v>
          </cell>
        </row>
        <row r="20">
          <cell r="A20">
            <v>19</v>
          </cell>
          <cell r="E20">
            <v>0</v>
          </cell>
        </row>
        <row r="21">
          <cell r="A21">
            <v>20</v>
          </cell>
          <cell r="E21">
            <v>0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Adoquin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1942.5</v>
          </cell>
        </row>
        <row r="26">
          <cell r="A26">
            <v>22</v>
          </cell>
          <cell r="B26" t="str">
            <v>Adoquin en concreto, tipo  PEATONAL, en concreto, de 0,20 x 0,10 mts., e= 0,06 mts.,  COLOR GRIS</v>
          </cell>
          <cell r="C26" t="str">
            <v>M2</v>
          </cell>
          <cell r="D26">
            <v>26500</v>
          </cell>
          <cell r="E26">
            <v>1325</v>
          </cell>
        </row>
        <row r="27">
          <cell r="A27">
            <v>23</v>
          </cell>
          <cell r="B27" t="str">
            <v>Adoquin en concreto, tipo VEHICULAR ,  de 0,20 x 0,10 mts., e= 0,08 mts.,  COLOR AZUL</v>
          </cell>
          <cell r="C27" t="str">
            <v>M2</v>
          </cell>
          <cell r="D27">
            <v>48500</v>
          </cell>
          <cell r="E27">
            <v>2425</v>
          </cell>
        </row>
        <row r="28">
          <cell r="A28">
            <v>24</v>
          </cell>
          <cell r="B28" t="str">
            <v>Adoquin en concreto, tipo VEHICULAR ,  de 0,20 x 0,10 mts., e= 0,08 mts.,  COLOR OCRE</v>
          </cell>
          <cell r="C28" t="str">
            <v>M2</v>
          </cell>
          <cell r="D28">
            <v>44678</v>
          </cell>
          <cell r="E28">
            <v>2233.9</v>
          </cell>
        </row>
        <row r="29">
          <cell r="A29">
            <v>25</v>
          </cell>
          <cell r="B29" t="str">
            <v>Adoquin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1497.9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1500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7000</v>
          </cell>
          <cell r="E32">
            <v>350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38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430</v>
          </cell>
          <cell r="E34">
            <v>21.5</v>
          </cell>
        </row>
        <row r="35">
          <cell r="A35">
            <v>31</v>
          </cell>
          <cell r="B35" t="str">
            <v>Loseta prefabricada en concreto,  e = 0,06 mts de 0,40 x 0,40 mts. Color Gris LISA</v>
          </cell>
          <cell r="C35" t="str">
            <v>M2</v>
          </cell>
          <cell r="D35">
            <v>30000</v>
          </cell>
          <cell r="E35">
            <v>1500</v>
          </cell>
        </row>
        <row r="36">
          <cell r="A36">
            <v>32</v>
          </cell>
          <cell r="B36" t="str">
            <v>Loseta prefabricada en concreto,  e = 0,06 mts de 0,40 x 0,40 mts. Color ROJO A RAYAS</v>
          </cell>
          <cell r="C36" t="str">
            <v>M2</v>
          </cell>
          <cell r="D36">
            <v>41000</v>
          </cell>
          <cell r="E36">
            <v>2050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28000</v>
          </cell>
          <cell r="E37">
            <v>1400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28000</v>
          </cell>
          <cell r="E38">
            <v>1400</v>
          </cell>
        </row>
        <row r="39">
          <cell r="A39">
            <v>35</v>
          </cell>
          <cell r="B39" t="str">
            <v>Loseta prefabricada en concreto,  e = 0,06 mts de 0,40 x 0,40 mts.COLOR GRIS A RAYAS</v>
          </cell>
          <cell r="C39" t="str">
            <v>M2</v>
          </cell>
          <cell r="D39">
            <v>28000</v>
          </cell>
          <cell r="E39">
            <v>1400</v>
          </cell>
        </row>
        <row r="40">
          <cell r="A40">
            <v>36</v>
          </cell>
          <cell r="B40" t="str">
            <v>Loseta prefabricada en concreto,  e = 0,06 mts de 0,40 x 0,40 mts.COLOR AZUL LISA</v>
          </cell>
          <cell r="C40" t="str">
            <v>M2</v>
          </cell>
          <cell r="D40">
            <v>45000</v>
          </cell>
          <cell r="E40">
            <v>2250</v>
          </cell>
        </row>
        <row r="41">
          <cell r="A41">
            <v>37</v>
          </cell>
          <cell r="B41" t="str">
            <v>Loseta prefabricada en concreto,  e = 0,06 mts de 0,40 x 0,40 mts.COLOR AZUL A RAYAS</v>
          </cell>
          <cell r="C41" t="str">
            <v>M2</v>
          </cell>
          <cell r="D41">
            <v>44500</v>
          </cell>
          <cell r="E41">
            <v>2225</v>
          </cell>
        </row>
        <row r="42">
          <cell r="A42">
            <v>38</v>
          </cell>
          <cell r="B42" t="str">
            <v>Loseta prefabricada en concreto,  e = 0,06 mts de 0,40 x 0,40 mts.COLOR AMARILLO A RAYAS</v>
          </cell>
          <cell r="C42" t="str">
            <v>M2</v>
          </cell>
          <cell r="D42">
            <v>40000</v>
          </cell>
          <cell r="E42">
            <v>2000</v>
          </cell>
        </row>
        <row r="43">
          <cell r="A43">
            <v>39</v>
          </cell>
          <cell r="B43" t="str">
            <v>Loseta prefabricada en concreto,  e = 0,06 mts de 0,40 x 0,40 mts.COLOR AMARILLO A CUADROS</v>
          </cell>
          <cell r="C43" t="str">
            <v>M2</v>
          </cell>
          <cell r="D43">
            <v>40000</v>
          </cell>
          <cell r="E43">
            <v>2000</v>
          </cell>
        </row>
        <row r="44">
          <cell r="A44">
            <v>40</v>
          </cell>
          <cell r="B44" t="str">
            <v>Loseta prefabricada en concreto,  e = 0,06 mts de 0,40 x 0,40 mts.COLOR OCRE LISA. A RAYAS O A CUADROS.</v>
          </cell>
          <cell r="C44" t="str">
            <v>M2</v>
          </cell>
          <cell r="D44">
            <v>38000</v>
          </cell>
          <cell r="E44">
            <v>1900</v>
          </cell>
        </row>
        <row r="45">
          <cell r="A45">
            <v>41</v>
          </cell>
          <cell r="B45" t="str">
            <v xml:space="preserve">Loseta prefabricada en concreto,  e = 0,06 mts de 0,40 x 0,60 mts.COLOR AZUL LISA </v>
          </cell>
          <cell r="C45" t="str">
            <v>M2</v>
          </cell>
          <cell r="D45">
            <v>44500</v>
          </cell>
          <cell r="E45">
            <v>2225</v>
          </cell>
        </row>
        <row r="46">
          <cell r="A46">
            <v>42</v>
          </cell>
          <cell r="B46" t="str">
            <v>Loseta prefabricada en concreto,  e = 0,06 mts de 0,40 x 0,60 mts.COLOR NEGRA LISA, RAYAS O CUADROS</v>
          </cell>
          <cell r="C46" t="str">
            <v>M2</v>
          </cell>
          <cell r="D46">
            <v>35500</v>
          </cell>
          <cell r="E46">
            <v>1775</v>
          </cell>
        </row>
        <row r="47">
          <cell r="A47">
            <v>43</v>
          </cell>
          <cell r="B47" t="str">
            <v>Sardinel prefabricado en concreto de 1,00 x 0,17 x 0,45 mts. Redondo</v>
          </cell>
          <cell r="C47" t="str">
            <v>UN</v>
          </cell>
          <cell r="D47">
            <v>14500</v>
          </cell>
          <cell r="E47">
            <v>725</v>
          </cell>
        </row>
        <row r="48">
          <cell r="A48">
            <v>44</v>
          </cell>
          <cell r="B48" t="str">
            <v xml:space="preserve">Pegacol </v>
          </cell>
          <cell r="C48" t="str">
            <v>KG</v>
          </cell>
          <cell r="D48">
            <v>550</v>
          </cell>
          <cell r="E48">
            <v>27.5</v>
          </cell>
        </row>
        <row r="49">
          <cell r="A49">
            <v>45</v>
          </cell>
          <cell r="B49" t="str">
            <v>FLEXA NYCON</v>
          </cell>
          <cell r="C49" t="str">
            <v>BOL</v>
          </cell>
          <cell r="D49">
            <v>25000</v>
          </cell>
          <cell r="E49">
            <v>1250</v>
          </cell>
        </row>
        <row r="50">
          <cell r="A50">
            <v>46</v>
          </cell>
          <cell r="B50" t="str">
            <v>Cañuelas prefabricadas</v>
          </cell>
          <cell r="C50" t="str">
            <v>UN</v>
          </cell>
          <cell r="D50">
            <v>15000</v>
          </cell>
          <cell r="E50">
            <v>750</v>
          </cell>
        </row>
        <row r="51">
          <cell r="A51">
            <v>47</v>
          </cell>
          <cell r="B51" t="str">
            <v>FLEXTHANE-200</v>
          </cell>
          <cell r="C51" t="str">
            <v>UN</v>
          </cell>
          <cell r="D51">
            <v>1000</v>
          </cell>
          <cell r="E51">
            <v>50</v>
          </cell>
        </row>
        <row r="52">
          <cell r="A52">
            <v>48</v>
          </cell>
          <cell r="B52" t="str">
            <v>FLEXABACKET ROOD 1/4"</v>
          </cell>
          <cell r="C52" t="str">
            <v>ML</v>
          </cell>
          <cell r="D52">
            <v>500</v>
          </cell>
          <cell r="E52">
            <v>25</v>
          </cell>
        </row>
        <row r="53">
          <cell r="A53">
            <v>49</v>
          </cell>
          <cell r="B53" t="str">
            <v>DECOPAVITEX SISTEM</v>
          </cell>
          <cell r="C53" t="str">
            <v>M2</v>
          </cell>
          <cell r="D53">
            <v>28492</v>
          </cell>
          <cell r="E53">
            <v>1424.6000000000001</v>
          </cell>
        </row>
        <row r="54">
          <cell r="A54">
            <v>50</v>
          </cell>
        </row>
        <row r="55">
          <cell r="A55">
            <v>47</v>
          </cell>
          <cell r="E55">
            <v>0</v>
          </cell>
        </row>
        <row r="56">
          <cell r="A56">
            <v>48</v>
          </cell>
          <cell r="E56">
            <v>0</v>
          </cell>
        </row>
        <row r="57">
          <cell r="A57">
            <v>49</v>
          </cell>
          <cell r="E57">
            <v>0</v>
          </cell>
        </row>
        <row r="58">
          <cell r="A58">
            <v>50</v>
          </cell>
          <cell r="E58">
            <v>0</v>
          </cell>
        </row>
        <row r="59">
          <cell r="A59">
            <v>51</v>
          </cell>
          <cell r="E59">
            <v>0</v>
          </cell>
        </row>
        <row r="60">
          <cell r="A60">
            <v>52</v>
          </cell>
          <cell r="E60">
            <v>0</v>
          </cell>
        </row>
        <row r="61">
          <cell r="A61">
            <v>53</v>
          </cell>
          <cell r="E61">
            <v>0</v>
          </cell>
        </row>
        <row r="62">
          <cell r="A62">
            <v>54</v>
          </cell>
          <cell r="E62">
            <v>0</v>
          </cell>
        </row>
        <row r="63">
          <cell r="A63">
            <v>55</v>
          </cell>
          <cell r="E63">
            <v>0</v>
          </cell>
        </row>
        <row r="64">
          <cell r="A64">
            <v>56</v>
          </cell>
          <cell r="E64">
            <v>0</v>
          </cell>
        </row>
        <row r="65">
          <cell r="A65">
            <v>57</v>
          </cell>
          <cell r="E65">
            <v>0</v>
          </cell>
        </row>
        <row r="66">
          <cell r="A66">
            <v>58</v>
          </cell>
          <cell r="E66">
            <v>0</v>
          </cell>
        </row>
        <row r="67">
          <cell r="A67">
            <v>59</v>
          </cell>
          <cell r="E67">
            <v>0</v>
          </cell>
        </row>
        <row r="68">
          <cell r="A68">
            <v>60</v>
          </cell>
          <cell r="E68">
            <v>0</v>
          </cell>
        </row>
        <row r="69">
          <cell r="A69">
            <v>61</v>
          </cell>
          <cell r="E69">
            <v>0</v>
          </cell>
        </row>
        <row r="70">
          <cell r="A70">
            <v>62</v>
          </cell>
          <cell r="E70">
            <v>0</v>
          </cell>
        </row>
        <row r="71">
          <cell r="A71">
            <v>63</v>
          </cell>
          <cell r="E71">
            <v>0</v>
          </cell>
        </row>
        <row r="72">
          <cell r="A72">
            <v>64</v>
          </cell>
          <cell r="E72">
            <v>0</v>
          </cell>
        </row>
        <row r="73">
          <cell r="A73">
            <v>65</v>
          </cell>
          <cell r="E73">
            <v>0</v>
          </cell>
        </row>
        <row r="74">
          <cell r="A74">
            <v>66</v>
          </cell>
          <cell r="E74">
            <v>0</v>
          </cell>
        </row>
        <row r="75">
          <cell r="A75">
            <v>67</v>
          </cell>
          <cell r="E75">
            <v>0</v>
          </cell>
        </row>
        <row r="76">
          <cell r="A76">
            <v>68</v>
          </cell>
          <cell r="E76">
            <v>0</v>
          </cell>
        </row>
        <row r="77">
          <cell r="A77">
            <v>69</v>
          </cell>
          <cell r="E77">
            <v>0</v>
          </cell>
        </row>
        <row r="78">
          <cell r="A78">
            <v>70</v>
          </cell>
          <cell r="E78">
            <v>0</v>
          </cell>
        </row>
        <row r="80">
          <cell r="A80" t="str">
            <v>REF.</v>
          </cell>
          <cell r="B80" t="str">
            <v>MATERIAL GRESS</v>
          </cell>
          <cell r="C80" t="str">
            <v>UNIDAD</v>
          </cell>
          <cell r="D80" t="str">
            <v>PRECIO</v>
          </cell>
          <cell r="E80" t="str">
            <v>TRANSPORTE</v>
          </cell>
        </row>
        <row r="83">
          <cell r="A83">
            <v>71</v>
          </cell>
          <cell r="B83" t="str">
            <v>Baldosa Duropiso Mancesa  30X30</v>
          </cell>
          <cell r="C83" t="str">
            <v>M²</v>
          </cell>
          <cell r="D83">
            <v>20500</v>
          </cell>
          <cell r="E83">
            <v>1230</v>
          </cell>
        </row>
        <row r="84">
          <cell r="A84">
            <v>72</v>
          </cell>
          <cell r="B84" t="str">
            <v xml:space="preserve">Bloque No 4 Hueco </v>
          </cell>
          <cell r="C84" t="str">
            <v>Und</v>
          </cell>
          <cell r="D84">
            <v>480</v>
          </cell>
          <cell r="E84">
            <v>28.799999999999997</v>
          </cell>
        </row>
        <row r="85">
          <cell r="A85">
            <v>73</v>
          </cell>
          <cell r="B85" t="str">
            <v>Bloque No 5 Hueco 12X20X30</v>
          </cell>
          <cell r="C85" t="str">
            <v>Und</v>
          </cell>
          <cell r="D85">
            <v>800</v>
          </cell>
          <cell r="E85">
            <v>48</v>
          </cell>
        </row>
        <row r="86">
          <cell r="A86">
            <v>74</v>
          </cell>
          <cell r="B86" t="str">
            <v>Ladrillo Tolete</v>
          </cell>
          <cell r="C86" t="str">
            <v>Und</v>
          </cell>
          <cell r="D86">
            <v>240</v>
          </cell>
          <cell r="E86">
            <v>14.399999999999999</v>
          </cell>
        </row>
        <row r="87">
          <cell r="A87">
            <v>75</v>
          </cell>
          <cell r="B87" t="str">
            <v>Tuberia de gres, D= 6"</v>
          </cell>
          <cell r="C87" t="str">
            <v>ML</v>
          </cell>
          <cell r="E87">
            <v>0</v>
          </cell>
        </row>
        <row r="88">
          <cell r="A88">
            <v>76</v>
          </cell>
          <cell r="B88" t="str">
            <v>Adoquines de arcilla   para piso, e =.06 mt ,20 mt x,10 mt, deacuerdo a la NTC 2017.</v>
          </cell>
          <cell r="C88" t="str">
            <v>ML</v>
          </cell>
          <cell r="D88">
            <v>22500</v>
          </cell>
          <cell r="E88">
            <v>1350</v>
          </cell>
        </row>
        <row r="89">
          <cell r="A89">
            <v>77</v>
          </cell>
          <cell r="B89" t="str">
            <v>Tuberia de gres, D= 8"</v>
          </cell>
          <cell r="C89" t="str">
            <v>ML</v>
          </cell>
          <cell r="D89">
            <v>13100</v>
          </cell>
          <cell r="E89">
            <v>786</v>
          </cell>
        </row>
        <row r="90">
          <cell r="A90">
            <v>78</v>
          </cell>
          <cell r="B90" t="str">
            <v xml:space="preserve">Ladrillo a la vista semiprensado por una cara </v>
          </cell>
          <cell r="C90" t="str">
            <v>Und</v>
          </cell>
          <cell r="D90">
            <v>860</v>
          </cell>
          <cell r="E90">
            <v>51.6</v>
          </cell>
        </row>
        <row r="91">
          <cell r="A91">
            <v>79</v>
          </cell>
          <cell r="B91" t="str">
            <v>Piso en gres de 0.10 x 0.20</v>
          </cell>
          <cell r="C91" t="str">
            <v>M²</v>
          </cell>
          <cell r="D91">
            <v>12500</v>
          </cell>
          <cell r="E91">
            <v>750</v>
          </cell>
        </row>
        <row r="92">
          <cell r="A92">
            <v>80</v>
          </cell>
          <cell r="B92" t="str">
            <v>Ceramica Minimal Petroleo 45x45 Alfa</v>
          </cell>
          <cell r="C92" t="str">
            <v>M²</v>
          </cell>
          <cell r="D92">
            <v>28000</v>
          </cell>
          <cell r="E92">
            <v>1680</v>
          </cell>
        </row>
        <row r="93">
          <cell r="A93">
            <v>81</v>
          </cell>
          <cell r="B93" t="str">
            <v>Ceramica  Blanco 20x20</v>
          </cell>
          <cell r="C93" t="str">
            <v>M²</v>
          </cell>
          <cell r="D93">
            <v>13000</v>
          </cell>
          <cell r="E93">
            <v>780</v>
          </cell>
        </row>
        <row r="94">
          <cell r="A94">
            <v>82</v>
          </cell>
          <cell r="B94" t="str">
            <v xml:space="preserve">Ladrillo a la vista semiprensado por ambas caras </v>
          </cell>
          <cell r="C94" t="str">
            <v>Und</v>
          </cell>
          <cell r="D94">
            <v>1200</v>
          </cell>
          <cell r="E94">
            <v>72</v>
          </cell>
        </row>
        <row r="95">
          <cell r="A95">
            <v>83</v>
          </cell>
          <cell r="E95">
            <v>0</v>
          </cell>
        </row>
        <row r="96">
          <cell r="A96">
            <v>84</v>
          </cell>
          <cell r="E96">
            <v>0</v>
          </cell>
        </row>
        <row r="97">
          <cell r="A97">
            <v>85</v>
          </cell>
          <cell r="E97">
            <v>0</v>
          </cell>
        </row>
        <row r="98">
          <cell r="A98">
            <v>86</v>
          </cell>
          <cell r="E98">
            <v>0</v>
          </cell>
        </row>
        <row r="99">
          <cell r="A99">
            <v>87</v>
          </cell>
          <cell r="E99">
            <v>0</v>
          </cell>
        </row>
        <row r="100">
          <cell r="A100">
            <v>88</v>
          </cell>
          <cell r="E100">
            <v>0</v>
          </cell>
        </row>
        <row r="101">
          <cell r="A101">
            <v>89</v>
          </cell>
          <cell r="E101">
            <v>0</v>
          </cell>
        </row>
        <row r="102">
          <cell r="A102">
            <v>90</v>
          </cell>
          <cell r="E102">
            <v>0</v>
          </cell>
        </row>
        <row r="103">
          <cell r="A103">
            <v>91</v>
          </cell>
          <cell r="E103">
            <v>0</v>
          </cell>
        </row>
        <row r="104">
          <cell r="A104">
            <v>92</v>
          </cell>
          <cell r="E104">
            <v>0</v>
          </cell>
        </row>
        <row r="105">
          <cell r="A105">
            <v>93</v>
          </cell>
          <cell r="E105">
            <v>0</v>
          </cell>
        </row>
        <row r="106">
          <cell r="A106">
            <v>94</v>
          </cell>
          <cell r="E106">
            <v>0</v>
          </cell>
        </row>
        <row r="107">
          <cell r="A107">
            <v>95</v>
          </cell>
          <cell r="E107">
            <v>0</v>
          </cell>
        </row>
        <row r="108">
          <cell r="A108">
            <v>96</v>
          </cell>
          <cell r="E108">
            <v>0</v>
          </cell>
        </row>
        <row r="109">
          <cell r="A109">
            <v>97</v>
          </cell>
          <cell r="E109">
            <v>0</v>
          </cell>
        </row>
        <row r="110">
          <cell r="A110">
            <v>98</v>
          </cell>
          <cell r="E110">
            <v>0</v>
          </cell>
        </row>
        <row r="111">
          <cell r="A111">
            <v>99</v>
          </cell>
          <cell r="E111">
            <v>0</v>
          </cell>
        </row>
        <row r="112">
          <cell r="A112">
            <v>100</v>
          </cell>
          <cell r="E112">
            <v>0</v>
          </cell>
        </row>
        <row r="113">
          <cell r="A113">
            <v>101</v>
          </cell>
          <cell r="E113">
            <v>0</v>
          </cell>
        </row>
        <row r="114">
          <cell r="A114">
            <v>102</v>
          </cell>
          <cell r="E114">
            <v>0</v>
          </cell>
        </row>
        <row r="115">
          <cell r="A115">
            <v>103</v>
          </cell>
          <cell r="E115">
            <v>0</v>
          </cell>
        </row>
        <row r="116">
          <cell r="A116">
            <v>104</v>
          </cell>
          <cell r="E116">
            <v>0</v>
          </cell>
        </row>
        <row r="117">
          <cell r="A117">
            <v>105</v>
          </cell>
          <cell r="E117">
            <v>0</v>
          </cell>
        </row>
        <row r="118">
          <cell r="A118">
            <v>106</v>
          </cell>
          <cell r="E118">
            <v>0</v>
          </cell>
        </row>
        <row r="119">
          <cell r="A119">
            <v>107</v>
          </cell>
          <cell r="E119">
            <v>0</v>
          </cell>
        </row>
        <row r="120">
          <cell r="A120">
            <v>108</v>
          </cell>
          <cell r="E120">
            <v>0</v>
          </cell>
        </row>
        <row r="121">
          <cell r="A121">
            <v>109</v>
          </cell>
          <cell r="E121">
            <v>0</v>
          </cell>
        </row>
        <row r="122">
          <cell r="A122">
            <v>110</v>
          </cell>
          <cell r="E122">
            <v>0</v>
          </cell>
        </row>
        <row r="124">
          <cell r="A124" t="str">
            <v>REF.</v>
          </cell>
          <cell r="B124" t="str">
            <v>MATERIAL ELECTRICO</v>
          </cell>
          <cell r="C124" t="str">
            <v>UNIDAD</v>
          </cell>
          <cell r="D124" t="str">
            <v>PRECIO</v>
          </cell>
          <cell r="E124" t="str">
            <v>TRANSPORTE</v>
          </cell>
        </row>
        <row r="126">
          <cell r="A126">
            <v>111</v>
          </cell>
          <cell r="B126" t="str">
            <v>Poste Cemento 750 Kg x 12mrs</v>
          </cell>
          <cell r="C126" t="str">
            <v>UN</v>
          </cell>
          <cell r="E126">
            <v>0</v>
          </cell>
        </row>
        <row r="127">
          <cell r="A127">
            <v>112</v>
          </cell>
          <cell r="B127" t="str">
            <v>Cable ACSR Nº 1/0</v>
          </cell>
          <cell r="C127" t="str">
            <v>ML</v>
          </cell>
          <cell r="E127">
            <v>0</v>
          </cell>
        </row>
        <row r="128">
          <cell r="A128">
            <v>113</v>
          </cell>
          <cell r="B128" t="str">
            <v>Conectores Linea Viva</v>
          </cell>
          <cell r="C128" t="str">
            <v>UN</v>
          </cell>
          <cell r="E128">
            <v>0</v>
          </cell>
        </row>
        <row r="129">
          <cell r="A129">
            <v>114</v>
          </cell>
          <cell r="B129" t="str">
            <v>Pernos de Maquina de 10"</v>
          </cell>
          <cell r="C129" t="str">
            <v>UN</v>
          </cell>
          <cell r="E129">
            <v>0</v>
          </cell>
        </row>
        <row r="130">
          <cell r="A130">
            <v>115</v>
          </cell>
          <cell r="B130" t="str">
            <v>Cruceta Metalica de 2 1/2 x 2 1/2 x 3/16 x 2 x 1</v>
          </cell>
          <cell r="C130" t="str">
            <v>UN</v>
          </cell>
          <cell r="E130">
            <v>0</v>
          </cell>
        </row>
        <row r="131">
          <cell r="A131">
            <v>116</v>
          </cell>
          <cell r="B131" t="str">
            <v>Diagonal de 0.6mts</v>
          </cell>
          <cell r="C131" t="str">
            <v>UN</v>
          </cell>
          <cell r="E131">
            <v>0</v>
          </cell>
        </row>
        <row r="132">
          <cell r="A132">
            <v>117</v>
          </cell>
          <cell r="B132" t="str">
            <v xml:space="preserve">Aislador tipo disco de 6" </v>
          </cell>
          <cell r="C132" t="str">
            <v>UN</v>
          </cell>
          <cell r="E132">
            <v>0</v>
          </cell>
        </row>
        <row r="133">
          <cell r="A133">
            <v>118</v>
          </cell>
          <cell r="B133" t="str">
            <v>Grapa de retención</v>
          </cell>
          <cell r="C133" t="str">
            <v>UN</v>
          </cell>
          <cell r="E133">
            <v>0</v>
          </cell>
        </row>
        <row r="134">
          <cell r="A134">
            <v>119</v>
          </cell>
          <cell r="B134" t="str">
            <v>Tuercas de ojo</v>
          </cell>
          <cell r="C134" t="str">
            <v>UN</v>
          </cell>
          <cell r="E134">
            <v>0</v>
          </cell>
        </row>
        <row r="135">
          <cell r="A135">
            <v>120</v>
          </cell>
          <cell r="B135" t="str">
            <v>Collarines de 5 a 6</v>
          </cell>
          <cell r="C135" t="str">
            <v>UN</v>
          </cell>
          <cell r="E135">
            <v>0</v>
          </cell>
        </row>
        <row r="136">
          <cell r="A136">
            <v>121</v>
          </cell>
          <cell r="B136" t="str">
            <v>Cruceta para Transformador</v>
          </cell>
          <cell r="C136" t="str">
            <v>UN</v>
          </cell>
          <cell r="E136">
            <v>0</v>
          </cell>
        </row>
        <row r="137">
          <cell r="A137">
            <v>122</v>
          </cell>
          <cell r="B137" t="str">
            <v>Corta Circuitos</v>
          </cell>
          <cell r="C137" t="str">
            <v>UN</v>
          </cell>
          <cell r="E137">
            <v>0</v>
          </cell>
        </row>
        <row r="138">
          <cell r="A138">
            <v>123</v>
          </cell>
          <cell r="B138" t="str">
            <v>Para Rayos</v>
          </cell>
          <cell r="C138" t="str">
            <v>UN</v>
          </cell>
          <cell r="E138">
            <v>0</v>
          </cell>
        </row>
        <row r="139">
          <cell r="A139">
            <v>124</v>
          </cell>
          <cell r="B139" t="str">
            <v>Polo a Tierra</v>
          </cell>
          <cell r="C139" t="str">
            <v>UN</v>
          </cell>
          <cell r="E139">
            <v>0</v>
          </cell>
        </row>
        <row r="140">
          <cell r="A140">
            <v>125</v>
          </cell>
          <cell r="B140" t="str">
            <v xml:space="preserve">Transformador  </v>
          </cell>
          <cell r="C140" t="str">
            <v>UN</v>
          </cell>
          <cell r="E140">
            <v>0</v>
          </cell>
        </row>
        <row r="141">
          <cell r="A141">
            <v>126</v>
          </cell>
          <cell r="B141" t="str">
            <v>Tubo de 2"</v>
          </cell>
          <cell r="C141" t="str">
            <v>ML</v>
          </cell>
          <cell r="E141">
            <v>0</v>
          </cell>
        </row>
        <row r="142">
          <cell r="A142">
            <v>127</v>
          </cell>
          <cell r="B142" t="str">
            <v>Cable Nº 6 THHN</v>
          </cell>
          <cell r="C142" t="str">
            <v>ML</v>
          </cell>
          <cell r="E142">
            <v>0</v>
          </cell>
        </row>
        <row r="143">
          <cell r="A143">
            <v>128</v>
          </cell>
          <cell r="B143" t="str">
            <v>Caja Contador</v>
          </cell>
          <cell r="C143" t="str">
            <v>UN</v>
          </cell>
          <cell r="E143">
            <v>0</v>
          </cell>
        </row>
        <row r="144">
          <cell r="A144">
            <v>129</v>
          </cell>
          <cell r="B144" t="str">
            <v>Contador</v>
          </cell>
          <cell r="C144" t="str">
            <v>UN</v>
          </cell>
          <cell r="E144">
            <v>0</v>
          </cell>
        </row>
        <row r="145">
          <cell r="A145">
            <v>130</v>
          </cell>
          <cell r="B145" t="str">
            <v>Automatico de protección</v>
          </cell>
          <cell r="C145" t="str">
            <v>UN</v>
          </cell>
          <cell r="E145">
            <v>0</v>
          </cell>
        </row>
        <row r="146">
          <cell r="A146">
            <v>131</v>
          </cell>
          <cell r="B146" t="str">
            <v>Caja Circuitos</v>
          </cell>
          <cell r="C146" t="str">
            <v>UN</v>
          </cell>
          <cell r="E146">
            <v>0</v>
          </cell>
        </row>
        <row r="147">
          <cell r="A147">
            <v>132</v>
          </cell>
          <cell r="B147" t="str">
            <v>Automaticos</v>
          </cell>
          <cell r="C147" t="str">
            <v>ML</v>
          </cell>
          <cell r="E147">
            <v>0</v>
          </cell>
        </row>
        <row r="148">
          <cell r="A148">
            <v>133</v>
          </cell>
          <cell r="B148" t="str">
            <v>Linea Tierra</v>
          </cell>
          <cell r="C148" t="str">
            <v>ML</v>
          </cell>
          <cell r="E148">
            <v>0</v>
          </cell>
        </row>
        <row r="149">
          <cell r="A149">
            <v>134</v>
          </cell>
          <cell r="B149" t="str">
            <v>Cinta Bandy de 3/4</v>
          </cell>
          <cell r="C149" t="str">
            <v>ML</v>
          </cell>
          <cell r="E149">
            <v>0</v>
          </cell>
        </row>
        <row r="150">
          <cell r="A150">
            <v>135</v>
          </cell>
          <cell r="B150" t="str">
            <v>Hebillas de 3/4</v>
          </cell>
          <cell r="C150" t="str">
            <v>UN</v>
          </cell>
          <cell r="E150">
            <v>0</v>
          </cell>
        </row>
        <row r="151">
          <cell r="A151">
            <v>136</v>
          </cell>
          <cell r="B151" t="str">
            <v>Vigetas</v>
          </cell>
          <cell r="C151" t="str">
            <v>UN</v>
          </cell>
          <cell r="E151">
            <v>0</v>
          </cell>
        </row>
        <row r="152">
          <cell r="A152">
            <v>137</v>
          </cell>
          <cell r="B152" t="str">
            <v>Varilla de 1.50mts anclaje</v>
          </cell>
          <cell r="C152" t="str">
            <v>UN</v>
          </cell>
          <cell r="E152">
            <v>0</v>
          </cell>
        </row>
        <row r="153">
          <cell r="A153">
            <v>138</v>
          </cell>
          <cell r="B153" t="str">
            <v>Arandela de 4 x 4</v>
          </cell>
          <cell r="C153" t="str">
            <v>UN</v>
          </cell>
          <cell r="E153">
            <v>0</v>
          </cell>
        </row>
        <row r="154">
          <cell r="A154">
            <v>139</v>
          </cell>
          <cell r="B154" t="str">
            <v>Arandela de 2 x 2</v>
          </cell>
          <cell r="C154" t="str">
            <v>CUARTO</v>
          </cell>
          <cell r="E154">
            <v>0</v>
          </cell>
        </row>
        <row r="155">
          <cell r="A155">
            <v>140</v>
          </cell>
          <cell r="B155" t="str">
            <v>Arandela de presion para 1 1/2</v>
          </cell>
          <cell r="C155" t="str">
            <v>UN</v>
          </cell>
          <cell r="E155">
            <v>0</v>
          </cell>
        </row>
        <row r="156">
          <cell r="A156">
            <v>141</v>
          </cell>
          <cell r="B156" t="str">
            <v>Pernos de Maquina de 2"  x 1 1/2</v>
          </cell>
          <cell r="C156" t="str">
            <v>UN</v>
          </cell>
          <cell r="E156">
            <v>0</v>
          </cell>
        </row>
        <row r="157">
          <cell r="A157">
            <v>142</v>
          </cell>
          <cell r="B157" t="str">
            <v>Cable Acero de 3/8</v>
          </cell>
          <cell r="C157" t="str">
            <v>UN</v>
          </cell>
          <cell r="E157">
            <v>0</v>
          </cell>
        </row>
        <row r="158">
          <cell r="A158">
            <v>143</v>
          </cell>
          <cell r="B158" t="str">
            <v>Aisladores Tipo Tensor</v>
          </cell>
          <cell r="C158" t="str">
            <v>UN</v>
          </cell>
          <cell r="E158">
            <v>0</v>
          </cell>
        </row>
        <row r="159">
          <cell r="A159">
            <v>144</v>
          </cell>
          <cell r="B159" t="str">
            <v>Guarda Cabos</v>
          </cell>
          <cell r="C159" t="str">
            <v>ML</v>
          </cell>
          <cell r="E159">
            <v>0</v>
          </cell>
        </row>
        <row r="160">
          <cell r="A160">
            <v>145</v>
          </cell>
          <cell r="B160" t="str">
            <v>Grapa 3 pernos</v>
          </cell>
          <cell r="C160" t="str">
            <v>ML</v>
          </cell>
          <cell r="E160">
            <v>0</v>
          </cell>
        </row>
        <row r="161">
          <cell r="A161">
            <v>146</v>
          </cell>
          <cell r="B161" t="str">
            <v>Ducto de 2"</v>
          </cell>
          <cell r="C161" t="str">
            <v>ML</v>
          </cell>
          <cell r="E161">
            <v>0</v>
          </cell>
        </row>
        <row r="162">
          <cell r="A162">
            <v>147</v>
          </cell>
          <cell r="B162" t="str">
            <v>Ducto de 1 1/2"</v>
          </cell>
          <cell r="C162" t="str">
            <v>UN</v>
          </cell>
          <cell r="E162">
            <v>0</v>
          </cell>
        </row>
        <row r="163">
          <cell r="A163">
            <v>148</v>
          </cell>
          <cell r="B163" t="str">
            <v>Curva de 1 1/2"</v>
          </cell>
          <cell r="C163" t="str">
            <v>UN</v>
          </cell>
          <cell r="E163">
            <v>0</v>
          </cell>
        </row>
        <row r="164">
          <cell r="A164">
            <v>149</v>
          </cell>
          <cell r="B164" t="str">
            <v>Tapa Col Roll 0.5 x 0.5mts</v>
          </cell>
          <cell r="C164" t="str">
            <v>UN</v>
          </cell>
          <cell r="E164">
            <v>0</v>
          </cell>
        </row>
        <row r="165">
          <cell r="A165">
            <v>150</v>
          </cell>
          <cell r="B165" t="str">
            <v>Angulo</v>
          </cell>
          <cell r="C165" t="str">
            <v>UN</v>
          </cell>
          <cell r="E165">
            <v>0</v>
          </cell>
        </row>
        <row r="166">
          <cell r="A166">
            <v>151</v>
          </cell>
          <cell r="B166" t="str">
            <v>Cable Nº 4 Alum. Encauchetado</v>
          </cell>
          <cell r="C166" t="str">
            <v>UN</v>
          </cell>
          <cell r="E166">
            <v>0</v>
          </cell>
        </row>
        <row r="167">
          <cell r="A167">
            <v>152</v>
          </cell>
          <cell r="B167" t="str">
            <v>Cable Nº 10 Cobre THHN</v>
          </cell>
          <cell r="C167" t="str">
            <v>UN</v>
          </cell>
          <cell r="E167">
            <v>0</v>
          </cell>
        </row>
        <row r="168">
          <cell r="A168">
            <v>153</v>
          </cell>
          <cell r="B168" t="str">
            <v>Conectores para Ponchar AP1</v>
          </cell>
          <cell r="C168" t="str">
            <v>CUARTO</v>
          </cell>
          <cell r="E168">
            <v>0</v>
          </cell>
        </row>
        <row r="169">
          <cell r="A169">
            <v>154</v>
          </cell>
          <cell r="B169" t="str">
            <v>Protecciones Sumergibles para empalme</v>
          </cell>
          <cell r="C169" t="str">
            <v>UN</v>
          </cell>
          <cell r="E169">
            <v>0</v>
          </cell>
        </row>
        <row r="170">
          <cell r="A170">
            <v>155</v>
          </cell>
          <cell r="B170" t="str">
            <v>Cinta Nº 33</v>
          </cell>
          <cell r="C170" t="str">
            <v>UN</v>
          </cell>
          <cell r="E170">
            <v>0</v>
          </cell>
        </row>
        <row r="171">
          <cell r="A171">
            <v>156</v>
          </cell>
          <cell r="B171" t="str">
            <v>Cinta Nº 23</v>
          </cell>
          <cell r="C171" t="str">
            <v>UN</v>
          </cell>
          <cell r="E171">
            <v>0</v>
          </cell>
        </row>
        <row r="172">
          <cell r="A172">
            <v>157</v>
          </cell>
          <cell r="B172" t="str">
            <v>Ducto de 3" corrugado 35 x 3T para cajilla</v>
          </cell>
          <cell r="C172" t="str">
            <v>UN</v>
          </cell>
          <cell r="E172">
            <v>0</v>
          </cell>
        </row>
        <row r="173">
          <cell r="A173">
            <v>158</v>
          </cell>
          <cell r="B173" t="str">
            <v>Tubo de desague A - LL</v>
          </cell>
          <cell r="C173" t="str">
            <v>ML</v>
          </cell>
          <cell r="E173">
            <v>0</v>
          </cell>
        </row>
        <row r="174">
          <cell r="A174">
            <v>159</v>
          </cell>
          <cell r="B174" t="str">
            <v>Poste metálico de 4" de diámetro, 3 mts  de altura, pintado con base metálica para instalación o anclaje en pedestal, para dos luminarias. (según diseño )</v>
          </cell>
          <cell r="C174" t="str">
            <v>UN</v>
          </cell>
          <cell r="E174">
            <v>0</v>
          </cell>
        </row>
        <row r="175">
          <cell r="A175">
            <v>160</v>
          </cell>
          <cell r="B175" t="str">
            <v>Poste metálico de 4" de diámetro, 4 mts  de altura, pintado con base metálica para instalación o anclaje en pedestal, para cuatro luminarias. (según diseño)</v>
          </cell>
          <cell r="C175" t="str">
            <v>UN</v>
          </cell>
          <cell r="E175">
            <v>0</v>
          </cell>
        </row>
        <row r="176">
          <cell r="A176">
            <v>161</v>
          </cell>
          <cell r="E176">
            <v>0</v>
          </cell>
        </row>
        <row r="177">
          <cell r="A177">
            <v>162</v>
          </cell>
          <cell r="B177" t="str">
            <v>Transformador trifásico de 15 KVA, 13200/220 voltios</v>
          </cell>
          <cell r="C177" t="str">
            <v>UN</v>
          </cell>
          <cell r="D177">
            <v>4657500</v>
          </cell>
          <cell r="E177">
            <v>279450</v>
          </cell>
        </row>
        <row r="178">
          <cell r="A178">
            <v>163</v>
          </cell>
          <cell r="E178">
            <v>0</v>
          </cell>
        </row>
        <row r="179">
          <cell r="A179">
            <v>164</v>
          </cell>
          <cell r="E179">
            <v>0</v>
          </cell>
        </row>
        <row r="180">
          <cell r="A180">
            <v>165</v>
          </cell>
          <cell r="E180">
            <v>0</v>
          </cell>
        </row>
        <row r="181">
          <cell r="A181">
            <v>166</v>
          </cell>
          <cell r="E181">
            <v>0</v>
          </cell>
        </row>
        <row r="182">
          <cell r="A182">
            <v>167</v>
          </cell>
          <cell r="E182">
            <v>0</v>
          </cell>
        </row>
        <row r="183">
          <cell r="A183">
            <v>168</v>
          </cell>
          <cell r="E183">
            <v>0</v>
          </cell>
        </row>
        <row r="184">
          <cell r="A184">
            <v>169</v>
          </cell>
          <cell r="E184">
            <v>0</v>
          </cell>
        </row>
        <row r="185">
          <cell r="A185">
            <v>170</v>
          </cell>
          <cell r="E185">
            <v>0</v>
          </cell>
        </row>
        <row r="186">
          <cell r="A186">
            <v>171</v>
          </cell>
          <cell r="E186">
            <v>0</v>
          </cell>
        </row>
        <row r="187">
          <cell r="A187">
            <v>172</v>
          </cell>
          <cell r="E187">
            <v>0</v>
          </cell>
        </row>
        <row r="188">
          <cell r="A188">
            <v>173</v>
          </cell>
          <cell r="E188">
            <v>0</v>
          </cell>
        </row>
        <row r="189">
          <cell r="A189">
            <v>174</v>
          </cell>
          <cell r="E189">
            <v>0</v>
          </cell>
        </row>
        <row r="190">
          <cell r="A190">
            <v>175</v>
          </cell>
          <cell r="E190">
            <v>0</v>
          </cell>
        </row>
        <row r="191">
          <cell r="A191">
            <v>176</v>
          </cell>
          <cell r="E191">
            <v>0</v>
          </cell>
        </row>
        <row r="192">
          <cell r="A192">
            <v>177</v>
          </cell>
          <cell r="E192">
            <v>0</v>
          </cell>
        </row>
        <row r="193">
          <cell r="A193">
            <v>178</v>
          </cell>
          <cell r="E193">
            <v>0</v>
          </cell>
        </row>
        <row r="194">
          <cell r="A194">
            <v>179</v>
          </cell>
          <cell r="E194">
            <v>0</v>
          </cell>
        </row>
        <row r="195">
          <cell r="A195">
            <v>180</v>
          </cell>
          <cell r="E195">
            <v>0</v>
          </cell>
        </row>
        <row r="196">
          <cell r="A196">
            <v>181</v>
          </cell>
          <cell r="E196">
            <v>0</v>
          </cell>
        </row>
        <row r="197">
          <cell r="A197">
            <v>182</v>
          </cell>
          <cell r="E197">
            <v>0</v>
          </cell>
        </row>
        <row r="198">
          <cell r="A198">
            <v>183</v>
          </cell>
          <cell r="E198">
            <v>0</v>
          </cell>
        </row>
        <row r="199">
          <cell r="A199">
            <v>184</v>
          </cell>
          <cell r="E199">
            <v>0</v>
          </cell>
        </row>
        <row r="200">
          <cell r="A200">
            <v>185</v>
          </cell>
          <cell r="E200">
            <v>0</v>
          </cell>
        </row>
        <row r="201">
          <cell r="A201">
            <v>186</v>
          </cell>
          <cell r="E201">
            <v>0</v>
          </cell>
        </row>
        <row r="202">
          <cell r="A202">
            <v>187</v>
          </cell>
          <cell r="E202">
            <v>0</v>
          </cell>
        </row>
        <row r="203">
          <cell r="A203">
            <v>188</v>
          </cell>
          <cell r="E203">
            <v>0</v>
          </cell>
        </row>
        <row r="204">
          <cell r="A204">
            <v>189</v>
          </cell>
          <cell r="E204">
            <v>0</v>
          </cell>
        </row>
        <row r="205">
          <cell r="A205">
            <v>190</v>
          </cell>
          <cell r="E205">
            <v>0</v>
          </cell>
        </row>
        <row r="207">
          <cell r="A207" t="str">
            <v>REF.</v>
          </cell>
          <cell r="B207" t="str">
            <v>MATERIAL ACEROS</v>
          </cell>
          <cell r="C207" t="str">
            <v>UNIDAD</v>
          </cell>
          <cell r="D207" t="str">
            <v>PRECIO</v>
          </cell>
          <cell r="E207" t="str">
            <v>TRANSPORTE</v>
          </cell>
        </row>
        <row r="209">
          <cell r="A209">
            <v>191</v>
          </cell>
          <cell r="B209" t="str">
            <v>Acero de refuerzo A-37  A-60</v>
          </cell>
          <cell r="C209" t="str">
            <v>KG</v>
          </cell>
          <cell r="D209">
            <v>2100</v>
          </cell>
          <cell r="E209">
            <v>126</v>
          </cell>
        </row>
        <row r="210">
          <cell r="A210">
            <v>192</v>
          </cell>
          <cell r="B210" t="str">
            <v>Acero Fy = 60.000 PSI</v>
          </cell>
          <cell r="C210" t="str">
            <v>KG</v>
          </cell>
          <cell r="D210">
            <v>2050</v>
          </cell>
          <cell r="E210">
            <v>123</v>
          </cell>
        </row>
        <row r="211">
          <cell r="A211">
            <v>193</v>
          </cell>
          <cell r="B211" t="str">
            <v>Alambre negro</v>
          </cell>
          <cell r="C211" t="str">
            <v>KG</v>
          </cell>
          <cell r="D211">
            <v>3800</v>
          </cell>
          <cell r="E211">
            <v>228</v>
          </cell>
        </row>
        <row r="212">
          <cell r="A212">
            <v>194</v>
          </cell>
          <cell r="B212" t="str">
            <v>Caneca metálica mediana, en malla tipo cafetera, pivotante, sobre paral tubular metálico, con logotipo de la Alcaldia, según diseño</v>
          </cell>
          <cell r="C212" t="str">
            <v>UN</v>
          </cell>
          <cell r="D212">
            <v>94334</v>
          </cell>
          <cell r="E212">
            <v>5660.04</v>
          </cell>
        </row>
        <row r="213">
          <cell r="A213">
            <v>195</v>
          </cell>
          <cell r="B213" t="str">
            <v>Caseta metálica para venta de dulcería  Según diseño y con logotipo de la Alcaldía.</v>
          </cell>
          <cell r="C213" t="str">
            <v>UN</v>
          </cell>
          <cell r="D213">
            <v>4485453</v>
          </cell>
          <cell r="E213">
            <v>269127.18</v>
          </cell>
        </row>
        <row r="214">
          <cell r="A214">
            <v>196</v>
          </cell>
          <cell r="B214" t="str">
            <v>Caseta metálica, para venta de revistas. Según diseño y con logotipo de la Alcaldía.</v>
          </cell>
          <cell r="C214" t="str">
            <v>UN</v>
          </cell>
          <cell r="D214">
            <v>5866830</v>
          </cell>
          <cell r="E214">
            <v>352009.8</v>
          </cell>
        </row>
        <row r="215">
          <cell r="A215">
            <v>197</v>
          </cell>
          <cell r="B215" t="str">
            <v xml:space="preserve">Estructura metalica para cabinas Telefonicas, según detalle </v>
          </cell>
          <cell r="C215" t="str">
            <v>UN</v>
          </cell>
          <cell r="E215">
            <v>0</v>
          </cell>
        </row>
        <row r="216">
          <cell r="A216">
            <v>198</v>
          </cell>
          <cell r="B216" t="str">
            <v>Estructura para aro base de pozo</v>
          </cell>
          <cell r="C216" t="str">
            <v>UN</v>
          </cell>
          <cell r="D216">
            <v>140000</v>
          </cell>
          <cell r="E216">
            <v>8400</v>
          </cell>
        </row>
        <row r="217">
          <cell r="A217">
            <v>199</v>
          </cell>
          <cell r="B217" t="str">
            <v>Estructura para tapa de pozo</v>
          </cell>
          <cell r="C217" t="str">
            <v>UN</v>
          </cell>
          <cell r="D217">
            <v>140000</v>
          </cell>
          <cell r="E217">
            <v>8400</v>
          </cell>
        </row>
        <row r="218">
          <cell r="A218">
            <v>200</v>
          </cell>
          <cell r="B218" t="str">
            <v>Hidrante tipo humedo de 3" norma AWWA-C503</v>
          </cell>
          <cell r="C218" t="str">
            <v>UN</v>
          </cell>
          <cell r="D218">
            <v>1210000</v>
          </cell>
          <cell r="E218">
            <v>72600</v>
          </cell>
        </row>
        <row r="219">
          <cell r="A219">
            <v>201</v>
          </cell>
          <cell r="B219" t="str">
            <v>Hidrante tipo humedo de 4" norma AWWA-C503</v>
          </cell>
          <cell r="C219" t="str">
            <v>UN</v>
          </cell>
          <cell r="D219">
            <v>1980000</v>
          </cell>
          <cell r="E219">
            <v>118800</v>
          </cell>
        </row>
        <row r="220">
          <cell r="A220">
            <v>202</v>
          </cell>
          <cell r="B220" t="str">
            <v xml:space="preserve">Llave de corte de 2" </v>
          </cell>
          <cell r="C220" t="str">
            <v>UN</v>
          </cell>
          <cell r="E220">
            <v>0</v>
          </cell>
        </row>
        <row r="221">
          <cell r="A221">
            <v>203</v>
          </cell>
          <cell r="B221" t="str">
            <v>Malla Electrosoldada</v>
          </cell>
          <cell r="C221" t="str">
            <v>M²</v>
          </cell>
          <cell r="D221">
            <v>16850</v>
          </cell>
          <cell r="E221">
            <v>1011</v>
          </cell>
        </row>
        <row r="222">
          <cell r="A222">
            <v>204</v>
          </cell>
          <cell r="B222" t="str">
            <v>Malla Gallinero</v>
          </cell>
          <cell r="C222" t="str">
            <v>M²</v>
          </cell>
          <cell r="D222">
            <v>1250</v>
          </cell>
          <cell r="E222">
            <v>75</v>
          </cell>
        </row>
        <row r="223">
          <cell r="A223">
            <v>205</v>
          </cell>
          <cell r="B223" t="str">
            <v>Niple Galvanizado 1/2"</v>
          </cell>
          <cell r="C223" t="str">
            <v>Und</v>
          </cell>
          <cell r="D223">
            <v>600</v>
          </cell>
          <cell r="E223">
            <v>36</v>
          </cell>
        </row>
        <row r="224">
          <cell r="A224">
            <v>206</v>
          </cell>
          <cell r="B224" t="str">
            <v>Platina de 3/16" x 1"</v>
          </cell>
          <cell r="C224" t="str">
            <v>ML</v>
          </cell>
          <cell r="D224">
            <v>3800</v>
          </cell>
          <cell r="E224">
            <v>228</v>
          </cell>
        </row>
        <row r="225">
          <cell r="A225">
            <v>207</v>
          </cell>
          <cell r="B225" t="str">
            <v>Puntillas</v>
          </cell>
          <cell r="C225" t="str">
            <v>LB</v>
          </cell>
          <cell r="D225">
            <v>1500</v>
          </cell>
          <cell r="E225">
            <v>90</v>
          </cell>
        </row>
        <row r="226">
          <cell r="A226">
            <v>208</v>
          </cell>
          <cell r="B226" t="str">
            <v>Registro de corte</v>
          </cell>
          <cell r="C226" t="str">
            <v>UN</v>
          </cell>
          <cell r="D226">
            <v>20000</v>
          </cell>
          <cell r="E226">
            <v>1200</v>
          </cell>
        </row>
        <row r="227">
          <cell r="A227">
            <v>209</v>
          </cell>
          <cell r="B227" t="str">
            <v>Registro de incorporación en bronce</v>
          </cell>
          <cell r="C227" t="str">
            <v>UN</v>
          </cell>
          <cell r="D227">
            <v>12000</v>
          </cell>
          <cell r="E227">
            <v>720</v>
          </cell>
        </row>
        <row r="228">
          <cell r="A228">
            <v>210</v>
          </cell>
          <cell r="B228" t="str">
            <v>Rejilla en angulo de 1½" x 1/4" para sumidero A. LL., según diseño EPN</v>
          </cell>
          <cell r="C228" t="str">
            <v>UN</v>
          </cell>
          <cell r="D228">
            <v>180000</v>
          </cell>
          <cell r="E228">
            <v>10800</v>
          </cell>
        </row>
        <row r="229">
          <cell r="A229">
            <v>211</v>
          </cell>
          <cell r="B229" t="str">
            <v>Rejilla en varilla de 5/8" cada 3 cm y marco en angulo de 1"x31/6", bisagrada según modelo de EPN</v>
          </cell>
          <cell r="C229" t="str">
            <v>ML</v>
          </cell>
          <cell r="E229">
            <v>0</v>
          </cell>
        </row>
        <row r="230">
          <cell r="A230">
            <v>212</v>
          </cell>
          <cell r="B230" t="str">
            <v>Tapa valvula tipo Chorote - Tráfico liviano</v>
          </cell>
          <cell r="C230" t="str">
            <v>UN</v>
          </cell>
          <cell r="D230">
            <v>85000</v>
          </cell>
          <cell r="E230">
            <v>5100</v>
          </cell>
        </row>
        <row r="231">
          <cell r="A231">
            <v>213</v>
          </cell>
          <cell r="B231" t="str">
            <v>Tee estándar de 12"x3"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214</v>
          </cell>
          <cell r="B232" t="str">
            <v>Tee estándar de 12"x4"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215</v>
          </cell>
          <cell r="B233" t="str">
            <v>Tee estándar de 16"x12" derivación a brida PN 10 - Hierro dúctil</v>
          </cell>
          <cell r="C233" t="str">
            <v>UN</v>
          </cell>
          <cell r="E233">
            <v>0</v>
          </cell>
        </row>
        <row r="234">
          <cell r="A234">
            <v>216</v>
          </cell>
          <cell r="B234" t="str">
            <v>Tee estándar de 8"x12" derivación a brida PN 10 - Hierro dúctil</v>
          </cell>
          <cell r="C234" t="str">
            <v>UN</v>
          </cell>
          <cell r="E234">
            <v>0</v>
          </cell>
        </row>
        <row r="235">
          <cell r="A235">
            <v>217</v>
          </cell>
          <cell r="B235" t="str">
            <v>Tee estándar de 8"x3" derivación a brida PN 10 - Hierro dúctil</v>
          </cell>
          <cell r="C235" t="str">
            <v>UN</v>
          </cell>
          <cell r="E235">
            <v>0</v>
          </cell>
        </row>
        <row r="236">
          <cell r="A236">
            <v>218</v>
          </cell>
          <cell r="B236" t="str">
            <v>Tee estándar de 8"x4" derivación a brida PN 10 - Hierro dúctil</v>
          </cell>
          <cell r="C236" t="str">
            <v>UN</v>
          </cell>
          <cell r="E236">
            <v>0</v>
          </cell>
        </row>
        <row r="237">
          <cell r="A237">
            <v>219</v>
          </cell>
          <cell r="B237" t="str">
            <v>Tee estándar de 8"x6" derivación a brida PN 10 - Hierro dúctil</v>
          </cell>
          <cell r="C237" t="str">
            <v>UN</v>
          </cell>
          <cell r="E237">
            <v>0</v>
          </cell>
        </row>
        <row r="238">
          <cell r="A238">
            <v>220</v>
          </cell>
          <cell r="B238" t="str">
            <v>TEE GALVANIZADA DE 1/2"</v>
          </cell>
          <cell r="C238" t="str">
            <v>Und</v>
          </cell>
          <cell r="D238">
            <v>600</v>
          </cell>
          <cell r="E238">
            <v>36</v>
          </cell>
        </row>
        <row r="239">
          <cell r="A239">
            <v>221</v>
          </cell>
          <cell r="B239" t="str">
            <v>Tornillo Autoperforante</v>
          </cell>
          <cell r="C239" t="str">
            <v>Und.</v>
          </cell>
          <cell r="D239">
            <v>300</v>
          </cell>
          <cell r="E239">
            <v>18</v>
          </cell>
        </row>
        <row r="240">
          <cell r="A240">
            <v>222</v>
          </cell>
          <cell r="B240" t="str">
            <v>Tornillo Fija Ala</v>
          </cell>
          <cell r="C240" t="str">
            <v>Und.</v>
          </cell>
          <cell r="D240">
            <v>350</v>
          </cell>
          <cell r="E240">
            <v>21</v>
          </cell>
        </row>
        <row r="241">
          <cell r="A241">
            <v>223</v>
          </cell>
          <cell r="B241" t="str">
            <v>Valvula de compuerta elastica de 3" en Hierro Ductil (ASTM-A-536)</v>
          </cell>
          <cell r="C241" t="str">
            <v>UN</v>
          </cell>
          <cell r="E241">
            <v>0</v>
          </cell>
        </row>
        <row r="242">
          <cell r="A242">
            <v>224</v>
          </cell>
          <cell r="B242" t="str">
            <v>Valvula de compuerta elastica de 4" en Hierro Ductil (ASTM-A-536)</v>
          </cell>
          <cell r="C242" t="str">
            <v>UN</v>
          </cell>
          <cell r="E242">
            <v>0</v>
          </cell>
        </row>
        <row r="243">
          <cell r="A243">
            <v>225</v>
          </cell>
          <cell r="B243" t="str">
            <v>Valvula de compuerta elastica de 6" en Hierro Ductil (ASTM-A-536)</v>
          </cell>
          <cell r="C243" t="str">
            <v>UN</v>
          </cell>
          <cell r="E243">
            <v>0</v>
          </cell>
        </row>
        <row r="244">
          <cell r="A244">
            <v>226</v>
          </cell>
          <cell r="B244" t="str">
            <v>Valvula de compuerta elastica de 8" en Hierro Ductil (ASTM-A-536)</v>
          </cell>
          <cell r="C244" t="str">
            <v>UN</v>
          </cell>
          <cell r="E244">
            <v>0</v>
          </cell>
        </row>
        <row r="245">
          <cell r="A245">
            <v>227</v>
          </cell>
          <cell r="B245" t="str">
            <v>Valvula de mariposa de 16" en Hierro Ductil (ASTM-A-536) brida PN 10</v>
          </cell>
          <cell r="C245" t="str">
            <v>UN</v>
          </cell>
          <cell r="E245">
            <v>0</v>
          </cell>
        </row>
        <row r="246">
          <cell r="A246">
            <v>228</v>
          </cell>
          <cell r="B246" t="str">
            <v>Valvula de mariposa de 20" en Hierro Ductil (ASTM-A-536) brida PN 10</v>
          </cell>
          <cell r="C246" t="str">
            <v>UN</v>
          </cell>
          <cell r="E246">
            <v>0</v>
          </cell>
        </row>
        <row r="247">
          <cell r="A247">
            <v>229</v>
          </cell>
          <cell r="B247" t="str">
            <v>Hoja de Segueta</v>
          </cell>
          <cell r="C247" t="str">
            <v>UN</v>
          </cell>
          <cell r="D247">
            <v>2500</v>
          </cell>
          <cell r="E247">
            <v>150</v>
          </cell>
        </row>
        <row r="248">
          <cell r="A248">
            <v>230</v>
          </cell>
          <cell r="B248" t="str">
            <v xml:space="preserve">poste galvanizado de 2" </v>
          </cell>
          <cell r="C248" t="str">
            <v>UN</v>
          </cell>
          <cell r="D248">
            <v>78000</v>
          </cell>
          <cell r="E248">
            <v>4680</v>
          </cell>
        </row>
        <row r="249">
          <cell r="A249">
            <v>231</v>
          </cell>
          <cell r="B249" t="str">
            <v>Malla eslabonada de 2x2 cal. 10</v>
          </cell>
          <cell r="C249" t="str">
            <v>M²</v>
          </cell>
          <cell r="D249">
            <v>14500</v>
          </cell>
          <cell r="E249">
            <v>870</v>
          </cell>
        </row>
        <row r="250">
          <cell r="A250">
            <v>232</v>
          </cell>
          <cell r="B250" t="str">
            <v>Platina de 3/16" x 1"</v>
          </cell>
          <cell r="C250" t="str">
            <v>ML</v>
          </cell>
          <cell r="D250">
            <v>3800</v>
          </cell>
          <cell r="E250">
            <v>228</v>
          </cell>
        </row>
        <row r="251">
          <cell r="A251">
            <v>233</v>
          </cell>
          <cell r="B251" t="str">
            <v xml:space="preserve">angulo de 1"x1/8" </v>
          </cell>
          <cell r="E251">
            <v>0</v>
          </cell>
        </row>
        <row r="252">
          <cell r="A252">
            <v>234</v>
          </cell>
          <cell r="B252" t="str">
            <v>Hierros Ø1/2"</v>
          </cell>
          <cell r="C252" t="str">
            <v>KG</v>
          </cell>
          <cell r="D252">
            <v>2200</v>
          </cell>
          <cell r="E252">
            <v>132</v>
          </cell>
        </row>
        <row r="253">
          <cell r="A253">
            <v>235</v>
          </cell>
          <cell r="B253" t="str">
            <v>Hierros Ø3/8"</v>
          </cell>
          <cell r="C253" t="str">
            <v>KG</v>
          </cell>
          <cell r="D253">
            <v>2100</v>
          </cell>
          <cell r="E253">
            <v>126</v>
          </cell>
        </row>
        <row r="254">
          <cell r="A254">
            <v>236</v>
          </cell>
          <cell r="B254" t="str">
            <v>Hierros   Ø  1/4"</v>
          </cell>
          <cell r="C254" t="str">
            <v>KG</v>
          </cell>
          <cell r="D254">
            <v>2000</v>
          </cell>
          <cell r="E254">
            <v>120</v>
          </cell>
        </row>
        <row r="255">
          <cell r="A255">
            <v>237</v>
          </cell>
          <cell r="B255" t="str">
            <v>Alambre negro</v>
          </cell>
          <cell r="C255" t="str">
            <v>KG</v>
          </cell>
          <cell r="D255">
            <v>2300</v>
          </cell>
          <cell r="E255">
            <v>138</v>
          </cell>
        </row>
        <row r="256">
          <cell r="A256">
            <v>238</v>
          </cell>
          <cell r="E256">
            <v>0</v>
          </cell>
        </row>
        <row r="257">
          <cell r="A257">
            <v>239</v>
          </cell>
          <cell r="E257">
            <v>0</v>
          </cell>
        </row>
        <row r="258">
          <cell r="A258">
            <v>240</v>
          </cell>
          <cell r="E258">
            <v>0</v>
          </cell>
        </row>
        <row r="259">
          <cell r="A259">
            <v>241</v>
          </cell>
          <cell r="E259">
            <v>0</v>
          </cell>
        </row>
        <row r="260">
          <cell r="A260">
            <v>242</v>
          </cell>
          <cell r="E260">
            <v>0</v>
          </cell>
        </row>
        <row r="261">
          <cell r="A261">
            <v>243</v>
          </cell>
          <cell r="E261">
            <v>0</v>
          </cell>
        </row>
        <row r="262">
          <cell r="A262">
            <v>244</v>
          </cell>
          <cell r="E262">
            <v>0</v>
          </cell>
        </row>
        <row r="263">
          <cell r="A263">
            <v>245</v>
          </cell>
          <cell r="E263">
            <v>0</v>
          </cell>
        </row>
        <row r="264">
          <cell r="A264">
            <v>246</v>
          </cell>
          <cell r="E264">
            <v>0</v>
          </cell>
        </row>
        <row r="265">
          <cell r="A265">
            <v>247</v>
          </cell>
          <cell r="E265">
            <v>0</v>
          </cell>
        </row>
        <row r="266">
          <cell r="A266">
            <v>248</v>
          </cell>
          <cell r="E266">
            <v>0</v>
          </cell>
        </row>
        <row r="267">
          <cell r="A267">
            <v>249</v>
          </cell>
          <cell r="E267">
            <v>0</v>
          </cell>
        </row>
        <row r="268">
          <cell r="A268">
            <v>250</v>
          </cell>
          <cell r="E268">
            <v>0</v>
          </cell>
        </row>
        <row r="270">
          <cell r="A270" t="str">
            <v>REF.</v>
          </cell>
          <cell r="B270" t="str">
            <v>MATERIAL DE CUBIERTA</v>
          </cell>
          <cell r="C270" t="str">
            <v>UNIDAD</v>
          </cell>
          <cell r="D270" t="str">
            <v>PRECIO</v>
          </cell>
          <cell r="E270" t="str">
            <v>TRANSPORTE</v>
          </cell>
        </row>
        <row r="272">
          <cell r="A272">
            <v>251</v>
          </cell>
          <cell r="B272" t="str">
            <v xml:space="preserve">Amarres </v>
          </cell>
          <cell r="C272" t="str">
            <v>UN</v>
          </cell>
          <cell r="D272">
            <v>50</v>
          </cell>
          <cell r="E272">
            <v>3</v>
          </cell>
        </row>
        <row r="273">
          <cell r="A273">
            <v>252</v>
          </cell>
          <cell r="B273" t="str">
            <v>Caballete</v>
          </cell>
          <cell r="C273" t="str">
            <v>ML</v>
          </cell>
          <cell r="E273">
            <v>0</v>
          </cell>
        </row>
        <row r="274">
          <cell r="A274">
            <v>253</v>
          </cell>
          <cell r="B274" t="str">
            <v>Correas en perfil cerrado de 4x10 cal 18 de 6.00mts</v>
          </cell>
          <cell r="C274" t="str">
            <v>UN</v>
          </cell>
          <cell r="D274">
            <v>42500</v>
          </cell>
          <cell r="E274">
            <v>2550</v>
          </cell>
        </row>
        <row r="275">
          <cell r="A275">
            <v>254</v>
          </cell>
          <cell r="B275" t="str">
            <v>Ganchos</v>
          </cell>
          <cell r="C275" t="str">
            <v>UN</v>
          </cell>
          <cell r="D275">
            <v>780</v>
          </cell>
          <cell r="E275">
            <v>46.8</v>
          </cell>
        </row>
        <row r="276">
          <cell r="A276">
            <v>255</v>
          </cell>
          <cell r="B276" t="str">
            <v>Teja Termoacustic + Caballete</v>
          </cell>
          <cell r="C276" t="str">
            <v>M2</v>
          </cell>
          <cell r="D276">
            <v>24000</v>
          </cell>
          <cell r="E276">
            <v>1440</v>
          </cell>
        </row>
        <row r="277">
          <cell r="A277">
            <v>256</v>
          </cell>
          <cell r="B277" t="str">
            <v xml:space="preserve">Teja Termoacustic Ondulada - color Azul </v>
          </cell>
          <cell r="C277" t="str">
            <v>M2</v>
          </cell>
          <cell r="D277">
            <v>38500</v>
          </cell>
          <cell r="E277">
            <v>2310</v>
          </cell>
        </row>
        <row r="278">
          <cell r="A278">
            <v>257</v>
          </cell>
          <cell r="B278" t="str">
            <v>Teja Termoacustic Ondulada - color Terracota</v>
          </cell>
          <cell r="C278" t="str">
            <v>M2</v>
          </cell>
          <cell r="D278">
            <v>31000</v>
          </cell>
          <cell r="E278">
            <v>1860</v>
          </cell>
        </row>
        <row r="279">
          <cell r="A279">
            <v>258</v>
          </cell>
          <cell r="E279">
            <v>0</v>
          </cell>
        </row>
        <row r="280">
          <cell r="A280">
            <v>259</v>
          </cell>
          <cell r="E280">
            <v>0</v>
          </cell>
        </row>
        <row r="281">
          <cell r="A281">
            <v>260</v>
          </cell>
          <cell r="E281">
            <v>0</v>
          </cell>
        </row>
        <row r="282">
          <cell r="A282">
            <v>261</v>
          </cell>
          <cell r="E282">
            <v>0</v>
          </cell>
        </row>
        <row r="283">
          <cell r="A283">
            <v>262</v>
          </cell>
          <cell r="E283">
            <v>0</v>
          </cell>
        </row>
        <row r="284">
          <cell r="A284">
            <v>263</v>
          </cell>
          <cell r="E284">
            <v>0</v>
          </cell>
        </row>
        <row r="285">
          <cell r="A285">
            <v>264</v>
          </cell>
          <cell r="E285">
            <v>0</v>
          </cell>
        </row>
        <row r="286">
          <cell r="A286">
            <v>265</v>
          </cell>
          <cell r="E286">
            <v>0</v>
          </cell>
        </row>
        <row r="287">
          <cell r="A287">
            <v>266</v>
          </cell>
          <cell r="E287">
            <v>0</v>
          </cell>
        </row>
        <row r="288">
          <cell r="A288">
            <v>267</v>
          </cell>
          <cell r="E288">
            <v>0</v>
          </cell>
        </row>
        <row r="289">
          <cell r="A289">
            <v>268</v>
          </cell>
          <cell r="E289">
            <v>0</v>
          </cell>
        </row>
        <row r="290">
          <cell r="A290">
            <v>269</v>
          </cell>
          <cell r="E290">
            <v>0</v>
          </cell>
        </row>
        <row r="291">
          <cell r="A291">
            <v>270</v>
          </cell>
          <cell r="E291">
            <v>0</v>
          </cell>
        </row>
        <row r="292">
          <cell r="A292">
            <v>271</v>
          </cell>
          <cell r="E292">
            <v>0</v>
          </cell>
        </row>
        <row r="293">
          <cell r="A293">
            <v>272</v>
          </cell>
          <cell r="E293">
            <v>0</v>
          </cell>
        </row>
        <row r="294">
          <cell r="A294">
            <v>273</v>
          </cell>
          <cell r="E294">
            <v>0</v>
          </cell>
        </row>
        <row r="295">
          <cell r="A295">
            <v>274</v>
          </cell>
          <cell r="E295">
            <v>0</v>
          </cell>
        </row>
        <row r="296">
          <cell r="A296">
            <v>275</v>
          </cell>
          <cell r="E296">
            <v>0</v>
          </cell>
        </row>
        <row r="297">
          <cell r="A297">
            <v>276</v>
          </cell>
          <cell r="E297">
            <v>0</v>
          </cell>
        </row>
        <row r="298">
          <cell r="A298">
            <v>277</v>
          </cell>
          <cell r="E298">
            <v>0</v>
          </cell>
        </row>
        <row r="299">
          <cell r="A299">
            <v>278</v>
          </cell>
          <cell r="E299">
            <v>0</v>
          </cell>
        </row>
        <row r="300">
          <cell r="A300">
            <v>279</v>
          </cell>
          <cell r="E300">
            <v>0</v>
          </cell>
        </row>
        <row r="301">
          <cell r="A301">
            <v>280</v>
          </cell>
          <cell r="E301">
            <v>0</v>
          </cell>
        </row>
        <row r="303">
          <cell r="A303" t="str">
            <v>REF.</v>
          </cell>
          <cell r="B303" t="str">
            <v>MATERIAL DE PVC</v>
          </cell>
          <cell r="C303" t="str">
            <v>UNIDAD</v>
          </cell>
          <cell r="D303" t="str">
            <v>PRECIO</v>
          </cell>
          <cell r="E303" t="str">
            <v>TRANSPORTE</v>
          </cell>
        </row>
        <row r="305">
          <cell r="A305">
            <v>281</v>
          </cell>
          <cell r="B305" t="str">
            <v>Adaptador macho PF + UAD</v>
          </cell>
          <cell r="C305" t="str">
            <v>UN</v>
          </cell>
          <cell r="D305">
            <v>1166</v>
          </cell>
          <cell r="E305">
            <v>69.959999999999994</v>
          </cell>
        </row>
        <row r="306">
          <cell r="A306">
            <v>282</v>
          </cell>
          <cell r="B306" t="str">
            <v>Adaptador Novafor 6"</v>
          </cell>
          <cell r="C306" t="str">
            <v>UN</v>
          </cell>
          <cell r="D306">
            <v>17663</v>
          </cell>
          <cell r="E306">
            <v>1059.78</v>
          </cell>
        </row>
        <row r="307">
          <cell r="A307">
            <v>283</v>
          </cell>
          <cell r="B307" t="str">
            <v>Adaptador PVC-AC de 12" union Z</v>
          </cell>
          <cell r="C307" t="str">
            <v>UN</v>
          </cell>
          <cell r="D307">
            <v>268652</v>
          </cell>
          <cell r="E307">
            <v>16119.119999999999</v>
          </cell>
        </row>
        <row r="308">
          <cell r="A308">
            <v>284</v>
          </cell>
          <cell r="B308" t="str">
            <v>Adaptador PVC-AC de 3"</v>
          </cell>
          <cell r="C308" t="str">
            <v>UN</v>
          </cell>
          <cell r="D308">
            <v>16600</v>
          </cell>
          <cell r="E308">
            <v>996</v>
          </cell>
        </row>
        <row r="309">
          <cell r="A309">
            <v>285</v>
          </cell>
          <cell r="B309" t="str">
            <v>Adaptador PVC-AC de 4"</v>
          </cell>
          <cell r="C309" t="str">
            <v>UN</v>
          </cell>
          <cell r="D309">
            <v>18490</v>
          </cell>
          <cell r="E309">
            <v>1109.3999999999999</v>
          </cell>
        </row>
        <row r="310">
          <cell r="A310">
            <v>286</v>
          </cell>
          <cell r="B310" t="str">
            <v>Adaptador PVC-AC de 6" union Z</v>
          </cell>
          <cell r="C310" t="str">
            <v>UN</v>
          </cell>
          <cell r="D310">
            <v>44830</v>
          </cell>
          <cell r="E310">
            <v>2689.7999999999997</v>
          </cell>
        </row>
        <row r="311">
          <cell r="A311">
            <v>287</v>
          </cell>
          <cell r="B311" t="str">
            <v>Adaptador PVC-AC de 8" union Z</v>
          </cell>
          <cell r="C311" t="str">
            <v>UN</v>
          </cell>
          <cell r="D311">
            <v>61648</v>
          </cell>
          <cell r="E311">
            <v>3698.8799999999997</v>
          </cell>
        </row>
        <row r="312">
          <cell r="A312">
            <v>288</v>
          </cell>
          <cell r="B312" t="str">
            <v>Codo de gran radio PVC 3"x90º UZ-RDE 21</v>
          </cell>
          <cell r="C312" t="str">
            <v>UN</v>
          </cell>
          <cell r="D312">
            <v>47099</v>
          </cell>
          <cell r="E312">
            <v>2825.94</v>
          </cell>
        </row>
        <row r="313">
          <cell r="A313">
            <v>289</v>
          </cell>
          <cell r="B313" t="str">
            <v>Codo de gran radio PVC 4"x90º UZ-RDE 21</v>
          </cell>
          <cell r="C313" t="str">
            <v>UN</v>
          </cell>
          <cell r="D313">
            <v>90433</v>
          </cell>
          <cell r="E313">
            <v>5425.98</v>
          </cell>
        </row>
        <row r="314">
          <cell r="A314">
            <v>290</v>
          </cell>
          <cell r="B314" t="str">
            <v>Collar de derivación de 8" x 2"</v>
          </cell>
          <cell r="C314" t="str">
            <v>UN</v>
          </cell>
          <cell r="D314">
            <v>604406</v>
          </cell>
          <cell r="E314">
            <v>36264.36</v>
          </cell>
        </row>
        <row r="315">
          <cell r="A315">
            <v>291</v>
          </cell>
          <cell r="B315" t="str">
            <v>Collar de derivación PVC  3" x 1/2"</v>
          </cell>
          <cell r="C315" t="str">
            <v>UN</v>
          </cell>
          <cell r="D315">
            <v>11020</v>
          </cell>
          <cell r="E315">
            <v>661.19999999999993</v>
          </cell>
        </row>
        <row r="316">
          <cell r="A316">
            <v>292</v>
          </cell>
          <cell r="B316" t="str">
            <v>Lubricante para tubo PVC union mecánica</v>
          </cell>
          <cell r="C316" t="str">
            <v>LB</v>
          </cell>
          <cell r="D316">
            <v>11136</v>
          </cell>
          <cell r="E316">
            <v>668.16</v>
          </cell>
        </row>
        <row r="317">
          <cell r="A317">
            <v>293</v>
          </cell>
          <cell r="B317" t="str">
            <v>Manguera PVC  PF+UAD de 1/2"</v>
          </cell>
          <cell r="C317" t="str">
            <v>ML</v>
          </cell>
          <cell r="E317">
            <v>0</v>
          </cell>
        </row>
        <row r="318">
          <cell r="A318">
            <v>294</v>
          </cell>
          <cell r="B318" t="str">
            <v xml:space="preserve">Tapon soldar de 2" PVC </v>
          </cell>
          <cell r="C318" t="str">
            <v>UN</v>
          </cell>
          <cell r="E318">
            <v>0</v>
          </cell>
        </row>
        <row r="319">
          <cell r="A319">
            <v>295</v>
          </cell>
          <cell r="B319" t="str">
            <v xml:space="preserve">Tee PVC-RDE 21 de 3" x 3" x 2"  </v>
          </cell>
          <cell r="C319" t="str">
            <v>UN</v>
          </cell>
          <cell r="E319">
            <v>0</v>
          </cell>
        </row>
        <row r="320">
          <cell r="A320">
            <v>296</v>
          </cell>
          <cell r="B320" t="str">
            <v xml:space="preserve">Tee PVC-RDE 21 de 3" x 3" x 3"  </v>
          </cell>
          <cell r="C320" t="str">
            <v>UN</v>
          </cell>
          <cell r="E320">
            <v>0</v>
          </cell>
        </row>
        <row r="321">
          <cell r="A321">
            <v>297</v>
          </cell>
          <cell r="B321" t="str">
            <v xml:space="preserve">Tee PVC-RDE 21 de 4" x 4" x 4"  </v>
          </cell>
          <cell r="C321" t="str">
            <v>UN</v>
          </cell>
          <cell r="E321">
            <v>0</v>
          </cell>
        </row>
        <row r="322">
          <cell r="A322">
            <v>360</v>
          </cell>
          <cell r="B322" t="str">
            <v>Tubo PVC  D = 6" sello hermético NTC 3722</v>
          </cell>
          <cell r="C322" t="str">
            <v>ML</v>
          </cell>
          <cell r="E322">
            <v>0</v>
          </cell>
        </row>
        <row r="323">
          <cell r="A323">
            <v>298</v>
          </cell>
          <cell r="B323" t="str">
            <v>Tubo PVC  D = 12" sello hermético NTC 3722</v>
          </cell>
          <cell r="C323" t="str">
            <v>ML</v>
          </cell>
          <cell r="E323">
            <v>0</v>
          </cell>
        </row>
        <row r="324">
          <cell r="A324">
            <v>299</v>
          </cell>
          <cell r="B324" t="str">
            <v>Tubo PVC  D = 16" sello hermético NTC 3722</v>
          </cell>
          <cell r="C324" t="str">
            <v>ML</v>
          </cell>
          <cell r="E324">
            <v>0</v>
          </cell>
        </row>
        <row r="325">
          <cell r="A325">
            <v>300</v>
          </cell>
          <cell r="B325" t="str">
            <v>Tubo PVC  D = 20" sello hermético NTC 3722</v>
          </cell>
          <cell r="C325" t="str">
            <v>ML</v>
          </cell>
          <cell r="E325">
            <v>0</v>
          </cell>
        </row>
        <row r="326">
          <cell r="A326">
            <v>301</v>
          </cell>
          <cell r="B326" t="str">
            <v>Tubo PVC  D = 24" sello hermético NTC 3722</v>
          </cell>
          <cell r="C326" t="str">
            <v>ML</v>
          </cell>
          <cell r="E326">
            <v>0</v>
          </cell>
        </row>
        <row r="327">
          <cell r="A327">
            <v>302</v>
          </cell>
          <cell r="B327" t="str">
            <v>Tubo PVC  D= 160mm, pared estructural y sello hermético</v>
          </cell>
          <cell r="C327" t="str">
            <v>ML</v>
          </cell>
          <cell r="D327">
            <v>21103.333333333332</v>
          </cell>
          <cell r="E327">
            <v>1266.1999999999998</v>
          </cell>
        </row>
        <row r="328">
          <cell r="A328">
            <v>303</v>
          </cell>
          <cell r="B328" t="str">
            <v>Tubo PVC  D= 315mm,  pared estructural y sello hermético</v>
          </cell>
          <cell r="C328" t="str">
            <v>ML</v>
          </cell>
          <cell r="D328">
            <v>65542</v>
          </cell>
          <cell r="E328">
            <v>3932.52</v>
          </cell>
        </row>
        <row r="329">
          <cell r="A329">
            <v>304</v>
          </cell>
          <cell r="B329" t="str">
            <v xml:space="preserve">Tubo PVC  RDE 21 D= 12" union mecanica </v>
          </cell>
          <cell r="C329" t="str">
            <v>ML</v>
          </cell>
          <cell r="E329">
            <v>0</v>
          </cell>
        </row>
        <row r="330">
          <cell r="A330">
            <v>305</v>
          </cell>
          <cell r="B330" t="str">
            <v xml:space="preserve">Tubo PVC  RDE 21 D= 16" union mecanica </v>
          </cell>
          <cell r="C330" t="str">
            <v>ML</v>
          </cell>
          <cell r="E330">
            <v>0</v>
          </cell>
        </row>
        <row r="331">
          <cell r="A331">
            <v>306</v>
          </cell>
          <cell r="B331" t="str">
            <v xml:space="preserve">Tubo PVC  RDE 21 D= 2" union mecanica </v>
          </cell>
          <cell r="C331" t="str">
            <v>ML</v>
          </cell>
          <cell r="E331">
            <v>0</v>
          </cell>
        </row>
        <row r="332">
          <cell r="A332">
            <v>307</v>
          </cell>
          <cell r="B332" t="str">
            <v xml:space="preserve">Tubo PVC  RDE 21 D= 3" union mecanica </v>
          </cell>
          <cell r="C332" t="str">
            <v>ML</v>
          </cell>
          <cell r="E332">
            <v>0</v>
          </cell>
        </row>
        <row r="333">
          <cell r="A333">
            <v>308</v>
          </cell>
          <cell r="B333" t="str">
            <v xml:space="preserve">Tubo PVC  RDE 21 D= 4" union mecanica </v>
          </cell>
          <cell r="C333" t="str">
            <v>ML</v>
          </cell>
          <cell r="E333">
            <v>0</v>
          </cell>
        </row>
        <row r="334">
          <cell r="A334">
            <v>309</v>
          </cell>
          <cell r="B334" t="str">
            <v xml:space="preserve">Tubo PVC  RDE 21 D= 8" union mecanica </v>
          </cell>
          <cell r="C334" t="str">
            <v>ML</v>
          </cell>
          <cell r="E334">
            <v>0</v>
          </cell>
        </row>
        <row r="335">
          <cell r="A335">
            <v>310</v>
          </cell>
          <cell r="B335" t="str">
            <v>Tubo PVC D= 21", pared estructural y sello hermético.</v>
          </cell>
          <cell r="C335" t="str">
            <v>ML</v>
          </cell>
          <cell r="E335">
            <v>0</v>
          </cell>
        </row>
        <row r="336">
          <cell r="A336">
            <v>311</v>
          </cell>
          <cell r="B336" t="str">
            <v>Tubo PVC D= 27", pared estructural y sello hermético.</v>
          </cell>
          <cell r="C336" t="str">
            <v>ML</v>
          </cell>
          <cell r="E336">
            <v>0</v>
          </cell>
        </row>
        <row r="337">
          <cell r="A337">
            <v>312</v>
          </cell>
          <cell r="B337" t="str">
            <v>Unión para Tubería PVC de pared estructural de 27"</v>
          </cell>
          <cell r="C337" t="str">
            <v>UN</v>
          </cell>
          <cell r="E337">
            <v>0</v>
          </cell>
        </row>
        <row r="338">
          <cell r="A338">
            <v>313</v>
          </cell>
          <cell r="B338" t="str">
            <v>Unión rápida PVC 12"  RDE 21</v>
          </cell>
          <cell r="C338" t="str">
            <v>UN</v>
          </cell>
          <cell r="E338">
            <v>0</v>
          </cell>
        </row>
        <row r="339">
          <cell r="A339">
            <v>314</v>
          </cell>
          <cell r="B339" t="str">
            <v>Unión rápida PVC 2"  RDE 21</v>
          </cell>
          <cell r="C339" t="str">
            <v>UN</v>
          </cell>
          <cell r="E339">
            <v>0</v>
          </cell>
        </row>
        <row r="340">
          <cell r="A340">
            <v>315</v>
          </cell>
          <cell r="B340" t="str">
            <v>Unión rápida PVC 3"  RDE 21</v>
          </cell>
          <cell r="C340" t="str">
            <v>UN</v>
          </cell>
          <cell r="E340">
            <v>0</v>
          </cell>
        </row>
        <row r="341">
          <cell r="A341">
            <v>316</v>
          </cell>
          <cell r="B341" t="str">
            <v>Unión rápida PVC 4"  RDE 21</v>
          </cell>
          <cell r="C341" t="str">
            <v>UN</v>
          </cell>
          <cell r="E341">
            <v>0</v>
          </cell>
        </row>
        <row r="342">
          <cell r="A342">
            <v>317</v>
          </cell>
          <cell r="B342" t="str">
            <v>Unión rápida PVC 6"  RDE 21</v>
          </cell>
          <cell r="C342" t="str">
            <v>UN</v>
          </cell>
          <cell r="E342">
            <v>0</v>
          </cell>
        </row>
        <row r="343">
          <cell r="A343">
            <v>318</v>
          </cell>
          <cell r="B343" t="str">
            <v>Unión rápida PVC 8"  RDE 21</v>
          </cell>
          <cell r="C343" t="str">
            <v>UN</v>
          </cell>
          <cell r="E343">
            <v>0</v>
          </cell>
        </row>
        <row r="344">
          <cell r="A344">
            <v>319</v>
          </cell>
          <cell r="B344" t="str">
            <v>Unión reparación PVC 3"  RDE 21</v>
          </cell>
          <cell r="C344" t="str">
            <v>UN</v>
          </cell>
          <cell r="E344">
            <v>0</v>
          </cell>
        </row>
        <row r="345">
          <cell r="A345">
            <v>320</v>
          </cell>
          <cell r="B345" t="str">
            <v>Unión reparación PVC 4"  RDE 21</v>
          </cell>
          <cell r="C345" t="str">
            <v>UN</v>
          </cell>
          <cell r="E345">
            <v>0</v>
          </cell>
        </row>
        <row r="346">
          <cell r="A346">
            <v>321</v>
          </cell>
          <cell r="B346" t="str">
            <v xml:space="preserve">Union Universal de 16" </v>
          </cell>
          <cell r="C346" t="str">
            <v>UN</v>
          </cell>
          <cell r="E346">
            <v>0</v>
          </cell>
        </row>
        <row r="347">
          <cell r="A347">
            <v>322</v>
          </cell>
          <cell r="B347" t="str">
            <v xml:space="preserve">Union Universal de 20" </v>
          </cell>
          <cell r="C347" t="str">
            <v>UN</v>
          </cell>
          <cell r="E347">
            <v>0</v>
          </cell>
        </row>
        <row r="348">
          <cell r="A348">
            <v>323</v>
          </cell>
          <cell r="B348" t="str">
            <v xml:space="preserve">Unión reparación PVC 6"  </v>
          </cell>
          <cell r="C348" t="str">
            <v>UN</v>
          </cell>
          <cell r="D348">
            <v>24288</v>
          </cell>
          <cell r="E348">
            <v>1457.28</v>
          </cell>
        </row>
        <row r="349">
          <cell r="A349">
            <v>324</v>
          </cell>
          <cell r="B349" t="str">
            <v xml:space="preserve">Codo de 90º PVC de 2" </v>
          </cell>
          <cell r="C349" t="str">
            <v>UN</v>
          </cell>
          <cell r="D349">
            <v>5500</v>
          </cell>
          <cell r="E349">
            <v>330</v>
          </cell>
        </row>
        <row r="350">
          <cell r="A350">
            <v>325</v>
          </cell>
          <cell r="B350" t="str">
            <v>Tubo de PVC 2"</v>
          </cell>
          <cell r="C350" t="str">
            <v>ML</v>
          </cell>
          <cell r="D350">
            <v>6787.333333333333</v>
          </cell>
          <cell r="E350">
            <v>407.23999999999995</v>
          </cell>
        </row>
        <row r="351">
          <cell r="A351">
            <v>326</v>
          </cell>
          <cell r="B351" t="str">
            <v>Unión PVC de 2"</v>
          </cell>
          <cell r="C351" t="str">
            <v>UN</v>
          </cell>
          <cell r="D351">
            <v>2200</v>
          </cell>
          <cell r="E351">
            <v>132</v>
          </cell>
        </row>
        <row r="352">
          <cell r="A352">
            <v>327</v>
          </cell>
          <cell r="B352" t="str">
            <v>Soldadura PVC 1/4 de Gal.</v>
          </cell>
          <cell r="C352" t="str">
            <v>UN</v>
          </cell>
          <cell r="D352">
            <v>49390</v>
          </cell>
          <cell r="E352">
            <v>2963.4</v>
          </cell>
        </row>
        <row r="353">
          <cell r="A353">
            <v>328</v>
          </cell>
          <cell r="B353" t="str">
            <v>Limpiador PVC 1/4 de Gal</v>
          </cell>
          <cell r="C353" t="str">
            <v>UN</v>
          </cell>
          <cell r="D353">
            <v>23707</v>
          </cell>
          <cell r="E353">
            <v>1422.4199999999998</v>
          </cell>
        </row>
        <row r="354">
          <cell r="A354">
            <v>329</v>
          </cell>
          <cell r="B354" t="str">
            <v>Sifon de Piso 2" PVC</v>
          </cell>
          <cell r="C354" t="str">
            <v>UN</v>
          </cell>
          <cell r="D354">
            <v>4000</v>
          </cell>
          <cell r="E354">
            <v>240</v>
          </cell>
        </row>
        <row r="355">
          <cell r="A355">
            <v>330</v>
          </cell>
          <cell r="B355" t="str">
            <v>Tubo de PVC 4"</v>
          </cell>
          <cell r="C355" t="str">
            <v>ML</v>
          </cell>
          <cell r="D355">
            <v>14129.666666666666</v>
          </cell>
          <cell r="E355">
            <v>847.78</v>
          </cell>
        </row>
        <row r="356">
          <cell r="A356">
            <v>331</v>
          </cell>
          <cell r="B356" t="str">
            <v>Unión PVC de 4"</v>
          </cell>
          <cell r="C356" t="str">
            <v>UN</v>
          </cell>
          <cell r="D356">
            <v>4200</v>
          </cell>
          <cell r="E356">
            <v>252</v>
          </cell>
        </row>
        <row r="357">
          <cell r="A357">
            <v>332</v>
          </cell>
          <cell r="B357" t="str">
            <v xml:space="preserve">Codo de 90º PVC de 4" </v>
          </cell>
          <cell r="C357" t="str">
            <v>UN</v>
          </cell>
          <cell r="D357">
            <v>8018</v>
          </cell>
          <cell r="E357">
            <v>481.08</v>
          </cell>
        </row>
        <row r="358">
          <cell r="A358">
            <v>333</v>
          </cell>
          <cell r="B358" t="str">
            <v>Tubo de PVC 6"</v>
          </cell>
          <cell r="C358" t="str">
            <v>ML</v>
          </cell>
          <cell r="D358">
            <v>29923.833333333332</v>
          </cell>
          <cell r="E358">
            <v>1795.4299999999998</v>
          </cell>
        </row>
        <row r="359">
          <cell r="A359">
            <v>334</v>
          </cell>
          <cell r="B359" t="str">
            <v>Codo reventilado 90 1/8º cxc PVC</v>
          </cell>
          <cell r="C359" t="str">
            <v>UN</v>
          </cell>
          <cell r="D359">
            <v>13682</v>
          </cell>
          <cell r="E359">
            <v>820.92</v>
          </cell>
        </row>
        <row r="360">
          <cell r="A360">
            <v>335</v>
          </cell>
          <cell r="B360" t="str">
            <v>Tubo de PVC 6" ALL</v>
          </cell>
          <cell r="C360" t="str">
            <v>ML</v>
          </cell>
          <cell r="D360">
            <v>20090.5</v>
          </cell>
          <cell r="E360">
            <v>1205.43</v>
          </cell>
        </row>
        <row r="361">
          <cell r="A361">
            <v>336</v>
          </cell>
          <cell r="B361" t="str">
            <v>Tubo de PVC 4" ALL</v>
          </cell>
          <cell r="C361" t="str">
            <v>ML</v>
          </cell>
          <cell r="D361">
            <v>9963</v>
          </cell>
          <cell r="E361">
            <v>597.78</v>
          </cell>
        </row>
        <row r="362">
          <cell r="A362">
            <v>337</v>
          </cell>
          <cell r="B362" t="str">
            <v>Tubo de PVC 2" ALL</v>
          </cell>
          <cell r="C362" t="str">
            <v>ML</v>
          </cell>
          <cell r="D362">
            <v>4980</v>
          </cell>
          <cell r="E362">
            <v>298.8</v>
          </cell>
        </row>
        <row r="363">
          <cell r="A363">
            <v>338</v>
          </cell>
          <cell r="B363" t="str">
            <v xml:space="preserve">Codo de 90º PVC de 1/2" </v>
          </cell>
          <cell r="C363" t="str">
            <v>UN</v>
          </cell>
          <cell r="D363">
            <v>500</v>
          </cell>
          <cell r="E363">
            <v>30</v>
          </cell>
        </row>
        <row r="364">
          <cell r="A364">
            <v>339</v>
          </cell>
          <cell r="B364" t="str">
            <v>Tubo de PVC 1/2"</v>
          </cell>
          <cell r="C364" t="str">
            <v>ML</v>
          </cell>
          <cell r="D364">
            <v>2083.3333333333335</v>
          </cell>
          <cell r="E364">
            <v>125</v>
          </cell>
        </row>
        <row r="365">
          <cell r="A365">
            <v>340</v>
          </cell>
          <cell r="B365" t="str">
            <v>Unión PVC de 1/2"</v>
          </cell>
          <cell r="C365" t="str">
            <v>UN</v>
          </cell>
          <cell r="D365">
            <v>350</v>
          </cell>
          <cell r="E365">
            <v>21</v>
          </cell>
        </row>
        <row r="366">
          <cell r="A366">
            <v>341</v>
          </cell>
          <cell r="B366" t="str">
            <v>Registro de 1/2"</v>
          </cell>
          <cell r="C366" t="str">
            <v>UN</v>
          </cell>
          <cell r="D366">
            <v>12500</v>
          </cell>
          <cell r="E366">
            <v>750</v>
          </cell>
        </row>
        <row r="367">
          <cell r="A367">
            <v>342</v>
          </cell>
          <cell r="B367" t="str">
            <v>Tanque plastico de 1000 litros</v>
          </cell>
          <cell r="C367" t="str">
            <v>UN</v>
          </cell>
          <cell r="D367">
            <v>180000</v>
          </cell>
          <cell r="E367">
            <v>10800</v>
          </cell>
        </row>
        <row r="368">
          <cell r="A368">
            <v>343</v>
          </cell>
          <cell r="B368" t="str">
            <v>Tee de PVC 1/2"</v>
          </cell>
          <cell r="C368" t="str">
            <v>UN</v>
          </cell>
          <cell r="D368">
            <v>650</v>
          </cell>
          <cell r="E368">
            <v>39</v>
          </cell>
        </row>
        <row r="369">
          <cell r="A369">
            <v>344</v>
          </cell>
          <cell r="B369" t="str">
            <v>Adaptador macho 1/2"</v>
          </cell>
          <cell r="C369" t="str">
            <v>UN</v>
          </cell>
          <cell r="D369">
            <v>400</v>
          </cell>
          <cell r="E369">
            <v>24</v>
          </cell>
        </row>
        <row r="370">
          <cell r="A370">
            <v>345</v>
          </cell>
          <cell r="B370" t="str">
            <v>Adaptador hembra 1/2"</v>
          </cell>
          <cell r="C370" t="str">
            <v>UN</v>
          </cell>
          <cell r="D370">
            <v>350</v>
          </cell>
          <cell r="E370">
            <v>21</v>
          </cell>
        </row>
        <row r="371">
          <cell r="A371">
            <v>346</v>
          </cell>
          <cell r="B371" t="str">
            <v>Llave terminal</v>
          </cell>
          <cell r="C371" t="str">
            <v>UN</v>
          </cell>
          <cell r="D371">
            <v>4000</v>
          </cell>
          <cell r="E371">
            <v>240</v>
          </cell>
        </row>
        <row r="372">
          <cell r="A372">
            <v>347</v>
          </cell>
          <cell r="B372" t="str">
            <v>Tubo de PVC 1/2" agujerada</v>
          </cell>
          <cell r="C372" t="str">
            <v>ML</v>
          </cell>
          <cell r="D372">
            <v>2860</v>
          </cell>
          <cell r="E372">
            <v>171.6</v>
          </cell>
        </row>
        <row r="373">
          <cell r="A373">
            <v>348</v>
          </cell>
          <cell r="E373">
            <v>0</v>
          </cell>
        </row>
        <row r="374">
          <cell r="A374">
            <v>349</v>
          </cell>
          <cell r="E374">
            <v>0</v>
          </cell>
        </row>
        <row r="375">
          <cell r="A375">
            <v>350</v>
          </cell>
          <cell r="E375">
            <v>0</v>
          </cell>
        </row>
        <row r="376">
          <cell r="A376">
            <v>351</v>
          </cell>
          <cell r="E376">
            <v>0</v>
          </cell>
        </row>
        <row r="377">
          <cell r="A377">
            <v>352</v>
          </cell>
          <cell r="E377">
            <v>0</v>
          </cell>
        </row>
        <row r="378">
          <cell r="A378">
            <v>353</v>
          </cell>
          <cell r="E378">
            <v>0</v>
          </cell>
        </row>
        <row r="379">
          <cell r="A379">
            <v>354</v>
          </cell>
          <cell r="E379">
            <v>0</v>
          </cell>
        </row>
        <row r="380">
          <cell r="A380">
            <v>355</v>
          </cell>
          <cell r="E380">
            <v>0</v>
          </cell>
        </row>
        <row r="381">
          <cell r="A381">
            <v>356</v>
          </cell>
          <cell r="E381">
            <v>0</v>
          </cell>
        </row>
        <row r="382">
          <cell r="A382">
            <v>357</v>
          </cell>
          <cell r="E382">
            <v>0</v>
          </cell>
        </row>
        <row r="383">
          <cell r="A383">
            <v>358</v>
          </cell>
          <cell r="E383">
            <v>0</v>
          </cell>
        </row>
        <row r="384">
          <cell r="A384">
            <v>359</v>
          </cell>
          <cell r="E384">
            <v>0</v>
          </cell>
        </row>
        <row r="385">
          <cell r="A385">
            <v>360</v>
          </cell>
          <cell r="E385">
            <v>0</v>
          </cell>
        </row>
        <row r="387">
          <cell r="A387" t="str">
            <v>REF.</v>
          </cell>
          <cell r="B387" t="str">
            <v>MATERIAL DE PINTURAS</v>
          </cell>
          <cell r="C387" t="str">
            <v>UNIDAD</v>
          </cell>
          <cell r="D387" t="str">
            <v>PRECIO</v>
          </cell>
          <cell r="E387" t="str">
            <v>TRANSPORTE</v>
          </cell>
        </row>
        <row r="389">
          <cell r="A389">
            <v>361</v>
          </cell>
          <cell r="B389" t="str">
            <v>GRANIPLAST</v>
          </cell>
          <cell r="C389" t="str">
            <v>KG</v>
          </cell>
          <cell r="D389">
            <v>1200</v>
          </cell>
          <cell r="E389">
            <v>72</v>
          </cell>
        </row>
        <row r="390">
          <cell r="A390">
            <v>362</v>
          </cell>
          <cell r="B390" t="str">
            <v>Pintura en esmalte</v>
          </cell>
          <cell r="C390" t="str">
            <v>GL</v>
          </cell>
          <cell r="D390">
            <v>39000</v>
          </cell>
          <cell r="E390">
            <v>2340</v>
          </cell>
        </row>
        <row r="391">
          <cell r="A391">
            <v>363</v>
          </cell>
          <cell r="B391" t="str">
            <v>Solvente para esmalte</v>
          </cell>
          <cell r="C391" t="str">
            <v>GL</v>
          </cell>
          <cell r="D391">
            <v>6000</v>
          </cell>
          <cell r="E391">
            <v>360</v>
          </cell>
        </row>
        <row r="392">
          <cell r="A392">
            <v>364</v>
          </cell>
          <cell r="B392" t="str">
            <v>Anticoorosivo</v>
          </cell>
          <cell r="C392" t="str">
            <v>Gl</v>
          </cell>
          <cell r="D392">
            <v>36000</v>
          </cell>
          <cell r="E392">
            <v>2160</v>
          </cell>
        </row>
        <row r="393">
          <cell r="A393">
            <v>365</v>
          </cell>
          <cell r="B393" t="str">
            <v>Vinilo tipo A</v>
          </cell>
          <cell r="C393" t="str">
            <v>Gl</v>
          </cell>
          <cell r="D393">
            <v>35000</v>
          </cell>
          <cell r="E393">
            <v>2100</v>
          </cell>
        </row>
        <row r="394">
          <cell r="A394">
            <v>366</v>
          </cell>
          <cell r="B394" t="str">
            <v>CINTA DE ENMASCARAR</v>
          </cell>
          <cell r="C394" t="str">
            <v>UND</v>
          </cell>
          <cell r="D394">
            <v>4000</v>
          </cell>
          <cell r="E394">
            <v>240</v>
          </cell>
        </row>
        <row r="395">
          <cell r="A395">
            <v>367</v>
          </cell>
          <cell r="E395">
            <v>0</v>
          </cell>
        </row>
        <row r="396">
          <cell r="A396">
            <v>368</v>
          </cell>
          <cell r="E396">
            <v>0</v>
          </cell>
        </row>
        <row r="397">
          <cell r="A397">
            <v>369</v>
          </cell>
          <cell r="E397">
            <v>0</v>
          </cell>
        </row>
        <row r="398">
          <cell r="A398">
            <v>370</v>
          </cell>
          <cell r="E398">
            <v>0</v>
          </cell>
        </row>
        <row r="399">
          <cell r="A399">
            <v>371</v>
          </cell>
          <cell r="E399">
            <v>0</v>
          </cell>
        </row>
        <row r="400">
          <cell r="A400">
            <v>372</v>
          </cell>
          <cell r="E400">
            <v>0</v>
          </cell>
        </row>
        <row r="401">
          <cell r="A401">
            <v>373</v>
          </cell>
          <cell r="E401">
            <v>0</v>
          </cell>
        </row>
        <row r="402">
          <cell r="A402">
            <v>374</v>
          </cell>
          <cell r="E402">
            <v>0</v>
          </cell>
        </row>
        <row r="403">
          <cell r="A403">
            <v>375</v>
          </cell>
          <cell r="E403">
            <v>0</v>
          </cell>
        </row>
        <row r="404">
          <cell r="A404">
            <v>376</v>
          </cell>
          <cell r="E404">
            <v>0</v>
          </cell>
        </row>
        <row r="405">
          <cell r="A405">
            <v>377</v>
          </cell>
          <cell r="E405">
            <v>0</v>
          </cell>
        </row>
        <row r="406">
          <cell r="A406">
            <v>378</v>
          </cell>
          <cell r="E406">
            <v>0</v>
          </cell>
        </row>
        <row r="407">
          <cell r="A407">
            <v>379</v>
          </cell>
          <cell r="E407">
            <v>0</v>
          </cell>
        </row>
        <row r="408">
          <cell r="A408">
            <v>380</v>
          </cell>
          <cell r="E408">
            <v>0</v>
          </cell>
        </row>
        <row r="409">
          <cell r="A409">
            <v>381</v>
          </cell>
          <cell r="E409">
            <v>0</v>
          </cell>
        </row>
        <row r="410">
          <cell r="A410">
            <v>382</v>
          </cell>
          <cell r="E410">
            <v>0</v>
          </cell>
        </row>
        <row r="411">
          <cell r="A411">
            <v>383</v>
          </cell>
          <cell r="E411">
            <v>0</v>
          </cell>
        </row>
        <row r="412">
          <cell r="A412">
            <v>384</v>
          </cell>
          <cell r="E412">
            <v>0</v>
          </cell>
        </row>
        <row r="413">
          <cell r="A413">
            <v>385</v>
          </cell>
          <cell r="E413">
            <v>0</v>
          </cell>
        </row>
        <row r="414">
          <cell r="A414">
            <v>386</v>
          </cell>
          <cell r="E414">
            <v>0</v>
          </cell>
        </row>
        <row r="415">
          <cell r="A415">
            <v>387</v>
          </cell>
          <cell r="E415">
            <v>0</v>
          </cell>
        </row>
        <row r="416">
          <cell r="A416">
            <v>388</v>
          </cell>
          <cell r="E416">
            <v>0</v>
          </cell>
        </row>
        <row r="417">
          <cell r="A417">
            <v>389</v>
          </cell>
          <cell r="E417">
            <v>0</v>
          </cell>
        </row>
        <row r="418">
          <cell r="A418">
            <v>390</v>
          </cell>
          <cell r="E418">
            <v>0</v>
          </cell>
        </row>
        <row r="420">
          <cell r="A420" t="str">
            <v>REF.</v>
          </cell>
          <cell r="B420" t="str">
            <v>MATERIAL VARIOS</v>
          </cell>
          <cell r="C420" t="str">
            <v>UNIDAD</v>
          </cell>
          <cell r="D420" t="str">
            <v>PRECIO</v>
          </cell>
          <cell r="E420" t="str">
            <v>TRANSPORTE</v>
          </cell>
        </row>
        <row r="422">
          <cell r="A422">
            <v>391</v>
          </cell>
          <cell r="B422" t="str">
            <v>Agua</v>
          </cell>
          <cell r="C422" t="str">
            <v>LT</v>
          </cell>
          <cell r="D422">
            <v>10</v>
          </cell>
          <cell r="E422">
            <v>0.6</v>
          </cell>
        </row>
        <row r="423">
          <cell r="A423">
            <v>392</v>
          </cell>
          <cell r="B423" t="str">
            <v>Arbol nativo, h &gt; 1,50 mts.</v>
          </cell>
          <cell r="C423" t="str">
            <v>UN</v>
          </cell>
          <cell r="D423">
            <v>20000</v>
          </cell>
          <cell r="E423">
            <v>1200</v>
          </cell>
        </row>
        <row r="424">
          <cell r="A424">
            <v>393</v>
          </cell>
          <cell r="B424" t="str">
            <v xml:space="preserve">Cemento asfáltico grado de penetraciòn 80-100 (debe cumplir con especificación INVIAS, art.410/02). </v>
          </cell>
          <cell r="C424" t="str">
            <v>GL</v>
          </cell>
          <cell r="D424">
            <v>4500</v>
          </cell>
          <cell r="E424">
            <v>270</v>
          </cell>
        </row>
        <row r="425">
          <cell r="A425">
            <v>394</v>
          </cell>
          <cell r="B425" t="str">
            <v>Cemento asfaltico para bacheo tipo MDC-0 debe cumplir especificaciòn INVIAS art.450/02.E=0.05</v>
          </cell>
          <cell r="C425" t="str">
            <v>M3</v>
          </cell>
          <cell r="D425">
            <v>227000</v>
          </cell>
          <cell r="E425">
            <v>13620</v>
          </cell>
        </row>
        <row r="426">
          <cell r="A426">
            <v>395</v>
          </cell>
          <cell r="B426" t="str">
            <v>Digitacion de plano, incluye impresión</v>
          </cell>
          <cell r="C426" t="str">
            <v>UN</v>
          </cell>
          <cell r="D426">
            <v>80000</v>
          </cell>
          <cell r="E426">
            <v>4800</v>
          </cell>
        </row>
        <row r="427">
          <cell r="A427">
            <v>396</v>
          </cell>
          <cell r="B427" t="str">
            <v>Imprimante para via</v>
          </cell>
          <cell r="C427" t="str">
            <v>LT</v>
          </cell>
          <cell r="D427">
            <v>920</v>
          </cell>
          <cell r="E427">
            <v>55.199999999999996</v>
          </cell>
        </row>
        <row r="428">
          <cell r="A428">
            <v>397</v>
          </cell>
          <cell r="B428" t="str">
            <v>Kit Silla Yee 300x160mm.  Incluye: silla yee, abrazadera y empaque de caucho.</v>
          </cell>
          <cell r="C428" t="str">
            <v>UN</v>
          </cell>
          <cell r="D428">
            <v>88941</v>
          </cell>
          <cell r="E428">
            <v>5336.46</v>
          </cell>
        </row>
        <row r="429">
          <cell r="A429">
            <v>398</v>
          </cell>
          <cell r="B429" t="str">
            <v>Mogador informativo</v>
          </cell>
          <cell r="C429" t="str">
            <v>UN</v>
          </cell>
          <cell r="D429">
            <v>2450000</v>
          </cell>
          <cell r="E429">
            <v>147000</v>
          </cell>
        </row>
        <row r="430">
          <cell r="A430">
            <v>399</v>
          </cell>
          <cell r="B430" t="str">
            <v>Polipropileno de color</v>
          </cell>
          <cell r="C430" t="str">
            <v>M2</v>
          </cell>
          <cell r="D430">
            <v>1900</v>
          </cell>
          <cell r="E430">
            <v>114</v>
          </cell>
        </row>
        <row r="431">
          <cell r="A431">
            <v>400</v>
          </cell>
          <cell r="B431" t="str">
            <v>Señalización horizontal: Flecha con microesfera marca 3M al 60% con pintura reflectiva tipo T. P., según norma INVIAS</v>
          </cell>
          <cell r="C431" t="str">
            <v>UN</v>
          </cell>
          <cell r="D431">
            <v>28000</v>
          </cell>
          <cell r="E431">
            <v>1680</v>
          </cell>
        </row>
        <row r="432">
          <cell r="A432">
            <v>401</v>
          </cell>
          <cell r="B432" t="str">
            <v>Señalización horizontal: Linea de cebra con microesfera marca 3M al 60% con pintura reflectiva tipo T. P., según norma INVIAS</v>
          </cell>
          <cell r="C432" t="str">
            <v>ML</v>
          </cell>
          <cell r="D432">
            <v>5000</v>
          </cell>
          <cell r="E432">
            <v>300</v>
          </cell>
        </row>
        <row r="433">
          <cell r="A433">
            <v>402</v>
          </cell>
          <cell r="B433" t="str">
            <v>Señalización Vertical: Señal preventiva o reglamentaria; en angulo 2" x 2" x 1/4", según norma INVIAS</v>
          </cell>
          <cell r="C433" t="str">
            <v>UN</v>
          </cell>
          <cell r="D433">
            <v>250000</v>
          </cell>
          <cell r="E433">
            <v>15000</v>
          </cell>
        </row>
        <row r="434">
          <cell r="A434">
            <v>403</v>
          </cell>
          <cell r="B434" t="str">
            <v>Impermeabilizante SIKA</v>
          </cell>
          <cell r="C434" t="str">
            <v>Kg</v>
          </cell>
          <cell r="D434">
            <v>68900</v>
          </cell>
          <cell r="E434">
            <v>4134</v>
          </cell>
        </row>
        <row r="435">
          <cell r="A435">
            <v>404</v>
          </cell>
          <cell r="B435" t="str">
            <v>Lavamanos Institucional Briggs</v>
          </cell>
          <cell r="C435" t="str">
            <v>UN</v>
          </cell>
          <cell r="D435">
            <v>130000</v>
          </cell>
          <cell r="E435">
            <v>7800</v>
          </cell>
        </row>
        <row r="436">
          <cell r="A436">
            <v>405</v>
          </cell>
          <cell r="B436" t="str">
            <v>Sanitario</v>
          </cell>
          <cell r="C436" t="str">
            <v>GL</v>
          </cell>
          <cell r="D436">
            <v>112000</v>
          </cell>
          <cell r="E436">
            <v>6720</v>
          </cell>
        </row>
        <row r="437">
          <cell r="A437">
            <v>406</v>
          </cell>
          <cell r="B437" t="str">
            <v>Juego de cancha multiple en tuberia de 2"</v>
          </cell>
          <cell r="C437" t="str">
            <v>GL</v>
          </cell>
          <cell r="D437">
            <v>3600000</v>
          </cell>
          <cell r="E437">
            <v>216000</v>
          </cell>
        </row>
        <row r="438">
          <cell r="A438">
            <v>407</v>
          </cell>
          <cell r="B438" t="str">
            <v>Vidrio liso 4 mm</v>
          </cell>
          <cell r="C438" t="str">
            <v>M2</v>
          </cell>
          <cell r="D438">
            <v>19500</v>
          </cell>
          <cell r="E438">
            <v>1170</v>
          </cell>
        </row>
        <row r="439">
          <cell r="A439">
            <v>408</v>
          </cell>
          <cell r="B439" t="str">
            <v>Vidrio templado de 5 mm</v>
          </cell>
          <cell r="C439" t="str">
            <v>M2</v>
          </cell>
          <cell r="D439">
            <v>23400</v>
          </cell>
          <cell r="E439">
            <v>1404</v>
          </cell>
        </row>
        <row r="440">
          <cell r="A440">
            <v>409</v>
          </cell>
          <cell r="E440">
            <v>0</v>
          </cell>
        </row>
        <row r="441">
          <cell r="A441">
            <v>410</v>
          </cell>
          <cell r="E441">
            <v>0</v>
          </cell>
        </row>
        <row r="442">
          <cell r="A442">
            <v>411</v>
          </cell>
          <cell r="E442">
            <v>0</v>
          </cell>
        </row>
        <row r="443">
          <cell r="A443">
            <v>412</v>
          </cell>
          <cell r="E443">
            <v>0</v>
          </cell>
        </row>
        <row r="444">
          <cell r="A444">
            <v>413</v>
          </cell>
          <cell r="E444">
            <v>0</v>
          </cell>
        </row>
        <row r="445">
          <cell r="A445">
            <v>414</v>
          </cell>
          <cell r="E445">
            <v>0</v>
          </cell>
        </row>
        <row r="446">
          <cell r="A446">
            <v>415</v>
          </cell>
          <cell r="E446">
            <v>0</v>
          </cell>
        </row>
        <row r="447">
          <cell r="A447">
            <v>416</v>
          </cell>
          <cell r="E447">
            <v>0</v>
          </cell>
        </row>
        <row r="448">
          <cell r="A448">
            <v>417</v>
          </cell>
          <cell r="E448">
            <v>0</v>
          </cell>
        </row>
        <row r="449">
          <cell r="A449">
            <v>418</v>
          </cell>
          <cell r="E449">
            <v>0</v>
          </cell>
        </row>
        <row r="450">
          <cell r="A450">
            <v>419</v>
          </cell>
          <cell r="E450">
            <v>0</v>
          </cell>
        </row>
        <row r="451">
          <cell r="A451">
            <v>420</v>
          </cell>
          <cell r="E451">
            <v>0</v>
          </cell>
        </row>
        <row r="452">
          <cell r="A452">
            <v>421</v>
          </cell>
          <cell r="E452">
            <v>0</v>
          </cell>
        </row>
        <row r="453">
          <cell r="A453">
            <v>422</v>
          </cell>
          <cell r="E453">
            <v>0</v>
          </cell>
        </row>
        <row r="454">
          <cell r="A454">
            <v>423</v>
          </cell>
          <cell r="E454">
            <v>0</v>
          </cell>
        </row>
        <row r="455">
          <cell r="A455">
            <v>424</v>
          </cell>
          <cell r="E455">
            <v>0</v>
          </cell>
        </row>
        <row r="456">
          <cell r="A456">
            <v>425</v>
          </cell>
          <cell r="E456">
            <v>0</v>
          </cell>
        </row>
        <row r="457">
          <cell r="A457">
            <v>426</v>
          </cell>
          <cell r="E457">
            <v>0</v>
          </cell>
        </row>
        <row r="458">
          <cell r="A458">
            <v>427</v>
          </cell>
          <cell r="E458">
            <v>0</v>
          </cell>
        </row>
        <row r="459">
          <cell r="A459">
            <v>428</v>
          </cell>
          <cell r="E459">
            <v>0</v>
          </cell>
        </row>
        <row r="460">
          <cell r="A460">
            <v>429</v>
          </cell>
          <cell r="E460">
            <v>0</v>
          </cell>
        </row>
        <row r="461">
          <cell r="A461">
            <v>430</v>
          </cell>
          <cell r="E461">
            <v>0</v>
          </cell>
        </row>
        <row r="462">
          <cell r="A462">
            <v>431</v>
          </cell>
          <cell r="E462">
            <v>0</v>
          </cell>
        </row>
        <row r="463">
          <cell r="A463">
            <v>432</v>
          </cell>
          <cell r="E463">
            <v>0</v>
          </cell>
        </row>
        <row r="464">
          <cell r="A464">
            <v>433</v>
          </cell>
          <cell r="E464">
            <v>0</v>
          </cell>
        </row>
        <row r="465">
          <cell r="A465">
            <v>434</v>
          </cell>
          <cell r="E465">
            <v>0</v>
          </cell>
        </row>
        <row r="466">
          <cell r="A466">
            <v>435</v>
          </cell>
          <cell r="E466">
            <v>0</v>
          </cell>
        </row>
        <row r="467">
          <cell r="A467">
            <v>436</v>
          </cell>
          <cell r="E467">
            <v>0</v>
          </cell>
        </row>
        <row r="468">
          <cell r="A468">
            <v>437</v>
          </cell>
          <cell r="E468">
            <v>0</v>
          </cell>
        </row>
        <row r="469">
          <cell r="A469">
            <v>438</v>
          </cell>
          <cell r="E469">
            <v>0</v>
          </cell>
        </row>
        <row r="470">
          <cell r="A470">
            <v>439</v>
          </cell>
          <cell r="E470">
            <v>0</v>
          </cell>
        </row>
        <row r="471">
          <cell r="A471">
            <v>440</v>
          </cell>
          <cell r="E471">
            <v>0</v>
          </cell>
        </row>
        <row r="472">
          <cell r="A472">
            <v>441</v>
          </cell>
          <cell r="E472">
            <v>0</v>
          </cell>
        </row>
        <row r="473">
          <cell r="A473">
            <v>442</v>
          </cell>
          <cell r="E473">
            <v>0</v>
          </cell>
        </row>
        <row r="474">
          <cell r="A474">
            <v>443</v>
          </cell>
          <cell r="E474">
            <v>0</v>
          </cell>
        </row>
        <row r="475">
          <cell r="A475">
            <v>444</v>
          </cell>
          <cell r="E475">
            <v>0</v>
          </cell>
        </row>
        <row r="476">
          <cell r="A476">
            <v>445</v>
          </cell>
          <cell r="E476">
            <v>0</v>
          </cell>
        </row>
        <row r="477">
          <cell r="A477">
            <v>446</v>
          </cell>
          <cell r="E477">
            <v>0</v>
          </cell>
        </row>
        <row r="478">
          <cell r="A478">
            <v>447</v>
          </cell>
          <cell r="E478">
            <v>0</v>
          </cell>
        </row>
        <row r="479">
          <cell r="A479">
            <v>448</v>
          </cell>
          <cell r="E479">
            <v>0</v>
          </cell>
        </row>
        <row r="480">
          <cell r="A480">
            <v>449</v>
          </cell>
          <cell r="E480">
            <v>0</v>
          </cell>
        </row>
        <row r="481">
          <cell r="A481">
            <v>450</v>
          </cell>
          <cell r="E481">
            <v>0</v>
          </cell>
        </row>
        <row r="483">
          <cell r="A483" t="str">
            <v>REF.</v>
          </cell>
          <cell r="B483" t="str">
            <v>MATERIAL CARPINTERIA METALICA</v>
          </cell>
          <cell r="C483" t="str">
            <v>UNIDAD</v>
          </cell>
          <cell r="D483" t="str">
            <v>PRECIO</v>
          </cell>
          <cell r="E483" t="str">
            <v>TRANSPORTE</v>
          </cell>
        </row>
        <row r="485">
          <cell r="A485">
            <v>451</v>
          </cell>
          <cell r="B485" t="str">
            <v>Alambre Negro</v>
          </cell>
          <cell r="C485" t="str">
            <v>KG</v>
          </cell>
          <cell r="D485">
            <v>1500</v>
          </cell>
          <cell r="E485">
            <v>90</v>
          </cell>
        </row>
        <row r="486">
          <cell r="A486">
            <v>452</v>
          </cell>
          <cell r="B486" t="str">
            <v>Angulo 1/8"x2"</v>
          </cell>
          <cell r="C486" t="str">
            <v>ML</v>
          </cell>
          <cell r="D486">
            <v>7500</v>
          </cell>
          <cell r="E486">
            <v>450</v>
          </cell>
        </row>
        <row r="487">
          <cell r="A487">
            <v>453</v>
          </cell>
          <cell r="B487" t="str">
            <v>Angulo 3/16"x2"</v>
          </cell>
          <cell r="C487" t="str">
            <v>ML</v>
          </cell>
          <cell r="D487">
            <v>10100</v>
          </cell>
          <cell r="E487">
            <v>606</v>
          </cell>
        </row>
        <row r="488">
          <cell r="A488">
            <v>454</v>
          </cell>
          <cell r="B488" t="str">
            <v>Angulo de 1"x1/8"</v>
          </cell>
          <cell r="C488" t="str">
            <v>ML</v>
          </cell>
          <cell r="D488">
            <v>1950</v>
          </cell>
          <cell r="E488">
            <v>117</v>
          </cell>
        </row>
        <row r="489">
          <cell r="A489">
            <v>455</v>
          </cell>
          <cell r="B489" t="str">
            <v>Angulo de 1"x1/8"</v>
          </cell>
          <cell r="C489" t="str">
            <v>ML</v>
          </cell>
          <cell r="D489">
            <v>2000</v>
          </cell>
          <cell r="E489">
            <v>120</v>
          </cell>
        </row>
        <row r="490">
          <cell r="A490">
            <v>456</v>
          </cell>
          <cell r="B490" t="str">
            <v>Angulo de 11/2" x 3/16</v>
          </cell>
          <cell r="C490" t="str">
            <v>ML</v>
          </cell>
          <cell r="D490">
            <v>6400</v>
          </cell>
          <cell r="E490">
            <v>384</v>
          </cell>
        </row>
        <row r="491">
          <cell r="A491">
            <v>457</v>
          </cell>
          <cell r="B491" t="str">
            <v>Angulo de 11/2"x1/8"</v>
          </cell>
          <cell r="C491" t="str">
            <v>ML</v>
          </cell>
          <cell r="D491">
            <v>6500</v>
          </cell>
          <cell r="E491">
            <v>390</v>
          </cell>
        </row>
        <row r="492">
          <cell r="A492">
            <v>458</v>
          </cell>
          <cell r="B492" t="str">
            <v>Angulo de 2 1/2" x 1/4</v>
          </cell>
          <cell r="C492" t="str">
            <v>ML</v>
          </cell>
          <cell r="D492">
            <v>13300</v>
          </cell>
          <cell r="E492">
            <v>798</v>
          </cell>
        </row>
        <row r="493">
          <cell r="A493">
            <v>459</v>
          </cell>
          <cell r="B493" t="str">
            <v>Angulo de 3/4"x1/8"</v>
          </cell>
          <cell r="C493" t="str">
            <v>ML</v>
          </cell>
          <cell r="D493">
            <v>1450</v>
          </cell>
          <cell r="E493">
            <v>87</v>
          </cell>
        </row>
        <row r="494">
          <cell r="A494">
            <v>460</v>
          </cell>
          <cell r="B494" t="str">
            <v>Anticorrosivo</v>
          </cell>
          <cell r="C494" t="str">
            <v>GL</v>
          </cell>
          <cell r="D494">
            <v>22000</v>
          </cell>
          <cell r="E494">
            <v>1320</v>
          </cell>
        </row>
        <row r="495">
          <cell r="A495">
            <v>461</v>
          </cell>
          <cell r="B495" t="str">
            <v xml:space="preserve">Arena </v>
          </cell>
          <cell r="C495" t="str">
            <v>M3</v>
          </cell>
          <cell r="D495">
            <v>35000</v>
          </cell>
          <cell r="E495">
            <v>2100</v>
          </cell>
        </row>
        <row r="496">
          <cell r="A496">
            <v>462</v>
          </cell>
          <cell r="B496" t="str">
            <v>Basculante tipo mariposa</v>
          </cell>
          <cell r="C496" t="str">
            <v>UN</v>
          </cell>
          <cell r="D496">
            <v>600</v>
          </cell>
          <cell r="E496">
            <v>36</v>
          </cell>
        </row>
        <row r="497">
          <cell r="A497">
            <v>463</v>
          </cell>
          <cell r="B497" t="str">
            <v xml:space="preserve">Bisagra </v>
          </cell>
          <cell r="C497" t="str">
            <v>UN</v>
          </cell>
          <cell r="D497">
            <v>750</v>
          </cell>
          <cell r="E497">
            <v>45</v>
          </cell>
        </row>
        <row r="498">
          <cell r="A498">
            <v>464</v>
          </cell>
          <cell r="B498" t="str">
            <v>Bisagra de 1/2"</v>
          </cell>
          <cell r="C498" t="str">
            <v>UN</v>
          </cell>
          <cell r="D498">
            <v>350</v>
          </cell>
          <cell r="E498">
            <v>21</v>
          </cell>
        </row>
        <row r="499">
          <cell r="A499">
            <v>465</v>
          </cell>
          <cell r="B499" t="str">
            <v>Bisagra de 5/8"</v>
          </cell>
          <cell r="C499" t="str">
            <v>UN</v>
          </cell>
          <cell r="D499">
            <v>500</v>
          </cell>
          <cell r="E499">
            <v>30</v>
          </cell>
        </row>
        <row r="500">
          <cell r="A500">
            <v>466</v>
          </cell>
          <cell r="B500" t="str">
            <v xml:space="preserve">Cemento Gris </v>
          </cell>
          <cell r="C500" t="str">
            <v>Saco</v>
          </cell>
          <cell r="D500">
            <v>12000</v>
          </cell>
          <cell r="E500">
            <v>720</v>
          </cell>
        </row>
        <row r="501">
          <cell r="A501">
            <v>467</v>
          </cell>
          <cell r="B501" t="str">
            <v>Chapa marca Vera sencilla</v>
          </cell>
          <cell r="C501" t="str">
            <v>UN</v>
          </cell>
          <cell r="D501">
            <v>18000</v>
          </cell>
          <cell r="E501">
            <v>1080</v>
          </cell>
        </row>
        <row r="502">
          <cell r="A502">
            <v>468</v>
          </cell>
          <cell r="B502" t="str">
            <v>Chapa marca Vera sencilla</v>
          </cell>
          <cell r="C502" t="str">
            <v>UN</v>
          </cell>
          <cell r="D502">
            <v>25000</v>
          </cell>
          <cell r="E502">
            <v>1500</v>
          </cell>
        </row>
        <row r="503">
          <cell r="A503">
            <v>469</v>
          </cell>
          <cell r="B503" t="str">
            <v>Correa tipo canal</v>
          </cell>
          <cell r="C503" t="str">
            <v>ML</v>
          </cell>
          <cell r="D503">
            <v>6600</v>
          </cell>
          <cell r="E503">
            <v>396</v>
          </cell>
        </row>
        <row r="504">
          <cell r="A504">
            <v>470</v>
          </cell>
          <cell r="B504" t="str">
            <v>Corredera</v>
          </cell>
          <cell r="C504" t="str">
            <v>UN</v>
          </cell>
          <cell r="D504">
            <v>1200</v>
          </cell>
          <cell r="E504">
            <v>72</v>
          </cell>
        </row>
        <row r="505">
          <cell r="A505">
            <v>471</v>
          </cell>
          <cell r="B505" t="str">
            <v>Corredera</v>
          </cell>
          <cell r="C505" t="str">
            <v>UN</v>
          </cell>
          <cell r="D505">
            <v>2500</v>
          </cell>
          <cell r="E505">
            <v>150</v>
          </cell>
        </row>
        <row r="506">
          <cell r="A506">
            <v>472</v>
          </cell>
          <cell r="B506" t="str">
            <v>Equipo electrico soldadura</v>
          </cell>
          <cell r="C506" t="str">
            <v>DIA</v>
          </cell>
          <cell r="D506">
            <v>30000</v>
          </cell>
          <cell r="E506">
            <v>1800</v>
          </cell>
        </row>
        <row r="507">
          <cell r="A507">
            <v>473</v>
          </cell>
          <cell r="B507" t="str">
            <v>Gasolina</v>
          </cell>
          <cell r="C507" t="str">
            <v>GL</v>
          </cell>
          <cell r="D507">
            <v>6000</v>
          </cell>
          <cell r="E507">
            <v>360</v>
          </cell>
        </row>
        <row r="508">
          <cell r="A508">
            <v>474</v>
          </cell>
          <cell r="B508" t="str">
            <v>Gravilla</v>
          </cell>
          <cell r="C508" t="str">
            <v>M3</v>
          </cell>
          <cell r="D508">
            <v>40000</v>
          </cell>
          <cell r="E508">
            <v>2400</v>
          </cell>
        </row>
        <row r="509">
          <cell r="A509">
            <v>475</v>
          </cell>
          <cell r="B509" t="str">
            <v>Lamina C.R. Cal.18</v>
          </cell>
          <cell r="C509" t="str">
            <v>M2</v>
          </cell>
          <cell r="D509">
            <v>26000</v>
          </cell>
          <cell r="E509">
            <v>1560</v>
          </cell>
        </row>
        <row r="510">
          <cell r="A510">
            <v>476</v>
          </cell>
          <cell r="B510" t="str">
            <v>Lamina C.R. Cal.20</v>
          </cell>
          <cell r="C510" t="str">
            <v>M2</v>
          </cell>
          <cell r="D510">
            <v>19500</v>
          </cell>
          <cell r="E510">
            <v>1170</v>
          </cell>
        </row>
        <row r="511">
          <cell r="A511">
            <v>477</v>
          </cell>
          <cell r="B511" t="str">
            <v>Lamina cal 16</v>
          </cell>
          <cell r="C511" t="str">
            <v>M2</v>
          </cell>
          <cell r="D511">
            <v>30500</v>
          </cell>
          <cell r="E511">
            <v>1830</v>
          </cell>
        </row>
        <row r="512">
          <cell r="A512">
            <v>478</v>
          </cell>
          <cell r="B512" t="str">
            <v>Malla eslabonada de 2x2 cal 10</v>
          </cell>
          <cell r="C512" t="str">
            <v>M2</v>
          </cell>
          <cell r="D512">
            <v>10000</v>
          </cell>
          <cell r="E512">
            <v>600</v>
          </cell>
        </row>
        <row r="513">
          <cell r="A513">
            <v>479</v>
          </cell>
          <cell r="B513" t="str">
            <v>Manija sencilla</v>
          </cell>
          <cell r="C513" t="str">
            <v>UN</v>
          </cell>
          <cell r="D513">
            <v>2000</v>
          </cell>
          <cell r="E513">
            <v>120</v>
          </cell>
        </row>
        <row r="514">
          <cell r="A514">
            <v>480</v>
          </cell>
          <cell r="B514" t="str">
            <v>Masilla</v>
          </cell>
          <cell r="C514" t="str">
            <v>GL</v>
          </cell>
          <cell r="D514">
            <v>18000</v>
          </cell>
          <cell r="E514">
            <v>1080</v>
          </cell>
        </row>
        <row r="515">
          <cell r="A515">
            <v>481</v>
          </cell>
          <cell r="B515" t="str">
            <v xml:space="preserve">Medallon de lujo </v>
          </cell>
          <cell r="C515" t="str">
            <v>UN</v>
          </cell>
          <cell r="D515">
            <v>5000</v>
          </cell>
          <cell r="E515">
            <v>300</v>
          </cell>
        </row>
        <row r="516">
          <cell r="A516">
            <v>482</v>
          </cell>
          <cell r="B516" t="str">
            <v>Pasador para puerta</v>
          </cell>
          <cell r="C516" t="str">
            <v>UN</v>
          </cell>
          <cell r="D516">
            <v>4000</v>
          </cell>
          <cell r="E516">
            <v>240</v>
          </cell>
        </row>
        <row r="517">
          <cell r="A517">
            <v>483</v>
          </cell>
          <cell r="B517" t="str">
            <v>Perno de 3/4"</v>
          </cell>
          <cell r="C517" t="str">
            <v>UN</v>
          </cell>
          <cell r="D517">
            <v>1500</v>
          </cell>
          <cell r="E517">
            <v>90</v>
          </cell>
        </row>
        <row r="518">
          <cell r="A518">
            <v>484</v>
          </cell>
          <cell r="B518" t="str">
            <v>Platina 1 1/2" x 1/8"</v>
          </cell>
          <cell r="C518" t="str">
            <v>ML</v>
          </cell>
          <cell r="D518">
            <v>1800</v>
          </cell>
          <cell r="E518">
            <v>108</v>
          </cell>
        </row>
        <row r="519">
          <cell r="A519">
            <v>485</v>
          </cell>
          <cell r="B519" t="str">
            <v>Platina 11/2" x 3/16</v>
          </cell>
          <cell r="C519" t="str">
            <v>ML</v>
          </cell>
          <cell r="D519">
            <v>3600</v>
          </cell>
          <cell r="E519">
            <v>216</v>
          </cell>
        </row>
        <row r="520">
          <cell r="A520">
            <v>486</v>
          </cell>
          <cell r="B520" t="str">
            <v>Platina de 1/2"x1/8"</v>
          </cell>
          <cell r="C520" t="str">
            <v>ML</v>
          </cell>
          <cell r="D520">
            <v>1300</v>
          </cell>
          <cell r="E520">
            <v>78</v>
          </cell>
        </row>
        <row r="521">
          <cell r="A521">
            <v>487</v>
          </cell>
          <cell r="B521" t="str">
            <v>Soldadura W.A. 6013</v>
          </cell>
          <cell r="C521" t="str">
            <v>KG</v>
          </cell>
          <cell r="D521">
            <v>4500</v>
          </cell>
          <cell r="E521">
            <v>270</v>
          </cell>
        </row>
        <row r="522">
          <cell r="A522">
            <v>488</v>
          </cell>
          <cell r="B522" t="str">
            <v>Tubo Aguas Negras 21/2"</v>
          </cell>
          <cell r="C522" t="str">
            <v>ML</v>
          </cell>
          <cell r="D522">
            <v>8550</v>
          </cell>
          <cell r="E522">
            <v>513</v>
          </cell>
        </row>
        <row r="523">
          <cell r="A523">
            <v>489</v>
          </cell>
          <cell r="B523" t="str">
            <v>Tubo cuadrado 11/2"</v>
          </cell>
          <cell r="C523" t="str">
            <v>ML</v>
          </cell>
          <cell r="D523">
            <v>2700</v>
          </cell>
          <cell r="E523">
            <v>162</v>
          </cell>
        </row>
        <row r="524">
          <cell r="A524">
            <v>490</v>
          </cell>
          <cell r="B524" t="str">
            <v>Tubo cuadrado de 1" cal 20</v>
          </cell>
          <cell r="C524" t="str">
            <v>Ml</v>
          </cell>
          <cell r="D524">
            <v>1500</v>
          </cell>
          <cell r="E524">
            <v>90</v>
          </cell>
        </row>
        <row r="525">
          <cell r="A525">
            <v>491</v>
          </cell>
          <cell r="B525" t="str">
            <v>Tubo cuadrado de 3/4"</v>
          </cell>
          <cell r="C525" t="str">
            <v>ML</v>
          </cell>
          <cell r="D525">
            <v>1350</v>
          </cell>
          <cell r="E525">
            <v>81</v>
          </cell>
        </row>
        <row r="526">
          <cell r="A526">
            <v>492</v>
          </cell>
          <cell r="B526" t="str">
            <v>Tubo de 2 x 1 cal. 20</v>
          </cell>
          <cell r="C526" t="str">
            <v>ML</v>
          </cell>
          <cell r="D526">
            <v>2500</v>
          </cell>
          <cell r="E526">
            <v>150</v>
          </cell>
        </row>
        <row r="527">
          <cell r="A527">
            <v>493</v>
          </cell>
          <cell r="B527" t="str">
            <v>Tubo en acero 3/4"</v>
          </cell>
          <cell r="C527" t="str">
            <v>ML</v>
          </cell>
          <cell r="D527">
            <v>2200</v>
          </cell>
          <cell r="E527">
            <v>132</v>
          </cell>
        </row>
        <row r="528">
          <cell r="A528">
            <v>494</v>
          </cell>
          <cell r="B528" t="str">
            <v>Tubo en acero cromado de 2"</v>
          </cell>
          <cell r="C528" t="str">
            <v>ML</v>
          </cell>
          <cell r="D528">
            <v>9100</v>
          </cell>
          <cell r="E528">
            <v>546</v>
          </cell>
        </row>
        <row r="529">
          <cell r="A529">
            <v>495</v>
          </cell>
          <cell r="B529" t="str">
            <v>Tubo galvanizado de 2"</v>
          </cell>
          <cell r="C529" t="str">
            <v>ML</v>
          </cell>
          <cell r="D529">
            <v>8000</v>
          </cell>
          <cell r="E529">
            <v>480</v>
          </cell>
        </row>
        <row r="530">
          <cell r="A530">
            <v>496</v>
          </cell>
          <cell r="B530" t="str">
            <v>tubo rectangular 10x4 Cal. 16</v>
          </cell>
          <cell r="C530" t="str">
            <v>ML</v>
          </cell>
          <cell r="D530">
            <v>9500</v>
          </cell>
          <cell r="E530">
            <v>570</v>
          </cell>
        </row>
        <row r="531">
          <cell r="A531">
            <v>497</v>
          </cell>
          <cell r="B531" t="str">
            <v>tubo rectangular 8 x 4</v>
          </cell>
          <cell r="C531" t="str">
            <v>ML</v>
          </cell>
          <cell r="D531">
            <v>4000</v>
          </cell>
          <cell r="E531">
            <v>240</v>
          </cell>
        </row>
        <row r="532">
          <cell r="A532">
            <v>498</v>
          </cell>
          <cell r="B532" t="str">
            <v>Varilla 1/4 " lisa</v>
          </cell>
          <cell r="C532" t="str">
            <v>kg</v>
          </cell>
          <cell r="D532">
            <v>2000</v>
          </cell>
          <cell r="E532">
            <v>120</v>
          </cell>
        </row>
        <row r="533">
          <cell r="A533">
            <v>499</v>
          </cell>
          <cell r="B533" t="str">
            <v>Varilla 5/8"</v>
          </cell>
          <cell r="C533" t="str">
            <v>ML</v>
          </cell>
          <cell r="D533">
            <v>2800</v>
          </cell>
          <cell r="E533">
            <v>168</v>
          </cell>
        </row>
        <row r="534">
          <cell r="A534">
            <v>500</v>
          </cell>
          <cell r="B534" t="str">
            <v>Varilla cuadrada de 10mm</v>
          </cell>
          <cell r="C534" t="str">
            <v>ML</v>
          </cell>
          <cell r="D534">
            <v>1450</v>
          </cell>
          <cell r="E534">
            <v>87</v>
          </cell>
        </row>
        <row r="535">
          <cell r="A535">
            <v>501</v>
          </cell>
          <cell r="B535" t="str">
            <v>Varilla de 1"</v>
          </cell>
          <cell r="C535" t="str">
            <v>ML</v>
          </cell>
          <cell r="D535">
            <v>10000</v>
          </cell>
          <cell r="E535">
            <v>600</v>
          </cell>
        </row>
        <row r="536">
          <cell r="A536">
            <v>502</v>
          </cell>
          <cell r="B536" t="str">
            <v>Varilla de 1/2 corrugada</v>
          </cell>
          <cell r="C536" t="str">
            <v>ML</v>
          </cell>
          <cell r="D536">
            <v>1900</v>
          </cell>
          <cell r="E536">
            <v>114</v>
          </cell>
        </row>
        <row r="537">
          <cell r="A537">
            <v>503</v>
          </cell>
          <cell r="B537" t="str">
            <v>Varilla de 1/2"</v>
          </cell>
          <cell r="C537" t="str">
            <v>ML</v>
          </cell>
          <cell r="D537">
            <v>1900</v>
          </cell>
          <cell r="E537">
            <v>114</v>
          </cell>
        </row>
        <row r="538">
          <cell r="A538">
            <v>504</v>
          </cell>
          <cell r="B538" t="str">
            <v>Varilla de 1/4 corrugada</v>
          </cell>
          <cell r="C538" t="str">
            <v>KG</v>
          </cell>
          <cell r="D538">
            <v>1900</v>
          </cell>
          <cell r="E538">
            <v>114</v>
          </cell>
        </row>
        <row r="539">
          <cell r="A539">
            <v>505</v>
          </cell>
          <cell r="B539" t="str">
            <v>Varilla de 3/8 corrugada</v>
          </cell>
          <cell r="C539" t="str">
            <v>ML</v>
          </cell>
          <cell r="D539">
            <v>1000</v>
          </cell>
          <cell r="E539">
            <v>60</v>
          </cell>
        </row>
        <row r="540">
          <cell r="A540">
            <v>506</v>
          </cell>
          <cell r="B540" t="str">
            <v>Varilla de 5/8" Corrugada</v>
          </cell>
          <cell r="C540" t="str">
            <v>ML</v>
          </cell>
          <cell r="D540">
            <v>3300</v>
          </cell>
          <cell r="E540">
            <v>198</v>
          </cell>
        </row>
        <row r="541">
          <cell r="A541">
            <v>507</v>
          </cell>
          <cell r="B541" t="str">
            <v>Cordon superior de 2" x 2" e=0.154"</v>
          </cell>
          <cell r="C541" t="str">
            <v>ML</v>
          </cell>
          <cell r="D541">
            <v>11200</v>
          </cell>
          <cell r="E541">
            <v>672</v>
          </cell>
        </row>
        <row r="542">
          <cell r="A542">
            <v>508</v>
          </cell>
          <cell r="B542" t="str">
            <v>Cordon superior de 2" x 1/8"</v>
          </cell>
          <cell r="C542" t="str">
            <v>ML</v>
          </cell>
          <cell r="D542">
            <v>10100</v>
          </cell>
          <cell r="E542">
            <v>606</v>
          </cell>
        </row>
        <row r="543">
          <cell r="A543">
            <v>509</v>
          </cell>
          <cell r="B543" t="str">
            <v>Cordon inferior de 1" x 1" e=0.095"</v>
          </cell>
          <cell r="C543" t="str">
            <v>ML</v>
          </cell>
          <cell r="D543">
            <v>8100</v>
          </cell>
          <cell r="E543">
            <v>486</v>
          </cell>
        </row>
        <row r="544">
          <cell r="A544">
            <v>510</v>
          </cell>
          <cell r="B544" t="str">
            <v xml:space="preserve">Cordon inferior de 1" x 3/16" </v>
          </cell>
          <cell r="C544" t="str">
            <v>ML</v>
          </cell>
          <cell r="D544">
            <v>7500</v>
          </cell>
          <cell r="E544">
            <v>450</v>
          </cell>
        </row>
        <row r="545">
          <cell r="A545">
            <v>511</v>
          </cell>
          <cell r="B545" t="str">
            <v>Cerpentin 1" x 1" e =0.095"</v>
          </cell>
          <cell r="C545" t="str">
            <v>ML</v>
          </cell>
          <cell r="D545">
            <v>2000</v>
          </cell>
          <cell r="E545">
            <v>120</v>
          </cell>
        </row>
        <row r="546">
          <cell r="A546">
            <v>512</v>
          </cell>
          <cell r="B546" t="str">
            <v xml:space="preserve">Cerpentin 1" x 3/16" </v>
          </cell>
          <cell r="C546" t="str">
            <v>ML</v>
          </cell>
          <cell r="D546">
            <v>2000</v>
          </cell>
          <cell r="E546">
            <v>120</v>
          </cell>
        </row>
        <row r="547">
          <cell r="A547">
            <v>513</v>
          </cell>
          <cell r="B547" t="str">
            <v>Correas metalicas Perfil Doble C 0,10 x 0,04 mt cal. 20</v>
          </cell>
          <cell r="C547" t="str">
            <v>ML</v>
          </cell>
          <cell r="D547">
            <v>6585</v>
          </cell>
          <cell r="E547">
            <v>395.09999999999997</v>
          </cell>
        </row>
        <row r="548">
          <cell r="A548">
            <v>514</v>
          </cell>
          <cell r="B548" t="str">
            <v>Esmalte color Blanco</v>
          </cell>
          <cell r="C548" t="str">
            <v>GL</v>
          </cell>
          <cell r="D548">
            <v>20600</v>
          </cell>
          <cell r="E548">
            <v>1236</v>
          </cell>
        </row>
        <row r="549">
          <cell r="A549">
            <v>515</v>
          </cell>
          <cell r="B549" t="str">
            <v>Medallon decorativo redondo</v>
          </cell>
          <cell r="C549" t="str">
            <v>UND</v>
          </cell>
          <cell r="D549">
            <v>5000</v>
          </cell>
          <cell r="E549">
            <v>300</v>
          </cell>
        </row>
        <row r="550">
          <cell r="A550">
            <v>516</v>
          </cell>
          <cell r="E550">
            <v>0</v>
          </cell>
        </row>
        <row r="551">
          <cell r="A551">
            <v>517</v>
          </cell>
          <cell r="E551">
            <v>0</v>
          </cell>
        </row>
        <row r="552">
          <cell r="A552">
            <v>518</v>
          </cell>
          <cell r="E552">
            <v>0</v>
          </cell>
        </row>
        <row r="553">
          <cell r="A553">
            <v>519</v>
          </cell>
          <cell r="E553">
            <v>0</v>
          </cell>
        </row>
        <row r="554">
          <cell r="A554">
            <v>520</v>
          </cell>
          <cell r="E554">
            <v>0</v>
          </cell>
        </row>
        <row r="555">
          <cell r="A555">
            <v>521</v>
          </cell>
          <cell r="E555">
            <v>0</v>
          </cell>
        </row>
        <row r="556">
          <cell r="A556">
            <v>522</v>
          </cell>
          <cell r="E556">
            <v>0</v>
          </cell>
        </row>
        <row r="557">
          <cell r="A557">
            <v>523</v>
          </cell>
          <cell r="E557">
            <v>0</v>
          </cell>
        </row>
        <row r="558">
          <cell r="A558">
            <v>524</v>
          </cell>
          <cell r="E558">
            <v>0</v>
          </cell>
        </row>
        <row r="559">
          <cell r="A559">
            <v>525</v>
          </cell>
          <cell r="E559">
            <v>0</v>
          </cell>
        </row>
        <row r="560">
          <cell r="A560">
            <v>526</v>
          </cell>
          <cell r="E560">
            <v>0</v>
          </cell>
        </row>
        <row r="561">
          <cell r="A561">
            <v>527</v>
          </cell>
          <cell r="E561">
            <v>0</v>
          </cell>
        </row>
        <row r="562">
          <cell r="A562">
            <v>528</v>
          </cell>
          <cell r="E562">
            <v>0</v>
          </cell>
        </row>
        <row r="563">
          <cell r="A563">
            <v>529</v>
          </cell>
          <cell r="E563">
            <v>0</v>
          </cell>
        </row>
        <row r="564">
          <cell r="A564">
            <v>530</v>
          </cell>
          <cell r="E564">
            <v>0</v>
          </cell>
        </row>
        <row r="565">
          <cell r="A565">
            <v>531</v>
          </cell>
          <cell r="E565">
            <v>0</v>
          </cell>
        </row>
        <row r="566">
          <cell r="A566">
            <v>532</v>
          </cell>
          <cell r="E566">
            <v>0</v>
          </cell>
        </row>
        <row r="567">
          <cell r="A567">
            <v>533</v>
          </cell>
          <cell r="E567">
            <v>0</v>
          </cell>
        </row>
        <row r="568">
          <cell r="A568">
            <v>534</v>
          </cell>
          <cell r="E568">
            <v>0</v>
          </cell>
        </row>
        <row r="569">
          <cell r="A569">
            <v>535</v>
          </cell>
          <cell r="E569">
            <v>0</v>
          </cell>
        </row>
        <row r="570">
          <cell r="A570">
            <v>536</v>
          </cell>
          <cell r="E570">
            <v>0</v>
          </cell>
        </row>
        <row r="571">
          <cell r="A571">
            <v>537</v>
          </cell>
          <cell r="E571">
            <v>0</v>
          </cell>
        </row>
        <row r="572">
          <cell r="A572">
            <v>538</v>
          </cell>
          <cell r="E572">
            <v>0</v>
          </cell>
        </row>
        <row r="573">
          <cell r="A573">
            <v>539</v>
          </cell>
          <cell r="E573">
            <v>0</v>
          </cell>
        </row>
        <row r="574">
          <cell r="A574">
            <v>540</v>
          </cell>
          <cell r="E574">
            <v>0</v>
          </cell>
        </row>
        <row r="575">
          <cell r="A575">
            <v>541</v>
          </cell>
          <cell r="E575">
            <v>0</v>
          </cell>
        </row>
        <row r="576">
          <cell r="A576">
            <v>542</v>
          </cell>
          <cell r="E576">
            <v>0</v>
          </cell>
        </row>
        <row r="577">
          <cell r="A577">
            <v>543</v>
          </cell>
          <cell r="E577">
            <v>0</v>
          </cell>
        </row>
        <row r="578">
          <cell r="A578">
            <v>544</v>
          </cell>
          <cell r="E578">
            <v>0</v>
          </cell>
        </row>
        <row r="579">
          <cell r="A579">
            <v>545</v>
          </cell>
          <cell r="E579">
            <v>0</v>
          </cell>
        </row>
        <row r="580">
          <cell r="A580">
            <v>546</v>
          </cell>
          <cell r="E580">
            <v>0</v>
          </cell>
        </row>
        <row r="581">
          <cell r="A581">
            <v>547</v>
          </cell>
          <cell r="E581">
            <v>0</v>
          </cell>
        </row>
        <row r="582">
          <cell r="A582">
            <v>548</v>
          </cell>
          <cell r="E582">
            <v>0</v>
          </cell>
        </row>
        <row r="583">
          <cell r="A583">
            <v>549</v>
          </cell>
          <cell r="E583">
            <v>0</v>
          </cell>
        </row>
        <row r="584">
          <cell r="A584">
            <v>550</v>
          </cell>
          <cell r="E584">
            <v>0</v>
          </cell>
        </row>
        <row r="586">
          <cell r="A586" t="str">
            <v>REF.</v>
          </cell>
          <cell r="B586" t="str">
            <v>MATERIAL CARPINTERIA DE MADERAS</v>
          </cell>
          <cell r="C586" t="str">
            <v>UNIDAD</v>
          </cell>
          <cell r="D586" t="str">
            <v>PRECIO</v>
          </cell>
          <cell r="E586" t="str">
            <v>TRANSPORTE</v>
          </cell>
        </row>
        <row r="588">
          <cell r="A588">
            <v>551</v>
          </cell>
          <cell r="B588" t="str">
            <v>Polin</v>
          </cell>
          <cell r="C588" t="str">
            <v>ML</v>
          </cell>
          <cell r="D588">
            <v>1500</v>
          </cell>
          <cell r="E588">
            <v>90</v>
          </cell>
        </row>
        <row r="589">
          <cell r="A589">
            <v>552</v>
          </cell>
          <cell r="B589" t="str">
            <v>Tabla burra de 0.30 x 3.00 mts</v>
          </cell>
          <cell r="C589" t="str">
            <v xml:space="preserve">UN </v>
          </cell>
          <cell r="D589">
            <v>7000</v>
          </cell>
          <cell r="E589">
            <v>420</v>
          </cell>
        </row>
        <row r="590">
          <cell r="A590">
            <v>553</v>
          </cell>
          <cell r="B590" t="str">
            <v>Estacas, pintura, puntillas</v>
          </cell>
          <cell r="C590" t="str">
            <v>GLB</v>
          </cell>
          <cell r="D590">
            <v>634</v>
          </cell>
          <cell r="E590">
            <v>38.04</v>
          </cell>
        </row>
        <row r="591">
          <cell r="A591">
            <v>554</v>
          </cell>
          <cell r="B591" t="str">
            <v>Guadua</v>
          </cell>
          <cell r="C591" t="str">
            <v>ML</v>
          </cell>
          <cell r="D591">
            <v>1500</v>
          </cell>
          <cell r="E591">
            <v>90</v>
          </cell>
        </row>
        <row r="592">
          <cell r="A592">
            <v>555</v>
          </cell>
          <cell r="B592" t="str">
            <v>Liston de Madera</v>
          </cell>
          <cell r="C592" t="str">
            <v>UN</v>
          </cell>
          <cell r="D592">
            <v>650</v>
          </cell>
          <cell r="E592">
            <v>39</v>
          </cell>
        </row>
        <row r="593">
          <cell r="A593">
            <v>556</v>
          </cell>
          <cell r="B593" t="str">
            <v>Cerco de madera de 0,50*0,10*3,00</v>
          </cell>
          <cell r="C593" t="str">
            <v>UN</v>
          </cell>
          <cell r="D593">
            <v>650</v>
          </cell>
          <cell r="E593">
            <v>39</v>
          </cell>
        </row>
        <row r="594">
          <cell r="A594">
            <v>557</v>
          </cell>
          <cell r="B594" t="str">
            <v>Puntilla de 2"</v>
          </cell>
          <cell r="C594" t="str">
            <v>LBR</v>
          </cell>
          <cell r="D594">
            <v>1500</v>
          </cell>
          <cell r="E594">
            <v>90</v>
          </cell>
        </row>
        <row r="595">
          <cell r="A595">
            <v>558</v>
          </cell>
          <cell r="E595">
            <v>0</v>
          </cell>
        </row>
        <row r="596">
          <cell r="A596">
            <v>559</v>
          </cell>
          <cell r="E596">
            <v>0</v>
          </cell>
        </row>
        <row r="597">
          <cell r="A597">
            <v>560</v>
          </cell>
          <cell r="E597">
            <v>0</v>
          </cell>
        </row>
        <row r="598">
          <cell r="A598">
            <v>561</v>
          </cell>
          <cell r="E598">
            <v>0</v>
          </cell>
        </row>
        <row r="599">
          <cell r="A599">
            <v>562</v>
          </cell>
          <cell r="E599">
            <v>0</v>
          </cell>
        </row>
        <row r="600">
          <cell r="A600">
            <v>563</v>
          </cell>
          <cell r="E600">
            <v>0</v>
          </cell>
        </row>
        <row r="601">
          <cell r="A601">
            <v>564</v>
          </cell>
          <cell r="E601">
            <v>0</v>
          </cell>
        </row>
        <row r="602">
          <cell r="A602">
            <v>565</v>
          </cell>
          <cell r="E602">
            <v>0</v>
          </cell>
        </row>
        <row r="603">
          <cell r="A603">
            <v>566</v>
          </cell>
          <cell r="E603">
            <v>0</v>
          </cell>
        </row>
        <row r="604">
          <cell r="A604">
            <v>567</v>
          </cell>
          <cell r="E604">
            <v>0</v>
          </cell>
        </row>
        <row r="605">
          <cell r="A605">
            <v>568</v>
          </cell>
          <cell r="E605">
            <v>0</v>
          </cell>
        </row>
        <row r="606">
          <cell r="A606">
            <v>569</v>
          </cell>
          <cell r="E606">
            <v>0</v>
          </cell>
        </row>
        <row r="607">
          <cell r="A607">
            <v>570</v>
          </cell>
          <cell r="E607">
            <v>0</v>
          </cell>
        </row>
        <row r="608">
          <cell r="A608">
            <v>571</v>
          </cell>
          <cell r="E608">
            <v>0</v>
          </cell>
        </row>
        <row r="609">
          <cell r="A609">
            <v>572</v>
          </cell>
          <cell r="E609">
            <v>0</v>
          </cell>
        </row>
        <row r="610">
          <cell r="A610">
            <v>573</v>
          </cell>
          <cell r="E610">
            <v>0</v>
          </cell>
        </row>
        <row r="611">
          <cell r="A611">
            <v>574</v>
          </cell>
          <cell r="E611">
            <v>0</v>
          </cell>
        </row>
        <row r="612">
          <cell r="A612">
            <v>575</v>
          </cell>
          <cell r="E612">
            <v>0</v>
          </cell>
        </row>
        <row r="613">
          <cell r="A613">
            <v>576</v>
          </cell>
          <cell r="E613">
            <v>0</v>
          </cell>
        </row>
        <row r="614">
          <cell r="A614">
            <v>577</v>
          </cell>
          <cell r="E614">
            <v>0</v>
          </cell>
        </row>
        <row r="615">
          <cell r="A615">
            <v>578</v>
          </cell>
          <cell r="E615">
            <v>0</v>
          </cell>
        </row>
        <row r="616">
          <cell r="A616">
            <v>579</v>
          </cell>
          <cell r="E616">
            <v>0</v>
          </cell>
        </row>
        <row r="617">
          <cell r="A617">
            <v>580</v>
          </cell>
          <cell r="E617">
            <v>0</v>
          </cell>
        </row>
        <row r="618">
          <cell r="A618">
            <v>581</v>
          </cell>
          <cell r="E618">
            <v>0</v>
          </cell>
        </row>
        <row r="619">
          <cell r="A619">
            <v>582</v>
          </cell>
          <cell r="E619">
            <v>0</v>
          </cell>
        </row>
        <row r="620">
          <cell r="A620">
            <v>583</v>
          </cell>
          <cell r="E620">
            <v>0</v>
          </cell>
        </row>
        <row r="621">
          <cell r="A621">
            <v>584</v>
          </cell>
          <cell r="E621">
            <v>0</v>
          </cell>
        </row>
        <row r="622">
          <cell r="A622">
            <v>585</v>
          </cell>
          <cell r="E622">
            <v>0</v>
          </cell>
        </row>
        <row r="623">
          <cell r="A623">
            <v>586</v>
          </cell>
          <cell r="E623">
            <v>0</v>
          </cell>
        </row>
        <row r="624">
          <cell r="A624">
            <v>587</v>
          </cell>
          <cell r="E624">
            <v>0</v>
          </cell>
        </row>
        <row r="625">
          <cell r="A625">
            <v>588</v>
          </cell>
          <cell r="E625">
            <v>0</v>
          </cell>
        </row>
        <row r="626">
          <cell r="A626">
            <v>589</v>
          </cell>
          <cell r="E626">
            <v>0</v>
          </cell>
        </row>
        <row r="627">
          <cell r="A627">
            <v>590</v>
          </cell>
          <cell r="E627">
            <v>0</v>
          </cell>
        </row>
        <row r="628">
          <cell r="A628">
            <v>591</v>
          </cell>
          <cell r="E628">
            <v>0</v>
          </cell>
        </row>
        <row r="629">
          <cell r="A629">
            <v>592</v>
          </cell>
          <cell r="E629">
            <v>0</v>
          </cell>
        </row>
        <row r="630">
          <cell r="A630">
            <v>593</v>
          </cell>
          <cell r="E630">
            <v>0</v>
          </cell>
        </row>
        <row r="631">
          <cell r="A631">
            <v>594</v>
          </cell>
          <cell r="E631">
            <v>0</v>
          </cell>
        </row>
        <row r="632">
          <cell r="A632">
            <v>595</v>
          </cell>
          <cell r="E632">
            <v>0</v>
          </cell>
        </row>
        <row r="633">
          <cell r="A633">
            <v>596</v>
          </cell>
          <cell r="E633">
            <v>0</v>
          </cell>
        </row>
        <row r="634">
          <cell r="A634">
            <v>597</v>
          </cell>
          <cell r="E634">
            <v>0</v>
          </cell>
        </row>
        <row r="635">
          <cell r="A635">
            <v>598</v>
          </cell>
          <cell r="E635">
            <v>0</v>
          </cell>
        </row>
        <row r="636">
          <cell r="A636">
            <v>599</v>
          </cell>
          <cell r="E636">
            <v>0</v>
          </cell>
        </row>
        <row r="637">
          <cell r="A637">
            <v>600</v>
          </cell>
          <cell r="E637">
            <v>0</v>
          </cell>
        </row>
        <row r="638">
          <cell r="A638">
            <v>601</v>
          </cell>
          <cell r="E638">
            <v>0</v>
          </cell>
        </row>
        <row r="639">
          <cell r="A639">
            <v>602</v>
          </cell>
          <cell r="E639">
            <v>0</v>
          </cell>
        </row>
        <row r="640">
          <cell r="A640">
            <v>603</v>
          </cell>
          <cell r="E640">
            <v>0</v>
          </cell>
        </row>
        <row r="641">
          <cell r="A641">
            <v>604</v>
          </cell>
          <cell r="E641">
            <v>0</v>
          </cell>
        </row>
        <row r="642">
          <cell r="A642">
            <v>605</v>
          </cell>
          <cell r="E642">
            <v>0</v>
          </cell>
        </row>
        <row r="643">
          <cell r="A643">
            <v>606</v>
          </cell>
          <cell r="E643">
            <v>0</v>
          </cell>
        </row>
        <row r="644">
          <cell r="A644">
            <v>607</v>
          </cell>
          <cell r="E644">
            <v>0</v>
          </cell>
        </row>
        <row r="645">
          <cell r="A645">
            <v>608</v>
          </cell>
          <cell r="E645">
            <v>0</v>
          </cell>
        </row>
        <row r="646">
          <cell r="A646">
            <v>609</v>
          </cell>
          <cell r="E646">
            <v>0</v>
          </cell>
        </row>
        <row r="647">
          <cell r="A647">
            <v>610</v>
          </cell>
          <cell r="E647">
            <v>0</v>
          </cell>
        </row>
        <row r="648">
          <cell r="A648">
            <v>611</v>
          </cell>
          <cell r="E648">
            <v>0</v>
          </cell>
        </row>
        <row r="649">
          <cell r="A649">
            <v>612</v>
          </cell>
          <cell r="E649">
            <v>0</v>
          </cell>
        </row>
        <row r="650">
          <cell r="A650">
            <v>613</v>
          </cell>
          <cell r="E650">
            <v>0</v>
          </cell>
        </row>
        <row r="651">
          <cell r="A651">
            <v>614</v>
          </cell>
          <cell r="E651">
            <v>0</v>
          </cell>
        </row>
        <row r="652">
          <cell r="A652">
            <v>615</v>
          </cell>
          <cell r="E652">
            <v>0</v>
          </cell>
        </row>
        <row r="653">
          <cell r="A653">
            <v>616</v>
          </cell>
          <cell r="E653">
            <v>0</v>
          </cell>
        </row>
        <row r="654">
          <cell r="A654">
            <v>617</v>
          </cell>
          <cell r="E654">
            <v>0</v>
          </cell>
        </row>
        <row r="655">
          <cell r="A655">
            <v>618</v>
          </cell>
          <cell r="E655">
            <v>0</v>
          </cell>
        </row>
        <row r="656">
          <cell r="A656">
            <v>619</v>
          </cell>
          <cell r="E656">
            <v>0</v>
          </cell>
        </row>
        <row r="657">
          <cell r="A657">
            <v>620</v>
          </cell>
          <cell r="E657">
            <v>0</v>
          </cell>
        </row>
        <row r="658">
          <cell r="A658">
            <v>621</v>
          </cell>
          <cell r="E658">
            <v>0</v>
          </cell>
        </row>
        <row r="659">
          <cell r="A659">
            <v>622</v>
          </cell>
          <cell r="E659">
            <v>0</v>
          </cell>
        </row>
        <row r="660">
          <cell r="A660">
            <v>623</v>
          </cell>
          <cell r="E660">
            <v>0</v>
          </cell>
        </row>
        <row r="661">
          <cell r="A661">
            <v>624</v>
          </cell>
          <cell r="E661">
            <v>0</v>
          </cell>
        </row>
        <row r="662">
          <cell r="A662">
            <v>625</v>
          </cell>
          <cell r="E662">
            <v>0</v>
          </cell>
        </row>
        <row r="663">
          <cell r="A663">
            <v>626</v>
          </cell>
          <cell r="E663">
            <v>0</v>
          </cell>
        </row>
        <row r="664">
          <cell r="A664">
            <v>627</v>
          </cell>
          <cell r="E664">
            <v>0</v>
          </cell>
        </row>
        <row r="665">
          <cell r="A665">
            <v>628</v>
          </cell>
          <cell r="E665">
            <v>0</v>
          </cell>
        </row>
        <row r="666">
          <cell r="A666">
            <v>629</v>
          </cell>
          <cell r="E666">
            <v>0</v>
          </cell>
        </row>
        <row r="667">
          <cell r="A667">
            <v>630</v>
          </cell>
          <cell r="E667">
            <v>0</v>
          </cell>
        </row>
        <row r="668">
          <cell r="A668">
            <v>631</v>
          </cell>
          <cell r="E668">
            <v>0</v>
          </cell>
        </row>
        <row r="669">
          <cell r="A669">
            <v>632</v>
          </cell>
          <cell r="E669">
            <v>0</v>
          </cell>
        </row>
        <row r="670">
          <cell r="A670">
            <v>633</v>
          </cell>
          <cell r="E670">
            <v>0</v>
          </cell>
        </row>
        <row r="671">
          <cell r="A671">
            <v>634</v>
          </cell>
          <cell r="E671">
            <v>0</v>
          </cell>
        </row>
        <row r="672">
          <cell r="A672">
            <v>635</v>
          </cell>
          <cell r="E672">
            <v>0</v>
          </cell>
        </row>
        <row r="673">
          <cell r="A673">
            <v>636</v>
          </cell>
          <cell r="E673">
            <v>0</v>
          </cell>
        </row>
        <row r="674">
          <cell r="A674">
            <v>637</v>
          </cell>
          <cell r="E674">
            <v>0</v>
          </cell>
        </row>
        <row r="675">
          <cell r="A675">
            <v>638</v>
          </cell>
          <cell r="E675">
            <v>0</v>
          </cell>
        </row>
        <row r="676">
          <cell r="A676">
            <v>639</v>
          </cell>
          <cell r="E676">
            <v>0</v>
          </cell>
        </row>
        <row r="677">
          <cell r="A677">
            <v>640</v>
          </cell>
          <cell r="E677">
            <v>0</v>
          </cell>
        </row>
        <row r="678">
          <cell r="A678">
            <v>641</v>
          </cell>
          <cell r="E678">
            <v>0</v>
          </cell>
        </row>
        <row r="679">
          <cell r="A679">
            <v>642</v>
          </cell>
          <cell r="E679">
            <v>0</v>
          </cell>
        </row>
        <row r="680">
          <cell r="A680">
            <v>643</v>
          </cell>
          <cell r="E680">
            <v>0</v>
          </cell>
        </row>
        <row r="681">
          <cell r="A681">
            <v>644</v>
          </cell>
          <cell r="E681">
            <v>0</v>
          </cell>
        </row>
        <row r="682">
          <cell r="A682">
            <v>645</v>
          </cell>
          <cell r="E682">
            <v>0</v>
          </cell>
        </row>
        <row r="683">
          <cell r="A683">
            <v>646</v>
          </cell>
          <cell r="E683">
            <v>0</v>
          </cell>
        </row>
        <row r="684">
          <cell r="A684">
            <v>647</v>
          </cell>
          <cell r="E684">
            <v>0</v>
          </cell>
        </row>
        <row r="685">
          <cell r="A685">
            <v>648</v>
          </cell>
          <cell r="E685">
            <v>0</v>
          </cell>
        </row>
        <row r="686">
          <cell r="A686">
            <v>649</v>
          </cell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B694" t="str">
            <v>PUNTILLA 1 A 3"</v>
          </cell>
          <cell r="C694" t="str">
            <v>KG</v>
          </cell>
          <cell r="D694">
            <v>1500</v>
          </cell>
          <cell r="E694">
            <v>90</v>
          </cell>
        </row>
        <row r="695">
          <cell r="B695" t="str">
            <v>ALAMBRE NEGRO No 18</v>
          </cell>
          <cell r="C695" t="str">
            <v>KG</v>
          </cell>
          <cell r="D695">
            <v>2250</v>
          </cell>
          <cell r="E695">
            <v>135</v>
          </cell>
        </row>
        <row r="696">
          <cell r="B696" t="str">
            <v>POLIN</v>
          </cell>
          <cell r="C696" t="str">
            <v>ML</v>
          </cell>
          <cell r="D696">
            <v>1500</v>
          </cell>
          <cell r="E696">
            <v>90</v>
          </cell>
        </row>
        <row r="697">
          <cell r="B697" t="str">
            <v>CEMENTO</v>
          </cell>
          <cell r="C697" t="str">
            <v>KG</v>
          </cell>
          <cell r="D697">
            <v>300</v>
          </cell>
          <cell r="E697">
            <v>18</v>
          </cell>
        </row>
        <row r="698">
          <cell r="B698" t="str">
            <v xml:space="preserve">ARENA </v>
          </cell>
          <cell r="C698" t="str">
            <v>M³</v>
          </cell>
          <cell r="D698">
            <v>20000</v>
          </cell>
          <cell r="E698">
            <v>1200</v>
          </cell>
        </row>
        <row r="699">
          <cell r="B699" t="str">
            <v>GRAVILLA TRITURADA</v>
          </cell>
          <cell r="C699" t="str">
            <v>M³</v>
          </cell>
          <cell r="D699">
            <v>54000</v>
          </cell>
          <cell r="E699">
            <v>3240</v>
          </cell>
        </row>
        <row r="700">
          <cell r="B700" t="str">
            <v>AGUA</v>
          </cell>
          <cell r="C700" t="str">
            <v>LT</v>
          </cell>
          <cell r="D700">
            <v>5</v>
          </cell>
          <cell r="E700">
            <v>0.3</v>
          </cell>
        </row>
        <row r="701">
          <cell r="B701" t="str">
            <v xml:space="preserve">RECEBO </v>
          </cell>
          <cell r="C701" t="str">
            <v>M³</v>
          </cell>
          <cell r="D701">
            <v>16000</v>
          </cell>
          <cell r="E701">
            <v>960</v>
          </cell>
        </row>
        <row r="702">
          <cell r="B702" t="str">
            <v>HIERRO No 5</v>
          </cell>
          <cell r="C702" t="str">
            <v>KG</v>
          </cell>
          <cell r="D702">
            <v>2200</v>
          </cell>
          <cell r="E702">
            <v>132</v>
          </cell>
        </row>
        <row r="703">
          <cell r="B703" t="str">
            <v>HIERRO DE 3/8</v>
          </cell>
          <cell r="C703" t="str">
            <v>KG</v>
          </cell>
          <cell r="D703">
            <v>2200</v>
          </cell>
          <cell r="E703">
            <v>132</v>
          </cell>
        </row>
        <row r="704">
          <cell r="B704" t="str">
            <v>MALLA ELECTROSOLDADA Q2</v>
          </cell>
          <cell r="C704" t="str">
            <v>Und</v>
          </cell>
          <cell r="D704">
            <v>43000</v>
          </cell>
          <cell r="E704">
            <v>2580</v>
          </cell>
        </row>
        <row r="705">
          <cell r="B705" t="str">
            <v>LADRILLO TOLETE</v>
          </cell>
          <cell r="C705" t="str">
            <v>Und</v>
          </cell>
          <cell r="D705">
            <v>240</v>
          </cell>
          <cell r="E705">
            <v>14.399999999999999</v>
          </cell>
        </row>
        <row r="706">
          <cell r="B706" t="str">
            <v>BLOQUE No 5 HUECO 12X20X30</v>
          </cell>
          <cell r="C706" t="str">
            <v>Und</v>
          </cell>
          <cell r="D706">
            <v>670</v>
          </cell>
          <cell r="E706">
            <v>40.199999999999996</v>
          </cell>
        </row>
        <row r="707">
          <cell r="B707" t="str">
            <v>ARENA FINA</v>
          </cell>
          <cell r="C707" t="str">
            <v>M³</v>
          </cell>
          <cell r="D707">
            <v>20000</v>
          </cell>
          <cell r="E707">
            <v>1200</v>
          </cell>
        </row>
        <row r="708">
          <cell r="B708" t="str">
            <v>MALLA GALLINERO</v>
          </cell>
          <cell r="C708" t="str">
            <v>M²</v>
          </cell>
          <cell r="D708">
            <v>1250</v>
          </cell>
          <cell r="E708">
            <v>75</v>
          </cell>
        </row>
        <row r="709">
          <cell r="B709" t="str">
            <v>PINTURA EN ESMALTE</v>
          </cell>
          <cell r="C709" t="str">
            <v>GAL</v>
          </cell>
          <cell r="D709">
            <v>39600</v>
          </cell>
          <cell r="E709">
            <v>2376</v>
          </cell>
        </row>
        <row r="710">
          <cell r="B710" t="str">
            <v>VENTANA CUADRADA (0.50X0.50) INCLUYE VIDRIO</v>
          </cell>
          <cell r="C710" t="str">
            <v>Und</v>
          </cell>
          <cell r="D710">
            <v>80000</v>
          </cell>
          <cell r="E710">
            <v>4800</v>
          </cell>
        </row>
        <row r="711">
          <cell r="B711" t="str">
            <v>TEJA TERMOACUSTIC + CABELLETE</v>
          </cell>
          <cell r="C711" t="str">
            <v>M2</v>
          </cell>
          <cell r="D711">
            <v>24000</v>
          </cell>
          <cell r="E711">
            <v>1440</v>
          </cell>
        </row>
        <row r="712">
          <cell r="B712" t="str">
            <v>TORNILLO FIJA ALA</v>
          </cell>
          <cell r="C712" t="str">
            <v>Und.</v>
          </cell>
          <cell r="D712">
            <v>350</v>
          </cell>
          <cell r="E712">
            <v>21</v>
          </cell>
        </row>
        <row r="713">
          <cell r="B713" t="str">
            <v>TORNILLO AUTOPERFORANTE</v>
          </cell>
          <cell r="C713" t="str">
            <v>Und.</v>
          </cell>
          <cell r="D713">
            <v>300</v>
          </cell>
          <cell r="E713">
            <v>18</v>
          </cell>
        </row>
        <row r="714">
          <cell r="B714" t="str">
            <v>GRANIPLAST</v>
          </cell>
          <cell r="C714" t="str">
            <v>KG</v>
          </cell>
          <cell r="D714">
            <v>1200</v>
          </cell>
          <cell r="E714">
            <v>72</v>
          </cell>
        </row>
        <row r="715">
          <cell r="B715" t="str">
            <v>GRANITO #2</v>
          </cell>
          <cell r="C715" t="str">
            <v>BT</v>
          </cell>
          <cell r="D715">
            <v>6000</v>
          </cell>
          <cell r="E715">
            <v>360</v>
          </cell>
        </row>
        <row r="716">
          <cell r="B716" t="str">
            <v>TUBERIA PVC 4" SANITARIA</v>
          </cell>
          <cell r="C716" t="str">
            <v>ML</v>
          </cell>
          <cell r="D716">
            <v>6000</v>
          </cell>
          <cell r="E716">
            <v>360</v>
          </cell>
        </row>
        <row r="717">
          <cell r="B717" t="str">
            <v>ACCESORIOS</v>
          </cell>
          <cell r="C717" t="str">
            <v>Und</v>
          </cell>
          <cell r="D717">
            <v>2500</v>
          </cell>
          <cell r="E717">
            <v>150</v>
          </cell>
        </row>
        <row r="718">
          <cell r="B718" t="str">
            <v>CANALETA ACESCO 90X12</v>
          </cell>
          <cell r="C718" t="str">
            <v>ML</v>
          </cell>
          <cell r="D718">
            <v>20625</v>
          </cell>
          <cell r="E718">
            <v>1237.5</v>
          </cell>
        </row>
        <row r="719">
          <cell r="B719" t="str">
            <v>TUBOS FLUORESENTES 1.80 m</v>
          </cell>
          <cell r="C719" t="str">
            <v>Und.</v>
          </cell>
          <cell r="D719">
            <v>5000</v>
          </cell>
          <cell r="E719">
            <v>300</v>
          </cell>
        </row>
        <row r="720">
          <cell r="B720" t="str">
            <v>BALASTRA</v>
          </cell>
          <cell r="C720" t="str">
            <v>Und.</v>
          </cell>
          <cell r="D720">
            <v>27000</v>
          </cell>
          <cell r="E720">
            <v>1620</v>
          </cell>
        </row>
        <row r="721">
          <cell r="B721" t="str">
            <v>FOCKER</v>
          </cell>
          <cell r="C721" t="str">
            <v>Und.</v>
          </cell>
          <cell r="D721">
            <v>1100</v>
          </cell>
          <cell r="E721">
            <v>66</v>
          </cell>
        </row>
        <row r="722">
          <cell r="B722" t="str">
            <v>ALAMBRE TW #12</v>
          </cell>
          <cell r="C722" t="str">
            <v>ML</v>
          </cell>
          <cell r="D722">
            <v>600</v>
          </cell>
          <cell r="E722">
            <v>36</v>
          </cell>
        </row>
        <row r="723">
          <cell r="B723" t="str">
            <v>TUBO CONDUIT PVC 1/2"</v>
          </cell>
          <cell r="C723" t="str">
            <v>ML</v>
          </cell>
          <cell r="D723">
            <v>1100</v>
          </cell>
          <cell r="E723">
            <v>66</v>
          </cell>
        </row>
        <row r="724">
          <cell r="B724" t="str">
            <v>CAJILLA TACOS</v>
          </cell>
          <cell r="C724" t="str">
            <v>Und.</v>
          </cell>
          <cell r="D724">
            <v>7000</v>
          </cell>
          <cell r="E724">
            <v>420</v>
          </cell>
        </row>
        <row r="725">
          <cell r="B725" t="str">
            <v>INTERRUPTORES</v>
          </cell>
          <cell r="C725" t="str">
            <v>Und.</v>
          </cell>
          <cell r="D725">
            <v>2900</v>
          </cell>
          <cell r="E725">
            <v>174</v>
          </cell>
        </row>
        <row r="726">
          <cell r="B726" t="str">
            <v>VARILLA DE COBRE DE 1.80M D= 1/2"</v>
          </cell>
          <cell r="C726" t="str">
            <v>Und</v>
          </cell>
          <cell r="D726">
            <v>40000</v>
          </cell>
          <cell r="E726">
            <v>2400</v>
          </cell>
        </row>
        <row r="727">
          <cell r="B727" t="str">
            <v>ALAMBRE COBRE No 10</v>
          </cell>
          <cell r="C727" t="str">
            <v>ML</v>
          </cell>
          <cell r="D727">
            <v>1100</v>
          </cell>
          <cell r="E727">
            <v>66</v>
          </cell>
        </row>
        <row r="728">
          <cell r="B728" t="str">
            <v xml:space="preserve">ACOMETIDA EXTERNA </v>
          </cell>
          <cell r="C728" t="str">
            <v>GL</v>
          </cell>
          <cell r="D728">
            <v>500000</v>
          </cell>
          <cell r="E728">
            <v>30000</v>
          </cell>
        </row>
        <row r="729">
          <cell r="B729" t="str">
            <v xml:space="preserve">CANALETA EN LAMINA GALVANIZADA  0.25X0.35M, INCLUYE ANGULO Y SUPLEMENTO </v>
          </cell>
          <cell r="C729" t="str">
            <v>ML</v>
          </cell>
          <cell r="D729">
            <v>90000</v>
          </cell>
          <cell r="E729">
            <v>5400</v>
          </cell>
        </row>
        <row r="730">
          <cell r="B730" t="str">
            <v>ANGULO DE 2 1/2" X 3/16"</v>
          </cell>
          <cell r="C730" t="str">
            <v>ML</v>
          </cell>
          <cell r="D730">
            <v>71000</v>
          </cell>
          <cell r="E730">
            <v>4260</v>
          </cell>
        </row>
        <row r="731">
          <cell r="B731" t="str">
            <v>NIPLE GALVANIZADO 1/2"</v>
          </cell>
          <cell r="C731" t="str">
            <v>Und</v>
          </cell>
          <cell r="D731">
            <v>600</v>
          </cell>
          <cell r="E731">
            <v>36</v>
          </cell>
        </row>
        <row r="732">
          <cell r="B732" t="str">
            <v>DILATACION EN VIDRIO</v>
          </cell>
          <cell r="C732" t="str">
            <v>ML</v>
          </cell>
          <cell r="D732">
            <v>200</v>
          </cell>
          <cell r="E732">
            <v>12</v>
          </cell>
        </row>
        <row r="733">
          <cell r="B733" t="str">
            <v>ESTUCO PLASTICO PARA INTERIORES</v>
          </cell>
          <cell r="C733" t="str">
            <v>Gal</v>
          </cell>
          <cell r="D733">
            <v>12500</v>
          </cell>
          <cell r="E733">
            <v>750</v>
          </cell>
        </row>
        <row r="734">
          <cell r="B734" t="str">
            <v>VINILO VINILTEX TIPO I</v>
          </cell>
          <cell r="C734" t="str">
            <v>GaL</v>
          </cell>
          <cell r="D734">
            <v>41500</v>
          </cell>
          <cell r="E734">
            <v>2490</v>
          </cell>
        </row>
        <row r="735">
          <cell r="B735" t="str">
            <v>MORTERO 1:4</v>
          </cell>
          <cell r="C735" t="str">
            <v>M³</v>
          </cell>
          <cell r="D735">
            <v>201333</v>
          </cell>
          <cell r="E735">
            <v>12079.98</v>
          </cell>
        </row>
        <row r="736">
          <cell r="B736" t="str">
            <v>BALDOSA DUROPISO MANCESA  30X30</v>
          </cell>
          <cell r="C736" t="str">
            <v>M²</v>
          </cell>
          <cell r="D736">
            <v>20500</v>
          </cell>
          <cell r="E736">
            <v>1230</v>
          </cell>
        </row>
        <row r="737">
          <cell r="B737" t="str">
            <v>CEMENTO BLANCO</v>
          </cell>
          <cell r="C737" t="str">
            <v>KG</v>
          </cell>
          <cell r="D737">
            <v>970</v>
          </cell>
          <cell r="E737">
            <v>58.199999999999996</v>
          </cell>
        </row>
        <row r="738">
          <cell r="B738" t="str">
            <v>CONCRETO DE 3000 PSI</v>
          </cell>
          <cell r="C738" t="str">
            <v>M³</v>
          </cell>
          <cell r="D738" t="e">
            <v>#REF!</v>
          </cell>
          <cell r="E738" t="e">
            <v>#REF!</v>
          </cell>
        </row>
        <row r="739">
          <cell r="B739" t="str">
            <v>PROCTOR MODIFICADO</v>
          </cell>
          <cell r="C739" t="str">
            <v>Und</v>
          </cell>
          <cell r="D739">
            <v>70000</v>
          </cell>
          <cell r="E739">
            <v>4200</v>
          </cell>
        </row>
        <row r="740">
          <cell r="B740" t="str">
            <v>ENSAYO DE LABORATORIO</v>
          </cell>
          <cell r="C740" t="str">
            <v>M³</v>
          </cell>
          <cell r="D740">
            <v>3500</v>
          </cell>
          <cell r="E740">
            <v>210</v>
          </cell>
        </row>
        <row r="741">
          <cell r="B741" t="str">
            <v>TUBERIA PRESION PVC 1/2"</v>
          </cell>
          <cell r="C741" t="str">
            <v>ML</v>
          </cell>
          <cell r="D741">
            <v>1150</v>
          </cell>
          <cell r="E741">
            <v>69</v>
          </cell>
        </row>
        <row r="742">
          <cell r="B742" t="str">
            <v>ADAPTADOR MACHO 1/2</v>
          </cell>
          <cell r="C742" t="str">
            <v>Und</v>
          </cell>
          <cell r="D742">
            <v>300</v>
          </cell>
          <cell r="E742">
            <v>18</v>
          </cell>
        </row>
        <row r="743">
          <cell r="B743" t="str">
            <v>CODO PVC 1/2"</v>
          </cell>
          <cell r="C743" t="str">
            <v>Und</v>
          </cell>
          <cell r="D743">
            <v>300</v>
          </cell>
          <cell r="E743">
            <v>18</v>
          </cell>
        </row>
        <row r="744">
          <cell r="B744" t="str">
            <v>TEE GALVANIZADA DE 1/2"</v>
          </cell>
          <cell r="C744" t="str">
            <v>Und</v>
          </cell>
          <cell r="D744">
            <v>600</v>
          </cell>
          <cell r="E744">
            <v>36</v>
          </cell>
        </row>
        <row r="745">
          <cell r="B745" t="str">
            <v xml:space="preserve">IMPREMANTE </v>
          </cell>
          <cell r="C745" t="str">
            <v>GL</v>
          </cell>
          <cell r="D745">
            <v>22000</v>
          </cell>
          <cell r="E745">
            <v>1320</v>
          </cell>
        </row>
        <row r="746">
          <cell r="B746" t="str">
            <v>MANTO FIBERGLASS 600 XT</v>
          </cell>
          <cell r="C746" t="str">
            <v>M²</v>
          </cell>
          <cell r="D746">
            <v>11500</v>
          </cell>
          <cell r="E746">
            <v>690</v>
          </cell>
        </row>
        <row r="747">
          <cell r="B747" t="str">
            <v>CONCRETO DE 2500 PSI</v>
          </cell>
          <cell r="C747" t="str">
            <v>M³</v>
          </cell>
          <cell r="E747">
            <v>0</v>
          </cell>
        </row>
        <row r="748">
          <cell r="B748" t="str">
            <v>ENSAYO DE LABORATORIO</v>
          </cell>
          <cell r="C748" t="str">
            <v>M³</v>
          </cell>
          <cell r="D748">
            <v>5000</v>
          </cell>
          <cell r="E748">
            <v>300</v>
          </cell>
        </row>
        <row r="749">
          <cell r="B749" t="str">
            <v>TUBERIA PVC 3" SANITARIA</v>
          </cell>
          <cell r="C749" t="str">
            <v>ML</v>
          </cell>
          <cell r="D749">
            <v>4850</v>
          </cell>
          <cell r="E749">
            <v>291</v>
          </cell>
        </row>
        <row r="750">
          <cell r="B750" t="str">
            <v>CODO 3"X90 CXC SANITARIO</v>
          </cell>
          <cell r="C750" t="str">
            <v>Und</v>
          </cell>
          <cell r="D750">
            <v>3400</v>
          </cell>
          <cell r="E750">
            <v>204</v>
          </cell>
        </row>
        <row r="751">
          <cell r="B751" t="str">
            <v>CODO 4"X90 CXC SANITARIO</v>
          </cell>
          <cell r="C751" t="str">
            <v>Und</v>
          </cell>
          <cell r="D751">
            <v>5500</v>
          </cell>
          <cell r="E751">
            <v>330</v>
          </cell>
        </row>
        <row r="752">
          <cell r="B752" t="str">
            <v xml:space="preserve">LIMPIADOR PVC </v>
          </cell>
          <cell r="C752" t="str">
            <v>Und</v>
          </cell>
          <cell r="D752">
            <v>12500</v>
          </cell>
          <cell r="E752">
            <v>750</v>
          </cell>
        </row>
        <row r="753">
          <cell r="B753" t="str">
            <v>SOLDADURA PVC</v>
          </cell>
          <cell r="C753" t="str">
            <v>Und</v>
          </cell>
          <cell r="D753">
            <v>3500</v>
          </cell>
          <cell r="E753">
            <v>210</v>
          </cell>
        </row>
        <row r="754">
          <cell r="B754" t="str">
            <v>TUBERIA PVC 4" SANITARIA</v>
          </cell>
          <cell r="C754" t="str">
            <v>ML</v>
          </cell>
          <cell r="D754">
            <v>7000</v>
          </cell>
          <cell r="E754">
            <v>420</v>
          </cell>
        </row>
        <row r="755">
          <cell r="B755" t="str">
            <v xml:space="preserve">Arena </v>
          </cell>
          <cell r="C755" t="str">
            <v>M3</v>
          </cell>
          <cell r="D755">
            <v>35000</v>
          </cell>
          <cell r="E755">
            <v>2100</v>
          </cell>
        </row>
        <row r="756">
          <cell r="B756" t="str">
            <v>Gravilla</v>
          </cell>
          <cell r="C756" t="str">
            <v>M3</v>
          </cell>
          <cell r="D756">
            <v>40000</v>
          </cell>
          <cell r="E756">
            <v>2400</v>
          </cell>
        </row>
        <row r="757">
          <cell r="B757" t="str">
            <v>Varilla de 1/2"</v>
          </cell>
          <cell r="C757" t="str">
            <v>ML</v>
          </cell>
          <cell r="D757">
            <v>1900</v>
          </cell>
          <cell r="E757">
            <v>114</v>
          </cell>
        </row>
        <row r="758">
          <cell r="B758" t="str">
            <v>Platina 11/2" x 3/16</v>
          </cell>
          <cell r="C758" t="str">
            <v>ML</v>
          </cell>
          <cell r="D758">
            <v>3600</v>
          </cell>
          <cell r="E758">
            <v>216</v>
          </cell>
        </row>
        <row r="759">
          <cell r="B759" t="str">
            <v>Angulo de 2 1/2" x 1/4</v>
          </cell>
          <cell r="C759" t="str">
            <v>ML</v>
          </cell>
          <cell r="D759">
            <v>13300</v>
          </cell>
          <cell r="E759">
            <v>798</v>
          </cell>
        </row>
        <row r="760">
          <cell r="B760" t="str">
            <v>Angulo de 11/2" x 3/16</v>
          </cell>
          <cell r="C760" t="str">
            <v>ML</v>
          </cell>
          <cell r="D760">
            <v>6400</v>
          </cell>
          <cell r="E760">
            <v>384</v>
          </cell>
        </row>
        <row r="761">
          <cell r="B761" t="str">
            <v>Varilla de 5/8" Corrugada</v>
          </cell>
          <cell r="C761" t="str">
            <v>ML</v>
          </cell>
          <cell r="D761">
            <v>3300</v>
          </cell>
          <cell r="E761">
            <v>198</v>
          </cell>
        </row>
        <row r="762">
          <cell r="B762" t="str">
            <v>Corredera</v>
          </cell>
          <cell r="C762" t="str">
            <v>UN</v>
          </cell>
          <cell r="D762">
            <v>1200</v>
          </cell>
          <cell r="E762">
            <v>72</v>
          </cell>
        </row>
        <row r="763">
          <cell r="B763" t="str">
            <v>Chapa marca Vera sencilla</v>
          </cell>
          <cell r="C763" t="str">
            <v>UN</v>
          </cell>
          <cell r="D763">
            <v>25000</v>
          </cell>
          <cell r="E763">
            <v>1500</v>
          </cell>
        </row>
        <row r="764">
          <cell r="B764" t="str">
            <v>Corredera</v>
          </cell>
          <cell r="C764" t="str">
            <v>UN</v>
          </cell>
          <cell r="D764">
            <v>2500</v>
          </cell>
          <cell r="E764">
            <v>150</v>
          </cell>
        </row>
        <row r="765">
          <cell r="B765" t="str">
            <v>Angulo de 11/2"x1/8"</v>
          </cell>
          <cell r="C765" t="str">
            <v>ML</v>
          </cell>
          <cell r="D765">
            <v>6500</v>
          </cell>
          <cell r="E765">
            <v>390</v>
          </cell>
        </row>
        <row r="766">
          <cell r="B766" t="str">
            <v>Correa tipo canal</v>
          </cell>
          <cell r="C766" t="str">
            <v>ML</v>
          </cell>
          <cell r="D766">
            <v>6600</v>
          </cell>
          <cell r="E766">
            <v>396</v>
          </cell>
        </row>
        <row r="767">
          <cell r="B767" t="str">
            <v>Perno de 3/4"</v>
          </cell>
          <cell r="C767" t="str">
            <v>UN</v>
          </cell>
          <cell r="D767">
            <v>1500</v>
          </cell>
          <cell r="E767">
            <v>90</v>
          </cell>
        </row>
        <row r="768">
          <cell r="B768" t="str">
            <v>Malla eslabonada de 2x2 cal 10</v>
          </cell>
          <cell r="C768" t="str">
            <v>M2</v>
          </cell>
          <cell r="D768">
            <v>10000</v>
          </cell>
          <cell r="E768">
            <v>600</v>
          </cell>
        </row>
        <row r="769">
          <cell r="B769" t="str">
            <v>Tubo galvanizado de 2"</v>
          </cell>
          <cell r="C769" t="str">
            <v>ML</v>
          </cell>
          <cell r="D769">
            <v>8000</v>
          </cell>
          <cell r="E769">
            <v>480</v>
          </cell>
        </row>
        <row r="770">
          <cell r="B770" t="str">
            <v>Angulo de 1"x1/8"</v>
          </cell>
          <cell r="C770" t="str">
            <v>ML</v>
          </cell>
          <cell r="D770">
            <v>2000</v>
          </cell>
          <cell r="E770">
            <v>120</v>
          </cell>
        </row>
        <row r="771">
          <cell r="B771" t="str">
            <v>Platina de 1/2"x1/8"</v>
          </cell>
          <cell r="C771" t="str">
            <v>ML</v>
          </cell>
          <cell r="D771">
            <v>1300</v>
          </cell>
          <cell r="E771">
            <v>78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4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 gral"/>
      <sheetName val="Diseño Chequeo LETRAS qmh Per"/>
      <sheetName val="Diseño LETRAS"/>
      <sheetName val="PRESUPUESTO OPTIMIZACIÓN"/>
      <sheetName val="CANTIDADES"/>
      <sheetName val="PRESUPUESTO NUEVO"/>
      <sheetName val="APU"/>
      <sheetName val="CANTIDADES 170 mill"/>
      <sheetName val="170 mill."/>
      <sheetName val="CANTIDADES 170 mill (2)"/>
      <sheetName val="170 mill.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 gral"/>
      <sheetName val="Diseño Chequeo LETRAS qmh Per"/>
      <sheetName val="Diseño LETRAS"/>
      <sheetName val="CANTIDADES"/>
      <sheetName val="PRESUPUESTO NUEVO"/>
      <sheetName val="PRESUPUESTO OPTIMIZACIÓN"/>
      <sheetName val="RESUMEN"/>
      <sheetName val="APU"/>
      <sheetName val="CANTIDADES 170 mill"/>
      <sheetName val="170 mill."/>
      <sheetName val="APUS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CIO-MATERIALES"/>
      <sheetName val="PUERTO REMOLINOS"/>
      <sheetName val="POMPEYANAS-VIA-ANDENES-PLAZOLET"/>
      <sheetName val="PLAZOLETA DEL ACHIRA"/>
      <sheetName val="ZONAS DEPORTIVAS"/>
      <sheetName val="PRESUPUESTO AGUAS LLUVIAS"/>
      <sheetName val="RESUMEN GENERAL"/>
      <sheetName val="APU 01.1 A LL"/>
      <sheetName val="APU 02.2A LL"/>
      <sheetName val="APU 3.01A LL"/>
      <sheetName val="APU 3.02A LL"/>
      <sheetName val="APU 3.03 A LL"/>
      <sheetName val="APU 3.04 A LL "/>
      <sheetName val="APU 3.05A LL"/>
      <sheetName val="APU 3.06A LL "/>
      <sheetName val="APU 3.07A LL  "/>
      <sheetName val="APU 1.1"/>
      <sheetName val="APU 1.2"/>
      <sheetName val="APU 1.3"/>
      <sheetName val="APU 2.1"/>
      <sheetName val="APU 2.2"/>
      <sheetName val="APU 2.3"/>
      <sheetName val="APU`s 3."/>
      <sheetName val="APU 4.1"/>
      <sheetName val="APU 4.2"/>
      <sheetName val="APU 4.3"/>
      <sheetName val="APU 4.4"/>
      <sheetName val="APU 4.5"/>
      <sheetName val="APU 4.6"/>
      <sheetName val="APU 4.7"/>
      <sheetName val="APU 4.8"/>
      <sheetName val="APU 4.9"/>
      <sheetName val="APU 5.1"/>
      <sheetName val="APU 5.2"/>
      <sheetName val="APU 6.1"/>
      <sheetName val="APU 6.2"/>
      <sheetName val="APU 7.1"/>
      <sheetName val="APU 7.2"/>
      <sheetName val="APU 7.3"/>
      <sheetName val="APU 7.4"/>
      <sheetName val="APU 7.5"/>
      <sheetName val="APU 8.1"/>
      <sheetName val="APU 8.2"/>
      <sheetName val="APU 8.3"/>
      <sheetName val="APU 8.4"/>
      <sheetName val="APU 8.5"/>
      <sheetName val="APU 9.1"/>
      <sheetName val="APU 9.2"/>
      <sheetName val="APU 10.1"/>
      <sheetName val="APU 10.2"/>
      <sheetName val="APU 10.3"/>
      <sheetName val="APU 10.4"/>
      <sheetName val="APU 10.5"/>
      <sheetName val="APU 10.6"/>
      <sheetName val="APU 10.7"/>
      <sheetName val="APU 10.8"/>
      <sheetName val="APU 10.9"/>
      <sheetName val="APU 10.10"/>
      <sheetName val="APU 10.11"/>
      <sheetName val="APU 10.12"/>
      <sheetName val="APU 10.13"/>
      <sheetName val="APU 11.1"/>
      <sheetName val="APU 12.1"/>
      <sheetName val="APU 12.2"/>
      <sheetName val="APU 12.3"/>
      <sheetName val="APU 12.4"/>
      <sheetName val="APU 13.1"/>
      <sheetName val="APU 13.2"/>
      <sheetName val="APU 13.3"/>
      <sheetName val="APU 14.1"/>
      <sheetName val="APU 14.2"/>
      <sheetName val="APU`s 15"/>
      <sheetName val="APU 16.1"/>
      <sheetName val="APU 16.2"/>
      <sheetName val="APU 16.3"/>
      <sheetName val="APU 16.4"/>
      <sheetName val="APU 16.5"/>
      <sheetName val="APU 16.6"/>
      <sheetName val="APU 16.7"/>
      <sheetName val="APU 16.8"/>
      <sheetName val="APU 16.9"/>
      <sheetName val="APU 17.1"/>
      <sheetName val="APU 17.2"/>
      <sheetName val="APU 17.3"/>
      <sheetName val="APU 18.1"/>
      <sheetName val="APU 18.2"/>
      <sheetName val="APU 18.3"/>
      <sheetName val="APU 18.4"/>
      <sheetName val="APU 18.5"/>
      <sheetName val="APU 19.1"/>
      <sheetName val="APU 19.2"/>
      <sheetName val="APU 20.1"/>
      <sheetName val="APU 20.2"/>
      <sheetName val="APU 20.3"/>
      <sheetName val="APU 20.4"/>
      <sheetName val="APU 20.5"/>
      <sheetName val="APU 20.6"/>
      <sheetName val="APU 20.7"/>
      <sheetName val="APU 20.8"/>
      <sheetName val="APU 20.9"/>
      <sheetName val="APU 20.10"/>
      <sheetName val="APU 20.11"/>
      <sheetName val="APU 20.12"/>
      <sheetName val="APU 20.13"/>
      <sheetName val="APU 21.1"/>
      <sheetName val="APU 21.2"/>
      <sheetName val="APU 21.3"/>
      <sheetName val="APU 21.4"/>
      <sheetName val="APU 22.1"/>
      <sheetName val="APU 22.2"/>
      <sheetName val="APU  22.3"/>
      <sheetName val="APU 22.4"/>
      <sheetName val="APU 23.1"/>
      <sheetName val="APU 23.2"/>
      <sheetName val="APU 23.3"/>
      <sheetName val="APU 23.4"/>
      <sheetName val="APU 24.1"/>
      <sheetName val="APU 24.2"/>
      <sheetName val="APU 25.1"/>
      <sheetName val="APU 25.2"/>
      <sheetName val="APU 26.1"/>
      <sheetName val="APU 26.2"/>
      <sheetName val="APU 26.3"/>
      <sheetName val="APU 26.4"/>
      <sheetName val="APU 26.5"/>
      <sheetName val="APU 26.6"/>
      <sheetName val="APU 27.1"/>
      <sheetName val="APU 27.2"/>
      <sheetName val="APU 28.1"/>
      <sheetName val="APU 28.2"/>
      <sheetName val="APU 29.1"/>
      <sheetName val="APU 29.2"/>
      <sheetName val="APU 29.3"/>
      <sheetName val="APU 29.4"/>
      <sheetName val="APU 30.1"/>
      <sheetName val="APU 30.2"/>
      <sheetName val="APU 30.3"/>
      <sheetName val="APU 30.4"/>
      <sheetName val="APU 30.5"/>
      <sheetName val="APU 30.6"/>
      <sheetName val="APU 30.7"/>
      <sheetName val="APU 31.1"/>
      <sheetName val="APU 32.1"/>
      <sheetName val="APU 32.2"/>
      <sheetName val="APU 32.3"/>
      <sheetName val="APU 33.1"/>
      <sheetName val="APU 33.2"/>
      <sheetName val="APU 34.1"/>
      <sheetName val="APU 34.2"/>
      <sheetName val="APU 35.1"/>
      <sheetName val="APU 35.2"/>
      <sheetName val="APU 36.1"/>
      <sheetName val="APU 36.2"/>
      <sheetName val="APU 36.3"/>
      <sheetName val="APU 36.4"/>
      <sheetName val="APU 36.5"/>
      <sheetName val="APU 36.6"/>
      <sheetName val="APU 37.1"/>
      <sheetName val="APU 37.2"/>
    </sheetNames>
    <sheetDataSet>
      <sheetData sheetId="0" refreshError="1"/>
      <sheetData sheetId="1" refreshError="1">
        <row r="1">
          <cell r="A1" t="str">
            <v>REF.</v>
          </cell>
          <cell r="B1" t="str">
            <v>MATERIAL PLAYA</v>
          </cell>
          <cell r="C1" t="str">
            <v>UNIDAD</v>
          </cell>
          <cell r="D1" t="str">
            <v>PRECIO</v>
          </cell>
          <cell r="E1" t="str">
            <v>TRANSPORTE</v>
          </cell>
        </row>
        <row r="2">
          <cell r="A2">
            <v>1</v>
          </cell>
          <cell r="B2" t="str">
            <v>Abono agrícola</v>
          </cell>
          <cell r="C2" t="str">
            <v>KG</v>
          </cell>
          <cell r="D2">
            <v>2500</v>
          </cell>
          <cell r="E2">
            <v>150</v>
          </cell>
        </row>
        <row r="3">
          <cell r="A3">
            <v>2</v>
          </cell>
          <cell r="B3" t="str">
            <v>Arena fina</v>
          </cell>
          <cell r="C3" t="str">
            <v>M3</v>
          </cell>
          <cell r="D3">
            <v>17000</v>
          </cell>
          <cell r="E3">
            <v>1020</v>
          </cell>
        </row>
        <row r="4">
          <cell r="A4">
            <v>3</v>
          </cell>
          <cell r="B4" t="str">
            <v>Arena para concreto</v>
          </cell>
          <cell r="C4" t="str">
            <v>M3</v>
          </cell>
          <cell r="D4">
            <v>18000</v>
          </cell>
          <cell r="E4">
            <v>1080</v>
          </cell>
        </row>
        <row r="5">
          <cell r="A5">
            <v>4</v>
          </cell>
          <cell r="B5" t="str">
            <v>Base granular (debe cumplir con especificaciòn Art.330/02 INVIAS,e=0.2 mts</v>
          </cell>
          <cell r="C5" t="str">
            <v>M3</v>
          </cell>
          <cell r="D5">
            <v>29000</v>
          </cell>
          <cell r="E5">
            <v>1740</v>
          </cell>
        </row>
        <row r="6">
          <cell r="A6">
            <v>5</v>
          </cell>
          <cell r="B6" t="str">
            <v>Grama</v>
          </cell>
          <cell r="C6" t="str">
            <v>M2</v>
          </cell>
          <cell r="D6">
            <v>2500</v>
          </cell>
          <cell r="E6">
            <v>150</v>
          </cell>
        </row>
        <row r="7">
          <cell r="A7">
            <v>6</v>
          </cell>
          <cell r="B7" t="str">
            <v>GRANITO #2</v>
          </cell>
          <cell r="C7" t="str">
            <v>BT</v>
          </cell>
          <cell r="D7">
            <v>6000</v>
          </cell>
          <cell r="E7">
            <v>360</v>
          </cell>
        </row>
        <row r="8">
          <cell r="A8">
            <v>7</v>
          </cell>
          <cell r="B8" t="str">
            <v>Gravilla de 3/4" a 1"</v>
          </cell>
          <cell r="C8" t="str">
            <v>M3</v>
          </cell>
          <cell r="D8">
            <v>38500</v>
          </cell>
          <cell r="E8">
            <v>2310</v>
          </cell>
        </row>
        <row r="9">
          <cell r="A9">
            <v>8</v>
          </cell>
          <cell r="B9" t="str">
            <v>Guadua</v>
          </cell>
          <cell r="C9" t="str">
            <v>ML</v>
          </cell>
          <cell r="D9">
            <v>1500</v>
          </cell>
          <cell r="E9">
            <v>90</v>
          </cell>
        </row>
        <row r="10">
          <cell r="A10">
            <v>9</v>
          </cell>
          <cell r="B10" t="str">
            <v>Recebo</v>
          </cell>
          <cell r="C10" t="str">
            <v>M3</v>
          </cell>
          <cell r="D10">
            <v>20450</v>
          </cell>
          <cell r="E10">
            <v>1227</v>
          </cell>
        </row>
        <row r="11">
          <cell r="A11">
            <v>10</v>
          </cell>
          <cell r="B11" t="str">
            <v>Sub - base granular para vía</v>
          </cell>
          <cell r="C11" t="str">
            <v>M3</v>
          </cell>
          <cell r="D11">
            <v>12500</v>
          </cell>
          <cell r="E11">
            <v>750</v>
          </cell>
        </row>
        <row r="12">
          <cell r="A12">
            <v>11</v>
          </cell>
          <cell r="B12" t="str">
            <v>Tierra negra</v>
          </cell>
          <cell r="C12" t="str">
            <v>M3</v>
          </cell>
          <cell r="D12">
            <v>19500</v>
          </cell>
          <cell r="E12">
            <v>1170</v>
          </cell>
        </row>
        <row r="13">
          <cell r="A13">
            <v>12</v>
          </cell>
          <cell r="B13" t="str">
            <v>Triturado</v>
          </cell>
          <cell r="C13" t="str">
            <v>M3</v>
          </cell>
          <cell r="D13">
            <v>40000</v>
          </cell>
          <cell r="E13">
            <v>2400</v>
          </cell>
        </row>
        <row r="14">
          <cell r="A14">
            <v>13</v>
          </cell>
          <cell r="B14" t="str">
            <v>Piedra media zonga</v>
          </cell>
          <cell r="C14" t="str">
            <v>M3</v>
          </cell>
          <cell r="D14">
            <v>35000</v>
          </cell>
          <cell r="E14">
            <v>2100</v>
          </cell>
        </row>
        <row r="15">
          <cell r="A15">
            <v>14</v>
          </cell>
          <cell r="B15" t="str">
            <v>Arbol nativo, h &gt; 1,50 mts.</v>
          </cell>
          <cell r="C15" t="str">
            <v>UN</v>
          </cell>
          <cell r="D15">
            <v>38132</v>
          </cell>
          <cell r="E15">
            <v>2287.92</v>
          </cell>
        </row>
        <row r="16">
          <cell r="A16">
            <v>15</v>
          </cell>
          <cell r="B16" t="str">
            <v>Material granular</v>
          </cell>
          <cell r="C16" t="str">
            <v>M3</v>
          </cell>
          <cell r="E16">
            <v>0</v>
          </cell>
        </row>
        <row r="17">
          <cell r="A17">
            <v>16</v>
          </cell>
          <cell r="B17" t="str">
            <v xml:space="preserve">Sub - base granular </v>
          </cell>
          <cell r="C17" t="str">
            <v>M3</v>
          </cell>
          <cell r="D17">
            <v>22000</v>
          </cell>
          <cell r="E17">
            <v>1320</v>
          </cell>
        </row>
        <row r="18">
          <cell r="A18">
            <v>17</v>
          </cell>
          <cell r="B18" t="str">
            <v>Gravilla de 1"  1/2"</v>
          </cell>
          <cell r="C18" t="str">
            <v>M3</v>
          </cell>
          <cell r="D18">
            <v>53750</v>
          </cell>
          <cell r="E18">
            <v>3225</v>
          </cell>
        </row>
        <row r="19">
          <cell r="A19">
            <v>18</v>
          </cell>
          <cell r="B19" t="str">
            <v>Concreto de 2500 PSI 1:2:4</v>
          </cell>
          <cell r="C19" t="str">
            <v>M3</v>
          </cell>
          <cell r="D19">
            <v>227510</v>
          </cell>
          <cell r="E19">
            <v>13650.6</v>
          </cell>
        </row>
        <row r="20">
          <cell r="A20">
            <v>19</v>
          </cell>
          <cell r="B20" t="str">
            <v>Vibro Compactador</v>
          </cell>
          <cell r="C20" t="str">
            <v>HRA</v>
          </cell>
          <cell r="D20">
            <v>73600</v>
          </cell>
          <cell r="E20">
            <v>4416</v>
          </cell>
        </row>
        <row r="21">
          <cell r="A21">
            <v>20</v>
          </cell>
          <cell r="B21" t="str">
            <v>Concreto de 3000 PSI 1:2:3</v>
          </cell>
          <cell r="C21" t="str">
            <v>M3</v>
          </cell>
          <cell r="D21">
            <v>245490</v>
          </cell>
          <cell r="E21">
            <v>14729.4</v>
          </cell>
        </row>
        <row r="23">
          <cell r="A23" t="str">
            <v>REF.</v>
          </cell>
          <cell r="B23" t="str">
            <v>MATERIAL CEMENTO</v>
          </cell>
          <cell r="C23" t="str">
            <v>UNIDAD</v>
          </cell>
          <cell r="D23" t="str">
            <v>PRECIO</v>
          </cell>
          <cell r="E23" t="str">
            <v>TRANSPORTE</v>
          </cell>
        </row>
        <row r="25">
          <cell r="A25">
            <v>21</v>
          </cell>
          <cell r="B25" t="str">
            <v>Adoquín en concreto, tipo  PEATONAL, de 0,20 x 0,10 mts., e= 0,06 mts.,  COLOR OCRE</v>
          </cell>
          <cell r="C25" t="str">
            <v>M2</v>
          </cell>
          <cell r="D25">
            <v>38850</v>
          </cell>
          <cell r="E25">
            <v>2331</v>
          </cell>
        </row>
        <row r="26">
          <cell r="A26">
            <v>22</v>
          </cell>
          <cell r="B26" t="str">
            <v>adoquín en concreto, tipo  PEATONAL, en concreto, de 0,20 x 0,10 mts., e= 0,06 mts.,  COLOR GRIS</v>
          </cell>
          <cell r="C26" t="str">
            <v>M2</v>
          </cell>
          <cell r="D26">
            <v>26050</v>
          </cell>
          <cell r="E26">
            <v>1563</v>
          </cell>
        </row>
        <row r="27">
          <cell r="A27">
            <v>23</v>
          </cell>
          <cell r="B27" t="str">
            <v>adoquín en concreto, tipo VEHICULAR ,  de 0,20 x 0,10 mts., e= 0,08 mts.,  COLOR NEGRO</v>
          </cell>
          <cell r="C27" t="str">
            <v>M2</v>
          </cell>
          <cell r="D27">
            <v>35305</v>
          </cell>
          <cell r="E27">
            <v>1412.2</v>
          </cell>
        </row>
        <row r="28">
          <cell r="A28">
            <v>24</v>
          </cell>
          <cell r="B28" t="str">
            <v>adoquín en concreto, tipo VEHICULAR ,  de 0,20 x 0,10 mts., e= 0,08 mts.,  COLOR OCRE</v>
          </cell>
          <cell r="C28" t="str">
            <v>M2</v>
          </cell>
          <cell r="D28">
            <v>46930</v>
          </cell>
          <cell r="E28">
            <v>1877.2</v>
          </cell>
        </row>
        <row r="29">
          <cell r="A29">
            <v>25</v>
          </cell>
          <cell r="B29" t="str">
            <v>adoquín en concreto, tipo VEHICULAR,  de 0,20 x 0,10 mts., e= 0,08 mts.,  COLOR GRIS</v>
          </cell>
          <cell r="C29" t="str">
            <v>M2</v>
          </cell>
          <cell r="D29">
            <v>29958</v>
          </cell>
          <cell r="E29">
            <v>1797.48</v>
          </cell>
        </row>
        <row r="30">
          <cell r="A30">
            <v>26</v>
          </cell>
          <cell r="B30" t="str">
            <v>Banca prefabricada en concreto, sin espaldar, incluye soporte. L= 1,50 mts</v>
          </cell>
          <cell r="C30" t="str">
            <v>UN</v>
          </cell>
          <cell r="E30">
            <v>0</v>
          </cell>
        </row>
        <row r="31">
          <cell r="A31">
            <v>27</v>
          </cell>
          <cell r="B31" t="str">
            <v xml:space="preserve">Bolardo en concreto H=0,50 x 0,40 x 0,40 mts </v>
          </cell>
          <cell r="C31" t="str">
            <v>UN</v>
          </cell>
          <cell r="D31">
            <v>30000</v>
          </cell>
          <cell r="E31">
            <v>1800</v>
          </cell>
        </row>
        <row r="32">
          <cell r="A32">
            <v>28</v>
          </cell>
          <cell r="B32" t="str">
            <v>Bordillos en concreto,  prefabricado sec.,10x,25x,80</v>
          </cell>
          <cell r="C32" t="str">
            <v>UN</v>
          </cell>
          <cell r="D32">
            <v>8000</v>
          </cell>
          <cell r="E32">
            <v>480</v>
          </cell>
        </row>
        <row r="33">
          <cell r="A33">
            <v>29</v>
          </cell>
          <cell r="B33" t="str">
            <v>Cemento Blanco</v>
          </cell>
          <cell r="C33" t="str">
            <v>KG</v>
          </cell>
          <cell r="D33">
            <v>760</v>
          </cell>
          <cell r="E33">
            <v>45.6</v>
          </cell>
        </row>
        <row r="34">
          <cell r="A34">
            <v>30</v>
          </cell>
          <cell r="B34" t="str">
            <v>Cemento gris</v>
          </cell>
          <cell r="C34" t="str">
            <v>KG</v>
          </cell>
          <cell r="D34">
            <v>450</v>
          </cell>
          <cell r="E34">
            <v>27</v>
          </cell>
        </row>
        <row r="35">
          <cell r="A35">
            <v>31</v>
          </cell>
          <cell r="B35" t="str">
            <v>Loseta prefabricada en concreto,  e = 0,06 mts de 0,40 x 0,40 mts. Para anden.  COLOR GRIS</v>
          </cell>
          <cell r="C35" t="str">
            <v>M2</v>
          </cell>
          <cell r="D35">
            <v>28000</v>
          </cell>
          <cell r="E35">
            <v>1680</v>
          </cell>
        </row>
        <row r="36">
          <cell r="A36">
            <v>32</v>
          </cell>
          <cell r="B36" t="str">
            <v>Loseta prefabricada en concreto,  e = 0,06 mts de 0,40 x 0,40 mts. Para anden.  Color rojo - amarillo</v>
          </cell>
          <cell r="C36" t="str">
            <v>M2</v>
          </cell>
          <cell r="D36">
            <v>39000</v>
          </cell>
          <cell r="E36">
            <v>2340</v>
          </cell>
        </row>
        <row r="37">
          <cell r="A37">
            <v>33</v>
          </cell>
          <cell r="B37" t="str">
            <v>Loseta prefabricada en concreto,  e = 0,06 mts de 0,40 x 0,40 mts.COLOR GRIS - TOPEROL</v>
          </cell>
          <cell r="C37" t="str">
            <v>M2</v>
          </cell>
          <cell r="D37">
            <v>42663</v>
          </cell>
          <cell r="E37">
            <v>2559.7799999999997</v>
          </cell>
        </row>
        <row r="38">
          <cell r="A38">
            <v>34</v>
          </cell>
          <cell r="B38" t="str">
            <v>Loseta prefabricada en concreto,  e = 0,06 mts de 0,40 x 0,40 mts.COLOR GRIS LISA</v>
          </cell>
          <cell r="C38" t="str">
            <v>M2</v>
          </cell>
          <cell r="D38">
            <v>36678</v>
          </cell>
          <cell r="E38">
            <v>2200.6799999999998</v>
          </cell>
        </row>
        <row r="39">
          <cell r="A39">
            <v>35</v>
          </cell>
          <cell r="B39" t="str">
            <v>Loseta prefabricada en concreto,  e = 0,06 mts de 0,40 x 0,40 mts.COLOR NEGRO LISA</v>
          </cell>
          <cell r="C39" t="str">
            <v>M2</v>
          </cell>
          <cell r="D39">
            <v>29700</v>
          </cell>
          <cell r="E39">
            <v>1782</v>
          </cell>
        </row>
        <row r="40">
          <cell r="A40">
            <v>36</v>
          </cell>
          <cell r="B40" t="str">
            <v>Loseta prefabricada en concreto,  e = 0,06 mts de 0,40 x 0,40 mts.COLOR OCRE RAYADA</v>
          </cell>
          <cell r="C40" t="str">
            <v>M2</v>
          </cell>
          <cell r="D40">
            <v>37850</v>
          </cell>
          <cell r="E40">
            <v>1514</v>
          </cell>
        </row>
        <row r="41">
          <cell r="A41">
            <v>37</v>
          </cell>
          <cell r="B41" t="str">
            <v xml:space="preserve">Loseta prefabricada en concreto,  e = 0,06 mts de 0,40 x 0,40 mts.COLOR ROJO OSCURO,  Nueve cuadros. </v>
          </cell>
          <cell r="C41" t="str">
            <v>M2</v>
          </cell>
          <cell r="D41">
            <v>37850</v>
          </cell>
          <cell r="E41">
            <v>2271</v>
          </cell>
        </row>
        <row r="42">
          <cell r="A42">
            <v>38</v>
          </cell>
          <cell r="B42" t="str">
            <v>Loseta prefabricada en concreto,  e = 0,06 mts de 0,40 x 0,40 mts.COLOR VERDE CLARO,  Nueve cuadros</v>
          </cell>
          <cell r="C42" t="str">
            <v>M2</v>
          </cell>
          <cell r="D42">
            <v>41100</v>
          </cell>
          <cell r="E42">
            <v>1644</v>
          </cell>
        </row>
        <row r="43">
          <cell r="A43">
            <v>39</v>
          </cell>
          <cell r="B43" t="str">
            <v>Sardinel prefabricado en concreto de 0,80x0,20x0,45 mts. Redondo</v>
          </cell>
          <cell r="C43" t="str">
            <v>UN</v>
          </cell>
          <cell r="D43">
            <v>14500</v>
          </cell>
          <cell r="E43">
            <v>870</v>
          </cell>
        </row>
        <row r="44">
          <cell r="A44">
            <v>40</v>
          </cell>
          <cell r="B44" t="str">
            <v>Bloque de concreto Split No 15</v>
          </cell>
          <cell r="C44" t="str">
            <v>UN</v>
          </cell>
          <cell r="D44">
            <v>1800</v>
          </cell>
          <cell r="E44">
            <v>108</v>
          </cell>
        </row>
        <row r="45">
          <cell r="A45">
            <v>41</v>
          </cell>
          <cell r="B45" t="str">
            <v>FLEXA NYCON</v>
          </cell>
          <cell r="C45" t="str">
            <v>BOL</v>
          </cell>
          <cell r="D45">
            <v>25000</v>
          </cell>
          <cell r="E45">
            <v>1500</v>
          </cell>
        </row>
        <row r="46">
          <cell r="A46">
            <v>42</v>
          </cell>
          <cell r="B46" t="str">
            <v>Cañuelas prefabricadas</v>
          </cell>
          <cell r="C46" t="str">
            <v>UN</v>
          </cell>
          <cell r="D46">
            <v>15000</v>
          </cell>
          <cell r="E46">
            <v>900</v>
          </cell>
        </row>
        <row r="47">
          <cell r="A47">
            <v>43</v>
          </cell>
          <cell r="B47" t="str">
            <v>FLEXTHANE-200</v>
          </cell>
          <cell r="C47" t="str">
            <v>UN</v>
          </cell>
          <cell r="D47">
            <v>1000</v>
          </cell>
          <cell r="E47">
            <v>60</v>
          </cell>
        </row>
        <row r="48">
          <cell r="A48">
            <v>44</v>
          </cell>
          <cell r="B48" t="str">
            <v>FLEXABACKET ROOD 1/4"</v>
          </cell>
          <cell r="C48" t="str">
            <v>ML</v>
          </cell>
          <cell r="D48">
            <v>500</v>
          </cell>
          <cell r="E48">
            <v>30</v>
          </cell>
        </row>
        <row r="49">
          <cell r="A49">
            <v>36</v>
          </cell>
          <cell r="B49" t="str">
            <v>Loseta prefabricada en concreto,  e = 0,06 mts de 0,40 x 0,40 mts.COLOR OCRE cuatro cuadros</v>
          </cell>
          <cell r="C49" t="str">
            <v>M2</v>
          </cell>
          <cell r="D49">
            <v>41430</v>
          </cell>
          <cell r="E49">
            <v>1657.2</v>
          </cell>
        </row>
        <row r="50">
          <cell r="A50">
            <v>46</v>
          </cell>
          <cell r="B50" t="str">
            <v>Suministro e instalación de losetas prefabricadas en concreto color AMARILLO OSCURO cuatro cuadros para piso de e= .06 mt. de .40x.40.</v>
          </cell>
          <cell r="C50" t="str">
            <v>M2</v>
          </cell>
          <cell r="D50">
            <v>41430</v>
          </cell>
          <cell r="E50">
            <v>2485.7999999999997</v>
          </cell>
        </row>
        <row r="51">
          <cell r="A51">
            <v>47</v>
          </cell>
          <cell r="B51" t="str">
            <v>Loseta prefabricada en concreto,  e = 0,06 mts de 0,40 x 0,40 mts.COLOR NEGRO RAYADA</v>
          </cell>
          <cell r="C51" t="str">
            <v>M2</v>
          </cell>
          <cell r="D51">
            <v>29700</v>
          </cell>
          <cell r="E51">
            <v>1782</v>
          </cell>
        </row>
        <row r="52">
          <cell r="A52">
            <v>48</v>
          </cell>
          <cell r="B52" t="str">
            <v>Loseta prefabricada en concreto,  e = 0,06 mts de 0,40 x 0,40 mts. Para anden.  COLOR GRIS CUATRO CUADROS.</v>
          </cell>
          <cell r="C52" t="str">
            <v>M2</v>
          </cell>
          <cell r="D52">
            <v>28000</v>
          </cell>
          <cell r="E52">
            <v>1680</v>
          </cell>
        </row>
        <row r="53">
          <cell r="A53">
            <v>49</v>
          </cell>
          <cell r="B53" t="str">
            <v>Loseta prefabricada en concreto,  e = 0,06 mts de 0,40 x 0,40 mts. Para anden.  COLOR GRIS RAYADA.</v>
          </cell>
          <cell r="C53" t="str">
            <v>M2</v>
          </cell>
          <cell r="D53">
            <v>28000</v>
          </cell>
          <cell r="E53">
            <v>1680</v>
          </cell>
        </row>
        <row r="54">
          <cell r="A54">
            <v>50</v>
          </cell>
          <cell r="B54" t="str">
            <v>Loseta prefabricada en concreto,  e = 0,06 mts de 0,40 x 0,40 mts.COLOR AZUL OSCURO LISA</v>
          </cell>
          <cell r="C54" t="str">
            <v>M2</v>
          </cell>
          <cell r="D54">
            <v>47823</v>
          </cell>
          <cell r="E54">
            <v>1912.92</v>
          </cell>
        </row>
        <row r="55">
          <cell r="A55">
            <v>51</v>
          </cell>
          <cell r="B55" t="str">
            <v>Loseta prefabricada en concreto,  e = 0,06 mts de 0,40 x 0,40 mts.COLOR AZUL OSCURO RAYADA.</v>
          </cell>
          <cell r="C55" t="str">
            <v>M2</v>
          </cell>
          <cell r="D55">
            <v>51500</v>
          </cell>
          <cell r="E55">
            <v>2060</v>
          </cell>
        </row>
        <row r="56">
          <cell r="A56">
            <v>52</v>
          </cell>
          <cell r="B56" t="str">
            <v>Loseta prefabricada en concreto,  e = 0,06 mts de 0,40 x 0,40 mts.COLOR AZUL OSCURO CUATRO CUADROS.</v>
          </cell>
          <cell r="C56" t="str">
            <v>M2</v>
          </cell>
          <cell r="D56">
            <v>51500</v>
          </cell>
          <cell r="E56">
            <v>2060</v>
          </cell>
        </row>
        <row r="57">
          <cell r="A57">
            <v>53</v>
          </cell>
          <cell r="B57" t="str">
            <v>Loseta prefabricada en concreto,  e = 0,06 mts de 0,40 x 0,40 mts.COLOR AMARILLA OSCURO LISA.</v>
          </cell>
          <cell r="C57" t="str">
            <v>M2</v>
          </cell>
          <cell r="D57">
            <v>45823</v>
          </cell>
          <cell r="E57">
            <v>2749.38</v>
          </cell>
        </row>
        <row r="58">
          <cell r="A58">
            <v>54</v>
          </cell>
          <cell r="B58" t="str">
            <v>Loseta prefabricada en concreto,  e = 0,06 mts de 0,40 x 0,40 mts.COLOR OCRE lisa</v>
          </cell>
          <cell r="C58" t="str">
            <v>M2</v>
          </cell>
          <cell r="D58">
            <v>44852</v>
          </cell>
          <cell r="E58">
            <v>2691.12</v>
          </cell>
        </row>
        <row r="59">
          <cell r="A59">
            <v>55</v>
          </cell>
          <cell r="B59" t="str">
            <v>Ceramica ceramica de 0,25*0,12 mts., color blanco</v>
          </cell>
          <cell r="C59" t="str">
            <v>M2</v>
          </cell>
          <cell r="D59">
            <v>19000</v>
          </cell>
          <cell r="E59">
            <v>1140</v>
          </cell>
        </row>
        <row r="60">
          <cell r="A60">
            <v>56</v>
          </cell>
          <cell r="B60" t="str">
            <v>Enchape de pisos de los baños 0,33*0,33 mts.</v>
          </cell>
          <cell r="C60" t="str">
            <v>M2</v>
          </cell>
          <cell r="D60">
            <v>18000</v>
          </cell>
          <cell r="E60">
            <v>1080</v>
          </cell>
        </row>
        <row r="61">
          <cell r="A61">
            <v>57</v>
          </cell>
          <cell r="B61" t="str">
            <v>Bocel media caña</v>
          </cell>
          <cell r="C61" t="str">
            <v>MTL</v>
          </cell>
          <cell r="D61">
            <v>1800</v>
          </cell>
          <cell r="E61">
            <v>108</v>
          </cell>
        </row>
        <row r="62">
          <cell r="A62">
            <v>58</v>
          </cell>
          <cell r="B62" t="str">
            <v>lavaplatos en acero inoxidable de 0,7X0,50 mts.</v>
          </cell>
          <cell r="C62" t="str">
            <v>UND</v>
          </cell>
          <cell r="D62">
            <v>95000</v>
          </cell>
          <cell r="E62">
            <v>5700</v>
          </cell>
        </row>
        <row r="63">
          <cell r="A63">
            <v>59</v>
          </cell>
          <cell r="B63" t="str">
            <v>Sum. e instal. Bolardo en concreto 0,40 * h=0,50m sobre acabado de piso</v>
          </cell>
          <cell r="C63" t="str">
            <v>UN</v>
          </cell>
          <cell r="D63">
            <v>42000</v>
          </cell>
          <cell r="E63">
            <v>2520</v>
          </cell>
        </row>
        <row r="64">
          <cell r="A64">
            <v>60</v>
          </cell>
          <cell r="B64" t="str">
            <v>Loseta prefabricada en concreto,  e = 0,06 mts de 0,40 x 0,40 mts.COLOR NEGRA LISA.</v>
          </cell>
          <cell r="C64" t="str">
            <v>M2</v>
          </cell>
          <cell r="D64">
            <v>44852</v>
          </cell>
          <cell r="E64">
            <v>2691.12</v>
          </cell>
        </row>
        <row r="65">
          <cell r="A65">
            <v>61</v>
          </cell>
          <cell r="B65" t="str">
            <v>Loseta prefabricada en concreto,  e = 0,06 mts de 0,40 x 0,40 mts.COLOR ROJA,  Nueve cuadros</v>
          </cell>
          <cell r="C65" t="str">
            <v>M2</v>
          </cell>
          <cell r="D65">
            <v>41430</v>
          </cell>
          <cell r="E65">
            <v>2485.7999999999997</v>
          </cell>
        </row>
        <row r="66">
          <cell r="A66">
            <v>62</v>
          </cell>
          <cell r="B66" t="str">
            <v>Adoquín en concreto, tipo  PEATONAL, de 0,20 x 0,10 mts., e= 0,06 mts.,  COLOR VERDE</v>
          </cell>
          <cell r="C66" t="str">
            <v>M2</v>
          </cell>
          <cell r="D66">
            <v>46930</v>
          </cell>
          <cell r="E66">
            <v>2815.7999999999997</v>
          </cell>
        </row>
        <row r="67">
          <cell r="A67">
            <v>63</v>
          </cell>
          <cell r="B67" t="str">
            <v>Adoquín en concreto, tipo  PEATONAL, de 0,20 x 0,10 mts., e= 0,06 mts.,  COLOR OCRE</v>
          </cell>
          <cell r="C67" t="str">
            <v>M3</v>
          </cell>
          <cell r="D67">
            <v>46930</v>
          </cell>
          <cell r="E67">
            <v>2815.7999999999997</v>
          </cell>
        </row>
        <row r="68">
          <cell r="A68">
            <v>64</v>
          </cell>
          <cell r="B68" t="str">
            <v>Adoquín en concreto, tipo  PEATONAL, de 0,20 x 0,10 mts., e= 0,06 mts.,  COLOR AMARILLO</v>
          </cell>
          <cell r="C68" t="str">
            <v>M2</v>
          </cell>
          <cell r="D68">
            <v>46930</v>
          </cell>
          <cell r="E68">
            <v>2815.7999999999997</v>
          </cell>
        </row>
        <row r="69">
          <cell r="A69">
            <v>65</v>
          </cell>
          <cell r="B69" t="str">
            <v>Suministro e instalación de losetas prefabricadas en concreto color AMARILLO cuatro cuadros para piso de e= .06 mt. de .40x.40.</v>
          </cell>
          <cell r="C69" t="str">
            <v>M2</v>
          </cell>
          <cell r="D69">
            <v>44852</v>
          </cell>
          <cell r="E69">
            <v>2691.12</v>
          </cell>
        </row>
        <row r="70">
          <cell r="A70">
            <v>66</v>
          </cell>
          <cell r="B70" t="str">
            <v>Adoquín en concreto, tipo  PEATONAL, de 0,20 x 0,10 mts., e= 0,06 mts.,  COLOR ROJO</v>
          </cell>
          <cell r="C70" t="str">
            <v>M2</v>
          </cell>
          <cell r="D70">
            <v>41055</v>
          </cell>
          <cell r="E70">
            <v>2463.2999999999997</v>
          </cell>
        </row>
        <row r="71">
          <cell r="A71">
            <v>67</v>
          </cell>
          <cell r="B71" t="str">
            <v>Mortero 1:4</v>
          </cell>
          <cell r="C71" t="str">
            <v>M3</v>
          </cell>
          <cell r="D71">
            <v>188975</v>
          </cell>
          <cell r="E71">
            <v>11338.5</v>
          </cell>
        </row>
        <row r="72">
          <cell r="A72">
            <v>68</v>
          </cell>
          <cell r="B72" t="str">
            <v>Sika-1</v>
          </cell>
          <cell r="C72" t="str">
            <v>KG</v>
          </cell>
          <cell r="D72">
            <v>4780</v>
          </cell>
          <cell r="E72">
            <v>286.8</v>
          </cell>
        </row>
        <row r="73">
          <cell r="A73">
            <v>69</v>
          </cell>
          <cell r="B73" t="str">
            <v>Tolete Comun</v>
          </cell>
          <cell r="C73" t="str">
            <v>UND</v>
          </cell>
          <cell r="D73">
            <v>240</v>
          </cell>
          <cell r="E73">
            <v>14.399999999999999</v>
          </cell>
        </row>
        <row r="74">
          <cell r="A74">
            <v>70</v>
          </cell>
          <cell r="B74" t="str">
            <v>Rejilla HF BIN 30*70 Cm-V</v>
          </cell>
          <cell r="C74" t="str">
            <v>UND</v>
          </cell>
          <cell r="D74">
            <v>216720</v>
          </cell>
          <cell r="E74">
            <v>13003.199999999999</v>
          </cell>
        </row>
        <row r="76">
          <cell r="A76" t="str">
            <v>REF.</v>
          </cell>
          <cell r="B76" t="str">
            <v>MATERIAL GRESS</v>
          </cell>
          <cell r="C76" t="str">
            <v>UNIDAD</v>
          </cell>
          <cell r="D76" t="str">
            <v>PRECIO</v>
          </cell>
          <cell r="E76" t="str">
            <v>TRANSPORTE</v>
          </cell>
        </row>
        <row r="78">
          <cell r="A78">
            <v>71</v>
          </cell>
          <cell r="B78" t="str">
            <v>Baldosa Duropiso Mancesa  30X30</v>
          </cell>
          <cell r="C78" t="str">
            <v>M²</v>
          </cell>
          <cell r="D78">
            <v>20500</v>
          </cell>
          <cell r="E78">
            <v>1230</v>
          </cell>
        </row>
        <row r="79">
          <cell r="A79">
            <v>72</v>
          </cell>
          <cell r="B79" t="str">
            <v xml:space="preserve">Bloque No 4 Hueco </v>
          </cell>
          <cell r="C79" t="str">
            <v>Und</v>
          </cell>
          <cell r="D79">
            <v>480</v>
          </cell>
          <cell r="E79">
            <v>28.799999999999997</v>
          </cell>
        </row>
        <row r="80">
          <cell r="A80">
            <v>73</v>
          </cell>
          <cell r="B80" t="str">
            <v>Bloque No 5 Hueco 12X20X30</v>
          </cell>
          <cell r="C80" t="str">
            <v>Und</v>
          </cell>
          <cell r="D80">
            <v>670</v>
          </cell>
          <cell r="E80">
            <v>40.199999999999996</v>
          </cell>
        </row>
        <row r="81">
          <cell r="A81">
            <v>74</v>
          </cell>
          <cell r="B81" t="str">
            <v>Ladrillo Tolete</v>
          </cell>
          <cell r="C81" t="str">
            <v>Und</v>
          </cell>
          <cell r="D81">
            <v>240</v>
          </cell>
          <cell r="E81">
            <v>14.399999999999999</v>
          </cell>
        </row>
        <row r="82">
          <cell r="A82">
            <v>75</v>
          </cell>
          <cell r="B82" t="str">
            <v>tubería de gres, D= 6"</v>
          </cell>
          <cell r="C82" t="str">
            <v>ML</v>
          </cell>
          <cell r="E82">
            <v>0</v>
          </cell>
        </row>
        <row r="83">
          <cell r="A83">
            <v>76</v>
          </cell>
          <cell r="B83" t="str">
            <v>adoquínes de arcilla   para piso, e =.06 mt ,20 mt x,10 mt, deacuerdo a la NTC 2017.</v>
          </cell>
          <cell r="C83" t="str">
            <v>ML</v>
          </cell>
          <cell r="D83">
            <v>25000</v>
          </cell>
          <cell r="E83">
            <v>1500</v>
          </cell>
        </row>
        <row r="84">
          <cell r="A84">
            <v>77</v>
          </cell>
          <cell r="B84" t="str">
            <v>tubería de gres, D= 8"</v>
          </cell>
          <cell r="C84" t="str">
            <v>ML</v>
          </cell>
          <cell r="D84">
            <v>13100</v>
          </cell>
          <cell r="E84">
            <v>786</v>
          </cell>
        </row>
        <row r="85">
          <cell r="A85">
            <v>78</v>
          </cell>
          <cell r="B85" t="str">
            <v>baldosín blanco ,20-,20 cm</v>
          </cell>
          <cell r="C85" t="str">
            <v>M²</v>
          </cell>
          <cell r="D85">
            <v>30500</v>
          </cell>
          <cell r="E85">
            <v>1830</v>
          </cell>
        </row>
        <row r="86">
          <cell r="A86">
            <v>79</v>
          </cell>
          <cell r="B86" t="str">
            <v>Codo en Gres de 6"</v>
          </cell>
          <cell r="C86" t="str">
            <v>UND</v>
          </cell>
          <cell r="D86">
            <v>5913</v>
          </cell>
          <cell r="E86">
            <v>354.78</v>
          </cell>
        </row>
        <row r="87">
          <cell r="A87">
            <v>80</v>
          </cell>
          <cell r="B87" t="str">
            <v>Vibrador</v>
          </cell>
          <cell r="C87" t="str">
            <v>HRA</v>
          </cell>
          <cell r="D87">
            <v>7360</v>
          </cell>
          <cell r="E87">
            <v>441.59999999999997</v>
          </cell>
        </row>
        <row r="88">
          <cell r="A88">
            <v>81</v>
          </cell>
          <cell r="B88" t="str">
            <v>polín</v>
          </cell>
          <cell r="C88" t="str">
            <v>ML</v>
          </cell>
          <cell r="D88">
            <v>1500</v>
          </cell>
          <cell r="E88">
            <v>90</v>
          </cell>
        </row>
        <row r="89">
          <cell r="A89">
            <v>82</v>
          </cell>
          <cell r="B89" t="str">
            <v>Tabla burra de ord 0.30 x 3.00 mts</v>
          </cell>
          <cell r="C89" t="str">
            <v xml:space="preserve">UN </v>
          </cell>
          <cell r="D89">
            <v>10600</v>
          </cell>
          <cell r="E89">
            <v>636</v>
          </cell>
        </row>
        <row r="90">
          <cell r="A90">
            <v>83</v>
          </cell>
          <cell r="B90" t="str">
            <v>Estacas, pintura, puntillas</v>
          </cell>
          <cell r="C90" t="str">
            <v>GLB</v>
          </cell>
          <cell r="D90">
            <v>634</v>
          </cell>
          <cell r="E90">
            <v>38.04</v>
          </cell>
        </row>
        <row r="91">
          <cell r="A91">
            <v>84</v>
          </cell>
          <cell r="B91" t="str">
            <v>Guadua</v>
          </cell>
          <cell r="C91" t="str">
            <v>ML</v>
          </cell>
          <cell r="D91">
            <v>1500</v>
          </cell>
          <cell r="E91">
            <v>90</v>
          </cell>
        </row>
        <row r="92">
          <cell r="A92">
            <v>85</v>
          </cell>
          <cell r="B92" t="str">
            <v>listón de Madera</v>
          </cell>
          <cell r="C92" t="str">
            <v>UN</v>
          </cell>
          <cell r="D92">
            <v>650</v>
          </cell>
          <cell r="E92">
            <v>39</v>
          </cell>
        </row>
        <row r="93">
          <cell r="A93">
            <v>86</v>
          </cell>
          <cell r="B93" t="str">
            <v>Cerco de 0.50*0.1*3.00MTS</v>
          </cell>
          <cell r="C93" t="str">
            <v xml:space="preserve">UN </v>
          </cell>
          <cell r="D93">
            <v>4300</v>
          </cell>
          <cell r="E93">
            <v>258</v>
          </cell>
        </row>
        <row r="94">
          <cell r="A94">
            <v>87</v>
          </cell>
          <cell r="B94" t="str">
            <v>Vara de Clavo 6.00 MTS</v>
          </cell>
          <cell r="C94" t="str">
            <v xml:space="preserve">UN </v>
          </cell>
          <cell r="D94">
            <v>9000</v>
          </cell>
          <cell r="E94">
            <v>540</v>
          </cell>
        </row>
        <row r="95">
          <cell r="A95">
            <v>88</v>
          </cell>
          <cell r="B95" t="str">
            <v>Puntillas de 2" C/C</v>
          </cell>
          <cell r="C95" t="str">
            <v>LBR</v>
          </cell>
          <cell r="D95">
            <v>1130</v>
          </cell>
          <cell r="E95">
            <v>67.8</v>
          </cell>
        </row>
        <row r="96">
          <cell r="A96">
            <v>89</v>
          </cell>
          <cell r="E96">
            <v>0</v>
          </cell>
        </row>
        <row r="97">
          <cell r="A97">
            <v>90</v>
          </cell>
          <cell r="E97">
            <v>0</v>
          </cell>
        </row>
        <row r="98">
          <cell r="A98">
            <v>91</v>
          </cell>
          <cell r="E98">
            <v>0</v>
          </cell>
        </row>
        <row r="99">
          <cell r="A99">
            <v>92</v>
          </cell>
          <cell r="E99">
            <v>0</v>
          </cell>
        </row>
        <row r="100">
          <cell r="A100">
            <v>93</v>
          </cell>
          <cell r="E100">
            <v>0</v>
          </cell>
        </row>
        <row r="101">
          <cell r="A101">
            <v>94</v>
          </cell>
          <cell r="E101">
            <v>0</v>
          </cell>
        </row>
        <row r="102">
          <cell r="A102">
            <v>95</v>
          </cell>
          <cell r="E102">
            <v>0</v>
          </cell>
        </row>
        <row r="103">
          <cell r="A103">
            <v>96</v>
          </cell>
          <cell r="E103">
            <v>0</v>
          </cell>
        </row>
        <row r="104">
          <cell r="A104">
            <v>97</v>
          </cell>
          <cell r="E104">
            <v>0</v>
          </cell>
        </row>
        <row r="105">
          <cell r="A105">
            <v>98</v>
          </cell>
          <cell r="E105">
            <v>0</v>
          </cell>
        </row>
        <row r="106">
          <cell r="A106">
            <v>99</v>
          </cell>
          <cell r="E106">
            <v>0</v>
          </cell>
        </row>
        <row r="107">
          <cell r="A107">
            <v>100</v>
          </cell>
          <cell r="E107">
            <v>0</v>
          </cell>
        </row>
        <row r="108">
          <cell r="A108">
            <v>101</v>
          </cell>
          <cell r="E108">
            <v>0</v>
          </cell>
        </row>
        <row r="109">
          <cell r="A109">
            <v>102</v>
          </cell>
          <cell r="E109">
            <v>0</v>
          </cell>
        </row>
        <row r="110">
          <cell r="A110">
            <v>103</v>
          </cell>
          <cell r="E110">
            <v>0</v>
          </cell>
        </row>
        <row r="111">
          <cell r="A111">
            <v>104</v>
          </cell>
          <cell r="E111">
            <v>0</v>
          </cell>
        </row>
        <row r="112">
          <cell r="A112">
            <v>105</v>
          </cell>
          <cell r="E112">
            <v>0</v>
          </cell>
        </row>
        <row r="113">
          <cell r="A113">
            <v>106</v>
          </cell>
          <cell r="E113">
            <v>0</v>
          </cell>
        </row>
        <row r="114">
          <cell r="A114">
            <v>107</v>
          </cell>
          <cell r="E114">
            <v>0</v>
          </cell>
        </row>
        <row r="115">
          <cell r="A115">
            <v>108</v>
          </cell>
          <cell r="E115">
            <v>0</v>
          </cell>
        </row>
        <row r="116">
          <cell r="A116">
            <v>109</v>
          </cell>
          <cell r="E116">
            <v>0</v>
          </cell>
        </row>
        <row r="117">
          <cell r="A117">
            <v>110</v>
          </cell>
          <cell r="E117">
            <v>0</v>
          </cell>
        </row>
        <row r="119">
          <cell r="A119" t="str">
            <v>REF.</v>
          </cell>
          <cell r="B119" t="str">
            <v>MATERIAL ELECTRICO</v>
          </cell>
          <cell r="C119" t="str">
            <v>UNIDAD</v>
          </cell>
          <cell r="D119" t="str">
            <v>PRECIO</v>
          </cell>
          <cell r="E119" t="str">
            <v>TRANSPORTE</v>
          </cell>
        </row>
        <row r="121">
          <cell r="A121">
            <v>111</v>
          </cell>
          <cell r="B121" t="str">
            <v>Poste Cemento 750 Kg x 12mrs</v>
          </cell>
          <cell r="C121" t="str">
            <v>UN</v>
          </cell>
          <cell r="E121">
            <v>0</v>
          </cell>
        </row>
        <row r="122">
          <cell r="A122">
            <v>112</v>
          </cell>
          <cell r="B122" t="str">
            <v>Cable ACSR Nº 1/0</v>
          </cell>
          <cell r="C122" t="str">
            <v>ML</v>
          </cell>
          <cell r="E122">
            <v>0</v>
          </cell>
        </row>
        <row r="123">
          <cell r="A123">
            <v>113</v>
          </cell>
          <cell r="B123" t="str">
            <v>Conectores Linea Viva</v>
          </cell>
          <cell r="C123" t="str">
            <v>UN</v>
          </cell>
          <cell r="E123">
            <v>0</v>
          </cell>
        </row>
        <row r="124">
          <cell r="A124">
            <v>114</v>
          </cell>
          <cell r="B124" t="str">
            <v>Pernos de Maquina de 10"</v>
          </cell>
          <cell r="C124" t="str">
            <v>UN</v>
          </cell>
          <cell r="E124">
            <v>0</v>
          </cell>
        </row>
        <row r="125">
          <cell r="A125">
            <v>115</v>
          </cell>
          <cell r="B125" t="str">
            <v>Cruceta Metálica de 2 1/2 x 2 1/2 x 3/16 x 2 x 1</v>
          </cell>
          <cell r="C125" t="str">
            <v>UN</v>
          </cell>
          <cell r="E125">
            <v>0</v>
          </cell>
        </row>
        <row r="126">
          <cell r="A126">
            <v>116</v>
          </cell>
          <cell r="B126" t="str">
            <v>Diagonal de 0.6mts</v>
          </cell>
          <cell r="C126" t="str">
            <v>UN</v>
          </cell>
          <cell r="E126">
            <v>0</v>
          </cell>
        </row>
        <row r="127">
          <cell r="A127">
            <v>117</v>
          </cell>
          <cell r="B127" t="str">
            <v xml:space="preserve">Aislador tipo disco de 6" </v>
          </cell>
          <cell r="C127" t="str">
            <v>UN</v>
          </cell>
          <cell r="E127">
            <v>0</v>
          </cell>
        </row>
        <row r="128">
          <cell r="A128">
            <v>118</v>
          </cell>
          <cell r="B128" t="str">
            <v>Grapa de retención</v>
          </cell>
          <cell r="C128" t="str">
            <v>UN</v>
          </cell>
          <cell r="E128">
            <v>0</v>
          </cell>
        </row>
        <row r="129">
          <cell r="A129">
            <v>119</v>
          </cell>
          <cell r="B129" t="str">
            <v>Tuercas de ojo</v>
          </cell>
          <cell r="C129" t="str">
            <v>UN</v>
          </cell>
          <cell r="E129">
            <v>0</v>
          </cell>
        </row>
        <row r="130">
          <cell r="A130">
            <v>120</v>
          </cell>
          <cell r="B130" t="str">
            <v>Collarines de 5 a 6</v>
          </cell>
          <cell r="C130" t="str">
            <v>UN</v>
          </cell>
          <cell r="E130">
            <v>0</v>
          </cell>
        </row>
        <row r="131">
          <cell r="A131">
            <v>121</v>
          </cell>
          <cell r="B131" t="str">
            <v>Cruceta para Transformador</v>
          </cell>
          <cell r="C131" t="str">
            <v>UN</v>
          </cell>
          <cell r="E131">
            <v>0</v>
          </cell>
        </row>
        <row r="132">
          <cell r="A132">
            <v>122</v>
          </cell>
          <cell r="B132" t="str">
            <v>Corta Circuitos</v>
          </cell>
          <cell r="C132" t="str">
            <v>UN</v>
          </cell>
          <cell r="E132">
            <v>0</v>
          </cell>
        </row>
        <row r="133">
          <cell r="A133">
            <v>123</v>
          </cell>
          <cell r="B133" t="str">
            <v>Para Rayos</v>
          </cell>
          <cell r="C133" t="str">
            <v>UN</v>
          </cell>
          <cell r="E133">
            <v>0</v>
          </cell>
        </row>
        <row r="134">
          <cell r="A134">
            <v>124</v>
          </cell>
          <cell r="B134" t="str">
            <v>Polo a Tierra</v>
          </cell>
          <cell r="C134" t="str">
            <v>UN</v>
          </cell>
          <cell r="E134">
            <v>0</v>
          </cell>
        </row>
        <row r="135">
          <cell r="A135">
            <v>125</v>
          </cell>
          <cell r="B135" t="str">
            <v xml:space="preserve">Transformador  </v>
          </cell>
          <cell r="C135" t="str">
            <v>UN</v>
          </cell>
          <cell r="E135">
            <v>0</v>
          </cell>
        </row>
        <row r="136">
          <cell r="A136">
            <v>126</v>
          </cell>
          <cell r="B136" t="str">
            <v>Tubo de 2"</v>
          </cell>
          <cell r="C136" t="str">
            <v>ML</v>
          </cell>
          <cell r="E136">
            <v>0</v>
          </cell>
        </row>
        <row r="137">
          <cell r="A137">
            <v>127</v>
          </cell>
          <cell r="B137" t="str">
            <v>Cable Nº 6 THHN</v>
          </cell>
          <cell r="C137" t="str">
            <v>ML</v>
          </cell>
          <cell r="E137">
            <v>0</v>
          </cell>
        </row>
        <row r="138">
          <cell r="A138">
            <v>128</v>
          </cell>
          <cell r="B138" t="str">
            <v>Caja Contador</v>
          </cell>
          <cell r="C138" t="str">
            <v>UN</v>
          </cell>
          <cell r="E138">
            <v>0</v>
          </cell>
        </row>
        <row r="139">
          <cell r="A139">
            <v>129</v>
          </cell>
          <cell r="B139" t="str">
            <v>Contador</v>
          </cell>
          <cell r="C139" t="str">
            <v>UN</v>
          </cell>
          <cell r="E139">
            <v>0</v>
          </cell>
        </row>
        <row r="140">
          <cell r="A140">
            <v>130</v>
          </cell>
          <cell r="B140" t="str">
            <v>Automatico de protección</v>
          </cell>
          <cell r="C140" t="str">
            <v>UN</v>
          </cell>
          <cell r="E140">
            <v>0</v>
          </cell>
        </row>
        <row r="141">
          <cell r="A141">
            <v>131</v>
          </cell>
          <cell r="B141" t="str">
            <v>Caja Circuitos</v>
          </cell>
          <cell r="C141" t="str">
            <v>UN</v>
          </cell>
          <cell r="E141">
            <v>0</v>
          </cell>
        </row>
        <row r="142">
          <cell r="A142">
            <v>132</v>
          </cell>
          <cell r="B142" t="str">
            <v>Automáticos</v>
          </cell>
          <cell r="C142" t="str">
            <v>ML</v>
          </cell>
          <cell r="E142">
            <v>0</v>
          </cell>
        </row>
        <row r="143">
          <cell r="A143">
            <v>133</v>
          </cell>
          <cell r="B143" t="str">
            <v>Linea Tierra</v>
          </cell>
          <cell r="C143" t="str">
            <v>ML</v>
          </cell>
          <cell r="E143">
            <v>0</v>
          </cell>
        </row>
        <row r="144">
          <cell r="A144">
            <v>134</v>
          </cell>
          <cell r="B144" t="str">
            <v>Cinta Bandy de 3/4</v>
          </cell>
          <cell r="C144" t="str">
            <v>ML</v>
          </cell>
          <cell r="E144">
            <v>0</v>
          </cell>
        </row>
        <row r="145">
          <cell r="A145">
            <v>135</v>
          </cell>
          <cell r="B145" t="str">
            <v>Hebillas de 3/4</v>
          </cell>
          <cell r="C145" t="str">
            <v>UN</v>
          </cell>
          <cell r="E145">
            <v>0</v>
          </cell>
        </row>
        <row r="146">
          <cell r="A146">
            <v>136</v>
          </cell>
          <cell r="B146" t="str">
            <v>Vigetas</v>
          </cell>
          <cell r="C146" t="str">
            <v>UN</v>
          </cell>
          <cell r="E146">
            <v>0</v>
          </cell>
        </row>
        <row r="147">
          <cell r="A147">
            <v>137</v>
          </cell>
          <cell r="B147" t="str">
            <v>Varilla de 1.50mts anclaje</v>
          </cell>
          <cell r="C147" t="str">
            <v>UN</v>
          </cell>
          <cell r="E147">
            <v>0</v>
          </cell>
        </row>
        <row r="148">
          <cell r="A148">
            <v>138</v>
          </cell>
          <cell r="B148" t="str">
            <v>Arandela de 4 x 4</v>
          </cell>
          <cell r="C148" t="str">
            <v>UN</v>
          </cell>
          <cell r="E148">
            <v>0</v>
          </cell>
        </row>
        <row r="149">
          <cell r="A149">
            <v>139</v>
          </cell>
          <cell r="B149" t="str">
            <v>Arandela de 2 x 2</v>
          </cell>
          <cell r="C149" t="str">
            <v>CUARTO</v>
          </cell>
          <cell r="E149">
            <v>0</v>
          </cell>
        </row>
        <row r="150">
          <cell r="A150">
            <v>140</v>
          </cell>
          <cell r="B150" t="str">
            <v>Arandela de presión para 1 1/2</v>
          </cell>
          <cell r="C150" t="str">
            <v>UN</v>
          </cell>
          <cell r="E150">
            <v>0</v>
          </cell>
        </row>
        <row r="151">
          <cell r="A151">
            <v>141</v>
          </cell>
          <cell r="B151" t="str">
            <v>Pernos de Máquina de 2"  x 1 1/2</v>
          </cell>
          <cell r="C151" t="str">
            <v>UN</v>
          </cell>
          <cell r="E151">
            <v>0</v>
          </cell>
        </row>
        <row r="152">
          <cell r="A152">
            <v>142</v>
          </cell>
          <cell r="B152" t="str">
            <v>Cable Acero de 3/8</v>
          </cell>
          <cell r="C152" t="str">
            <v>UN</v>
          </cell>
          <cell r="E152">
            <v>0</v>
          </cell>
        </row>
        <row r="153">
          <cell r="A153">
            <v>143</v>
          </cell>
          <cell r="B153" t="str">
            <v>Aisladores Tipo Tensor</v>
          </cell>
          <cell r="C153" t="str">
            <v>UN</v>
          </cell>
          <cell r="E153">
            <v>0</v>
          </cell>
        </row>
        <row r="154">
          <cell r="A154">
            <v>144</v>
          </cell>
          <cell r="B154" t="str">
            <v>Guarda Cabos</v>
          </cell>
          <cell r="C154" t="str">
            <v>ML</v>
          </cell>
          <cell r="E154">
            <v>0</v>
          </cell>
        </row>
        <row r="155">
          <cell r="A155">
            <v>145</v>
          </cell>
          <cell r="B155" t="str">
            <v>Grapa 3 pernos</v>
          </cell>
          <cell r="C155" t="str">
            <v>ML</v>
          </cell>
          <cell r="E155">
            <v>0</v>
          </cell>
        </row>
        <row r="156">
          <cell r="A156">
            <v>146</v>
          </cell>
          <cell r="B156" t="str">
            <v>Ducto de 2"</v>
          </cell>
          <cell r="C156" t="str">
            <v>ML</v>
          </cell>
          <cell r="E156">
            <v>0</v>
          </cell>
        </row>
        <row r="157">
          <cell r="A157">
            <v>147</v>
          </cell>
          <cell r="B157" t="str">
            <v>Ducto de 1 1/2"</v>
          </cell>
          <cell r="C157" t="str">
            <v>UN</v>
          </cell>
          <cell r="E157">
            <v>0</v>
          </cell>
        </row>
        <row r="158">
          <cell r="A158">
            <v>148</v>
          </cell>
          <cell r="B158" t="str">
            <v>Curva de 1 1/2"</v>
          </cell>
          <cell r="C158" t="str">
            <v>UN</v>
          </cell>
          <cell r="E158">
            <v>0</v>
          </cell>
        </row>
        <row r="159">
          <cell r="A159">
            <v>149</v>
          </cell>
          <cell r="B159" t="str">
            <v>Tapa Col Roll 0.5 x 0.5mts</v>
          </cell>
          <cell r="C159" t="str">
            <v>UN</v>
          </cell>
          <cell r="E159">
            <v>0</v>
          </cell>
        </row>
        <row r="160">
          <cell r="A160">
            <v>150</v>
          </cell>
          <cell r="B160" t="str">
            <v>ángulo</v>
          </cell>
          <cell r="C160" t="str">
            <v>UN</v>
          </cell>
          <cell r="E160">
            <v>0</v>
          </cell>
        </row>
        <row r="161">
          <cell r="A161">
            <v>151</v>
          </cell>
          <cell r="B161" t="str">
            <v>Cable Nº 4 Alum. Encauchetado</v>
          </cell>
          <cell r="C161" t="str">
            <v>UN</v>
          </cell>
          <cell r="E161">
            <v>0</v>
          </cell>
        </row>
        <row r="162">
          <cell r="A162">
            <v>152</v>
          </cell>
          <cell r="B162" t="str">
            <v>Cable Nº 10 Cobre THHN</v>
          </cell>
          <cell r="C162" t="str">
            <v>UN</v>
          </cell>
          <cell r="E162">
            <v>0</v>
          </cell>
        </row>
        <row r="163">
          <cell r="A163">
            <v>153</v>
          </cell>
          <cell r="B163" t="str">
            <v>Conectores para Ponchar AP1</v>
          </cell>
          <cell r="C163" t="str">
            <v>CUARTO</v>
          </cell>
          <cell r="E163">
            <v>0</v>
          </cell>
        </row>
        <row r="164">
          <cell r="A164">
            <v>154</v>
          </cell>
          <cell r="B164" t="str">
            <v>Protecciones Sumergibles para empalme</v>
          </cell>
          <cell r="C164" t="str">
            <v>UN</v>
          </cell>
          <cell r="E164">
            <v>0</v>
          </cell>
        </row>
        <row r="165">
          <cell r="A165">
            <v>155</v>
          </cell>
          <cell r="B165" t="str">
            <v>Cinta Nº 33</v>
          </cell>
          <cell r="C165" t="str">
            <v>UN</v>
          </cell>
          <cell r="E165">
            <v>0</v>
          </cell>
        </row>
        <row r="166">
          <cell r="A166">
            <v>156</v>
          </cell>
          <cell r="B166" t="str">
            <v>Cinta Nº 23</v>
          </cell>
          <cell r="C166" t="str">
            <v>UN</v>
          </cell>
          <cell r="E166">
            <v>0</v>
          </cell>
        </row>
        <row r="167">
          <cell r="A167">
            <v>157</v>
          </cell>
          <cell r="B167" t="str">
            <v>Ducto de 3" corrugado 35 x 3T para cajilla</v>
          </cell>
          <cell r="C167" t="str">
            <v>UN</v>
          </cell>
          <cell r="E167">
            <v>0</v>
          </cell>
        </row>
        <row r="168">
          <cell r="A168">
            <v>158</v>
          </cell>
          <cell r="B168" t="str">
            <v>Tubo de desague A - LL</v>
          </cell>
          <cell r="C168" t="str">
            <v>ML</v>
          </cell>
          <cell r="E168">
            <v>0</v>
          </cell>
        </row>
        <row r="169">
          <cell r="A169">
            <v>159</v>
          </cell>
          <cell r="B169" t="str">
            <v>Poste metálico de 4" de diámetro, 3 mts  de altura, pintado con base metálica para instalación o anclaje en pedestal, para dos luminarias. (según diseño )</v>
          </cell>
          <cell r="C169" t="str">
            <v>UN</v>
          </cell>
          <cell r="E169">
            <v>0</v>
          </cell>
        </row>
        <row r="170">
          <cell r="A170">
            <v>160</v>
          </cell>
          <cell r="B170" t="str">
            <v>Poste metálico de 4" de diámetro, 4 mts  de altura, pintado con base metálica para instalación o anclaje en pedestal, para cuatro luminarias. (según diseño)</v>
          </cell>
          <cell r="C170" t="str">
            <v>UN</v>
          </cell>
          <cell r="E170">
            <v>0</v>
          </cell>
        </row>
        <row r="171">
          <cell r="A171">
            <v>161</v>
          </cell>
          <cell r="E171">
            <v>0</v>
          </cell>
        </row>
        <row r="172">
          <cell r="A172">
            <v>162</v>
          </cell>
          <cell r="E172">
            <v>0</v>
          </cell>
        </row>
        <row r="173">
          <cell r="A173">
            <v>163</v>
          </cell>
          <cell r="E173">
            <v>0</v>
          </cell>
        </row>
        <row r="174">
          <cell r="A174">
            <v>164</v>
          </cell>
          <cell r="E174">
            <v>0</v>
          </cell>
        </row>
        <row r="175">
          <cell r="A175">
            <v>165</v>
          </cell>
          <cell r="E175">
            <v>0</v>
          </cell>
        </row>
        <row r="176">
          <cell r="A176">
            <v>166</v>
          </cell>
          <cell r="E176">
            <v>0</v>
          </cell>
        </row>
        <row r="177">
          <cell r="A177">
            <v>167</v>
          </cell>
          <cell r="E177">
            <v>0</v>
          </cell>
        </row>
        <row r="178">
          <cell r="A178">
            <v>168</v>
          </cell>
          <cell r="E178">
            <v>0</v>
          </cell>
        </row>
        <row r="179">
          <cell r="A179">
            <v>169</v>
          </cell>
          <cell r="E179">
            <v>0</v>
          </cell>
        </row>
        <row r="180">
          <cell r="A180">
            <v>170</v>
          </cell>
          <cell r="E180">
            <v>0</v>
          </cell>
        </row>
        <row r="181">
          <cell r="A181">
            <v>171</v>
          </cell>
          <cell r="E181">
            <v>0</v>
          </cell>
        </row>
        <row r="182">
          <cell r="A182">
            <v>172</v>
          </cell>
          <cell r="E182">
            <v>0</v>
          </cell>
        </row>
        <row r="183">
          <cell r="A183">
            <v>173</v>
          </cell>
          <cell r="E183">
            <v>0</v>
          </cell>
        </row>
        <row r="184">
          <cell r="A184">
            <v>174</v>
          </cell>
          <cell r="E184">
            <v>0</v>
          </cell>
        </row>
        <row r="185">
          <cell r="A185">
            <v>175</v>
          </cell>
          <cell r="E185">
            <v>0</v>
          </cell>
        </row>
        <row r="186">
          <cell r="A186">
            <v>176</v>
          </cell>
          <cell r="E186">
            <v>0</v>
          </cell>
        </row>
        <row r="187">
          <cell r="A187">
            <v>177</v>
          </cell>
          <cell r="E187">
            <v>0</v>
          </cell>
        </row>
        <row r="188">
          <cell r="A188">
            <v>178</v>
          </cell>
          <cell r="E188">
            <v>0</v>
          </cell>
        </row>
        <row r="189">
          <cell r="A189">
            <v>179</v>
          </cell>
          <cell r="E189">
            <v>0</v>
          </cell>
        </row>
        <row r="190">
          <cell r="A190">
            <v>180</v>
          </cell>
          <cell r="E190">
            <v>0</v>
          </cell>
        </row>
        <row r="191">
          <cell r="A191">
            <v>181</v>
          </cell>
          <cell r="E191">
            <v>0</v>
          </cell>
        </row>
        <row r="192">
          <cell r="A192">
            <v>182</v>
          </cell>
          <cell r="E192">
            <v>0</v>
          </cell>
        </row>
        <row r="193">
          <cell r="A193">
            <v>183</v>
          </cell>
          <cell r="E193">
            <v>0</v>
          </cell>
        </row>
        <row r="194">
          <cell r="A194">
            <v>184</v>
          </cell>
          <cell r="E194">
            <v>0</v>
          </cell>
        </row>
        <row r="195">
          <cell r="A195">
            <v>185</v>
          </cell>
          <cell r="E195">
            <v>0</v>
          </cell>
        </row>
        <row r="196">
          <cell r="A196">
            <v>186</v>
          </cell>
          <cell r="E196">
            <v>0</v>
          </cell>
        </row>
        <row r="197">
          <cell r="A197">
            <v>187</v>
          </cell>
          <cell r="E197">
            <v>0</v>
          </cell>
        </row>
        <row r="198">
          <cell r="A198">
            <v>188</v>
          </cell>
          <cell r="E198">
            <v>0</v>
          </cell>
        </row>
        <row r="199">
          <cell r="A199">
            <v>189</v>
          </cell>
          <cell r="E199">
            <v>0</v>
          </cell>
        </row>
        <row r="200">
          <cell r="A200">
            <v>190</v>
          </cell>
          <cell r="E200">
            <v>0</v>
          </cell>
        </row>
        <row r="202">
          <cell r="A202" t="str">
            <v>REF.</v>
          </cell>
          <cell r="B202" t="str">
            <v>MATERIAL ACEROS</v>
          </cell>
          <cell r="C202" t="str">
            <v>UNIDAD</v>
          </cell>
          <cell r="D202" t="str">
            <v>PRECIO</v>
          </cell>
          <cell r="E202" t="str">
            <v>TRANSPORTE</v>
          </cell>
        </row>
        <row r="204">
          <cell r="A204">
            <v>191</v>
          </cell>
          <cell r="B204" t="str">
            <v>Acero Fy = 37.000 PSI</v>
          </cell>
          <cell r="C204" t="str">
            <v>KG</v>
          </cell>
          <cell r="D204">
            <v>2700</v>
          </cell>
          <cell r="E204">
            <v>162</v>
          </cell>
        </row>
        <row r="205">
          <cell r="A205">
            <v>192</v>
          </cell>
          <cell r="B205" t="str">
            <v>Acero Fy = 60.000 PSI</v>
          </cell>
          <cell r="C205" t="str">
            <v>KG</v>
          </cell>
          <cell r="D205">
            <v>3770</v>
          </cell>
          <cell r="E205">
            <v>226.2</v>
          </cell>
        </row>
        <row r="206">
          <cell r="A206">
            <v>193</v>
          </cell>
          <cell r="B206" t="str">
            <v>Alambre negro</v>
          </cell>
          <cell r="C206" t="str">
            <v>KG</v>
          </cell>
          <cell r="D206">
            <v>3800</v>
          </cell>
          <cell r="E206">
            <v>228</v>
          </cell>
        </row>
        <row r="207">
          <cell r="A207">
            <v>194</v>
          </cell>
          <cell r="B207" t="str">
            <v>Caneca metálica mediana, en malla tipo cafetera, pivotante, sobre paral tubular metálico, con logotipo de la Alcaldia de Neiva, según diseño</v>
          </cell>
          <cell r="C207" t="str">
            <v>UN</v>
          </cell>
          <cell r="D207">
            <v>94187</v>
          </cell>
          <cell r="E207">
            <v>5651.2199999999993</v>
          </cell>
        </row>
        <row r="208">
          <cell r="A208">
            <v>195</v>
          </cell>
          <cell r="B208" t="str">
            <v>Caseta metálica para venta de dulcería  Según diseño y con logotipo de la Alcaldía.</v>
          </cell>
          <cell r="C208" t="str">
            <v>UN</v>
          </cell>
          <cell r="D208">
            <v>4485453</v>
          </cell>
          <cell r="E208">
            <v>269127.18</v>
          </cell>
        </row>
        <row r="209">
          <cell r="A209">
            <v>196</v>
          </cell>
          <cell r="B209" t="str">
            <v>Caseta metálica, para venta de revistas. Según diseño y con logotipo de la Alcaldía.</v>
          </cell>
          <cell r="C209" t="str">
            <v>UN</v>
          </cell>
          <cell r="D209">
            <v>5866830</v>
          </cell>
          <cell r="E209">
            <v>352009.8</v>
          </cell>
        </row>
        <row r="210">
          <cell r="A210">
            <v>197</v>
          </cell>
          <cell r="B210" t="str">
            <v xml:space="preserve">Estructura metálica para cabinas Telefónicas, según detalle </v>
          </cell>
          <cell r="C210" t="str">
            <v>UN</v>
          </cell>
          <cell r="E210">
            <v>0</v>
          </cell>
        </row>
        <row r="211">
          <cell r="A211">
            <v>198</v>
          </cell>
          <cell r="B211" t="str">
            <v>Estructura para aro base de pozo</v>
          </cell>
          <cell r="C211" t="str">
            <v>UN</v>
          </cell>
          <cell r="D211">
            <v>140000</v>
          </cell>
          <cell r="E211">
            <v>8400</v>
          </cell>
        </row>
        <row r="212">
          <cell r="A212">
            <v>199</v>
          </cell>
          <cell r="B212" t="str">
            <v>Estructura para tapa de pozo</v>
          </cell>
          <cell r="C212" t="str">
            <v>UN</v>
          </cell>
          <cell r="D212">
            <v>180000</v>
          </cell>
          <cell r="E212">
            <v>10800</v>
          </cell>
        </row>
        <row r="213">
          <cell r="A213">
            <v>200</v>
          </cell>
          <cell r="B213" t="str">
            <v>Hidrante tipo húmedo de 3" norma AWWA-C503</v>
          </cell>
          <cell r="C213" t="str">
            <v>UN</v>
          </cell>
          <cell r="D213">
            <v>1210000</v>
          </cell>
          <cell r="E213">
            <v>72600</v>
          </cell>
        </row>
        <row r="214">
          <cell r="A214">
            <v>201</v>
          </cell>
          <cell r="B214" t="str">
            <v>Hidrante tipo húmedo de 4" norma AWWA-C503</v>
          </cell>
          <cell r="C214" t="str">
            <v>UN</v>
          </cell>
          <cell r="D214">
            <v>1980000</v>
          </cell>
          <cell r="E214">
            <v>118800</v>
          </cell>
        </row>
        <row r="215">
          <cell r="A215">
            <v>202</v>
          </cell>
          <cell r="B215" t="str">
            <v xml:space="preserve">Llave de corte de 2" </v>
          </cell>
          <cell r="C215" t="str">
            <v>UN</v>
          </cell>
          <cell r="E215">
            <v>0</v>
          </cell>
        </row>
        <row r="216">
          <cell r="A216">
            <v>203</v>
          </cell>
          <cell r="B216" t="str">
            <v>Malla Electrosoldada Q2</v>
          </cell>
          <cell r="C216" t="str">
            <v>Und</v>
          </cell>
          <cell r="D216">
            <v>43000</v>
          </cell>
          <cell r="E216">
            <v>2580</v>
          </cell>
        </row>
        <row r="217">
          <cell r="A217">
            <v>204</v>
          </cell>
          <cell r="B217" t="str">
            <v>Malla Gallinero</v>
          </cell>
          <cell r="C217" t="str">
            <v>M²</v>
          </cell>
          <cell r="D217">
            <v>1250</v>
          </cell>
          <cell r="E217">
            <v>75</v>
          </cell>
        </row>
        <row r="218">
          <cell r="A218">
            <v>205</v>
          </cell>
          <cell r="B218" t="str">
            <v>Niple Galvanizado 1/2"</v>
          </cell>
          <cell r="C218" t="str">
            <v>Und</v>
          </cell>
          <cell r="D218">
            <v>600</v>
          </cell>
          <cell r="E218">
            <v>36</v>
          </cell>
        </row>
        <row r="219">
          <cell r="A219">
            <v>206</v>
          </cell>
          <cell r="B219" t="str">
            <v>Platina de 3/16" x 1"</v>
          </cell>
          <cell r="C219" t="str">
            <v>ML</v>
          </cell>
          <cell r="D219">
            <v>3800</v>
          </cell>
          <cell r="E219">
            <v>228</v>
          </cell>
        </row>
        <row r="220">
          <cell r="A220">
            <v>207</v>
          </cell>
          <cell r="B220" t="str">
            <v>Puntillas</v>
          </cell>
          <cell r="C220" t="str">
            <v>LB</v>
          </cell>
          <cell r="D220">
            <v>1500</v>
          </cell>
          <cell r="E220">
            <v>90</v>
          </cell>
        </row>
        <row r="221">
          <cell r="A221">
            <v>208</v>
          </cell>
          <cell r="B221" t="str">
            <v>Registro de corte</v>
          </cell>
          <cell r="C221" t="str">
            <v>UN</v>
          </cell>
          <cell r="D221">
            <v>20000</v>
          </cell>
          <cell r="E221">
            <v>1200</v>
          </cell>
        </row>
        <row r="222">
          <cell r="A222">
            <v>209</v>
          </cell>
          <cell r="B222" t="str">
            <v>Registro de incorporación en bronce</v>
          </cell>
          <cell r="C222" t="str">
            <v>UN</v>
          </cell>
          <cell r="D222">
            <v>12000</v>
          </cell>
          <cell r="E222">
            <v>720</v>
          </cell>
        </row>
        <row r="223">
          <cell r="A223">
            <v>210</v>
          </cell>
          <cell r="B223" t="str">
            <v>Rejilla en ángulo de 1½" x 1/4" para sumidero A. LL., según diseño EPP</v>
          </cell>
          <cell r="C223" t="str">
            <v>UN</v>
          </cell>
          <cell r="D223">
            <v>180000</v>
          </cell>
          <cell r="E223">
            <v>10800</v>
          </cell>
        </row>
        <row r="224">
          <cell r="A224">
            <v>211</v>
          </cell>
          <cell r="B224" t="str">
            <v>Rejilla en varilla de 5/8" cada 3 cm y marco en ángulo de 1"x31/6", bisagrada según modelo de EPP</v>
          </cell>
          <cell r="C224" t="str">
            <v>ML</v>
          </cell>
          <cell r="E224">
            <v>0</v>
          </cell>
        </row>
        <row r="225">
          <cell r="A225">
            <v>212</v>
          </cell>
          <cell r="B225" t="str">
            <v>Tapa válvula tipo Chorote - Tráfico liviano</v>
          </cell>
          <cell r="C225" t="str">
            <v>UN</v>
          </cell>
          <cell r="D225">
            <v>85000</v>
          </cell>
          <cell r="E225">
            <v>5100</v>
          </cell>
        </row>
        <row r="226">
          <cell r="A226">
            <v>213</v>
          </cell>
          <cell r="B226" t="str">
            <v>Tee estándar de 12"x3" derivación a brida PN 10 - Hierro dúctil</v>
          </cell>
          <cell r="C226" t="str">
            <v>UN</v>
          </cell>
          <cell r="E226">
            <v>0</v>
          </cell>
        </row>
        <row r="227">
          <cell r="A227">
            <v>214</v>
          </cell>
          <cell r="B227" t="str">
            <v>Tee estándar de 12"x4" derivación a brida PN 10 - Hierro dúctil</v>
          </cell>
          <cell r="C227" t="str">
            <v>UN</v>
          </cell>
          <cell r="E227">
            <v>0</v>
          </cell>
        </row>
        <row r="228">
          <cell r="A228">
            <v>215</v>
          </cell>
          <cell r="B228" t="str">
            <v>Tee estándar de 16"x12" derivación a brida PN 10 - Hierro dúctil</v>
          </cell>
          <cell r="C228" t="str">
            <v>UN</v>
          </cell>
          <cell r="E228">
            <v>0</v>
          </cell>
        </row>
        <row r="229">
          <cell r="A229">
            <v>216</v>
          </cell>
          <cell r="B229" t="str">
            <v>Tee estándar de 8"x12" derivación a brida PN 10 - Hierro dúctil</v>
          </cell>
          <cell r="C229" t="str">
            <v>UN</v>
          </cell>
          <cell r="E229">
            <v>0</v>
          </cell>
        </row>
        <row r="230">
          <cell r="A230">
            <v>217</v>
          </cell>
          <cell r="B230" t="str">
            <v>Tee estándar de 8"x3" derivación a brida PN 10 - Hierro dúctil</v>
          </cell>
          <cell r="C230" t="str">
            <v>UN</v>
          </cell>
          <cell r="E230">
            <v>0</v>
          </cell>
        </row>
        <row r="231">
          <cell r="A231">
            <v>218</v>
          </cell>
          <cell r="B231" t="str">
            <v>Tee estándar de 8"x4" derivación a brida PN 10 - Hierro dúctil</v>
          </cell>
          <cell r="C231" t="str">
            <v>UN</v>
          </cell>
          <cell r="E231">
            <v>0</v>
          </cell>
        </row>
        <row r="232">
          <cell r="A232">
            <v>219</v>
          </cell>
          <cell r="B232" t="str">
            <v>Tee estándar de 8"x6" derivación a brida PN 10 - Hierro dúctil</v>
          </cell>
          <cell r="C232" t="str">
            <v>UN</v>
          </cell>
          <cell r="E232">
            <v>0</v>
          </cell>
        </row>
        <row r="233">
          <cell r="A233">
            <v>220</v>
          </cell>
          <cell r="B233" t="str">
            <v>TEE GALVANIZADA DE 1/2"</v>
          </cell>
          <cell r="C233" t="str">
            <v>Und</v>
          </cell>
          <cell r="D233">
            <v>600</v>
          </cell>
          <cell r="E233">
            <v>36</v>
          </cell>
        </row>
        <row r="234">
          <cell r="A234">
            <v>221</v>
          </cell>
          <cell r="B234" t="str">
            <v>Tornillo Autoperforante</v>
          </cell>
          <cell r="C234" t="str">
            <v>Und.</v>
          </cell>
          <cell r="D234">
            <v>300</v>
          </cell>
          <cell r="E234">
            <v>18</v>
          </cell>
        </row>
        <row r="235">
          <cell r="A235">
            <v>222</v>
          </cell>
          <cell r="B235" t="str">
            <v>Tornillo Fija Ala</v>
          </cell>
          <cell r="C235" t="str">
            <v>Und.</v>
          </cell>
          <cell r="D235">
            <v>350</v>
          </cell>
          <cell r="E235">
            <v>21</v>
          </cell>
        </row>
        <row r="236">
          <cell r="A236">
            <v>223</v>
          </cell>
          <cell r="B236" t="str">
            <v>válvula de compuerta elástica de 3" en Hierro dúctil (ASTM-A-536)</v>
          </cell>
          <cell r="C236" t="str">
            <v>UN</v>
          </cell>
          <cell r="E236">
            <v>0</v>
          </cell>
        </row>
        <row r="237">
          <cell r="A237">
            <v>224</v>
          </cell>
          <cell r="B237" t="str">
            <v>válvula de compuerta elástica de 4" en Hierro dúctil (ASTM-A-536)</v>
          </cell>
          <cell r="C237" t="str">
            <v>UN</v>
          </cell>
          <cell r="E237">
            <v>0</v>
          </cell>
        </row>
        <row r="238">
          <cell r="A238">
            <v>225</v>
          </cell>
          <cell r="B238" t="str">
            <v>válvula de compuerta elástica de 6" en Hierro dúctil (ASTM-A-536)</v>
          </cell>
          <cell r="C238" t="str">
            <v>UN</v>
          </cell>
          <cell r="E238">
            <v>0</v>
          </cell>
        </row>
        <row r="239">
          <cell r="A239">
            <v>226</v>
          </cell>
          <cell r="B239" t="str">
            <v>válvula de compuerta elástica de 8" en Hierro dúctil (ASTM-A-536)</v>
          </cell>
          <cell r="C239" t="str">
            <v>UN</v>
          </cell>
          <cell r="E239">
            <v>0</v>
          </cell>
        </row>
        <row r="240">
          <cell r="A240">
            <v>227</v>
          </cell>
          <cell r="B240" t="str">
            <v>válvula de mariposa de 16" en Hierro dúctil (ASTM-A-536) brida PN 10</v>
          </cell>
          <cell r="C240" t="str">
            <v>UN</v>
          </cell>
          <cell r="E240">
            <v>0</v>
          </cell>
        </row>
        <row r="241">
          <cell r="A241">
            <v>228</v>
          </cell>
          <cell r="B241" t="str">
            <v>válvula de mariposa de 20" en Hierro dúctil (ASTM-A-536) brida PN 10</v>
          </cell>
          <cell r="C241" t="str">
            <v>UN</v>
          </cell>
          <cell r="E241">
            <v>0</v>
          </cell>
        </row>
        <row r="242">
          <cell r="A242">
            <v>229</v>
          </cell>
          <cell r="B242" t="str">
            <v>Hoja de Segueta</v>
          </cell>
          <cell r="C242" t="str">
            <v>UN</v>
          </cell>
          <cell r="D242">
            <v>2500</v>
          </cell>
          <cell r="E242">
            <v>150</v>
          </cell>
        </row>
        <row r="243">
          <cell r="A243">
            <v>230</v>
          </cell>
          <cell r="B243" t="str">
            <v xml:space="preserve">poste galvanizado de 2" </v>
          </cell>
          <cell r="C243" t="str">
            <v>UN</v>
          </cell>
          <cell r="D243">
            <v>78000</v>
          </cell>
          <cell r="E243">
            <v>4680</v>
          </cell>
        </row>
        <row r="244">
          <cell r="A244">
            <v>231</v>
          </cell>
          <cell r="B244" t="str">
            <v>Malla eslabonada de 2x2 cal. 10</v>
          </cell>
          <cell r="C244" t="str">
            <v>M²</v>
          </cell>
          <cell r="D244">
            <v>14500</v>
          </cell>
          <cell r="E244">
            <v>870</v>
          </cell>
        </row>
        <row r="245">
          <cell r="A245">
            <v>232</v>
          </cell>
          <cell r="B245" t="str">
            <v>Platina de 3/16" x 1"</v>
          </cell>
          <cell r="C245" t="str">
            <v>ML</v>
          </cell>
          <cell r="D245">
            <v>3800</v>
          </cell>
          <cell r="E245">
            <v>228</v>
          </cell>
        </row>
        <row r="246">
          <cell r="A246">
            <v>233</v>
          </cell>
          <cell r="B246" t="str">
            <v>Caneca metálica mediana, en malla, que pibotan sobre parales tubulares. Según diseño.</v>
          </cell>
          <cell r="C246" t="str">
            <v>UN</v>
          </cell>
          <cell r="D246">
            <v>130000</v>
          </cell>
          <cell r="E246">
            <v>7800</v>
          </cell>
        </row>
        <row r="247">
          <cell r="A247">
            <v>234</v>
          </cell>
          <cell r="E247">
            <v>0</v>
          </cell>
        </row>
        <row r="248">
          <cell r="A248">
            <v>235</v>
          </cell>
          <cell r="E248">
            <v>0</v>
          </cell>
        </row>
        <row r="249">
          <cell r="A249">
            <v>236</v>
          </cell>
          <cell r="E249">
            <v>0</v>
          </cell>
        </row>
        <row r="250">
          <cell r="A250">
            <v>237</v>
          </cell>
          <cell r="E250">
            <v>0</v>
          </cell>
        </row>
        <row r="251">
          <cell r="A251">
            <v>238</v>
          </cell>
          <cell r="E251">
            <v>0</v>
          </cell>
        </row>
        <row r="252">
          <cell r="A252">
            <v>239</v>
          </cell>
          <cell r="E252">
            <v>0</v>
          </cell>
        </row>
        <row r="253">
          <cell r="A253">
            <v>240</v>
          </cell>
          <cell r="E253">
            <v>0</v>
          </cell>
        </row>
        <row r="254">
          <cell r="A254">
            <v>241</v>
          </cell>
          <cell r="E254">
            <v>0</v>
          </cell>
        </row>
        <row r="255">
          <cell r="A255">
            <v>242</v>
          </cell>
          <cell r="E255">
            <v>0</v>
          </cell>
        </row>
        <row r="256">
          <cell r="A256">
            <v>243</v>
          </cell>
          <cell r="E256">
            <v>0</v>
          </cell>
        </row>
        <row r="257">
          <cell r="A257">
            <v>244</v>
          </cell>
          <cell r="E257">
            <v>0</v>
          </cell>
        </row>
        <row r="258">
          <cell r="A258">
            <v>245</v>
          </cell>
          <cell r="E258">
            <v>0</v>
          </cell>
        </row>
        <row r="259">
          <cell r="A259">
            <v>246</v>
          </cell>
          <cell r="E259">
            <v>0</v>
          </cell>
        </row>
        <row r="260">
          <cell r="A260">
            <v>247</v>
          </cell>
          <cell r="E260">
            <v>0</v>
          </cell>
        </row>
        <row r="261">
          <cell r="A261">
            <v>248</v>
          </cell>
          <cell r="E261">
            <v>0</v>
          </cell>
        </row>
        <row r="262">
          <cell r="A262">
            <v>249</v>
          </cell>
          <cell r="E262">
            <v>0</v>
          </cell>
        </row>
        <row r="263">
          <cell r="A263">
            <v>250</v>
          </cell>
          <cell r="E263">
            <v>0</v>
          </cell>
        </row>
        <row r="265">
          <cell r="A265" t="str">
            <v>REF.</v>
          </cell>
          <cell r="B265" t="str">
            <v>MATERIAL DE CUBIERTA</v>
          </cell>
          <cell r="C265" t="str">
            <v>UNIDAD</v>
          </cell>
          <cell r="D265" t="str">
            <v>PRECIO</v>
          </cell>
          <cell r="E265" t="str">
            <v>TRANSPORTE</v>
          </cell>
        </row>
        <row r="267">
          <cell r="A267">
            <v>251</v>
          </cell>
          <cell r="B267" t="str">
            <v xml:space="preserve">Amarres </v>
          </cell>
          <cell r="C267" t="str">
            <v>UN</v>
          </cell>
          <cell r="D267">
            <v>50</v>
          </cell>
          <cell r="E267">
            <v>3</v>
          </cell>
        </row>
        <row r="268">
          <cell r="A268">
            <v>252</v>
          </cell>
          <cell r="B268" t="str">
            <v>Caballete</v>
          </cell>
          <cell r="C268" t="str">
            <v>ML</v>
          </cell>
          <cell r="E268">
            <v>0</v>
          </cell>
        </row>
        <row r="269">
          <cell r="A269">
            <v>253</v>
          </cell>
          <cell r="B269" t="str">
            <v>Correas en perfil cerrado de 4x10 cal 18 de 6.00mts</v>
          </cell>
          <cell r="C269" t="str">
            <v>UN</v>
          </cell>
          <cell r="D269">
            <v>42500</v>
          </cell>
          <cell r="E269">
            <v>2550</v>
          </cell>
        </row>
        <row r="270">
          <cell r="A270">
            <v>254</v>
          </cell>
          <cell r="B270" t="str">
            <v>Ganchos</v>
          </cell>
          <cell r="C270" t="str">
            <v>UN</v>
          </cell>
          <cell r="D270">
            <v>780</v>
          </cell>
          <cell r="E270">
            <v>46.8</v>
          </cell>
        </row>
        <row r="271">
          <cell r="A271">
            <v>255</v>
          </cell>
          <cell r="B271" t="str">
            <v>Teja Termoacustic + Caballete</v>
          </cell>
          <cell r="C271" t="str">
            <v>M2</v>
          </cell>
          <cell r="D271">
            <v>24000</v>
          </cell>
          <cell r="E271">
            <v>1440</v>
          </cell>
        </row>
        <row r="272">
          <cell r="A272">
            <v>256</v>
          </cell>
          <cell r="E272">
            <v>0</v>
          </cell>
        </row>
        <row r="273">
          <cell r="A273">
            <v>257</v>
          </cell>
          <cell r="E273">
            <v>0</v>
          </cell>
        </row>
        <row r="274">
          <cell r="A274">
            <v>258</v>
          </cell>
          <cell r="E274">
            <v>0</v>
          </cell>
        </row>
        <row r="275">
          <cell r="A275">
            <v>259</v>
          </cell>
          <cell r="E275">
            <v>0</v>
          </cell>
        </row>
        <row r="276">
          <cell r="A276">
            <v>260</v>
          </cell>
          <cell r="E276">
            <v>0</v>
          </cell>
        </row>
        <row r="277">
          <cell r="A277">
            <v>261</v>
          </cell>
          <cell r="E277">
            <v>0</v>
          </cell>
        </row>
        <row r="278">
          <cell r="A278">
            <v>262</v>
          </cell>
          <cell r="E278">
            <v>0</v>
          </cell>
        </row>
        <row r="279">
          <cell r="A279">
            <v>263</v>
          </cell>
          <cell r="E279">
            <v>0</v>
          </cell>
        </row>
        <row r="280">
          <cell r="A280">
            <v>264</v>
          </cell>
          <cell r="E280">
            <v>0</v>
          </cell>
        </row>
        <row r="281">
          <cell r="A281">
            <v>265</v>
          </cell>
          <cell r="E281">
            <v>0</v>
          </cell>
        </row>
        <row r="282">
          <cell r="A282">
            <v>266</v>
          </cell>
          <cell r="E282">
            <v>0</v>
          </cell>
        </row>
        <row r="283">
          <cell r="A283">
            <v>267</v>
          </cell>
          <cell r="E283">
            <v>0</v>
          </cell>
        </row>
        <row r="284">
          <cell r="A284">
            <v>268</v>
          </cell>
          <cell r="E284">
            <v>0</v>
          </cell>
        </row>
        <row r="285">
          <cell r="A285">
            <v>269</v>
          </cell>
          <cell r="E285">
            <v>0</v>
          </cell>
        </row>
        <row r="286">
          <cell r="A286">
            <v>270</v>
          </cell>
          <cell r="E286">
            <v>0</v>
          </cell>
        </row>
        <row r="287">
          <cell r="A287">
            <v>271</v>
          </cell>
          <cell r="E287">
            <v>0</v>
          </cell>
        </row>
        <row r="288">
          <cell r="A288">
            <v>272</v>
          </cell>
          <cell r="E288">
            <v>0</v>
          </cell>
        </row>
        <row r="289">
          <cell r="A289">
            <v>273</v>
          </cell>
          <cell r="E289">
            <v>0</v>
          </cell>
        </row>
        <row r="290">
          <cell r="A290">
            <v>274</v>
          </cell>
          <cell r="E290">
            <v>0</v>
          </cell>
        </row>
        <row r="291">
          <cell r="A291">
            <v>275</v>
          </cell>
          <cell r="E291">
            <v>0</v>
          </cell>
        </row>
        <row r="292">
          <cell r="A292">
            <v>276</v>
          </cell>
          <cell r="E292">
            <v>0</v>
          </cell>
        </row>
        <row r="293">
          <cell r="A293">
            <v>277</v>
          </cell>
          <cell r="E293">
            <v>0</v>
          </cell>
        </row>
        <row r="294">
          <cell r="A294">
            <v>278</v>
          </cell>
          <cell r="E294">
            <v>0</v>
          </cell>
        </row>
        <row r="295">
          <cell r="A295">
            <v>279</v>
          </cell>
          <cell r="E295">
            <v>0</v>
          </cell>
        </row>
        <row r="296">
          <cell r="A296">
            <v>280</v>
          </cell>
          <cell r="E296">
            <v>0</v>
          </cell>
        </row>
        <row r="298">
          <cell r="A298" t="str">
            <v>REF.</v>
          </cell>
          <cell r="B298" t="str">
            <v>MATERIAL DE PVC</v>
          </cell>
          <cell r="C298" t="str">
            <v>UNIDAD</v>
          </cell>
          <cell r="D298" t="str">
            <v>PRECIO</v>
          </cell>
          <cell r="E298" t="str">
            <v>TRANSPORTE</v>
          </cell>
        </row>
        <row r="300">
          <cell r="A300">
            <v>281</v>
          </cell>
          <cell r="B300" t="str">
            <v>Adaptador macho PF + UAD</v>
          </cell>
          <cell r="C300" t="str">
            <v>UN</v>
          </cell>
          <cell r="D300">
            <v>1166</v>
          </cell>
          <cell r="E300">
            <v>69.959999999999994</v>
          </cell>
        </row>
        <row r="301">
          <cell r="A301">
            <v>282</v>
          </cell>
          <cell r="B301" t="str">
            <v>Adaptador Novafor 6"</v>
          </cell>
          <cell r="C301" t="str">
            <v>UN</v>
          </cell>
          <cell r="D301">
            <v>17663</v>
          </cell>
          <cell r="E301">
            <v>1059.78</v>
          </cell>
        </row>
        <row r="302">
          <cell r="A302">
            <v>283</v>
          </cell>
          <cell r="B302" t="str">
            <v>Adaptador PVC-AC de 12" unión Z</v>
          </cell>
          <cell r="C302" t="str">
            <v>UN</v>
          </cell>
          <cell r="D302">
            <v>268652</v>
          </cell>
          <cell r="E302">
            <v>16119.119999999999</v>
          </cell>
        </row>
        <row r="303">
          <cell r="A303">
            <v>284</v>
          </cell>
          <cell r="B303" t="str">
            <v>Adaptador PVC-AC de 3"</v>
          </cell>
          <cell r="C303" t="str">
            <v>UN</v>
          </cell>
          <cell r="D303">
            <v>16600</v>
          </cell>
          <cell r="E303">
            <v>996</v>
          </cell>
        </row>
        <row r="304">
          <cell r="A304">
            <v>285</v>
          </cell>
          <cell r="B304" t="str">
            <v>Adaptador PVC-AC de 4"</v>
          </cell>
          <cell r="C304" t="str">
            <v>UN</v>
          </cell>
          <cell r="D304">
            <v>18490</v>
          </cell>
          <cell r="E304">
            <v>1109.3999999999999</v>
          </cell>
        </row>
        <row r="305">
          <cell r="A305">
            <v>286</v>
          </cell>
          <cell r="B305" t="str">
            <v>Adaptador PVC-AC de 6" unión Z</v>
          </cell>
          <cell r="C305" t="str">
            <v>UN</v>
          </cell>
          <cell r="D305">
            <v>44830</v>
          </cell>
          <cell r="E305">
            <v>2689.7999999999997</v>
          </cell>
        </row>
        <row r="306">
          <cell r="A306">
            <v>287</v>
          </cell>
          <cell r="B306" t="str">
            <v>Adaptador PVC-AC de 8" unión Z</v>
          </cell>
          <cell r="C306" t="str">
            <v>UN</v>
          </cell>
          <cell r="D306">
            <v>61648</v>
          </cell>
          <cell r="E306">
            <v>3698.8799999999997</v>
          </cell>
        </row>
        <row r="307">
          <cell r="A307">
            <v>288</v>
          </cell>
          <cell r="B307" t="str">
            <v>Codo de gran radio PVC 3"x90º UZ-RDE 21</v>
          </cell>
          <cell r="C307" t="str">
            <v>UN</v>
          </cell>
          <cell r="D307">
            <v>47099</v>
          </cell>
          <cell r="E307">
            <v>2825.94</v>
          </cell>
        </row>
        <row r="308">
          <cell r="A308">
            <v>289</v>
          </cell>
          <cell r="B308" t="str">
            <v>Codo de gran radio PVC 4"x90º UZ-RDE 21</v>
          </cell>
          <cell r="C308" t="str">
            <v>UN</v>
          </cell>
          <cell r="D308">
            <v>90433</v>
          </cell>
          <cell r="E308">
            <v>5425.98</v>
          </cell>
        </row>
        <row r="309">
          <cell r="A309">
            <v>290</v>
          </cell>
          <cell r="B309" t="str">
            <v>Collar de derivación de 8" x 2"</v>
          </cell>
          <cell r="C309" t="str">
            <v>UN</v>
          </cell>
          <cell r="D309">
            <v>604406</v>
          </cell>
          <cell r="E309">
            <v>36264.36</v>
          </cell>
        </row>
        <row r="310">
          <cell r="A310">
            <v>291</v>
          </cell>
          <cell r="B310" t="str">
            <v>Collar de derivación PVC  3" x 1/2"</v>
          </cell>
          <cell r="C310" t="str">
            <v>UN</v>
          </cell>
          <cell r="D310">
            <v>11020</v>
          </cell>
          <cell r="E310">
            <v>661.19999999999993</v>
          </cell>
        </row>
        <row r="311">
          <cell r="A311">
            <v>292</v>
          </cell>
          <cell r="B311" t="str">
            <v>Lubricante para tubo PVC unión mecánica</v>
          </cell>
          <cell r="C311" t="str">
            <v>LB</v>
          </cell>
          <cell r="D311">
            <v>12250</v>
          </cell>
          <cell r="E311">
            <v>735</v>
          </cell>
        </row>
        <row r="312">
          <cell r="A312">
            <v>293</v>
          </cell>
          <cell r="B312" t="str">
            <v>Manguera PVC  PF+UAD de 1/2"</v>
          </cell>
          <cell r="C312" t="str">
            <v>ML</v>
          </cell>
          <cell r="E312">
            <v>0</v>
          </cell>
        </row>
        <row r="313">
          <cell r="A313">
            <v>294</v>
          </cell>
          <cell r="B313" t="str">
            <v xml:space="preserve">tapón  soldar de 2" PVC </v>
          </cell>
          <cell r="C313" t="str">
            <v>UN</v>
          </cell>
          <cell r="E313">
            <v>0</v>
          </cell>
        </row>
        <row r="314">
          <cell r="A314">
            <v>295</v>
          </cell>
          <cell r="B314" t="str">
            <v xml:space="preserve">Tee PVC-RDE 21 de 3" x 3" x 2"  </v>
          </cell>
          <cell r="C314" t="str">
            <v>UN</v>
          </cell>
          <cell r="E314">
            <v>0</v>
          </cell>
        </row>
        <row r="315">
          <cell r="A315">
            <v>296</v>
          </cell>
          <cell r="B315" t="str">
            <v xml:space="preserve">Tee PVC-RDE 21 de 3" x 3" x 3"  </v>
          </cell>
          <cell r="C315" t="str">
            <v>UN</v>
          </cell>
          <cell r="E315">
            <v>0</v>
          </cell>
        </row>
        <row r="316">
          <cell r="A316">
            <v>297</v>
          </cell>
          <cell r="B316" t="str">
            <v xml:space="preserve">Tee PVC-RDE 21 de 4" x 4" x 4"  </v>
          </cell>
          <cell r="C316" t="str">
            <v>UN</v>
          </cell>
          <cell r="E316">
            <v>0</v>
          </cell>
        </row>
        <row r="317">
          <cell r="A317">
            <v>298</v>
          </cell>
          <cell r="B317" t="str">
            <v>Tubo PVC  D = 4" sello hermético</v>
          </cell>
          <cell r="C317" t="str">
            <v>ML</v>
          </cell>
          <cell r="D317">
            <v>20450</v>
          </cell>
          <cell r="E317">
            <v>1227</v>
          </cell>
        </row>
        <row r="318">
          <cell r="A318">
            <v>299</v>
          </cell>
          <cell r="B318" t="str">
            <v>Tubo PVC  D = 3" sello hermético</v>
          </cell>
          <cell r="C318" t="str">
            <v>ML</v>
          </cell>
          <cell r="D318">
            <v>18900</v>
          </cell>
          <cell r="E318">
            <v>1134</v>
          </cell>
        </row>
        <row r="319">
          <cell r="A319">
            <v>300</v>
          </cell>
          <cell r="B319" t="str">
            <v>Tubo PVC  D = 16" sello hermético NTC 3722</v>
          </cell>
          <cell r="C319" t="str">
            <v>ML</v>
          </cell>
          <cell r="E319">
            <v>0</v>
          </cell>
        </row>
        <row r="320">
          <cell r="A320">
            <v>301</v>
          </cell>
          <cell r="B320" t="str">
            <v>Tubo PVC  D = 20" sello hermético NTC 3722</v>
          </cell>
          <cell r="C320" t="str">
            <v>ML</v>
          </cell>
          <cell r="E320">
            <v>0</v>
          </cell>
        </row>
        <row r="321">
          <cell r="A321">
            <v>302</v>
          </cell>
          <cell r="B321" t="str">
            <v>Tubo PVC  D = 24" sello hermético NTC 3722</v>
          </cell>
          <cell r="C321" t="str">
            <v>ML</v>
          </cell>
          <cell r="E321">
            <v>0</v>
          </cell>
        </row>
        <row r="322">
          <cell r="A322">
            <v>303</v>
          </cell>
          <cell r="B322" t="str">
            <v>Tubo PVC  D= 6", sello hermético rib loc de 160 mm</v>
          </cell>
          <cell r="C322" t="str">
            <v>ML</v>
          </cell>
          <cell r="D322">
            <v>23500</v>
          </cell>
          <cell r="E322">
            <v>1410</v>
          </cell>
        </row>
        <row r="323">
          <cell r="A323">
            <v>304</v>
          </cell>
          <cell r="B323" t="str">
            <v>Tubo PVC  D= 315mm,  pared estructural y sello hermético</v>
          </cell>
          <cell r="C323" t="str">
            <v>ML</v>
          </cell>
          <cell r="D323">
            <v>65542</v>
          </cell>
          <cell r="E323">
            <v>3932.52</v>
          </cell>
        </row>
        <row r="324">
          <cell r="A324">
            <v>305</v>
          </cell>
          <cell r="B324" t="str">
            <v xml:space="preserve">Tubo PVC  RDE 21 D= 12" unión mecánica </v>
          </cell>
          <cell r="C324" t="str">
            <v>ML</v>
          </cell>
          <cell r="E324">
            <v>0</v>
          </cell>
        </row>
        <row r="325">
          <cell r="A325">
            <v>306</v>
          </cell>
          <cell r="B325" t="str">
            <v xml:space="preserve">Tubo PVC  RDE 21 D= 16" unión mecánica </v>
          </cell>
          <cell r="C325" t="str">
            <v>ML</v>
          </cell>
          <cell r="E325">
            <v>0</v>
          </cell>
        </row>
        <row r="326">
          <cell r="A326">
            <v>307</v>
          </cell>
          <cell r="B326" t="str">
            <v xml:space="preserve">Tubo PVC  RDE 21 D= 2" unión mecánica </v>
          </cell>
          <cell r="C326" t="str">
            <v>ML</v>
          </cell>
          <cell r="E326">
            <v>0</v>
          </cell>
        </row>
        <row r="327">
          <cell r="A327">
            <v>308</v>
          </cell>
          <cell r="B327" t="str">
            <v xml:space="preserve">Tubo PVC  RDE 21 D= 3" unión mecánica </v>
          </cell>
          <cell r="C327" t="str">
            <v>ML</v>
          </cell>
          <cell r="E327">
            <v>0</v>
          </cell>
        </row>
        <row r="328">
          <cell r="A328">
            <v>309</v>
          </cell>
          <cell r="B328" t="str">
            <v xml:space="preserve">Tubo PVC  RDE 21 D= 4" unión mecánica </v>
          </cell>
          <cell r="C328" t="str">
            <v>ML</v>
          </cell>
          <cell r="E328">
            <v>0</v>
          </cell>
        </row>
        <row r="329">
          <cell r="A329">
            <v>310</v>
          </cell>
          <cell r="B329" t="str">
            <v xml:space="preserve">Tubo PVC  RDE 21 D= 8" unión mecánica </v>
          </cell>
          <cell r="C329" t="str">
            <v>ML</v>
          </cell>
          <cell r="E329">
            <v>0</v>
          </cell>
        </row>
        <row r="330">
          <cell r="A330">
            <v>311</v>
          </cell>
          <cell r="B330" t="str">
            <v>Tubo PVC D= 21", pared estructural y sello hermético.</v>
          </cell>
          <cell r="C330" t="str">
            <v>ML</v>
          </cell>
          <cell r="E330">
            <v>0</v>
          </cell>
        </row>
        <row r="331">
          <cell r="A331">
            <v>312</v>
          </cell>
          <cell r="B331" t="str">
            <v>Tubo PVC D= 27", pared estructural y sello hermético.</v>
          </cell>
          <cell r="C331" t="str">
            <v>ML</v>
          </cell>
          <cell r="E331">
            <v>0</v>
          </cell>
        </row>
        <row r="332">
          <cell r="A332">
            <v>313</v>
          </cell>
          <cell r="B332" t="str">
            <v>Unión para Tubería PVC de pared estructural de 27"</v>
          </cell>
          <cell r="C332" t="str">
            <v>UN</v>
          </cell>
          <cell r="E332">
            <v>0</v>
          </cell>
        </row>
        <row r="333">
          <cell r="A333">
            <v>314</v>
          </cell>
          <cell r="B333" t="str">
            <v>Unión rápida PVC 12"  RDE 21</v>
          </cell>
          <cell r="C333" t="str">
            <v>UN</v>
          </cell>
          <cell r="E333">
            <v>0</v>
          </cell>
        </row>
        <row r="334">
          <cell r="A334">
            <v>315</v>
          </cell>
          <cell r="B334" t="str">
            <v>Unión rápida PVC 2"  RDE 21</v>
          </cell>
          <cell r="C334" t="str">
            <v>UN</v>
          </cell>
          <cell r="E334">
            <v>0</v>
          </cell>
        </row>
        <row r="335">
          <cell r="A335">
            <v>316</v>
          </cell>
          <cell r="B335" t="str">
            <v>Unión rápida PVC 3"  RDE 21</v>
          </cell>
          <cell r="C335" t="str">
            <v>UN</v>
          </cell>
          <cell r="E335">
            <v>0</v>
          </cell>
        </row>
        <row r="336">
          <cell r="A336">
            <v>317</v>
          </cell>
          <cell r="B336" t="str">
            <v>Unión rápida PVC 4"  RDE 21</v>
          </cell>
          <cell r="C336" t="str">
            <v>UN</v>
          </cell>
          <cell r="E336">
            <v>0</v>
          </cell>
        </row>
        <row r="337">
          <cell r="A337">
            <v>318</v>
          </cell>
          <cell r="B337" t="str">
            <v>Unión rápida PVC 6"  RDE 21</v>
          </cell>
          <cell r="C337" t="str">
            <v>UN</v>
          </cell>
          <cell r="E337">
            <v>0</v>
          </cell>
        </row>
        <row r="338">
          <cell r="A338">
            <v>319</v>
          </cell>
          <cell r="B338" t="str">
            <v>Unión rápida PVC 8"  RDE 21</v>
          </cell>
          <cell r="C338" t="str">
            <v>UN</v>
          </cell>
          <cell r="E338">
            <v>0</v>
          </cell>
        </row>
        <row r="339">
          <cell r="A339">
            <v>320</v>
          </cell>
          <cell r="B339" t="str">
            <v>Unión reparación PVC 3"  RDE 21</v>
          </cell>
          <cell r="C339" t="str">
            <v>UN</v>
          </cell>
          <cell r="E339">
            <v>0</v>
          </cell>
        </row>
        <row r="340">
          <cell r="A340">
            <v>321</v>
          </cell>
          <cell r="B340" t="str">
            <v>Unión reparación PVC 4"  RDE 21</v>
          </cell>
          <cell r="C340" t="str">
            <v>UN</v>
          </cell>
          <cell r="E340">
            <v>0</v>
          </cell>
        </row>
        <row r="341">
          <cell r="A341">
            <v>322</v>
          </cell>
          <cell r="B341" t="str">
            <v xml:space="preserve">unión Universal de 16" </v>
          </cell>
          <cell r="C341" t="str">
            <v>UN</v>
          </cell>
          <cell r="E341">
            <v>0</v>
          </cell>
        </row>
        <row r="342">
          <cell r="A342">
            <v>323</v>
          </cell>
          <cell r="B342" t="str">
            <v xml:space="preserve">unión Universal de 20" </v>
          </cell>
          <cell r="C342" t="str">
            <v>UN</v>
          </cell>
          <cell r="E342">
            <v>0</v>
          </cell>
        </row>
        <row r="343">
          <cell r="A343">
            <v>324</v>
          </cell>
          <cell r="B343" t="str">
            <v xml:space="preserve">Unión reparación PVC 6"  </v>
          </cell>
          <cell r="C343" t="str">
            <v>UN</v>
          </cell>
          <cell r="D343">
            <v>27450</v>
          </cell>
          <cell r="E343">
            <v>1647</v>
          </cell>
        </row>
        <row r="344">
          <cell r="A344">
            <v>325</v>
          </cell>
          <cell r="B344" t="str">
            <v xml:space="preserve">Unión reparación PVC 4"  </v>
          </cell>
          <cell r="C344" t="str">
            <v>UN</v>
          </cell>
          <cell r="D344">
            <v>23700</v>
          </cell>
          <cell r="E344">
            <v>1422</v>
          </cell>
        </row>
        <row r="345">
          <cell r="A345">
            <v>326</v>
          </cell>
          <cell r="B345" t="str">
            <v xml:space="preserve">Unión reparación PVC 3"  </v>
          </cell>
          <cell r="C345" t="str">
            <v>UN</v>
          </cell>
          <cell r="D345">
            <v>13750</v>
          </cell>
          <cell r="E345">
            <v>825</v>
          </cell>
        </row>
        <row r="346">
          <cell r="A346">
            <v>327</v>
          </cell>
          <cell r="B346" t="str">
            <v>Sifon con rejilla de 3"</v>
          </cell>
          <cell r="C346" t="str">
            <v>UN</v>
          </cell>
          <cell r="D346">
            <v>12500</v>
          </cell>
          <cell r="E346">
            <v>750</v>
          </cell>
        </row>
        <row r="347">
          <cell r="A347">
            <v>328</v>
          </cell>
          <cell r="B347" t="str">
            <v>Tuberia de 8" Novafort Corrugada</v>
          </cell>
          <cell r="C347" t="str">
            <v>ML</v>
          </cell>
          <cell r="D347">
            <v>30750</v>
          </cell>
          <cell r="E347">
            <v>1845</v>
          </cell>
        </row>
        <row r="348">
          <cell r="A348">
            <v>329</v>
          </cell>
          <cell r="B348" t="str">
            <v>Sanitario, tipo nova o similar</v>
          </cell>
          <cell r="C348" t="str">
            <v>UN</v>
          </cell>
          <cell r="D348">
            <v>185000</v>
          </cell>
          <cell r="E348">
            <v>11100</v>
          </cell>
        </row>
        <row r="349">
          <cell r="A349">
            <v>330</v>
          </cell>
          <cell r="B349" t="str">
            <v>Manguera acople sanitario</v>
          </cell>
          <cell r="C349" t="str">
            <v>UN</v>
          </cell>
          <cell r="D349">
            <v>7750</v>
          </cell>
          <cell r="E349">
            <v>465</v>
          </cell>
        </row>
        <row r="350">
          <cell r="A350">
            <v>331</v>
          </cell>
          <cell r="B350" t="str">
            <v>Lavamanos, tipo acuacer o similar</v>
          </cell>
          <cell r="C350" t="str">
            <v>UN</v>
          </cell>
          <cell r="D350">
            <v>130000</v>
          </cell>
          <cell r="E350">
            <v>7800</v>
          </cell>
        </row>
        <row r="351">
          <cell r="A351">
            <v>332</v>
          </cell>
          <cell r="B351" t="str">
            <v>Manguera acople lavamanos</v>
          </cell>
          <cell r="C351" t="str">
            <v>UN</v>
          </cell>
          <cell r="D351">
            <v>7750</v>
          </cell>
          <cell r="E351">
            <v>465</v>
          </cell>
        </row>
        <row r="352">
          <cell r="A352">
            <v>333</v>
          </cell>
          <cell r="B352" t="str">
            <v>Orinales, tipo línea institucional o similar, incluye accesorios</v>
          </cell>
          <cell r="C352" t="str">
            <v>UN</v>
          </cell>
          <cell r="D352">
            <v>96000</v>
          </cell>
          <cell r="E352">
            <v>5760</v>
          </cell>
        </row>
        <row r="353">
          <cell r="A353">
            <v>334</v>
          </cell>
          <cell r="B353" t="str">
            <v>Ducha tipo Gricol</v>
          </cell>
          <cell r="C353" t="str">
            <v>UN</v>
          </cell>
          <cell r="D353">
            <v>13500</v>
          </cell>
          <cell r="E353">
            <v>810</v>
          </cell>
        </row>
        <row r="354">
          <cell r="A354">
            <v>335</v>
          </cell>
          <cell r="B354" t="str">
            <v>Medidor</v>
          </cell>
          <cell r="C354" t="str">
            <v>UN</v>
          </cell>
          <cell r="D354">
            <v>138900</v>
          </cell>
          <cell r="E354">
            <v>8334</v>
          </cell>
        </row>
        <row r="355">
          <cell r="A355">
            <v>336</v>
          </cell>
          <cell r="B355" t="str">
            <v>Valvulas</v>
          </cell>
          <cell r="C355" t="str">
            <v>UN</v>
          </cell>
          <cell r="D355">
            <v>18000</v>
          </cell>
          <cell r="E355">
            <v>1080</v>
          </cell>
        </row>
        <row r="356">
          <cell r="A356">
            <v>337</v>
          </cell>
          <cell r="B356" t="str">
            <v>Collarin</v>
          </cell>
          <cell r="C356" t="str">
            <v>UN</v>
          </cell>
          <cell r="D356">
            <v>23000</v>
          </cell>
          <cell r="E356">
            <v>1380</v>
          </cell>
        </row>
        <row r="357">
          <cell r="A357">
            <v>338</v>
          </cell>
          <cell r="B357" t="str">
            <v>Accesorios PVC</v>
          </cell>
          <cell r="C357" t="str">
            <v>UN</v>
          </cell>
          <cell r="D357">
            <v>9000</v>
          </cell>
          <cell r="E357">
            <v>540</v>
          </cell>
        </row>
        <row r="358">
          <cell r="A358">
            <v>339</v>
          </cell>
          <cell r="B358" t="str">
            <v>Llave</v>
          </cell>
          <cell r="C358" t="str">
            <v>UN</v>
          </cell>
          <cell r="D358">
            <v>5000</v>
          </cell>
          <cell r="E358">
            <v>300</v>
          </cell>
        </row>
        <row r="359">
          <cell r="A359">
            <v>340</v>
          </cell>
          <cell r="B359" t="str">
            <v>Tubo PVC de 2"</v>
          </cell>
          <cell r="C359" t="str">
            <v>ML</v>
          </cell>
          <cell r="D359">
            <v>10250</v>
          </cell>
          <cell r="E359">
            <v>615</v>
          </cell>
        </row>
        <row r="360">
          <cell r="A360">
            <v>341</v>
          </cell>
          <cell r="B360" t="str">
            <v>Tubo PVC  S 16" sello hermético rib loc 400 mm</v>
          </cell>
          <cell r="C360" t="str">
            <v>ML</v>
          </cell>
          <cell r="D360">
            <v>111000</v>
          </cell>
          <cell r="E360">
            <v>6660</v>
          </cell>
        </row>
        <row r="361">
          <cell r="A361">
            <v>342</v>
          </cell>
          <cell r="B361" t="str">
            <v>Tubo PVC  S 14" sello hermético rib loc 350 mm</v>
          </cell>
          <cell r="C361" t="str">
            <v>ML</v>
          </cell>
          <cell r="D361">
            <v>90724</v>
          </cell>
          <cell r="E361">
            <v>5443.44</v>
          </cell>
        </row>
        <row r="362">
          <cell r="A362">
            <v>343</v>
          </cell>
          <cell r="B362" t="str">
            <v>Tubo PVC S 6" rib loc 160 mm</v>
          </cell>
          <cell r="C362" t="str">
            <v>ML</v>
          </cell>
          <cell r="D362">
            <v>22170</v>
          </cell>
          <cell r="E362">
            <v>1330.2</v>
          </cell>
        </row>
        <row r="363">
          <cell r="A363">
            <v>344</v>
          </cell>
          <cell r="E363">
            <v>0</v>
          </cell>
        </row>
        <row r="364">
          <cell r="A364">
            <v>345</v>
          </cell>
          <cell r="E364">
            <v>0</v>
          </cell>
        </row>
        <row r="365">
          <cell r="A365">
            <v>346</v>
          </cell>
          <cell r="E365">
            <v>0</v>
          </cell>
        </row>
        <row r="366">
          <cell r="A366">
            <v>347</v>
          </cell>
          <cell r="E366">
            <v>0</v>
          </cell>
        </row>
        <row r="367">
          <cell r="A367">
            <v>348</v>
          </cell>
          <cell r="E367">
            <v>0</v>
          </cell>
        </row>
        <row r="368">
          <cell r="A368">
            <v>349</v>
          </cell>
          <cell r="E368">
            <v>0</v>
          </cell>
        </row>
        <row r="369">
          <cell r="A369">
            <v>350</v>
          </cell>
          <cell r="E369">
            <v>0</v>
          </cell>
        </row>
        <row r="370">
          <cell r="A370">
            <v>351</v>
          </cell>
          <cell r="E370">
            <v>0</v>
          </cell>
        </row>
        <row r="371">
          <cell r="A371">
            <v>352</v>
          </cell>
          <cell r="E371">
            <v>0</v>
          </cell>
        </row>
        <row r="372">
          <cell r="A372">
            <v>353</v>
          </cell>
          <cell r="E372">
            <v>0</v>
          </cell>
        </row>
        <row r="373">
          <cell r="A373">
            <v>354</v>
          </cell>
          <cell r="E373">
            <v>0</v>
          </cell>
        </row>
        <row r="374">
          <cell r="A374">
            <v>355</v>
          </cell>
          <cell r="E374">
            <v>0</v>
          </cell>
        </row>
        <row r="375">
          <cell r="A375">
            <v>356</v>
          </cell>
          <cell r="E375">
            <v>0</v>
          </cell>
        </row>
        <row r="376">
          <cell r="A376">
            <v>357</v>
          </cell>
          <cell r="E376">
            <v>0</v>
          </cell>
        </row>
        <row r="377">
          <cell r="A377">
            <v>358</v>
          </cell>
          <cell r="E377">
            <v>0</v>
          </cell>
        </row>
        <row r="378">
          <cell r="A378">
            <v>359</v>
          </cell>
          <cell r="E378">
            <v>0</v>
          </cell>
        </row>
        <row r="379">
          <cell r="A379">
            <v>360</v>
          </cell>
          <cell r="E379">
            <v>0</v>
          </cell>
        </row>
        <row r="380">
          <cell r="A380">
            <v>361</v>
          </cell>
          <cell r="E380">
            <v>0</v>
          </cell>
        </row>
        <row r="382">
          <cell r="A382" t="str">
            <v>REF.</v>
          </cell>
          <cell r="B382" t="str">
            <v>MATERIAL DE PINTURAS</v>
          </cell>
          <cell r="C382" t="str">
            <v>UNIDAD</v>
          </cell>
          <cell r="D382" t="str">
            <v>PRECIO</v>
          </cell>
          <cell r="E382" t="str">
            <v>TRANSPORTE</v>
          </cell>
        </row>
        <row r="384">
          <cell r="A384">
            <v>361</v>
          </cell>
          <cell r="B384" t="str">
            <v>GRANIPLAST</v>
          </cell>
          <cell r="C384" t="str">
            <v>KG</v>
          </cell>
          <cell r="D384">
            <v>1200</v>
          </cell>
          <cell r="E384">
            <v>72</v>
          </cell>
        </row>
        <row r="385">
          <cell r="A385">
            <v>362</v>
          </cell>
          <cell r="B385" t="str">
            <v>Pintura en esmalte</v>
          </cell>
          <cell r="C385" t="str">
            <v>GL</v>
          </cell>
          <cell r="D385">
            <v>35000</v>
          </cell>
          <cell r="E385">
            <v>2100</v>
          </cell>
        </row>
        <row r="386">
          <cell r="A386">
            <v>363</v>
          </cell>
          <cell r="B386" t="str">
            <v>Solvente para esmalte</v>
          </cell>
          <cell r="C386" t="str">
            <v>GL</v>
          </cell>
          <cell r="D386">
            <v>6000</v>
          </cell>
          <cell r="E386">
            <v>360</v>
          </cell>
        </row>
        <row r="387">
          <cell r="A387">
            <v>364</v>
          </cell>
          <cell r="B387" t="str">
            <v xml:space="preserve">Pintura vinilo tipo I </v>
          </cell>
          <cell r="C387" t="str">
            <v>GL</v>
          </cell>
          <cell r="D387">
            <v>38000</v>
          </cell>
          <cell r="E387">
            <v>2280</v>
          </cell>
        </row>
        <row r="388">
          <cell r="A388">
            <v>365</v>
          </cell>
          <cell r="E388">
            <v>0</v>
          </cell>
        </row>
        <row r="389">
          <cell r="A389">
            <v>366</v>
          </cell>
          <cell r="E389">
            <v>0</v>
          </cell>
        </row>
        <row r="390">
          <cell r="A390">
            <v>367</v>
          </cell>
          <cell r="E390">
            <v>0</v>
          </cell>
        </row>
        <row r="391">
          <cell r="A391">
            <v>368</v>
          </cell>
          <cell r="E391">
            <v>0</v>
          </cell>
        </row>
        <row r="392">
          <cell r="A392">
            <v>369</v>
          </cell>
          <cell r="E392">
            <v>0</v>
          </cell>
        </row>
        <row r="393">
          <cell r="A393">
            <v>370</v>
          </cell>
          <cell r="E393">
            <v>0</v>
          </cell>
        </row>
        <row r="394">
          <cell r="A394">
            <v>371</v>
          </cell>
          <cell r="E394">
            <v>0</v>
          </cell>
        </row>
        <row r="395">
          <cell r="A395">
            <v>372</v>
          </cell>
          <cell r="E395">
            <v>0</v>
          </cell>
        </row>
        <row r="396">
          <cell r="A396">
            <v>373</v>
          </cell>
          <cell r="E396">
            <v>0</v>
          </cell>
        </row>
        <row r="397">
          <cell r="A397">
            <v>374</v>
          </cell>
          <cell r="E397">
            <v>0</v>
          </cell>
        </row>
        <row r="398">
          <cell r="A398">
            <v>375</v>
          </cell>
          <cell r="E398">
            <v>0</v>
          </cell>
        </row>
        <row r="399">
          <cell r="A399">
            <v>376</v>
          </cell>
          <cell r="E399">
            <v>0</v>
          </cell>
        </row>
        <row r="400">
          <cell r="A400">
            <v>377</v>
          </cell>
          <cell r="E400">
            <v>0</v>
          </cell>
        </row>
        <row r="401">
          <cell r="A401">
            <v>378</v>
          </cell>
          <cell r="E401">
            <v>0</v>
          </cell>
        </row>
        <row r="402">
          <cell r="A402">
            <v>379</v>
          </cell>
          <cell r="E402">
            <v>0</v>
          </cell>
        </row>
        <row r="403">
          <cell r="A403">
            <v>380</v>
          </cell>
          <cell r="E403">
            <v>0</v>
          </cell>
        </row>
        <row r="404">
          <cell r="A404">
            <v>381</v>
          </cell>
          <cell r="E404">
            <v>0</v>
          </cell>
        </row>
        <row r="405">
          <cell r="A405">
            <v>382</v>
          </cell>
          <cell r="E405">
            <v>0</v>
          </cell>
        </row>
        <row r="406">
          <cell r="A406">
            <v>383</v>
          </cell>
          <cell r="E406">
            <v>0</v>
          </cell>
        </row>
        <row r="407">
          <cell r="A407">
            <v>384</v>
          </cell>
          <cell r="E407">
            <v>0</v>
          </cell>
        </row>
        <row r="408">
          <cell r="A408">
            <v>385</v>
          </cell>
          <cell r="E408">
            <v>0</v>
          </cell>
        </row>
        <row r="409">
          <cell r="A409">
            <v>386</v>
          </cell>
          <cell r="E409">
            <v>0</v>
          </cell>
        </row>
        <row r="410">
          <cell r="A410">
            <v>387</v>
          </cell>
          <cell r="E410">
            <v>0</v>
          </cell>
        </row>
        <row r="411">
          <cell r="A411">
            <v>388</v>
          </cell>
          <cell r="E411">
            <v>0</v>
          </cell>
        </row>
        <row r="412">
          <cell r="A412">
            <v>389</v>
          </cell>
          <cell r="E412">
            <v>0</v>
          </cell>
        </row>
        <row r="413">
          <cell r="A413">
            <v>390</v>
          </cell>
          <cell r="E413">
            <v>0</v>
          </cell>
        </row>
        <row r="415">
          <cell r="A415" t="str">
            <v>REF.</v>
          </cell>
          <cell r="B415" t="str">
            <v>MATERIAL VARIOS</v>
          </cell>
          <cell r="C415" t="str">
            <v>UNIDAD</v>
          </cell>
          <cell r="D415" t="str">
            <v>PRECIO</v>
          </cell>
          <cell r="E415" t="str">
            <v>TRANSPORTE</v>
          </cell>
        </row>
        <row r="417">
          <cell r="A417">
            <v>391</v>
          </cell>
          <cell r="B417" t="str">
            <v>Agua</v>
          </cell>
          <cell r="C417" t="str">
            <v>LT</v>
          </cell>
          <cell r="D417">
            <v>100</v>
          </cell>
          <cell r="E417">
            <v>6</v>
          </cell>
        </row>
        <row r="418">
          <cell r="A418">
            <v>392</v>
          </cell>
          <cell r="B418" t="str">
            <v>Arbol nativo, h &gt; 1,50 mts.</v>
          </cell>
          <cell r="C418" t="str">
            <v>UN</v>
          </cell>
          <cell r="D418">
            <v>20000</v>
          </cell>
          <cell r="E418">
            <v>1200</v>
          </cell>
        </row>
        <row r="419">
          <cell r="A419">
            <v>393</v>
          </cell>
          <cell r="B419" t="str">
            <v xml:space="preserve">Cemento asfáltico grado de penetración 80-100 (debe cumplir con especificación INVIAS, art.410/02). </v>
          </cell>
          <cell r="C419" t="str">
            <v>GL</v>
          </cell>
          <cell r="D419">
            <v>4500</v>
          </cell>
          <cell r="E419">
            <v>270</v>
          </cell>
        </row>
        <row r="420">
          <cell r="A420">
            <v>394</v>
          </cell>
          <cell r="B420" t="str">
            <v>Cemento asfáltico para bacheo tipo MDC-0 debe cumplir especificaciòn INVIAS art.450/02.E=0.05</v>
          </cell>
          <cell r="C420" t="str">
            <v>M3</v>
          </cell>
          <cell r="D420">
            <v>227000</v>
          </cell>
          <cell r="E420">
            <v>13620</v>
          </cell>
        </row>
        <row r="421">
          <cell r="A421">
            <v>395</v>
          </cell>
          <cell r="B421" t="str">
            <v>digitación de plano, incluye impresión</v>
          </cell>
          <cell r="C421" t="str">
            <v>UN</v>
          </cell>
          <cell r="D421">
            <v>80000</v>
          </cell>
          <cell r="E421">
            <v>4800</v>
          </cell>
        </row>
        <row r="422">
          <cell r="A422">
            <v>396</v>
          </cell>
          <cell r="B422" t="str">
            <v>Imprimante para via</v>
          </cell>
          <cell r="C422" t="str">
            <v>LT</v>
          </cell>
          <cell r="D422">
            <v>920</v>
          </cell>
          <cell r="E422">
            <v>55.199999999999996</v>
          </cell>
        </row>
        <row r="423">
          <cell r="A423">
            <v>397</v>
          </cell>
          <cell r="B423" t="str">
            <v>Kit Silla Yee 300x160mm.  Incluye: silla yee, abrazadera y empaque de caucho.</v>
          </cell>
          <cell r="C423" t="str">
            <v>UN</v>
          </cell>
          <cell r="D423">
            <v>88941</v>
          </cell>
          <cell r="E423">
            <v>5336.46</v>
          </cell>
        </row>
        <row r="424">
          <cell r="A424">
            <v>398</v>
          </cell>
          <cell r="B424" t="str">
            <v>Mogador informativo</v>
          </cell>
          <cell r="C424" t="str">
            <v>UN</v>
          </cell>
          <cell r="D424">
            <v>2450000</v>
          </cell>
          <cell r="E424">
            <v>147000</v>
          </cell>
        </row>
        <row r="425">
          <cell r="A425">
            <v>399</v>
          </cell>
          <cell r="B425" t="str">
            <v>Polipropileno de color</v>
          </cell>
          <cell r="C425" t="str">
            <v>M2</v>
          </cell>
          <cell r="D425">
            <v>1300</v>
          </cell>
          <cell r="E425">
            <v>78</v>
          </cell>
        </row>
        <row r="426">
          <cell r="A426">
            <v>400</v>
          </cell>
          <cell r="B426" t="str">
            <v>Señalización horizontal: Flecha con microesfera marca 3M al 60% con pintura reflectiva tipo T. P., según norma INVIAS</v>
          </cell>
          <cell r="C426" t="str">
            <v>UN</v>
          </cell>
          <cell r="D426">
            <v>28000</v>
          </cell>
          <cell r="E426">
            <v>1680</v>
          </cell>
        </row>
        <row r="427">
          <cell r="A427">
            <v>401</v>
          </cell>
          <cell r="B427" t="str">
            <v>Señalización horizontal: Linea de cebra con microesfera marca 3M al 60% con pintura reflectiva tipo T. P., según norma INVIAS</v>
          </cell>
          <cell r="C427" t="str">
            <v>ML</v>
          </cell>
          <cell r="D427">
            <v>5000</v>
          </cell>
          <cell r="E427">
            <v>300</v>
          </cell>
        </row>
        <row r="428">
          <cell r="A428">
            <v>402</v>
          </cell>
          <cell r="B428" t="str">
            <v>Señalización Vertical: Señal preventiva o reglamentaria; en ángulo 2" x 2" x 1/4", según norma INVIAS</v>
          </cell>
          <cell r="C428" t="str">
            <v>UN</v>
          </cell>
          <cell r="D428">
            <v>250000</v>
          </cell>
          <cell r="E428">
            <v>15000</v>
          </cell>
        </row>
        <row r="429">
          <cell r="A429">
            <v>403</v>
          </cell>
          <cell r="B429" t="str">
            <v xml:space="preserve">eñalización vertical para periferia Parque Principal y espacio publico cumpliendo con las normas y estándares en ángulo de 2*2*1/4 con pintura electroestática lamina galvanizada de cal. 16y cinta reflectiva 3M grado ingeniería de 70 luces </v>
          </cell>
          <cell r="C429" t="str">
            <v>UN</v>
          </cell>
          <cell r="D429">
            <v>263000</v>
          </cell>
          <cell r="E429">
            <v>15780</v>
          </cell>
        </row>
        <row r="430">
          <cell r="A430">
            <v>404</v>
          </cell>
          <cell r="B430" t="str">
            <v xml:space="preserve">Señalización vial vertical Señales preventivas y reglamentarias  cumpliendo con las normas y estándares en ángulo de 2*2*1/4 con pintura electroestática lamina galvanizada de cal. 16 y cinta reflectiva 3M grado ingeniería de 70 luces </v>
          </cell>
          <cell r="C430" t="str">
            <v>UN</v>
          </cell>
          <cell r="D430">
            <v>250000</v>
          </cell>
          <cell r="E430">
            <v>15000</v>
          </cell>
        </row>
        <row r="431">
          <cell r="A431">
            <v>405</v>
          </cell>
          <cell r="E431">
            <v>0</v>
          </cell>
        </row>
        <row r="432">
          <cell r="A432">
            <v>406</v>
          </cell>
          <cell r="B432" t="str">
            <v>Juego de cancha multiple en tuberia de 2"</v>
          </cell>
          <cell r="C432" t="str">
            <v>GL</v>
          </cell>
          <cell r="D432">
            <v>3600000</v>
          </cell>
          <cell r="E432">
            <v>216000</v>
          </cell>
        </row>
        <row r="433">
          <cell r="A433">
            <v>407</v>
          </cell>
          <cell r="B433" t="str">
            <v>Juegos didacticos</v>
          </cell>
          <cell r="C433" t="str">
            <v>GL</v>
          </cell>
          <cell r="D433">
            <v>5100000</v>
          </cell>
          <cell r="E433">
            <v>306000</v>
          </cell>
        </row>
        <row r="434">
          <cell r="A434">
            <v>408</v>
          </cell>
          <cell r="B434" t="str">
            <v>Juegos Infantiles, Modulo Columpios, rodadero, barras, puente, kioskos y malla barco pirata</v>
          </cell>
          <cell r="C434" t="str">
            <v>GLB</v>
          </cell>
          <cell r="D434">
            <v>11066250</v>
          </cell>
          <cell r="E434">
            <v>663975</v>
          </cell>
        </row>
        <row r="435">
          <cell r="A435">
            <v>409</v>
          </cell>
          <cell r="E435">
            <v>0</v>
          </cell>
        </row>
        <row r="436">
          <cell r="A436">
            <v>410</v>
          </cell>
          <cell r="E436">
            <v>0</v>
          </cell>
        </row>
        <row r="437">
          <cell r="A437">
            <v>411</v>
          </cell>
          <cell r="E437">
            <v>0</v>
          </cell>
        </row>
        <row r="438">
          <cell r="A438">
            <v>412</v>
          </cell>
          <cell r="E438">
            <v>0</v>
          </cell>
        </row>
        <row r="439">
          <cell r="A439">
            <v>413</v>
          </cell>
          <cell r="E439">
            <v>0</v>
          </cell>
        </row>
        <row r="440">
          <cell r="A440">
            <v>414</v>
          </cell>
          <cell r="E440">
            <v>0</v>
          </cell>
        </row>
        <row r="441">
          <cell r="A441">
            <v>415</v>
          </cell>
          <cell r="E441">
            <v>0</v>
          </cell>
        </row>
        <row r="442">
          <cell r="A442">
            <v>416</v>
          </cell>
          <cell r="E442">
            <v>0</v>
          </cell>
        </row>
        <row r="443">
          <cell r="A443">
            <v>417</v>
          </cell>
          <cell r="E443">
            <v>0</v>
          </cell>
        </row>
        <row r="444">
          <cell r="A444">
            <v>418</v>
          </cell>
          <cell r="E444">
            <v>0</v>
          </cell>
        </row>
        <row r="445">
          <cell r="A445">
            <v>419</v>
          </cell>
          <cell r="E445">
            <v>0</v>
          </cell>
        </row>
        <row r="446">
          <cell r="A446">
            <v>420</v>
          </cell>
          <cell r="E446">
            <v>0</v>
          </cell>
        </row>
        <row r="447">
          <cell r="A447">
            <v>421</v>
          </cell>
          <cell r="E447">
            <v>0</v>
          </cell>
        </row>
        <row r="448">
          <cell r="A448">
            <v>422</v>
          </cell>
          <cell r="E448">
            <v>0</v>
          </cell>
        </row>
        <row r="449">
          <cell r="A449">
            <v>423</v>
          </cell>
          <cell r="E449">
            <v>0</v>
          </cell>
        </row>
        <row r="450">
          <cell r="A450">
            <v>424</v>
          </cell>
          <cell r="E450">
            <v>0</v>
          </cell>
        </row>
        <row r="451">
          <cell r="A451">
            <v>425</v>
          </cell>
          <cell r="E451">
            <v>0</v>
          </cell>
        </row>
        <row r="452">
          <cell r="A452">
            <v>426</v>
          </cell>
          <cell r="E452">
            <v>0</v>
          </cell>
        </row>
        <row r="453">
          <cell r="A453">
            <v>427</v>
          </cell>
          <cell r="E453">
            <v>0</v>
          </cell>
        </row>
        <row r="454">
          <cell r="A454">
            <v>428</v>
          </cell>
          <cell r="E454">
            <v>0</v>
          </cell>
        </row>
        <row r="455">
          <cell r="A455">
            <v>429</v>
          </cell>
          <cell r="E455">
            <v>0</v>
          </cell>
        </row>
        <row r="456">
          <cell r="A456">
            <v>430</v>
          </cell>
          <cell r="E456">
            <v>0</v>
          </cell>
        </row>
        <row r="457">
          <cell r="A457">
            <v>431</v>
          </cell>
          <cell r="E457">
            <v>0</v>
          </cell>
        </row>
        <row r="458">
          <cell r="A458">
            <v>432</v>
          </cell>
          <cell r="E458">
            <v>0</v>
          </cell>
        </row>
        <row r="459">
          <cell r="A459">
            <v>433</v>
          </cell>
          <cell r="E459">
            <v>0</v>
          </cell>
        </row>
        <row r="460">
          <cell r="A460">
            <v>434</v>
          </cell>
          <cell r="E460">
            <v>0</v>
          </cell>
        </row>
        <row r="461">
          <cell r="A461">
            <v>435</v>
          </cell>
          <cell r="E461">
            <v>0</v>
          </cell>
        </row>
        <row r="462">
          <cell r="A462">
            <v>436</v>
          </cell>
          <cell r="E462">
            <v>0</v>
          </cell>
        </row>
        <row r="463">
          <cell r="A463">
            <v>437</v>
          </cell>
          <cell r="E463">
            <v>0</v>
          </cell>
        </row>
        <row r="464">
          <cell r="A464">
            <v>438</v>
          </cell>
          <cell r="E464">
            <v>0</v>
          </cell>
        </row>
        <row r="465">
          <cell r="A465">
            <v>439</v>
          </cell>
          <cell r="E465">
            <v>0</v>
          </cell>
        </row>
        <row r="466">
          <cell r="A466">
            <v>440</v>
          </cell>
          <cell r="E466">
            <v>0</v>
          </cell>
        </row>
        <row r="467">
          <cell r="A467">
            <v>441</v>
          </cell>
          <cell r="E467">
            <v>0</v>
          </cell>
        </row>
        <row r="468">
          <cell r="A468">
            <v>442</v>
          </cell>
          <cell r="E468">
            <v>0</v>
          </cell>
        </row>
        <row r="469">
          <cell r="A469">
            <v>443</v>
          </cell>
          <cell r="E469">
            <v>0</v>
          </cell>
        </row>
        <row r="470">
          <cell r="A470">
            <v>444</v>
          </cell>
          <cell r="E470">
            <v>0</v>
          </cell>
        </row>
        <row r="471">
          <cell r="A471">
            <v>445</v>
          </cell>
          <cell r="E471">
            <v>0</v>
          </cell>
        </row>
        <row r="472">
          <cell r="A472">
            <v>446</v>
          </cell>
          <cell r="E472">
            <v>0</v>
          </cell>
        </row>
        <row r="473">
          <cell r="A473">
            <v>447</v>
          </cell>
          <cell r="E473">
            <v>0</v>
          </cell>
        </row>
        <row r="474">
          <cell r="A474">
            <v>448</v>
          </cell>
          <cell r="E474">
            <v>0</v>
          </cell>
        </row>
        <row r="475">
          <cell r="A475">
            <v>449</v>
          </cell>
          <cell r="E475">
            <v>0</v>
          </cell>
        </row>
        <row r="476">
          <cell r="A476">
            <v>450</v>
          </cell>
          <cell r="E476">
            <v>0</v>
          </cell>
        </row>
        <row r="478">
          <cell r="A478" t="str">
            <v>REF.</v>
          </cell>
          <cell r="B478" t="str">
            <v>MATERIAL CARPINTERIA metálica</v>
          </cell>
          <cell r="C478" t="str">
            <v>UNIDAD</v>
          </cell>
          <cell r="D478" t="str">
            <v>PRECIO</v>
          </cell>
          <cell r="E478" t="str">
            <v>TRANSPORTE</v>
          </cell>
        </row>
        <row r="480">
          <cell r="A480">
            <v>451</v>
          </cell>
          <cell r="B480" t="str">
            <v>Alambre Negro</v>
          </cell>
          <cell r="C480" t="str">
            <v>KG</v>
          </cell>
          <cell r="D480">
            <v>1500</v>
          </cell>
          <cell r="E480">
            <v>90</v>
          </cell>
        </row>
        <row r="481">
          <cell r="A481">
            <v>452</v>
          </cell>
          <cell r="B481" t="str">
            <v>ángulo 1/8"x2"</v>
          </cell>
          <cell r="C481" t="str">
            <v>ML</v>
          </cell>
          <cell r="D481">
            <v>7500</v>
          </cell>
          <cell r="E481">
            <v>450</v>
          </cell>
        </row>
        <row r="482">
          <cell r="A482">
            <v>453</v>
          </cell>
          <cell r="B482" t="str">
            <v>ángulo 3/16"x2"</v>
          </cell>
          <cell r="C482" t="str">
            <v>ML</v>
          </cell>
          <cell r="D482">
            <v>10100</v>
          </cell>
          <cell r="E482">
            <v>606</v>
          </cell>
        </row>
        <row r="483">
          <cell r="A483">
            <v>454</v>
          </cell>
          <cell r="B483" t="str">
            <v>ángulo de 1"x1/8"</v>
          </cell>
          <cell r="C483" t="str">
            <v>ML</v>
          </cell>
          <cell r="D483">
            <v>1950</v>
          </cell>
          <cell r="E483">
            <v>117</v>
          </cell>
        </row>
        <row r="484">
          <cell r="A484">
            <v>455</v>
          </cell>
          <cell r="B484" t="str">
            <v>ángulo de 1"x1/8"</v>
          </cell>
          <cell r="C484" t="str">
            <v>ML</v>
          </cell>
          <cell r="D484">
            <v>2000</v>
          </cell>
          <cell r="E484">
            <v>120</v>
          </cell>
        </row>
        <row r="485">
          <cell r="A485">
            <v>456</v>
          </cell>
          <cell r="B485" t="str">
            <v>ángulo de 11/2" x 3/16</v>
          </cell>
          <cell r="C485" t="str">
            <v>ML</v>
          </cell>
          <cell r="D485">
            <v>6400</v>
          </cell>
          <cell r="E485">
            <v>384</v>
          </cell>
        </row>
        <row r="486">
          <cell r="A486">
            <v>457</v>
          </cell>
          <cell r="B486" t="str">
            <v>ángulo de 11/2"x1/8"</v>
          </cell>
          <cell r="C486" t="str">
            <v>ML</v>
          </cell>
          <cell r="D486">
            <v>6500</v>
          </cell>
          <cell r="E486">
            <v>390</v>
          </cell>
        </row>
        <row r="487">
          <cell r="A487">
            <v>458</v>
          </cell>
          <cell r="B487" t="str">
            <v>ángulo de 2 1/2" x 1/4</v>
          </cell>
          <cell r="C487" t="str">
            <v>ML</v>
          </cell>
          <cell r="D487">
            <v>13300</v>
          </cell>
          <cell r="E487">
            <v>798</v>
          </cell>
        </row>
        <row r="488">
          <cell r="A488">
            <v>459</v>
          </cell>
          <cell r="B488" t="str">
            <v>ángulo de 3/4"x1/8"</v>
          </cell>
          <cell r="C488" t="str">
            <v>ML</v>
          </cell>
          <cell r="D488">
            <v>1450</v>
          </cell>
          <cell r="E488">
            <v>87</v>
          </cell>
        </row>
        <row r="489">
          <cell r="A489">
            <v>460</v>
          </cell>
          <cell r="B489" t="str">
            <v>Anticorrosivo</v>
          </cell>
          <cell r="C489" t="str">
            <v>GL</v>
          </cell>
          <cell r="D489">
            <v>22000</v>
          </cell>
          <cell r="E489">
            <v>1320</v>
          </cell>
        </row>
        <row r="490">
          <cell r="A490">
            <v>461</v>
          </cell>
          <cell r="B490" t="str">
            <v xml:space="preserve">Arena </v>
          </cell>
          <cell r="C490" t="str">
            <v>M3</v>
          </cell>
          <cell r="D490">
            <v>35000</v>
          </cell>
          <cell r="E490">
            <v>2100</v>
          </cell>
        </row>
        <row r="491">
          <cell r="A491">
            <v>462</v>
          </cell>
          <cell r="B491" t="str">
            <v>Basculante tipo mariposa</v>
          </cell>
          <cell r="C491" t="str">
            <v>UN</v>
          </cell>
          <cell r="D491">
            <v>600</v>
          </cell>
          <cell r="E491">
            <v>36</v>
          </cell>
        </row>
        <row r="492">
          <cell r="A492">
            <v>463</v>
          </cell>
          <cell r="B492" t="str">
            <v xml:space="preserve">Bisagra </v>
          </cell>
          <cell r="C492" t="str">
            <v>UN</v>
          </cell>
          <cell r="D492">
            <v>750</v>
          </cell>
          <cell r="E492">
            <v>45</v>
          </cell>
        </row>
        <row r="493">
          <cell r="A493">
            <v>464</v>
          </cell>
          <cell r="B493" t="str">
            <v>Bisagra de 1/2"</v>
          </cell>
          <cell r="C493" t="str">
            <v>UN</v>
          </cell>
          <cell r="D493">
            <v>350</v>
          </cell>
          <cell r="E493">
            <v>21</v>
          </cell>
        </row>
        <row r="494">
          <cell r="A494">
            <v>465</v>
          </cell>
          <cell r="B494" t="str">
            <v>Bisagra de 5/8"</v>
          </cell>
          <cell r="C494" t="str">
            <v>UN</v>
          </cell>
          <cell r="D494">
            <v>500</v>
          </cell>
          <cell r="E494">
            <v>30</v>
          </cell>
        </row>
        <row r="495">
          <cell r="A495">
            <v>466</v>
          </cell>
          <cell r="B495" t="str">
            <v xml:space="preserve">Cemento Gris </v>
          </cell>
          <cell r="C495" t="str">
            <v>Saco</v>
          </cell>
          <cell r="D495">
            <v>12000</v>
          </cell>
          <cell r="E495">
            <v>720</v>
          </cell>
        </row>
        <row r="496">
          <cell r="A496">
            <v>467</v>
          </cell>
          <cell r="B496" t="str">
            <v>Chapa marca Vera sencilla</v>
          </cell>
          <cell r="C496" t="str">
            <v>UN</v>
          </cell>
          <cell r="D496">
            <v>18000</v>
          </cell>
          <cell r="E496">
            <v>1080</v>
          </cell>
        </row>
        <row r="497">
          <cell r="A497">
            <v>468</v>
          </cell>
          <cell r="B497" t="str">
            <v>Chapa marca Vera sencilla</v>
          </cell>
          <cell r="C497" t="str">
            <v>UN</v>
          </cell>
          <cell r="D497">
            <v>25000</v>
          </cell>
          <cell r="E497">
            <v>1500</v>
          </cell>
        </row>
        <row r="498">
          <cell r="A498">
            <v>469</v>
          </cell>
          <cell r="B498" t="str">
            <v>Correa tipo canal</v>
          </cell>
          <cell r="C498" t="str">
            <v>ML</v>
          </cell>
          <cell r="D498">
            <v>6600</v>
          </cell>
          <cell r="E498">
            <v>396</v>
          </cell>
        </row>
        <row r="499">
          <cell r="A499">
            <v>470</v>
          </cell>
          <cell r="B499" t="str">
            <v>Corredera</v>
          </cell>
          <cell r="C499" t="str">
            <v>UN</v>
          </cell>
          <cell r="D499">
            <v>1200</v>
          </cell>
          <cell r="E499">
            <v>72</v>
          </cell>
        </row>
        <row r="500">
          <cell r="A500">
            <v>471</v>
          </cell>
          <cell r="B500" t="str">
            <v>Corredera</v>
          </cell>
          <cell r="C500" t="str">
            <v>UN</v>
          </cell>
          <cell r="D500">
            <v>2500</v>
          </cell>
          <cell r="E500">
            <v>150</v>
          </cell>
        </row>
        <row r="501">
          <cell r="A501">
            <v>472</v>
          </cell>
          <cell r="B501" t="str">
            <v>Equipo electrico soldadura</v>
          </cell>
          <cell r="C501" t="str">
            <v>DIA</v>
          </cell>
          <cell r="D501">
            <v>30000</v>
          </cell>
          <cell r="E501">
            <v>1800</v>
          </cell>
        </row>
        <row r="502">
          <cell r="A502">
            <v>473</v>
          </cell>
          <cell r="B502" t="str">
            <v>Gasolina</v>
          </cell>
          <cell r="C502" t="str">
            <v>GL</v>
          </cell>
          <cell r="D502">
            <v>6000</v>
          </cell>
          <cell r="E502">
            <v>360</v>
          </cell>
        </row>
        <row r="503">
          <cell r="A503">
            <v>474</v>
          </cell>
          <cell r="B503" t="str">
            <v>Gravilla</v>
          </cell>
          <cell r="C503" t="str">
            <v>M3</v>
          </cell>
          <cell r="D503">
            <v>40000</v>
          </cell>
          <cell r="E503">
            <v>2400</v>
          </cell>
        </row>
        <row r="504">
          <cell r="A504">
            <v>475</v>
          </cell>
          <cell r="B504" t="str">
            <v>Lámina C.R. Cal.18</v>
          </cell>
          <cell r="C504" t="str">
            <v>M2</v>
          </cell>
          <cell r="D504">
            <v>29500</v>
          </cell>
          <cell r="E504">
            <v>1770</v>
          </cell>
        </row>
        <row r="505">
          <cell r="A505">
            <v>476</v>
          </cell>
          <cell r="B505" t="str">
            <v>Lámina C.R. Cal.20</v>
          </cell>
          <cell r="C505" t="str">
            <v>M2</v>
          </cell>
          <cell r="D505">
            <v>19500</v>
          </cell>
          <cell r="E505">
            <v>1170</v>
          </cell>
        </row>
        <row r="506">
          <cell r="A506">
            <v>477</v>
          </cell>
          <cell r="B506" t="str">
            <v>Lámina cal 16</v>
          </cell>
          <cell r="C506" t="str">
            <v>M2</v>
          </cell>
          <cell r="D506">
            <v>30500</v>
          </cell>
          <cell r="E506">
            <v>1830</v>
          </cell>
        </row>
        <row r="507">
          <cell r="A507">
            <v>478</v>
          </cell>
          <cell r="B507" t="str">
            <v>Malla eslabonada de 2x2 cal 10</v>
          </cell>
          <cell r="C507" t="str">
            <v>M2</v>
          </cell>
          <cell r="D507">
            <v>10000</v>
          </cell>
          <cell r="E507">
            <v>600</v>
          </cell>
        </row>
        <row r="508">
          <cell r="A508">
            <v>479</v>
          </cell>
          <cell r="B508" t="str">
            <v>Manija sencilla</v>
          </cell>
          <cell r="C508" t="str">
            <v>UN</v>
          </cell>
          <cell r="D508">
            <v>2000</v>
          </cell>
          <cell r="E508">
            <v>120</v>
          </cell>
        </row>
        <row r="509">
          <cell r="A509">
            <v>480</v>
          </cell>
          <cell r="B509" t="str">
            <v>Masilla</v>
          </cell>
          <cell r="C509" t="str">
            <v>GL</v>
          </cell>
          <cell r="D509">
            <v>18000</v>
          </cell>
          <cell r="E509">
            <v>1080</v>
          </cell>
        </row>
        <row r="510">
          <cell r="A510">
            <v>481</v>
          </cell>
          <cell r="B510" t="str">
            <v xml:space="preserve">Medallon de lujo </v>
          </cell>
          <cell r="C510" t="str">
            <v>UN</v>
          </cell>
          <cell r="D510">
            <v>5000</v>
          </cell>
          <cell r="E510">
            <v>300</v>
          </cell>
        </row>
        <row r="511">
          <cell r="A511">
            <v>482</v>
          </cell>
          <cell r="B511" t="str">
            <v>Pasador para puerta</v>
          </cell>
          <cell r="C511" t="str">
            <v>UN</v>
          </cell>
          <cell r="D511">
            <v>4000</v>
          </cell>
          <cell r="E511">
            <v>240</v>
          </cell>
        </row>
        <row r="512">
          <cell r="A512">
            <v>483</v>
          </cell>
          <cell r="B512" t="str">
            <v>Perno de 3/4"</v>
          </cell>
          <cell r="C512" t="str">
            <v>UN</v>
          </cell>
          <cell r="D512">
            <v>1500</v>
          </cell>
          <cell r="E512">
            <v>90</v>
          </cell>
        </row>
        <row r="513">
          <cell r="A513">
            <v>484</v>
          </cell>
          <cell r="B513" t="str">
            <v>Platina 1 1/2" x 1/8"</v>
          </cell>
          <cell r="C513" t="str">
            <v>ML</v>
          </cell>
          <cell r="D513">
            <v>1800</v>
          </cell>
          <cell r="E513">
            <v>108</v>
          </cell>
        </row>
        <row r="514">
          <cell r="A514">
            <v>485</v>
          </cell>
          <cell r="B514" t="str">
            <v>Platina 11/2" x 3/16</v>
          </cell>
          <cell r="C514" t="str">
            <v>ML</v>
          </cell>
          <cell r="D514">
            <v>4500</v>
          </cell>
          <cell r="E514">
            <v>270</v>
          </cell>
        </row>
        <row r="515">
          <cell r="A515">
            <v>486</v>
          </cell>
          <cell r="B515" t="str">
            <v>Platina de 1/2"x1/8"</v>
          </cell>
          <cell r="C515" t="str">
            <v>ML</v>
          </cell>
          <cell r="D515">
            <v>1300</v>
          </cell>
          <cell r="E515">
            <v>78</v>
          </cell>
        </row>
        <row r="516">
          <cell r="A516">
            <v>487</v>
          </cell>
          <cell r="B516" t="str">
            <v>Soldadura W.A. 6013</v>
          </cell>
          <cell r="C516" t="str">
            <v>KG</v>
          </cell>
          <cell r="D516">
            <v>6000</v>
          </cell>
          <cell r="E516">
            <v>360</v>
          </cell>
        </row>
        <row r="517">
          <cell r="A517">
            <v>488</v>
          </cell>
          <cell r="B517" t="str">
            <v>Tubo Aguas Negras 21/2"</v>
          </cell>
          <cell r="C517" t="str">
            <v>ML</v>
          </cell>
          <cell r="D517">
            <v>8550</v>
          </cell>
          <cell r="E517">
            <v>513</v>
          </cell>
        </row>
        <row r="518">
          <cell r="A518">
            <v>489</v>
          </cell>
          <cell r="B518" t="str">
            <v>Tubo cuadrado 11/2"</v>
          </cell>
          <cell r="C518" t="str">
            <v>ML</v>
          </cell>
          <cell r="D518">
            <v>2700</v>
          </cell>
          <cell r="E518">
            <v>162</v>
          </cell>
        </row>
        <row r="519">
          <cell r="A519">
            <v>490</v>
          </cell>
          <cell r="B519" t="str">
            <v>Tubo cuadrado de 1" cal 20</v>
          </cell>
          <cell r="C519" t="str">
            <v>Ml</v>
          </cell>
          <cell r="D519">
            <v>1500</v>
          </cell>
          <cell r="E519">
            <v>90</v>
          </cell>
        </row>
        <row r="520">
          <cell r="A520">
            <v>491</v>
          </cell>
          <cell r="B520" t="str">
            <v>Tubo cuadrado de 3/4"</v>
          </cell>
          <cell r="C520" t="str">
            <v>ML</v>
          </cell>
          <cell r="D520">
            <v>1350</v>
          </cell>
          <cell r="E520">
            <v>81</v>
          </cell>
        </row>
        <row r="521">
          <cell r="A521">
            <v>492</v>
          </cell>
          <cell r="B521" t="str">
            <v>Tubo de 2 x 1 cal. 20</v>
          </cell>
          <cell r="C521" t="str">
            <v>ML</v>
          </cell>
          <cell r="D521">
            <v>2500</v>
          </cell>
          <cell r="E521">
            <v>150</v>
          </cell>
        </row>
        <row r="522">
          <cell r="A522">
            <v>493</v>
          </cell>
          <cell r="B522" t="str">
            <v>Tubo en acero 3/4"</v>
          </cell>
          <cell r="C522" t="str">
            <v>ML</v>
          </cell>
          <cell r="D522">
            <v>3100</v>
          </cell>
          <cell r="E522">
            <v>186</v>
          </cell>
        </row>
        <row r="523">
          <cell r="A523">
            <v>494</v>
          </cell>
          <cell r="B523" t="str">
            <v>Tubo en acero cromado de 2"</v>
          </cell>
          <cell r="C523" t="str">
            <v>ML</v>
          </cell>
          <cell r="D523">
            <v>9100</v>
          </cell>
          <cell r="E523">
            <v>546</v>
          </cell>
        </row>
        <row r="524">
          <cell r="A524">
            <v>495</v>
          </cell>
          <cell r="B524" t="str">
            <v>Tubo galvanizado de 2"</v>
          </cell>
          <cell r="C524" t="str">
            <v>ML</v>
          </cell>
          <cell r="D524">
            <v>8000</v>
          </cell>
          <cell r="E524">
            <v>480</v>
          </cell>
        </row>
        <row r="525">
          <cell r="A525">
            <v>496</v>
          </cell>
          <cell r="B525" t="str">
            <v>tubo rectangular 10x4 Cal. 16</v>
          </cell>
          <cell r="C525" t="str">
            <v>ML</v>
          </cell>
          <cell r="D525">
            <v>9500</v>
          </cell>
          <cell r="E525">
            <v>570</v>
          </cell>
        </row>
        <row r="526">
          <cell r="A526">
            <v>497</v>
          </cell>
          <cell r="B526" t="str">
            <v>tubo rectangular 8 x 4</v>
          </cell>
          <cell r="C526" t="str">
            <v>ML</v>
          </cell>
          <cell r="D526">
            <v>4000</v>
          </cell>
          <cell r="E526">
            <v>240</v>
          </cell>
        </row>
        <row r="527">
          <cell r="A527">
            <v>498</v>
          </cell>
          <cell r="B527" t="str">
            <v>Varilla 1/4 " lisa</v>
          </cell>
          <cell r="C527" t="str">
            <v>kg</v>
          </cell>
          <cell r="D527">
            <v>2000</v>
          </cell>
          <cell r="E527">
            <v>120</v>
          </cell>
        </row>
        <row r="528">
          <cell r="A528">
            <v>499</v>
          </cell>
          <cell r="B528" t="str">
            <v>Varilla 5/8"</v>
          </cell>
          <cell r="C528" t="str">
            <v>ML</v>
          </cell>
          <cell r="D528">
            <v>2800</v>
          </cell>
          <cell r="E528">
            <v>168</v>
          </cell>
        </row>
        <row r="529">
          <cell r="A529">
            <v>500</v>
          </cell>
          <cell r="B529" t="str">
            <v>Varilla cuadrada de 10mm</v>
          </cell>
          <cell r="C529" t="str">
            <v>ML</v>
          </cell>
          <cell r="D529">
            <v>1450</v>
          </cell>
          <cell r="E529">
            <v>87</v>
          </cell>
        </row>
        <row r="530">
          <cell r="A530">
            <v>501</v>
          </cell>
          <cell r="B530" t="str">
            <v>Varilla de 1"</v>
          </cell>
          <cell r="C530" t="str">
            <v>ML</v>
          </cell>
          <cell r="D530">
            <v>10000</v>
          </cell>
          <cell r="E530">
            <v>600</v>
          </cell>
        </row>
        <row r="531">
          <cell r="A531">
            <v>502</v>
          </cell>
          <cell r="B531" t="str">
            <v>Varilla de 1/2 corrugada</v>
          </cell>
          <cell r="C531" t="str">
            <v>ML</v>
          </cell>
          <cell r="D531">
            <v>1900</v>
          </cell>
          <cell r="E531">
            <v>114</v>
          </cell>
        </row>
        <row r="532">
          <cell r="A532">
            <v>503</v>
          </cell>
          <cell r="B532" t="str">
            <v>Varilla de 1/2"</v>
          </cell>
          <cell r="C532" t="str">
            <v>ML</v>
          </cell>
          <cell r="D532">
            <v>1900</v>
          </cell>
          <cell r="E532">
            <v>114</v>
          </cell>
        </row>
        <row r="533">
          <cell r="A533">
            <v>504</v>
          </cell>
          <cell r="B533" t="str">
            <v>Varilla de 1/4 corrugada</v>
          </cell>
          <cell r="C533" t="str">
            <v>KG</v>
          </cell>
          <cell r="D533">
            <v>1900</v>
          </cell>
          <cell r="E533">
            <v>114</v>
          </cell>
        </row>
        <row r="534">
          <cell r="A534">
            <v>505</v>
          </cell>
          <cell r="B534" t="str">
            <v>Varilla de 3/8 corrugada</v>
          </cell>
          <cell r="C534" t="str">
            <v>ML</v>
          </cell>
          <cell r="D534">
            <v>1000</v>
          </cell>
          <cell r="E534">
            <v>60</v>
          </cell>
        </row>
        <row r="535">
          <cell r="A535">
            <v>506</v>
          </cell>
          <cell r="B535" t="str">
            <v>Varilla de 5/8" Corrugada</v>
          </cell>
          <cell r="C535" t="str">
            <v>ML</v>
          </cell>
          <cell r="D535">
            <v>3300</v>
          </cell>
          <cell r="E535">
            <v>198</v>
          </cell>
        </row>
        <row r="536">
          <cell r="A536">
            <v>507</v>
          </cell>
          <cell r="B536" t="str">
            <v>Tubo de 1 1/2· Semi pesado</v>
          </cell>
          <cell r="C536" t="str">
            <v>ML</v>
          </cell>
          <cell r="D536">
            <v>6750</v>
          </cell>
          <cell r="E536">
            <v>405</v>
          </cell>
        </row>
        <row r="537">
          <cell r="A537">
            <v>508</v>
          </cell>
          <cell r="B537" t="str">
            <v>Tubo de 2" AN</v>
          </cell>
          <cell r="C537" t="str">
            <v>ML</v>
          </cell>
          <cell r="D537">
            <v>10850</v>
          </cell>
          <cell r="E537">
            <v>651</v>
          </cell>
        </row>
        <row r="538">
          <cell r="A538">
            <v>509</v>
          </cell>
          <cell r="B538" t="str">
            <v>Tubo de 1 1/2" AN</v>
          </cell>
          <cell r="C538" t="str">
            <v>ML</v>
          </cell>
          <cell r="D538">
            <v>9960</v>
          </cell>
          <cell r="E538">
            <v>597.6</v>
          </cell>
        </row>
        <row r="539">
          <cell r="A539">
            <v>510</v>
          </cell>
          <cell r="E539">
            <v>0</v>
          </cell>
        </row>
        <row r="540">
          <cell r="A540">
            <v>511</v>
          </cell>
          <cell r="E540">
            <v>0</v>
          </cell>
        </row>
        <row r="541">
          <cell r="A541">
            <v>512</v>
          </cell>
          <cell r="E541">
            <v>0</v>
          </cell>
        </row>
        <row r="542">
          <cell r="A542">
            <v>513</v>
          </cell>
          <cell r="E542">
            <v>0</v>
          </cell>
        </row>
        <row r="543">
          <cell r="A543">
            <v>514</v>
          </cell>
          <cell r="E543">
            <v>0</v>
          </cell>
        </row>
        <row r="544">
          <cell r="A544">
            <v>515</v>
          </cell>
          <cell r="E544">
            <v>0</v>
          </cell>
        </row>
        <row r="545">
          <cell r="A545">
            <v>516</v>
          </cell>
          <cell r="E545">
            <v>0</v>
          </cell>
        </row>
        <row r="546">
          <cell r="A546">
            <v>517</v>
          </cell>
          <cell r="E546">
            <v>0</v>
          </cell>
        </row>
        <row r="547">
          <cell r="A547">
            <v>518</v>
          </cell>
          <cell r="E547">
            <v>0</v>
          </cell>
        </row>
        <row r="548">
          <cell r="A548">
            <v>519</v>
          </cell>
          <cell r="E548">
            <v>0</v>
          </cell>
        </row>
        <row r="549">
          <cell r="A549">
            <v>520</v>
          </cell>
          <cell r="E549">
            <v>0</v>
          </cell>
        </row>
        <row r="550">
          <cell r="A550">
            <v>521</v>
          </cell>
          <cell r="E550">
            <v>0</v>
          </cell>
        </row>
        <row r="551">
          <cell r="A551">
            <v>522</v>
          </cell>
          <cell r="E551">
            <v>0</v>
          </cell>
        </row>
        <row r="552">
          <cell r="A552">
            <v>523</v>
          </cell>
          <cell r="E552">
            <v>0</v>
          </cell>
        </row>
        <row r="553">
          <cell r="A553">
            <v>524</v>
          </cell>
          <cell r="E553">
            <v>0</v>
          </cell>
        </row>
        <row r="554">
          <cell r="A554">
            <v>525</v>
          </cell>
          <cell r="E554">
            <v>0</v>
          </cell>
        </row>
        <row r="555">
          <cell r="A555">
            <v>526</v>
          </cell>
          <cell r="E555">
            <v>0</v>
          </cell>
        </row>
        <row r="556">
          <cell r="A556">
            <v>527</v>
          </cell>
          <cell r="E556">
            <v>0</v>
          </cell>
        </row>
        <row r="557">
          <cell r="A557">
            <v>528</v>
          </cell>
          <cell r="E557">
            <v>0</v>
          </cell>
        </row>
        <row r="558">
          <cell r="A558">
            <v>529</v>
          </cell>
          <cell r="E558">
            <v>0</v>
          </cell>
        </row>
        <row r="559">
          <cell r="A559">
            <v>530</v>
          </cell>
          <cell r="E559">
            <v>0</v>
          </cell>
        </row>
        <row r="560">
          <cell r="A560">
            <v>531</v>
          </cell>
          <cell r="E560">
            <v>0</v>
          </cell>
        </row>
        <row r="561">
          <cell r="A561">
            <v>532</v>
          </cell>
          <cell r="E561">
            <v>0</v>
          </cell>
        </row>
        <row r="562">
          <cell r="A562">
            <v>533</v>
          </cell>
          <cell r="E562">
            <v>0</v>
          </cell>
        </row>
        <row r="563">
          <cell r="A563">
            <v>534</v>
          </cell>
          <cell r="E563">
            <v>0</v>
          </cell>
        </row>
        <row r="564">
          <cell r="A564">
            <v>535</v>
          </cell>
          <cell r="E564">
            <v>0</v>
          </cell>
        </row>
        <row r="565">
          <cell r="A565">
            <v>536</v>
          </cell>
          <cell r="E565">
            <v>0</v>
          </cell>
        </row>
        <row r="566">
          <cell r="A566">
            <v>537</v>
          </cell>
          <cell r="E566">
            <v>0</v>
          </cell>
        </row>
        <row r="567">
          <cell r="A567">
            <v>538</v>
          </cell>
          <cell r="E567">
            <v>0</v>
          </cell>
        </row>
        <row r="568">
          <cell r="A568">
            <v>539</v>
          </cell>
          <cell r="E568">
            <v>0</v>
          </cell>
        </row>
        <row r="569">
          <cell r="A569">
            <v>540</v>
          </cell>
          <cell r="E569">
            <v>0</v>
          </cell>
        </row>
        <row r="570">
          <cell r="A570">
            <v>541</v>
          </cell>
          <cell r="E570">
            <v>0</v>
          </cell>
        </row>
        <row r="571">
          <cell r="A571">
            <v>542</v>
          </cell>
          <cell r="E571">
            <v>0</v>
          </cell>
        </row>
        <row r="572">
          <cell r="A572">
            <v>543</v>
          </cell>
          <cell r="E572">
            <v>0</v>
          </cell>
        </row>
        <row r="573">
          <cell r="A573">
            <v>544</v>
          </cell>
          <cell r="E573">
            <v>0</v>
          </cell>
        </row>
        <row r="574">
          <cell r="A574">
            <v>545</v>
          </cell>
          <cell r="E574">
            <v>0</v>
          </cell>
        </row>
        <row r="575">
          <cell r="A575">
            <v>546</v>
          </cell>
          <cell r="E575">
            <v>0</v>
          </cell>
        </row>
        <row r="576">
          <cell r="A576">
            <v>547</v>
          </cell>
          <cell r="E576">
            <v>0</v>
          </cell>
        </row>
        <row r="577">
          <cell r="A577">
            <v>548</v>
          </cell>
          <cell r="E577">
            <v>0</v>
          </cell>
        </row>
        <row r="578">
          <cell r="A578">
            <v>549</v>
          </cell>
          <cell r="E578">
            <v>0</v>
          </cell>
        </row>
        <row r="579">
          <cell r="A579">
            <v>550</v>
          </cell>
          <cell r="E579">
            <v>0</v>
          </cell>
        </row>
        <row r="581">
          <cell r="A581" t="str">
            <v>REF.</v>
          </cell>
          <cell r="B581" t="str">
            <v>MATERIAL CARPINTERIA DE MADERAS</v>
          </cell>
          <cell r="C581" t="str">
            <v>UNIDAD</v>
          </cell>
          <cell r="D581" t="str">
            <v>PRECIO</v>
          </cell>
          <cell r="E581" t="str">
            <v>TRANSPORTE</v>
          </cell>
        </row>
        <row r="583">
          <cell r="A583">
            <v>551</v>
          </cell>
          <cell r="B583" t="str">
            <v>polín</v>
          </cell>
          <cell r="C583" t="str">
            <v>ML</v>
          </cell>
          <cell r="D583">
            <v>1500</v>
          </cell>
          <cell r="E583">
            <v>90</v>
          </cell>
        </row>
        <row r="584">
          <cell r="A584">
            <v>552</v>
          </cell>
          <cell r="B584" t="str">
            <v>Tabla burra de ord 0.30 x 3.00 mts</v>
          </cell>
          <cell r="C584" t="str">
            <v xml:space="preserve">UN </v>
          </cell>
          <cell r="D584">
            <v>10600</v>
          </cell>
          <cell r="E584">
            <v>636</v>
          </cell>
        </row>
        <row r="585">
          <cell r="A585">
            <v>553</v>
          </cell>
          <cell r="B585" t="str">
            <v>Estacas, pintura, puntillas</v>
          </cell>
          <cell r="C585" t="str">
            <v>GLB</v>
          </cell>
          <cell r="D585">
            <v>634</v>
          </cell>
          <cell r="E585">
            <v>38.04</v>
          </cell>
        </row>
        <row r="586">
          <cell r="A586">
            <v>554</v>
          </cell>
          <cell r="B586" t="str">
            <v>Guadua</v>
          </cell>
          <cell r="C586" t="str">
            <v>ML</v>
          </cell>
          <cell r="D586">
            <v>1500</v>
          </cell>
          <cell r="E586">
            <v>90</v>
          </cell>
        </row>
        <row r="587">
          <cell r="A587">
            <v>555</v>
          </cell>
          <cell r="B587" t="str">
            <v>listón de Madera</v>
          </cell>
          <cell r="C587" t="str">
            <v>UN</v>
          </cell>
          <cell r="D587">
            <v>650</v>
          </cell>
          <cell r="E587">
            <v>39</v>
          </cell>
        </row>
        <row r="588">
          <cell r="A588">
            <v>556</v>
          </cell>
          <cell r="B588" t="str">
            <v>Cerco de 0.50*0.1*3.00MTS</v>
          </cell>
          <cell r="C588" t="str">
            <v xml:space="preserve">UN </v>
          </cell>
          <cell r="D588">
            <v>4300</v>
          </cell>
          <cell r="E588">
            <v>258</v>
          </cell>
        </row>
        <row r="589">
          <cell r="A589">
            <v>557</v>
          </cell>
          <cell r="B589" t="str">
            <v>Vara de Clavo 6.00 MTS</v>
          </cell>
          <cell r="C589" t="str">
            <v xml:space="preserve">UN </v>
          </cell>
          <cell r="D589">
            <v>9000</v>
          </cell>
          <cell r="E589">
            <v>540</v>
          </cell>
        </row>
        <row r="590">
          <cell r="A590">
            <v>558</v>
          </cell>
          <cell r="B590" t="str">
            <v>Puntillas de 2" C/C</v>
          </cell>
          <cell r="C590" t="str">
            <v>LBR</v>
          </cell>
          <cell r="D590">
            <v>1130</v>
          </cell>
          <cell r="E590">
            <v>67.8</v>
          </cell>
        </row>
        <row r="591">
          <cell r="A591">
            <v>559</v>
          </cell>
          <cell r="E591">
            <v>0</v>
          </cell>
        </row>
        <row r="592">
          <cell r="A592">
            <v>560</v>
          </cell>
          <cell r="E592">
            <v>0</v>
          </cell>
        </row>
        <row r="593">
          <cell r="A593">
            <v>561</v>
          </cell>
          <cell r="E593">
            <v>0</v>
          </cell>
        </row>
        <row r="594">
          <cell r="A594">
            <v>562</v>
          </cell>
          <cell r="E594">
            <v>0</v>
          </cell>
        </row>
        <row r="595">
          <cell r="A595">
            <v>563</v>
          </cell>
          <cell r="E595">
            <v>0</v>
          </cell>
        </row>
        <row r="596">
          <cell r="A596">
            <v>564</v>
          </cell>
          <cell r="E596">
            <v>0</v>
          </cell>
        </row>
        <row r="597">
          <cell r="A597">
            <v>565</v>
          </cell>
          <cell r="E597">
            <v>0</v>
          </cell>
        </row>
        <row r="598">
          <cell r="A598">
            <v>566</v>
          </cell>
          <cell r="E598">
            <v>0</v>
          </cell>
        </row>
        <row r="599">
          <cell r="A599">
            <v>567</v>
          </cell>
          <cell r="E599">
            <v>0</v>
          </cell>
        </row>
        <row r="600">
          <cell r="A600">
            <v>568</v>
          </cell>
          <cell r="E600">
            <v>0</v>
          </cell>
        </row>
        <row r="601">
          <cell r="A601">
            <v>569</v>
          </cell>
          <cell r="E601">
            <v>0</v>
          </cell>
        </row>
        <row r="602">
          <cell r="A602">
            <v>570</v>
          </cell>
          <cell r="E602">
            <v>0</v>
          </cell>
        </row>
        <row r="603">
          <cell r="A603">
            <v>571</v>
          </cell>
          <cell r="E603">
            <v>0</v>
          </cell>
        </row>
        <row r="604">
          <cell r="A604">
            <v>572</v>
          </cell>
          <cell r="E604">
            <v>0</v>
          </cell>
        </row>
        <row r="605">
          <cell r="A605">
            <v>573</v>
          </cell>
          <cell r="E605">
            <v>0</v>
          </cell>
        </row>
        <row r="606">
          <cell r="A606">
            <v>574</v>
          </cell>
          <cell r="E606">
            <v>0</v>
          </cell>
        </row>
        <row r="607">
          <cell r="A607">
            <v>575</v>
          </cell>
          <cell r="E607">
            <v>0</v>
          </cell>
        </row>
        <row r="608">
          <cell r="A608">
            <v>576</v>
          </cell>
          <cell r="E608">
            <v>0</v>
          </cell>
        </row>
        <row r="609">
          <cell r="A609">
            <v>577</v>
          </cell>
          <cell r="E609">
            <v>0</v>
          </cell>
        </row>
        <row r="610">
          <cell r="A610">
            <v>578</v>
          </cell>
          <cell r="E610">
            <v>0</v>
          </cell>
        </row>
        <row r="611">
          <cell r="A611">
            <v>579</v>
          </cell>
          <cell r="E611">
            <v>0</v>
          </cell>
        </row>
        <row r="612">
          <cell r="A612">
            <v>580</v>
          </cell>
          <cell r="E612">
            <v>0</v>
          </cell>
        </row>
        <row r="613">
          <cell r="A613">
            <v>581</v>
          </cell>
          <cell r="E613">
            <v>0</v>
          </cell>
        </row>
        <row r="614">
          <cell r="A614">
            <v>582</v>
          </cell>
          <cell r="E614">
            <v>0</v>
          </cell>
        </row>
        <row r="615">
          <cell r="A615">
            <v>583</v>
          </cell>
          <cell r="E615">
            <v>0</v>
          </cell>
        </row>
        <row r="616">
          <cell r="A616">
            <v>584</v>
          </cell>
          <cell r="E616">
            <v>0</v>
          </cell>
        </row>
        <row r="617">
          <cell r="A617">
            <v>585</v>
          </cell>
          <cell r="E617">
            <v>0</v>
          </cell>
        </row>
        <row r="618">
          <cell r="A618">
            <v>586</v>
          </cell>
          <cell r="E618">
            <v>0</v>
          </cell>
        </row>
        <row r="619">
          <cell r="A619">
            <v>587</v>
          </cell>
          <cell r="E619">
            <v>0</v>
          </cell>
        </row>
        <row r="620">
          <cell r="A620">
            <v>588</v>
          </cell>
          <cell r="E620">
            <v>0</v>
          </cell>
        </row>
        <row r="621">
          <cell r="A621">
            <v>589</v>
          </cell>
          <cell r="E621">
            <v>0</v>
          </cell>
        </row>
        <row r="622">
          <cell r="A622">
            <v>590</v>
          </cell>
          <cell r="E622">
            <v>0</v>
          </cell>
        </row>
        <row r="623">
          <cell r="A623">
            <v>591</v>
          </cell>
          <cell r="E623">
            <v>0</v>
          </cell>
        </row>
        <row r="624">
          <cell r="A624">
            <v>592</v>
          </cell>
          <cell r="E624">
            <v>0</v>
          </cell>
        </row>
        <row r="625">
          <cell r="A625">
            <v>593</v>
          </cell>
          <cell r="E625">
            <v>0</v>
          </cell>
        </row>
        <row r="626">
          <cell r="A626">
            <v>594</v>
          </cell>
          <cell r="E626">
            <v>0</v>
          </cell>
        </row>
        <row r="627">
          <cell r="A627">
            <v>595</v>
          </cell>
          <cell r="E627">
            <v>0</v>
          </cell>
        </row>
        <row r="628">
          <cell r="A628">
            <v>596</v>
          </cell>
          <cell r="E628">
            <v>0</v>
          </cell>
        </row>
        <row r="629">
          <cell r="A629">
            <v>597</v>
          </cell>
          <cell r="E629">
            <v>0</v>
          </cell>
        </row>
        <row r="630">
          <cell r="A630">
            <v>598</v>
          </cell>
          <cell r="E630">
            <v>0</v>
          </cell>
        </row>
        <row r="631">
          <cell r="A631">
            <v>599</v>
          </cell>
          <cell r="E631">
            <v>0</v>
          </cell>
        </row>
        <row r="632">
          <cell r="A632">
            <v>600</v>
          </cell>
          <cell r="E632">
            <v>0</v>
          </cell>
        </row>
        <row r="633">
          <cell r="A633">
            <v>601</v>
          </cell>
          <cell r="E633">
            <v>0</v>
          </cell>
        </row>
        <row r="634">
          <cell r="A634">
            <v>602</v>
          </cell>
          <cell r="E634">
            <v>0</v>
          </cell>
        </row>
        <row r="635">
          <cell r="A635">
            <v>603</v>
          </cell>
          <cell r="E635">
            <v>0</v>
          </cell>
        </row>
        <row r="636">
          <cell r="A636">
            <v>604</v>
          </cell>
          <cell r="E636">
            <v>0</v>
          </cell>
        </row>
        <row r="637">
          <cell r="A637">
            <v>605</v>
          </cell>
          <cell r="E637">
            <v>0</v>
          </cell>
        </row>
        <row r="638">
          <cell r="A638">
            <v>606</v>
          </cell>
          <cell r="E638">
            <v>0</v>
          </cell>
        </row>
        <row r="639">
          <cell r="A639">
            <v>607</v>
          </cell>
          <cell r="E639">
            <v>0</v>
          </cell>
        </row>
        <row r="640">
          <cell r="A640">
            <v>608</v>
          </cell>
          <cell r="E640">
            <v>0</v>
          </cell>
        </row>
        <row r="641">
          <cell r="A641">
            <v>609</v>
          </cell>
          <cell r="E641">
            <v>0</v>
          </cell>
        </row>
        <row r="642">
          <cell r="A642">
            <v>610</v>
          </cell>
          <cell r="E642">
            <v>0</v>
          </cell>
        </row>
        <row r="643">
          <cell r="A643">
            <v>611</v>
          </cell>
          <cell r="E643">
            <v>0</v>
          </cell>
        </row>
        <row r="644">
          <cell r="A644">
            <v>612</v>
          </cell>
          <cell r="E644">
            <v>0</v>
          </cell>
        </row>
        <row r="645">
          <cell r="A645">
            <v>613</v>
          </cell>
          <cell r="E645">
            <v>0</v>
          </cell>
        </row>
        <row r="646">
          <cell r="A646">
            <v>614</v>
          </cell>
          <cell r="E646">
            <v>0</v>
          </cell>
        </row>
        <row r="647">
          <cell r="A647">
            <v>615</v>
          </cell>
          <cell r="E647">
            <v>0</v>
          </cell>
        </row>
        <row r="648">
          <cell r="A648">
            <v>616</v>
          </cell>
          <cell r="E648">
            <v>0</v>
          </cell>
        </row>
        <row r="649">
          <cell r="A649">
            <v>617</v>
          </cell>
          <cell r="E649">
            <v>0</v>
          </cell>
        </row>
        <row r="650">
          <cell r="A650">
            <v>618</v>
          </cell>
          <cell r="E650">
            <v>0</v>
          </cell>
        </row>
        <row r="651">
          <cell r="A651">
            <v>619</v>
          </cell>
          <cell r="E651">
            <v>0</v>
          </cell>
        </row>
        <row r="652">
          <cell r="A652">
            <v>620</v>
          </cell>
          <cell r="E652">
            <v>0</v>
          </cell>
        </row>
        <row r="653">
          <cell r="A653">
            <v>621</v>
          </cell>
          <cell r="E653">
            <v>0</v>
          </cell>
        </row>
        <row r="654">
          <cell r="A654">
            <v>622</v>
          </cell>
          <cell r="E654">
            <v>0</v>
          </cell>
        </row>
        <row r="655">
          <cell r="A655">
            <v>623</v>
          </cell>
          <cell r="E655">
            <v>0</v>
          </cell>
        </row>
        <row r="656">
          <cell r="A656">
            <v>624</v>
          </cell>
          <cell r="E656">
            <v>0</v>
          </cell>
        </row>
        <row r="657">
          <cell r="A657">
            <v>625</v>
          </cell>
          <cell r="E657">
            <v>0</v>
          </cell>
        </row>
        <row r="658">
          <cell r="A658">
            <v>626</v>
          </cell>
          <cell r="E658">
            <v>0</v>
          </cell>
        </row>
        <row r="659">
          <cell r="A659">
            <v>627</v>
          </cell>
          <cell r="E659">
            <v>0</v>
          </cell>
        </row>
        <row r="660">
          <cell r="A660">
            <v>628</v>
          </cell>
          <cell r="E660">
            <v>0</v>
          </cell>
        </row>
        <row r="661">
          <cell r="A661">
            <v>629</v>
          </cell>
          <cell r="E661">
            <v>0</v>
          </cell>
        </row>
        <row r="662">
          <cell r="A662">
            <v>630</v>
          </cell>
          <cell r="E662">
            <v>0</v>
          </cell>
        </row>
        <row r="663">
          <cell r="A663">
            <v>631</v>
          </cell>
          <cell r="E663">
            <v>0</v>
          </cell>
        </row>
        <row r="664">
          <cell r="A664">
            <v>632</v>
          </cell>
          <cell r="E664">
            <v>0</v>
          </cell>
        </row>
        <row r="665">
          <cell r="A665">
            <v>633</v>
          </cell>
          <cell r="E665">
            <v>0</v>
          </cell>
        </row>
        <row r="666">
          <cell r="A666">
            <v>634</v>
          </cell>
          <cell r="E666">
            <v>0</v>
          </cell>
        </row>
        <row r="667">
          <cell r="A667">
            <v>635</v>
          </cell>
          <cell r="E667">
            <v>0</v>
          </cell>
        </row>
        <row r="668">
          <cell r="A668">
            <v>636</v>
          </cell>
          <cell r="E668">
            <v>0</v>
          </cell>
        </row>
        <row r="669">
          <cell r="A669">
            <v>637</v>
          </cell>
          <cell r="E669">
            <v>0</v>
          </cell>
        </row>
        <row r="670">
          <cell r="A670">
            <v>638</v>
          </cell>
          <cell r="E670">
            <v>0</v>
          </cell>
        </row>
        <row r="671">
          <cell r="A671">
            <v>639</v>
          </cell>
          <cell r="E671">
            <v>0</v>
          </cell>
        </row>
        <row r="672">
          <cell r="A672">
            <v>640</v>
          </cell>
          <cell r="E672">
            <v>0</v>
          </cell>
        </row>
        <row r="673">
          <cell r="A673">
            <v>641</v>
          </cell>
          <cell r="E673">
            <v>0</v>
          </cell>
        </row>
        <row r="674">
          <cell r="A674">
            <v>642</v>
          </cell>
          <cell r="E674">
            <v>0</v>
          </cell>
        </row>
        <row r="675">
          <cell r="A675">
            <v>643</v>
          </cell>
          <cell r="E675">
            <v>0</v>
          </cell>
        </row>
        <row r="676">
          <cell r="A676">
            <v>644</v>
          </cell>
          <cell r="E676">
            <v>0</v>
          </cell>
        </row>
        <row r="677">
          <cell r="A677">
            <v>645</v>
          </cell>
          <cell r="E677">
            <v>0</v>
          </cell>
        </row>
        <row r="678">
          <cell r="A678">
            <v>646</v>
          </cell>
          <cell r="E678">
            <v>0</v>
          </cell>
        </row>
        <row r="679">
          <cell r="A679">
            <v>647</v>
          </cell>
          <cell r="E679">
            <v>0</v>
          </cell>
        </row>
        <row r="680">
          <cell r="A680">
            <v>648</v>
          </cell>
          <cell r="E680">
            <v>0</v>
          </cell>
        </row>
        <row r="681">
          <cell r="A681">
            <v>649</v>
          </cell>
          <cell r="E681">
            <v>0</v>
          </cell>
        </row>
        <row r="682">
          <cell r="E682">
            <v>0</v>
          </cell>
        </row>
        <row r="683">
          <cell r="E683">
            <v>0</v>
          </cell>
        </row>
        <row r="684"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B689" t="str">
            <v>PUNTILLA 1 A 3"</v>
          </cell>
          <cell r="C689" t="str">
            <v>KG</v>
          </cell>
          <cell r="D689">
            <v>1500</v>
          </cell>
          <cell r="E689">
            <v>90</v>
          </cell>
        </row>
        <row r="690">
          <cell r="B690" t="str">
            <v>ALAMBRE NEGRO No 18</v>
          </cell>
          <cell r="C690" t="str">
            <v>KG</v>
          </cell>
          <cell r="D690">
            <v>2250</v>
          </cell>
          <cell r="E690">
            <v>135</v>
          </cell>
        </row>
        <row r="691">
          <cell r="B691" t="str">
            <v>polín</v>
          </cell>
          <cell r="C691" t="str">
            <v>ML</v>
          </cell>
          <cell r="D691">
            <v>1500</v>
          </cell>
          <cell r="E691">
            <v>90</v>
          </cell>
        </row>
        <row r="692">
          <cell r="B692" t="str">
            <v>CEMENTO</v>
          </cell>
          <cell r="C692" t="str">
            <v>KG</v>
          </cell>
          <cell r="D692">
            <v>300</v>
          </cell>
          <cell r="E692">
            <v>18</v>
          </cell>
        </row>
        <row r="693">
          <cell r="B693" t="str">
            <v xml:space="preserve">ARENA </v>
          </cell>
          <cell r="C693" t="str">
            <v>M³</v>
          </cell>
          <cell r="D693">
            <v>20000</v>
          </cell>
          <cell r="E693">
            <v>1200</v>
          </cell>
        </row>
        <row r="694">
          <cell r="B694" t="str">
            <v>GRAVILLA TRITURADA</v>
          </cell>
          <cell r="C694" t="str">
            <v>M³</v>
          </cell>
          <cell r="D694">
            <v>54000</v>
          </cell>
          <cell r="E694">
            <v>3240</v>
          </cell>
        </row>
        <row r="695">
          <cell r="B695" t="str">
            <v>AGUA</v>
          </cell>
          <cell r="C695" t="str">
            <v>LT</v>
          </cell>
          <cell r="D695">
            <v>5</v>
          </cell>
          <cell r="E695">
            <v>0.3</v>
          </cell>
        </row>
        <row r="696">
          <cell r="B696" t="str">
            <v xml:space="preserve">RECEBO </v>
          </cell>
          <cell r="C696" t="str">
            <v>M³</v>
          </cell>
          <cell r="D696">
            <v>16000</v>
          </cell>
          <cell r="E696">
            <v>960</v>
          </cell>
        </row>
        <row r="697">
          <cell r="B697" t="str">
            <v>HIERRO No 5</v>
          </cell>
          <cell r="C697" t="str">
            <v>KG</v>
          </cell>
          <cell r="D697">
            <v>2200</v>
          </cell>
          <cell r="E697">
            <v>132</v>
          </cell>
        </row>
        <row r="698">
          <cell r="B698" t="str">
            <v>HIERRO DE 3/8</v>
          </cell>
          <cell r="C698" t="str">
            <v>KG</v>
          </cell>
          <cell r="D698">
            <v>2200</v>
          </cell>
          <cell r="E698">
            <v>132</v>
          </cell>
        </row>
        <row r="699">
          <cell r="B699" t="str">
            <v>MALLA ELECTROSOLDADA Q2</v>
          </cell>
          <cell r="C699" t="str">
            <v>Und</v>
          </cell>
          <cell r="D699">
            <v>43000</v>
          </cell>
          <cell r="E699">
            <v>2580</v>
          </cell>
        </row>
        <row r="700">
          <cell r="B700" t="str">
            <v>LADRILLO TOLETE</v>
          </cell>
          <cell r="C700" t="str">
            <v>Und</v>
          </cell>
          <cell r="D700">
            <v>240</v>
          </cell>
          <cell r="E700">
            <v>14.399999999999999</v>
          </cell>
        </row>
        <row r="701">
          <cell r="B701" t="str">
            <v>BLOQUE No 5 HUECO 12X20X30</v>
          </cell>
          <cell r="C701" t="str">
            <v>Und</v>
          </cell>
          <cell r="D701">
            <v>670</v>
          </cell>
          <cell r="E701">
            <v>40.199999999999996</v>
          </cell>
        </row>
        <row r="702">
          <cell r="B702" t="str">
            <v>ARENA FINA</v>
          </cell>
          <cell r="C702" t="str">
            <v>M³</v>
          </cell>
          <cell r="D702">
            <v>20000</v>
          </cell>
          <cell r="E702">
            <v>1200</v>
          </cell>
        </row>
        <row r="703">
          <cell r="B703" t="str">
            <v>MALLA GALLINERO</v>
          </cell>
          <cell r="C703" t="str">
            <v>M²</v>
          </cell>
          <cell r="D703">
            <v>1250</v>
          </cell>
          <cell r="E703">
            <v>75</v>
          </cell>
        </row>
        <row r="704">
          <cell r="B704" t="str">
            <v>PINTURA EN ESMALTE</v>
          </cell>
          <cell r="C704" t="str">
            <v>GAL</v>
          </cell>
          <cell r="D704">
            <v>39600</v>
          </cell>
          <cell r="E704">
            <v>2376</v>
          </cell>
        </row>
        <row r="705">
          <cell r="B705" t="str">
            <v>VENTANA CUADRADA (0.50X0.50) INCLUYE VIDRIO</v>
          </cell>
          <cell r="C705" t="str">
            <v>Und</v>
          </cell>
          <cell r="D705">
            <v>80000</v>
          </cell>
          <cell r="E705">
            <v>4800</v>
          </cell>
        </row>
        <row r="706">
          <cell r="B706" t="str">
            <v>TEJA TERMOACUSTIC + CABELLETE</v>
          </cell>
          <cell r="C706" t="str">
            <v>M2</v>
          </cell>
          <cell r="D706">
            <v>24000</v>
          </cell>
          <cell r="E706">
            <v>1440</v>
          </cell>
        </row>
        <row r="707">
          <cell r="B707" t="str">
            <v>TORNILLO FIJA ALA</v>
          </cell>
          <cell r="C707" t="str">
            <v>Und.</v>
          </cell>
          <cell r="D707">
            <v>350</v>
          </cell>
          <cell r="E707">
            <v>21</v>
          </cell>
        </row>
        <row r="708">
          <cell r="B708" t="str">
            <v>TORNILLO AUTOPERFORANTE</v>
          </cell>
          <cell r="C708" t="str">
            <v>Und.</v>
          </cell>
          <cell r="D708">
            <v>300</v>
          </cell>
          <cell r="E708">
            <v>18</v>
          </cell>
        </row>
        <row r="709">
          <cell r="B709" t="str">
            <v>GRANIPLAST</v>
          </cell>
          <cell r="C709" t="str">
            <v>KG</v>
          </cell>
          <cell r="D709">
            <v>1200</v>
          </cell>
          <cell r="E709">
            <v>72</v>
          </cell>
        </row>
        <row r="710">
          <cell r="B710" t="str">
            <v>GRANITO #2</v>
          </cell>
          <cell r="C710" t="str">
            <v>BT</v>
          </cell>
          <cell r="D710">
            <v>6000</v>
          </cell>
          <cell r="E710">
            <v>360</v>
          </cell>
        </row>
        <row r="711">
          <cell r="B711" t="str">
            <v>tubería PVC 4" SANITARIA</v>
          </cell>
          <cell r="C711" t="str">
            <v>ML</v>
          </cell>
          <cell r="D711">
            <v>6000</v>
          </cell>
          <cell r="E711">
            <v>360</v>
          </cell>
        </row>
        <row r="712">
          <cell r="B712" t="str">
            <v>ACCESORIOS</v>
          </cell>
          <cell r="C712" t="str">
            <v>Und</v>
          </cell>
          <cell r="D712">
            <v>2500</v>
          </cell>
          <cell r="E712">
            <v>150</v>
          </cell>
        </row>
        <row r="713">
          <cell r="B713" t="str">
            <v>CANALETA ACESCO 90X12</v>
          </cell>
          <cell r="C713" t="str">
            <v>ML</v>
          </cell>
          <cell r="D713">
            <v>20625</v>
          </cell>
          <cell r="E713">
            <v>1237.5</v>
          </cell>
        </row>
        <row r="714">
          <cell r="B714" t="str">
            <v>TUBOS FLUORESENTES 1.80 m</v>
          </cell>
          <cell r="C714" t="str">
            <v>Und.</v>
          </cell>
          <cell r="D714">
            <v>5000</v>
          </cell>
          <cell r="E714">
            <v>300</v>
          </cell>
        </row>
        <row r="715">
          <cell r="B715" t="str">
            <v>BALASTRA</v>
          </cell>
          <cell r="C715" t="str">
            <v>Und.</v>
          </cell>
          <cell r="D715">
            <v>27000</v>
          </cell>
          <cell r="E715">
            <v>1620</v>
          </cell>
        </row>
        <row r="716">
          <cell r="B716" t="str">
            <v>FOCKER</v>
          </cell>
          <cell r="C716" t="str">
            <v>Und.</v>
          </cell>
          <cell r="D716">
            <v>1100</v>
          </cell>
          <cell r="E716">
            <v>66</v>
          </cell>
        </row>
        <row r="717">
          <cell r="B717" t="str">
            <v>ALAMBRE TW #12</v>
          </cell>
          <cell r="C717" t="str">
            <v>ML</v>
          </cell>
          <cell r="D717">
            <v>600</v>
          </cell>
          <cell r="E717">
            <v>36</v>
          </cell>
        </row>
        <row r="718">
          <cell r="B718" t="str">
            <v>TUBO CONDUIT PVC 1/2"</v>
          </cell>
          <cell r="C718" t="str">
            <v>ML</v>
          </cell>
          <cell r="D718">
            <v>1100</v>
          </cell>
          <cell r="E718">
            <v>66</v>
          </cell>
        </row>
        <row r="719">
          <cell r="B719" t="str">
            <v>CAJILLA TACOS</v>
          </cell>
          <cell r="C719" t="str">
            <v>Und.</v>
          </cell>
          <cell r="D719">
            <v>7000</v>
          </cell>
          <cell r="E719">
            <v>420</v>
          </cell>
        </row>
        <row r="720">
          <cell r="B720" t="str">
            <v>INTERRUPTORES</v>
          </cell>
          <cell r="C720" t="str">
            <v>Und.</v>
          </cell>
          <cell r="D720">
            <v>2900</v>
          </cell>
          <cell r="E720">
            <v>174</v>
          </cell>
        </row>
        <row r="721">
          <cell r="B721" t="str">
            <v>VARILLA DE COBRE DE 1.80M D= 1/2"</v>
          </cell>
          <cell r="C721" t="str">
            <v>Und</v>
          </cell>
          <cell r="D721">
            <v>40000</v>
          </cell>
          <cell r="E721">
            <v>2400</v>
          </cell>
        </row>
        <row r="722">
          <cell r="B722" t="str">
            <v>ALAMBRE COBRE No 10</v>
          </cell>
          <cell r="C722" t="str">
            <v>ML</v>
          </cell>
          <cell r="D722">
            <v>1100</v>
          </cell>
          <cell r="E722">
            <v>66</v>
          </cell>
        </row>
        <row r="723">
          <cell r="B723" t="str">
            <v xml:space="preserve">ACOMETIDA EXTERNA </v>
          </cell>
          <cell r="C723" t="str">
            <v>GL</v>
          </cell>
          <cell r="D723">
            <v>500000</v>
          </cell>
          <cell r="E723">
            <v>30000</v>
          </cell>
        </row>
        <row r="724">
          <cell r="B724" t="str">
            <v xml:space="preserve">CANALETA EN Lámina GALVANIZADA  0.25X0.35M, INCLUYE ángulo Y SUPLEMENTO </v>
          </cell>
          <cell r="C724" t="str">
            <v>ML</v>
          </cell>
          <cell r="D724">
            <v>90000</v>
          </cell>
          <cell r="E724">
            <v>5400</v>
          </cell>
        </row>
        <row r="725">
          <cell r="B725" t="str">
            <v>ángulo DE 2 1/2" X 3/16"</v>
          </cell>
          <cell r="C725" t="str">
            <v>ML</v>
          </cell>
          <cell r="D725">
            <v>71000</v>
          </cell>
          <cell r="E725">
            <v>4260</v>
          </cell>
        </row>
        <row r="726">
          <cell r="B726" t="str">
            <v>NIPLE GALVANIZADO 1/2"</v>
          </cell>
          <cell r="C726" t="str">
            <v>Und</v>
          </cell>
          <cell r="D726">
            <v>600</v>
          </cell>
          <cell r="E726">
            <v>36</v>
          </cell>
        </row>
        <row r="727">
          <cell r="B727" t="str">
            <v>DILATACION EN VIDRIO</v>
          </cell>
          <cell r="C727" t="str">
            <v>ML</v>
          </cell>
          <cell r="D727">
            <v>200</v>
          </cell>
          <cell r="E727">
            <v>12</v>
          </cell>
        </row>
        <row r="728">
          <cell r="B728" t="str">
            <v>ESTUCO PLASTICO PARA INTERIORES</v>
          </cell>
          <cell r="C728" t="str">
            <v>Gal</v>
          </cell>
          <cell r="D728">
            <v>12500</v>
          </cell>
          <cell r="E728">
            <v>750</v>
          </cell>
        </row>
        <row r="729">
          <cell r="B729" t="str">
            <v>VINILO VINILTEX TIPO I</v>
          </cell>
          <cell r="C729" t="str">
            <v>GaL</v>
          </cell>
          <cell r="D729">
            <v>41500</v>
          </cell>
          <cell r="E729">
            <v>2490</v>
          </cell>
        </row>
        <row r="730">
          <cell r="B730" t="str">
            <v>MORTERO 1:4</v>
          </cell>
          <cell r="C730" t="str">
            <v>M³</v>
          </cell>
          <cell r="D730" t="e">
            <v>#REF!</v>
          </cell>
          <cell r="E730" t="e">
            <v>#REF!</v>
          </cell>
        </row>
        <row r="731">
          <cell r="B731" t="str">
            <v>BALDOSA DUROPISO MANCESA  30X30</v>
          </cell>
          <cell r="C731" t="str">
            <v>M²</v>
          </cell>
          <cell r="D731">
            <v>20500</v>
          </cell>
          <cell r="E731">
            <v>1230</v>
          </cell>
        </row>
        <row r="732">
          <cell r="B732" t="str">
            <v>CEMENTO BLANCO</v>
          </cell>
          <cell r="C732" t="str">
            <v>KG</v>
          </cell>
          <cell r="D732">
            <v>970</v>
          </cell>
          <cell r="E732">
            <v>58.199999999999996</v>
          </cell>
        </row>
        <row r="733">
          <cell r="B733" t="str">
            <v>CONCRETO DE 3000 PSI</v>
          </cell>
          <cell r="C733" t="str">
            <v>M³</v>
          </cell>
          <cell r="D733" t="e">
            <v>#REF!</v>
          </cell>
          <cell r="E733" t="e">
            <v>#REF!</v>
          </cell>
        </row>
        <row r="734">
          <cell r="B734" t="str">
            <v>PROCTOR MODIFICADO</v>
          </cell>
          <cell r="C734" t="str">
            <v>Und</v>
          </cell>
          <cell r="D734">
            <v>70000</v>
          </cell>
          <cell r="E734">
            <v>4200</v>
          </cell>
        </row>
        <row r="735">
          <cell r="B735" t="str">
            <v>ENSAYO DE LABORATORIO</v>
          </cell>
          <cell r="C735" t="str">
            <v>M³</v>
          </cell>
          <cell r="D735">
            <v>3500</v>
          </cell>
          <cell r="E735">
            <v>210</v>
          </cell>
        </row>
        <row r="736">
          <cell r="B736" t="str">
            <v>tubería PRESION PVC 1/2"</v>
          </cell>
          <cell r="C736" t="str">
            <v>ML</v>
          </cell>
          <cell r="D736">
            <v>1150</v>
          </cell>
          <cell r="E736">
            <v>69</v>
          </cell>
        </row>
        <row r="737">
          <cell r="B737" t="str">
            <v>ADAPTADOR MACHO 1/2</v>
          </cell>
          <cell r="C737" t="str">
            <v>Und</v>
          </cell>
          <cell r="D737">
            <v>300</v>
          </cell>
          <cell r="E737">
            <v>18</v>
          </cell>
        </row>
        <row r="738">
          <cell r="B738" t="str">
            <v>CODO PVC 1/2"</v>
          </cell>
          <cell r="C738" t="str">
            <v>Und</v>
          </cell>
          <cell r="D738">
            <v>300</v>
          </cell>
          <cell r="E738">
            <v>18</v>
          </cell>
        </row>
        <row r="739">
          <cell r="B739" t="str">
            <v>TEE GALVANIZADA DE 1/2"</v>
          </cell>
          <cell r="C739" t="str">
            <v>Und</v>
          </cell>
          <cell r="D739">
            <v>600</v>
          </cell>
          <cell r="E739">
            <v>36</v>
          </cell>
        </row>
        <row r="740">
          <cell r="B740" t="str">
            <v xml:space="preserve">IMPREMANTE </v>
          </cell>
          <cell r="C740" t="str">
            <v>GL</v>
          </cell>
          <cell r="D740">
            <v>22000</v>
          </cell>
          <cell r="E740">
            <v>1320</v>
          </cell>
        </row>
        <row r="741">
          <cell r="B741" t="str">
            <v>MANTO FIBERGLASS 600 XT</v>
          </cell>
          <cell r="C741" t="str">
            <v>M²</v>
          </cell>
          <cell r="D741">
            <v>11500</v>
          </cell>
          <cell r="E741">
            <v>690</v>
          </cell>
        </row>
        <row r="742">
          <cell r="B742" t="str">
            <v>CONCRETO DE 2500 PSI</v>
          </cell>
          <cell r="C742" t="str">
            <v>M³</v>
          </cell>
          <cell r="E742">
            <v>0</v>
          </cell>
        </row>
        <row r="743">
          <cell r="B743" t="str">
            <v>ENSAYO DE LABORATORIO</v>
          </cell>
          <cell r="C743" t="str">
            <v>M³</v>
          </cell>
          <cell r="D743">
            <v>5000</v>
          </cell>
          <cell r="E743">
            <v>300</v>
          </cell>
        </row>
        <row r="744">
          <cell r="B744" t="str">
            <v>tubería PVC 3" SANITARIA</v>
          </cell>
          <cell r="C744" t="str">
            <v>ML</v>
          </cell>
          <cell r="D744">
            <v>4850</v>
          </cell>
          <cell r="E744">
            <v>291</v>
          </cell>
        </row>
        <row r="745">
          <cell r="B745" t="str">
            <v>CODO 3"X90 CXC SANITARIO</v>
          </cell>
          <cell r="C745" t="str">
            <v>Und</v>
          </cell>
          <cell r="D745">
            <v>3400</v>
          </cell>
          <cell r="E745">
            <v>204</v>
          </cell>
        </row>
        <row r="746">
          <cell r="B746" t="str">
            <v>CODO 4"X90 CXC SANITARIO</v>
          </cell>
          <cell r="C746" t="str">
            <v>Und</v>
          </cell>
          <cell r="D746">
            <v>5500</v>
          </cell>
          <cell r="E746">
            <v>330</v>
          </cell>
        </row>
        <row r="747">
          <cell r="B747" t="str">
            <v xml:space="preserve">LIMPIADOR PVC </v>
          </cell>
          <cell r="C747" t="str">
            <v>Und</v>
          </cell>
          <cell r="D747">
            <v>12500</v>
          </cell>
          <cell r="E747">
            <v>750</v>
          </cell>
        </row>
        <row r="748">
          <cell r="B748" t="str">
            <v>SOLDADURA PVC</v>
          </cell>
          <cell r="C748" t="str">
            <v>Und</v>
          </cell>
          <cell r="D748">
            <v>3500</v>
          </cell>
          <cell r="E748">
            <v>210</v>
          </cell>
        </row>
        <row r="749">
          <cell r="B749" t="str">
            <v>tubería PVC 4" SANITARIA</v>
          </cell>
          <cell r="C749" t="str">
            <v>ML</v>
          </cell>
          <cell r="D749">
            <v>7000</v>
          </cell>
          <cell r="E749">
            <v>420</v>
          </cell>
        </row>
        <row r="750">
          <cell r="B750" t="str">
            <v xml:space="preserve">Arena </v>
          </cell>
          <cell r="C750" t="str">
            <v>M3</v>
          </cell>
          <cell r="D750">
            <v>35000</v>
          </cell>
          <cell r="E750">
            <v>2100</v>
          </cell>
        </row>
        <row r="751">
          <cell r="B751" t="str">
            <v>Gravilla</v>
          </cell>
          <cell r="C751" t="str">
            <v>M3</v>
          </cell>
          <cell r="D751">
            <v>40000</v>
          </cell>
          <cell r="E751">
            <v>2400</v>
          </cell>
        </row>
        <row r="752">
          <cell r="B752" t="str">
            <v>Varilla de 1/2"</v>
          </cell>
          <cell r="C752" t="str">
            <v>ML</v>
          </cell>
          <cell r="D752">
            <v>1900</v>
          </cell>
          <cell r="E752">
            <v>114</v>
          </cell>
        </row>
        <row r="753">
          <cell r="B753" t="str">
            <v>Platina 11/2" x 3/16</v>
          </cell>
          <cell r="C753" t="str">
            <v>ML</v>
          </cell>
          <cell r="D753">
            <v>3600</v>
          </cell>
          <cell r="E753">
            <v>216</v>
          </cell>
        </row>
        <row r="754">
          <cell r="B754" t="str">
            <v>ángulo de 2 1/2" x 1/4</v>
          </cell>
          <cell r="C754" t="str">
            <v>ML</v>
          </cell>
          <cell r="D754">
            <v>13300</v>
          </cell>
          <cell r="E754">
            <v>798</v>
          </cell>
        </row>
        <row r="755">
          <cell r="B755" t="str">
            <v>ángulo de 11/2" x 3/16</v>
          </cell>
          <cell r="C755" t="str">
            <v>ML</v>
          </cell>
          <cell r="D755">
            <v>6400</v>
          </cell>
          <cell r="E755">
            <v>384</v>
          </cell>
        </row>
        <row r="756">
          <cell r="B756" t="str">
            <v>Varilla de 5/8" Corrugada</v>
          </cell>
          <cell r="C756" t="str">
            <v>ML</v>
          </cell>
          <cell r="D756">
            <v>3300</v>
          </cell>
          <cell r="E756">
            <v>198</v>
          </cell>
        </row>
        <row r="757">
          <cell r="B757" t="str">
            <v>Corredera</v>
          </cell>
          <cell r="C757" t="str">
            <v>UN</v>
          </cell>
          <cell r="D757">
            <v>1200</v>
          </cell>
          <cell r="E757">
            <v>72</v>
          </cell>
        </row>
        <row r="758">
          <cell r="B758" t="str">
            <v>Chapa marca Vera sencilla</v>
          </cell>
          <cell r="C758" t="str">
            <v>UN</v>
          </cell>
          <cell r="D758">
            <v>25000</v>
          </cell>
          <cell r="E758">
            <v>1500</v>
          </cell>
        </row>
        <row r="759">
          <cell r="B759" t="str">
            <v>Corredera</v>
          </cell>
          <cell r="C759" t="str">
            <v>UN</v>
          </cell>
          <cell r="D759">
            <v>2500</v>
          </cell>
          <cell r="E759">
            <v>150</v>
          </cell>
        </row>
        <row r="760">
          <cell r="B760" t="str">
            <v>ángulo de 11/2"x1/8"</v>
          </cell>
          <cell r="C760" t="str">
            <v>ML</v>
          </cell>
          <cell r="D760">
            <v>6500</v>
          </cell>
          <cell r="E760">
            <v>390</v>
          </cell>
        </row>
        <row r="761">
          <cell r="B761" t="str">
            <v>Correa tipo canal</v>
          </cell>
          <cell r="C761" t="str">
            <v>ML</v>
          </cell>
          <cell r="D761">
            <v>6600</v>
          </cell>
          <cell r="E761">
            <v>396</v>
          </cell>
        </row>
        <row r="762">
          <cell r="B762" t="str">
            <v>Perno de 3/4"</v>
          </cell>
          <cell r="C762" t="str">
            <v>UN</v>
          </cell>
          <cell r="D762">
            <v>1500</v>
          </cell>
          <cell r="E762">
            <v>90</v>
          </cell>
        </row>
        <row r="763">
          <cell r="B763" t="str">
            <v>Malla eslabonada de 2x2 cal 10</v>
          </cell>
          <cell r="C763" t="str">
            <v>M2</v>
          </cell>
          <cell r="D763">
            <v>10000</v>
          </cell>
          <cell r="E763">
            <v>600</v>
          </cell>
        </row>
        <row r="764">
          <cell r="B764" t="str">
            <v>Tubo galvanizado de 2"</v>
          </cell>
          <cell r="C764" t="str">
            <v>ML</v>
          </cell>
          <cell r="D764">
            <v>8000</v>
          </cell>
          <cell r="E764">
            <v>480</v>
          </cell>
        </row>
        <row r="765">
          <cell r="B765" t="str">
            <v>ángulo de 1"x1/8"</v>
          </cell>
          <cell r="C765" t="str">
            <v>ML</v>
          </cell>
          <cell r="D765">
            <v>2000</v>
          </cell>
          <cell r="E765">
            <v>120</v>
          </cell>
        </row>
        <row r="766">
          <cell r="B766" t="str">
            <v>Platina de 1/2"x1/8"</v>
          </cell>
          <cell r="C766" t="str">
            <v>ML</v>
          </cell>
          <cell r="D766">
            <v>1300</v>
          </cell>
          <cell r="E766">
            <v>78</v>
          </cell>
        </row>
        <row r="769">
          <cell r="A769" t="str">
            <v>MATERIALES ELECTRICOS</v>
          </cell>
        </row>
        <row r="771">
          <cell r="A771">
            <v>1</v>
          </cell>
          <cell r="B771" t="str">
            <v>ACERO DE REFUERZO 7,5 MM</v>
          </cell>
          <cell r="C771" t="str">
            <v>KG</v>
          </cell>
          <cell r="D771">
            <v>2415</v>
          </cell>
          <cell r="E771">
            <v>144.9</v>
          </cell>
        </row>
        <row r="772">
          <cell r="A772">
            <v>2</v>
          </cell>
          <cell r="B772" t="str">
            <v>ADAPTADOR TERMINAL PVC DE 1 1/4"</v>
          </cell>
          <cell r="C772" t="str">
            <v>UND</v>
          </cell>
          <cell r="D772">
            <v>1228</v>
          </cell>
          <cell r="E772">
            <v>73.679999999999993</v>
          </cell>
        </row>
        <row r="773">
          <cell r="A773">
            <v>3</v>
          </cell>
          <cell r="B773" t="str">
            <v>ADAPTADOR TERMINAL PVC DE 2"</v>
          </cell>
          <cell r="C773" t="str">
            <v>UND</v>
          </cell>
          <cell r="D773">
            <v>2777</v>
          </cell>
          <cell r="E773">
            <v>166.62</v>
          </cell>
        </row>
        <row r="774">
          <cell r="A774">
            <v>4</v>
          </cell>
          <cell r="B774" t="str">
            <v>AISLADOR TIPO DISCO DE 6" PASADOR Y ORQUILLA</v>
          </cell>
          <cell r="C774" t="str">
            <v>UND</v>
          </cell>
          <cell r="D774">
            <v>28175</v>
          </cell>
          <cell r="E774">
            <v>1690.5</v>
          </cell>
        </row>
        <row r="775">
          <cell r="A775">
            <v>5</v>
          </cell>
          <cell r="B775" t="str">
            <v>AISLADOR TIPO PIN DE 13,2 KV</v>
          </cell>
          <cell r="C775" t="str">
            <v>UND</v>
          </cell>
          <cell r="D775">
            <v>17825</v>
          </cell>
          <cell r="E775">
            <v>1069.5</v>
          </cell>
        </row>
        <row r="776">
          <cell r="A776">
            <v>6</v>
          </cell>
          <cell r="B776" t="str">
            <v>ANGULO DE REFUERZO DE 1" X 1" X 1/8" X 6 MTS PARA TAPA</v>
          </cell>
          <cell r="C776" t="str">
            <v>UND</v>
          </cell>
          <cell r="D776">
            <v>17388</v>
          </cell>
          <cell r="E776">
            <v>1043.28</v>
          </cell>
        </row>
        <row r="777">
          <cell r="A777">
            <v>7</v>
          </cell>
          <cell r="B777" t="str">
            <v>ARANDELA CUADRADA PLANA DE 1/2" X 2" X 2"</v>
          </cell>
          <cell r="C777" t="str">
            <v>UND</v>
          </cell>
          <cell r="D777">
            <v>1107</v>
          </cell>
          <cell r="E777">
            <v>66.42</v>
          </cell>
        </row>
        <row r="778">
          <cell r="A778">
            <v>8</v>
          </cell>
          <cell r="B778" t="str">
            <v>ARENA</v>
          </cell>
          <cell r="C778" t="str">
            <v>M3.</v>
          </cell>
          <cell r="D778">
            <v>25875</v>
          </cell>
          <cell r="E778">
            <v>1552.5</v>
          </cell>
        </row>
        <row r="779">
          <cell r="A779">
            <v>9</v>
          </cell>
          <cell r="B779" t="str">
            <v>BISAGRA TIPO ARMILLAR</v>
          </cell>
          <cell r="C779" t="str">
            <v>UND</v>
          </cell>
          <cell r="D779">
            <v>2415</v>
          </cell>
          <cell r="E779">
            <v>144.9</v>
          </cell>
        </row>
        <row r="780">
          <cell r="A780">
            <v>10</v>
          </cell>
          <cell r="B780" t="str">
            <v>BOMBILLO TUBULAR  DE SODIO DE 150W</v>
          </cell>
          <cell r="C780" t="str">
            <v>UND</v>
          </cell>
          <cell r="D780">
            <v>75000</v>
          </cell>
          <cell r="E780">
            <v>4500</v>
          </cell>
        </row>
        <row r="781">
          <cell r="A781">
            <v>11</v>
          </cell>
          <cell r="B781" t="str">
            <v>BOMBILLO TUBULAR DE SODIO DE 70W</v>
          </cell>
          <cell r="C781" t="str">
            <v>UND</v>
          </cell>
          <cell r="D781">
            <v>60000</v>
          </cell>
          <cell r="E781">
            <v>3600</v>
          </cell>
        </row>
        <row r="782">
          <cell r="A782">
            <v>12</v>
          </cell>
          <cell r="B782" t="str">
            <v>BOMBILLO TUBULAR DE SODIO DE 400W</v>
          </cell>
          <cell r="C782" t="str">
            <v>UND</v>
          </cell>
          <cell r="D782">
            <v>150000</v>
          </cell>
          <cell r="E782">
            <v>9000</v>
          </cell>
        </row>
        <row r="783">
          <cell r="A783">
            <v>13</v>
          </cell>
          <cell r="B783" t="str">
            <v>CABLE DE ALUMINIO ACSR No.1/0</v>
          </cell>
          <cell r="C783" t="str">
            <v>ML</v>
          </cell>
          <cell r="D783">
            <v>3406</v>
          </cell>
          <cell r="E783">
            <v>204.35999999999999</v>
          </cell>
        </row>
        <row r="784">
          <cell r="A784">
            <v>14</v>
          </cell>
          <cell r="B784" t="str">
            <v>CABLE DE ALUMINIO ACSR No.2</v>
          </cell>
          <cell r="C784" t="str">
            <v>ML</v>
          </cell>
          <cell r="D784">
            <v>2358</v>
          </cell>
          <cell r="E784">
            <v>141.47999999999999</v>
          </cell>
        </row>
        <row r="785">
          <cell r="A785">
            <v>15</v>
          </cell>
          <cell r="B785" t="str">
            <v>CABLE DE ALUMINIO ASC - THW No.4</v>
          </cell>
          <cell r="C785" t="str">
            <v>ML</v>
          </cell>
          <cell r="D785">
            <v>3015</v>
          </cell>
          <cell r="E785">
            <v>180.9</v>
          </cell>
        </row>
        <row r="786">
          <cell r="A786">
            <v>16</v>
          </cell>
          <cell r="B786" t="str">
            <v>CABLE DE COBRE AISLADO No.14 AWG</v>
          </cell>
          <cell r="C786" t="str">
            <v>ML</v>
          </cell>
          <cell r="D786">
            <v>1643</v>
          </cell>
          <cell r="E786">
            <v>98.58</v>
          </cell>
        </row>
        <row r="787">
          <cell r="A787">
            <v>17</v>
          </cell>
          <cell r="B787" t="str">
            <v>CABLE DE COBRE AISLADO No.4 AWG</v>
          </cell>
          <cell r="C787" t="str">
            <v>ML</v>
          </cell>
          <cell r="D787">
            <v>11283</v>
          </cell>
          <cell r="E787">
            <v>676.98</v>
          </cell>
        </row>
        <row r="788">
          <cell r="A788">
            <v>18</v>
          </cell>
          <cell r="B788" t="str">
            <v>CABLE DE COBRE DESNUDO No.2 AWG</v>
          </cell>
          <cell r="C788" t="str">
            <v>ML</v>
          </cell>
          <cell r="D788">
            <v>15632</v>
          </cell>
          <cell r="E788">
            <v>937.92</v>
          </cell>
        </row>
        <row r="789">
          <cell r="A789">
            <v>19</v>
          </cell>
          <cell r="B789" t="str">
            <v>CAJA PANORÁMICA EN POLICARBONATO PARA CONTADOR CON VENTANA Y BASE</v>
          </cell>
          <cell r="C789" t="str">
            <v>UND</v>
          </cell>
          <cell r="D789">
            <v>115000</v>
          </cell>
          <cell r="E789">
            <v>6900</v>
          </cell>
        </row>
        <row r="790">
          <cell r="A790">
            <v>20</v>
          </cell>
          <cell r="B790" t="str">
            <v>CAJA PARA PROTECCIONES Y/O CONTROL EN LAMINA CAL.18 DIM. 40X30X20 CMS</v>
          </cell>
          <cell r="C790" t="str">
            <v>UND</v>
          </cell>
          <cell r="D790">
            <v>259613</v>
          </cell>
          <cell r="E790">
            <v>15576.779999999999</v>
          </cell>
        </row>
        <row r="791">
          <cell r="A791">
            <v>21</v>
          </cell>
          <cell r="B791" t="str">
            <v>CINTA AISLANTE No.23 AUTOFUNDENTE, ROLLO 20 Mts</v>
          </cell>
          <cell r="C791" t="str">
            <v>UND</v>
          </cell>
          <cell r="D791">
            <v>35024</v>
          </cell>
          <cell r="E791">
            <v>2101.44</v>
          </cell>
        </row>
        <row r="792">
          <cell r="A792">
            <v>22</v>
          </cell>
          <cell r="B792" t="str">
            <v>CINTA AISLANTE SÚPER 33 - 3M, ROLLO 20Mts</v>
          </cell>
          <cell r="C792" t="str">
            <v>UND</v>
          </cell>
          <cell r="D792">
            <v>12679</v>
          </cell>
          <cell r="E792">
            <v>760.74</v>
          </cell>
        </row>
        <row r="793">
          <cell r="A793">
            <v>23</v>
          </cell>
          <cell r="B793" t="str">
            <v>CINTA BANDIT DE ACERO INOXIDABLE DE 5/8"</v>
          </cell>
          <cell r="C793" t="str">
            <v>ML</v>
          </cell>
          <cell r="D793">
            <v>3514</v>
          </cell>
          <cell r="E793">
            <v>210.84</v>
          </cell>
        </row>
        <row r="794">
          <cell r="A794">
            <v>24</v>
          </cell>
          <cell r="B794" t="str">
            <v>CINTA INDICADORA DE PELIGRO RED ELÉCTRICA</v>
          </cell>
          <cell r="C794" t="str">
            <v>ML</v>
          </cell>
          <cell r="D794">
            <v>997</v>
          </cell>
          <cell r="E794">
            <v>59.82</v>
          </cell>
        </row>
        <row r="795">
          <cell r="A795">
            <v>25</v>
          </cell>
          <cell r="B795" t="str">
            <v>COLLARÍN GALVANIZADO DE 7 1/2" DOS SALIDA PERNOS DE 5/8"X3"</v>
          </cell>
          <cell r="C795" t="str">
            <v>UND</v>
          </cell>
          <cell r="D795">
            <v>17074</v>
          </cell>
          <cell r="E795">
            <v>1024.44</v>
          </cell>
        </row>
        <row r="796">
          <cell r="A796">
            <v>26</v>
          </cell>
          <cell r="B796" t="str">
            <v>COLLARÍN PARA TRANSFORMADOR DE 8" A 10"</v>
          </cell>
          <cell r="C796" t="str">
            <v>UND</v>
          </cell>
          <cell r="D796">
            <v>25780</v>
          </cell>
          <cell r="E796">
            <v>1546.8</v>
          </cell>
        </row>
        <row r="797">
          <cell r="A797">
            <v>27</v>
          </cell>
          <cell r="B797" t="str">
            <v>CONCRETO CORRIENTE 3000 PSI</v>
          </cell>
          <cell r="C797" t="str">
            <v>M3</v>
          </cell>
          <cell r="D797">
            <v>377603</v>
          </cell>
          <cell r="E797">
            <v>22656.18</v>
          </cell>
        </row>
        <row r="798">
          <cell r="A798">
            <v>28</v>
          </cell>
          <cell r="B798" t="str">
            <v>CONDULETA METÁLICA DE 2"</v>
          </cell>
          <cell r="C798" t="str">
            <v>UND</v>
          </cell>
          <cell r="D798">
            <v>32337</v>
          </cell>
          <cell r="E798">
            <v>1940.22</v>
          </cell>
        </row>
        <row r="799">
          <cell r="A799">
            <v>29</v>
          </cell>
          <cell r="B799" t="str">
            <v>CONDULETA METÁLICA DE 3"</v>
          </cell>
          <cell r="C799" t="str">
            <v>UND</v>
          </cell>
          <cell r="D799">
            <v>47549</v>
          </cell>
          <cell r="E799">
            <v>2852.94</v>
          </cell>
        </row>
        <row r="800">
          <cell r="A800">
            <v>30</v>
          </cell>
          <cell r="B800" t="str">
            <v>CONECTOR DE PALA</v>
          </cell>
          <cell r="C800" t="str">
            <v>UND</v>
          </cell>
          <cell r="D800">
            <v>2717</v>
          </cell>
          <cell r="E800">
            <v>163.01999999999998</v>
          </cell>
        </row>
        <row r="801">
          <cell r="A801">
            <v>31</v>
          </cell>
          <cell r="B801" t="str">
            <v>CONECTOR DE PONCHAR DBH-2</v>
          </cell>
          <cell r="C801" t="str">
            <v>UND</v>
          </cell>
          <cell r="D801">
            <v>2415</v>
          </cell>
          <cell r="E801">
            <v>144.9</v>
          </cell>
        </row>
        <row r="802">
          <cell r="A802">
            <v>32</v>
          </cell>
          <cell r="B802" t="str">
            <v>CONECTOR EMPALMADOR DE GEL RAYCHEM GHFC1</v>
          </cell>
          <cell r="C802" t="str">
            <v>UND</v>
          </cell>
          <cell r="D802">
            <v>43187</v>
          </cell>
          <cell r="E802">
            <v>2591.2199999999998</v>
          </cell>
        </row>
        <row r="803">
          <cell r="A803">
            <v>33</v>
          </cell>
          <cell r="B803" t="str">
            <v>CONECTOR PARA LÍNEA VIVA ALUMINIO-ALUMINIO</v>
          </cell>
          <cell r="C803" t="str">
            <v>UND</v>
          </cell>
          <cell r="D803">
            <v>22913</v>
          </cell>
          <cell r="E803">
            <v>1374.78</v>
          </cell>
        </row>
        <row r="804">
          <cell r="A804">
            <v>34</v>
          </cell>
          <cell r="B804" t="str">
            <v>CONTADOR TRIFÁSICO DE 3X120/208V 20-100 AMP REVISADO</v>
          </cell>
          <cell r="C804" t="str">
            <v>UND</v>
          </cell>
          <cell r="D804">
            <v>393317</v>
          </cell>
          <cell r="E804">
            <v>23599.02</v>
          </cell>
        </row>
        <row r="805">
          <cell r="A805">
            <v>35</v>
          </cell>
          <cell r="B805" t="str">
            <v>CORAZA PLÁSTICA DE 3/4"</v>
          </cell>
          <cell r="C805" t="str">
            <v>ML</v>
          </cell>
          <cell r="D805">
            <v>1727</v>
          </cell>
          <cell r="E805">
            <v>103.61999999999999</v>
          </cell>
        </row>
        <row r="806">
          <cell r="A806">
            <v>36</v>
          </cell>
          <cell r="B806" t="str">
            <v>CORTACIRCUITOS MONOPOLAR 15 KV CORRIENTE NOM 100A</v>
          </cell>
          <cell r="C806" t="str">
            <v>UND</v>
          </cell>
          <cell r="D806">
            <v>154276</v>
          </cell>
          <cell r="E806">
            <v>9256.56</v>
          </cell>
        </row>
        <row r="807">
          <cell r="A807">
            <v>37</v>
          </cell>
          <cell r="B807" t="str">
            <v>CRUCETA GALVANIZADA DE 2 1/2" X 2 1/2" X 3/16" X 2 MTS</v>
          </cell>
          <cell r="C807" t="str">
            <v>UND</v>
          </cell>
          <cell r="D807">
            <v>67488</v>
          </cell>
          <cell r="E807">
            <v>4049.2799999999997</v>
          </cell>
        </row>
        <row r="808">
          <cell r="A808">
            <v>38</v>
          </cell>
          <cell r="B808" t="str">
            <v>CURVA METÁLICA DE 2" T. PESADO</v>
          </cell>
          <cell r="C808" t="str">
            <v>UND</v>
          </cell>
          <cell r="D808">
            <v>37030</v>
          </cell>
          <cell r="E808">
            <v>2221.7999999999997</v>
          </cell>
        </row>
        <row r="809">
          <cell r="A809">
            <v>39</v>
          </cell>
          <cell r="B809" t="str">
            <v xml:space="preserve">CURVA PVC DE 1/2" </v>
          </cell>
          <cell r="C809" t="str">
            <v>UND</v>
          </cell>
          <cell r="D809">
            <v>403</v>
          </cell>
          <cell r="E809">
            <v>24.18</v>
          </cell>
        </row>
        <row r="810">
          <cell r="A810">
            <v>40</v>
          </cell>
          <cell r="B810" t="str">
            <v>CURVA PVC DE 2" T. PESADO</v>
          </cell>
          <cell r="C810" t="str">
            <v>UND</v>
          </cell>
          <cell r="D810">
            <v>6847</v>
          </cell>
          <cell r="E810">
            <v>410.82</v>
          </cell>
        </row>
        <row r="811">
          <cell r="A811">
            <v>41</v>
          </cell>
          <cell r="B811" t="str">
            <v>CURVA PVC DE 3" T. PESADO</v>
          </cell>
          <cell r="C811" t="str">
            <v>UND</v>
          </cell>
          <cell r="D811">
            <v>15969</v>
          </cell>
          <cell r="E811">
            <v>958.14</v>
          </cell>
        </row>
        <row r="812">
          <cell r="A812">
            <v>42</v>
          </cell>
          <cell r="B812" t="str">
            <v>DIAGONAL RECTA METÁLICA DE 68 CM</v>
          </cell>
          <cell r="C812" t="str">
            <v>UND</v>
          </cell>
          <cell r="D812">
            <v>14303</v>
          </cell>
          <cell r="E812">
            <v>858.18</v>
          </cell>
        </row>
        <row r="813">
          <cell r="A813">
            <v>43</v>
          </cell>
          <cell r="B813" t="str">
            <v>ESPÁRRAGO ROSCADO DE 5/8" X 14" CON 4 TUERCAS</v>
          </cell>
          <cell r="C813" t="str">
            <v>UND</v>
          </cell>
          <cell r="D813">
            <v>7132</v>
          </cell>
          <cell r="E813">
            <v>427.91999999999996</v>
          </cell>
        </row>
        <row r="814">
          <cell r="A814">
            <v>44</v>
          </cell>
          <cell r="B814" t="str">
            <v>ESPIGO EXTREMO POSTE 13.2 KV</v>
          </cell>
          <cell r="C814" t="str">
            <v>UND</v>
          </cell>
          <cell r="D814">
            <v>11593</v>
          </cell>
          <cell r="E814">
            <v>695.57999999999993</v>
          </cell>
        </row>
        <row r="815">
          <cell r="A815">
            <v>45</v>
          </cell>
          <cell r="B815" t="str">
            <v>ESPIGO TIPO PIN 13.2 KV</v>
          </cell>
          <cell r="C815" t="str">
            <v>UND</v>
          </cell>
          <cell r="D815">
            <v>10046</v>
          </cell>
          <cell r="E815">
            <v>602.76</v>
          </cell>
        </row>
        <row r="816">
          <cell r="A816">
            <v>46</v>
          </cell>
          <cell r="B816" t="str">
            <v>FORMALETA</v>
          </cell>
          <cell r="C816" t="str">
            <v>UND</v>
          </cell>
          <cell r="D816">
            <v>31697</v>
          </cell>
          <cell r="E816">
            <v>1901.82</v>
          </cell>
        </row>
        <row r="817">
          <cell r="A817">
            <v>47</v>
          </cell>
          <cell r="B817" t="str">
            <v>FOTOCELDA ELECTRÓNICA DE 1800 VA</v>
          </cell>
          <cell r="C817" t="str">
            <v>UND</v>
          </cell>
          <cell r="D817">
            <v>23305</v>
          </cell>
          <cell r="E817">
            <v>1398.3</v>
          </cell>
        </row>
        <row r="818">
          <cell r="A818">
            <v>48</v>
          </cell>
          <cell r="B818" t="str">
            <v>GRAPA DE RETENCIÓN PARA ACSR No. 2/0 - 6 AWG</v>
          </cell>
          <cell r="C818" t="str">
            <v>UND</v>
          </cell>
          <cell r="D818">
            <v>17119</v>
          </cell>
          <cell r="E818">
            <v>1027.1399999999999</v>
          </cell>
        </row>
        <row r="819">
          <cell r="A819">
            <v>49</v>
          </cell>
          <cell r="B819" t="str">
            <v>GRAVILLA</v>
          </cell>
          <cell r="C819" t="str">
            <v>M3</v>
          </cell>
          <cell r="D819">
            <v>42263</v>
          </cell>
          <cell r="E819">
            <v>2535.7799999999997</v>
          </cell>
        </row>
        <row r="820">
          <cell r="A820">
            <v>50</v>
          </cell>
          <cell r="B820" t="str">
            <v>HEBILLA 5/8"</v>
          </cell>
          <cell r="C820" t="str">
            <v>UND</v>
          </cell>
          <cell r="D820">
            <v>992</v>
          </cell>
          <cell r="E820">
            <v>59.519999999999996</v>
          </cell>
        </row>
        <row r="821">
          <cell r="A821">
            <v>51</v>
          </cell>
          <cell r="B821" t="str">
            <v>HILO FUSIBLE TIPO LÍNEA DE 3 AMP. TIPO H - 15 KV</v>
          </cell>
          <cell r="C821" t="str">
            <v>UND</v>
          </cell>
          <cell r="D821">
            <v>3864</v>
          </cell>
          <cell r="E821">
            <v>231.84</v>
          </cell>
        </row>
        <row r="822">
          <cell r="A822">
            <v>52</v>
          </cell>
          <cell r="B822" t="str">
            <v>KIT DE SISTEMA ANTI ROBO</v>
          </cell>
          <cell r="C822" t="str">
            <v>UND</v>
          </cell>
          <cell r="D822">
            <v>26384</v>
          </cell>
          <cell r="E822">
            <v>1583.04</v>
          </cell>
        </row>
        <row r="823">
          <cell r="A823">
            <v>53</v>
          </cell>
          <cell r="B823" t="str">
            <v>LADRILLO A LA VISTA</v>
          </cell>
          <cell r="C823" t="str">
            <v>UND</v>
          </cell>
          <cell r="D823">
            <v>1148</v>
          </cell>
          <cell r="E823">
            <v>68.88</v>
          </cell>
        </row>
        <row r="824">
          <cell r="A824">
            <v>54</v>
          </cell>
          <cell r="B824" t="str">
            <v>LIMPIADOR PVC</v>
          </cell>
          <cell r="C824" t="str">
            <v>CUARTO</v>
          </cell>
          <cell r="D824">
            <v>27169</v>
          </cell>
          <cell r="E824">
            <v>1630.1399999999999</v>
          </cell>
        </row>
        <row r="825">
          <cell r="A825">
            <v>55</v>
          </cell>
          <cell r="B825" t="str">
            <v>LUMINARIA SODIO THYLIA 1659 MH 150W 208/220V  G-12 SCHREDER</v>
          </cell>
          <cell r="C825" t="str">
            <v>UND</v>
          </cell>
          <cell r="D825">
            <v>1666350</v>
          </cell>
          <cell r="E825">
            <v>99981</v>
          </cell>
        </row>
        <row r="826">
          <cell r="A826">
            <v>56</v>
          </cell>
          <cell r="B826" t="str">
            <v>LUMINARIA SODIO THYLIA 1659 MH  70W 208/220V  G-12 SCHREDER</v>
          </cell>
          <cell r="C826" t="str">
            <v>UND</v>
          </cell>
          <cell r="D826">
            <v>1635300</v>
          </cell>
          <cell r="E826">
            <v>98118</v>
          </cell>
        </row>
        <row r="827">
          <cell r="A827">
            <v>57</v>
          </cell>
          <cell r="B827" t="str">
            <v>PROYECTORES RD-3 83 SODIO 400W SCHREDER</v>
          </cell>
          <cell r="C827" t="str">
            <v>UND</v>
          </cell>
          <cell r="D827">
            <v>1168400</v>
          </cell>
          <cell r="E827">
            <v>70104</v>
          </cell>
        </row>
        <row r="828">
          <cell r="A828">
            <v>58</v>
          </cell>
          <cell r="B828" t="str">
            <v>MARCO DE 0,4 X 0,4 MTS EN PLATINA DE 2" X 3/16"</v>
          </cell>
          <cell r="C828" t="str">
            <v>UND</v>
          </cell>
          <cell r="D828">
            <v>12075</v>
          </cell>
          <cell r="E828">
            <v>724.5</v>
          </cell>
        </row>
        <row r="829">
          <cell r="A829">
            <v>59</v>
          </cell>
          <cell r="B829" t="str">
            <v>MARCO DE 0,7 X 0,7 MTS EN PLATINA DE 2" X 3/16"</v>
          </cell>
          <cell r="C829" t="str">
            <v>UND</v>
          </cell>
          <cell r="D829">
            <v>30188</v>
          </cell>
          <cell r="E829">
            <v>1811.28</v>
          </cell>
        </row>
        <row r="830">
          <cell r="A830">
            <v>60</v>
          </cell>
          <cell r="B830" t="str">
            <v>MORTERO DE PEGA 1:4</v>
          </cell>
          <cell r="C830" t="str">
            <v>LT</v>
          </cell>
          <cell r="D830">
            <v>198</v>
          </cell>
          <cell r="E830">
            <v>11.879999999999999</v>
          </cell>
        </row>
        <row r="831">
          <cell r="A831">
            <v>61</v>
          </cell>
          <cell r="B831" t="str">
            <v xml:space="preserve">PARARRAYOS TIPO LÍNEA 12 KV - 10 KA </v>
          </cell>
          <cell r="C831" t="str">
            <v>UND</v>
          </cell>
          <cell r="D831">
            <v>174134</v>
          </cell>
          <cell r="E831">
            <v>10448.039999999999</v>
          </cell>
        </row>
        <row r="832">
          <cell r="A832">
            <v>62</v>
          </cell>
          <cell r="B832" t="str">
            <v>PEGANTE PVC</v>
          </cell>
          <cell r="C832" t="str">
            <v>CUARTO</v>
          </cell>
          <cell r="D832">
            <v>37203</v>
          </cell>
          <cell r="E832">
            <v>2232.1799999999998</v>
          </cell>
        </row>
        <row r="833">
          <cell r="A833">
            <v>63</v>
          </cell>
          <cell r="B833" t="str">
            <v>PERNO DE MAQUINA DE 1/2" X 1"</v>
          </cell>
          <cell r="C833" t="str">
            <v>UND</v>
          </cell>
          <cell r="D833">
            <v>1691</v>
          </cell>
          <cell r="E833">
            <v>101.46</v>
          </cell>
        </row>
        <row r="834">
          <cell r="A834">
            <v>64</v>
          </cell>
          <cell r="B834" t="str">
            <v>PERNO DE MAQUINA DE 5/8" X 10"</v>
          </cell>
          <cell r="C834" t="str">
            <v>UND</v>
          </cell>
          <cell r="D834">
            <v>4456</v>
          </cell>
          <cell r="E834">
            <v>267.36</v>
          </cell>
        </row>
        <row r="835">
          <cell r="A835">
            <v>65</v>
          </cell>
          <cell r="B835" t="str">
            <v>POSTE METÁLICO GALVANIZADO FACETADO CON CILINDRO , BRAZO SENCILLO A 8,2m MTS DE ALTURA LIBRE, SEGÚN DISEÑO SHCREDER</v>
          </cell>
          <cell r="C835" t="str">
            <v>UND</v>
          </cell>
          <cell r="D835">
            <v>2207436</v>
          </cell>
          <cell r="E835">
            <v>132446.16</v>
          </cell>
        </row>
        <row r="836">
          <cell r="A836">
            <v>66</v>
          </cell>
          <cell r="B836" t="str">
            <v>POSTE METÁLICO GALVANIZADO FACETADO CON CILINDRO , DOBLE BRAZO A 8,2 mts DE ALTURA LIBRE, ,SEGÚN DISEÑO SCHREDER</v>
          </cell>
          <cell r="C836" t="str">
            <v>UND</v>
          </cell>
          <cell r="D836">
            <v>2559084</v>
          </cell>
          <cell r="E836">
            <v>153545.04</v>
          </cell>
        </row>
        <row r="837">
          <cell r="A837">
            <v>67</v>
          </cell>
          <cell r="B837" t="str">
            <v>POSTE METÁLICO GALVANIZADO FACETADO CON CILINDRO, DOBLE BRAZO 1 A 6,2MTS Y OTRO A 8,2 MTS DE ALTURA LIBRE,SEGÚN DISEÑO SCHREDER</v>
          </cell>
          <cell r="C837" t="str">
            <v>UND</v>
          </cell>
          <cell r="D837">
            <v>2447808</v>
          </cell>
          <cell r="E837">
            <v>146868.47999999998</v>
          </cell>
        </row>
        <row r="838">
          <cell r="A838">
            <v>68</v>
          </cell>
          <cell r="B838" t="str">
            <v xml:space="preserve">POSTE MASTIL FARIO DE 14 MTS DE ALTURA LIBRE, PINTADO, SEGÚN DISEÑO SCHREDER </v>
          </cell>
          <cell r="C838" t="str">
            <v>UND</v>
          </cell>
          <cell r="D838">
            <v>2975280</v>
          </cell>
          <cell r="E838">
            <v>178516.8</v>
          </cell>
        </row>
        <row r="839">
          <cell r="A839">
            <v>69</v>
          </cell>
          <cell r="B839" t="str">
            <v>PUERTA DE SEGURIDAD PARA EQUIPO DE MEDIDA</v>
          </cell>
          <cell r="C839" t="str">
            <v>UND</v>
          </cell>
          <cell r="D839">
            <v>73054</v>
          </cell>
          <cell r="E839">
            <v>4383.24</v>
          </cell>
        </row>
        <row r="840">
          <cell r="A840">
            <v>70</v>
          </cell>
          <cell r="B840" t="str">
            <v>RECEBO</v>
          </cell>
          <cell r="C840" t="str">
            <v>M3</v>
          </cell>
          <cell r="D840">
            <v>24150</v>
          </cell>
          <cell r="E840">
            <v>1449</v>
          </cell>
        </row>
        <row r="841">
          <cell r="A841">
            <v>71</v>
          </cell>
          <cell r="B841" t="str">
            <v>TAPA EN LAMINA ALFAJOR 0,4X0,4 MTS INCLUYE SOLDADURA</v>
          </cell>
          <cell r="C841" t="str">
            <v>UND</v>
          </cell>
          <cell r="D841">
            <v>54338</v>
          </cell>
          <cell r="E841">
            <v>3260.2799999999997</v>
          </cell>
        </row>
        <row r="842">
          <cell r="A842">
            <v>72</v>
          </cell>
          <cell r="B842" t="str">
            <v>TAPA EN LAMINA ALFAJOR 0,7X0,7 MTS INCLUYE SOLDADURA</v>
          </cell>
          <cell r="C842" t="str">
            <v>UND</v>
          </cell>
          <cell r="D842">
            <v>89355</v>
          </cell>
          <cell r="E842">
            <v>5361.3</v>
          </cell>
        </row>
        <row r="843">
          <cell r="A843">
            <v>73</v>
          </cell>
          <cell r="B843" t="str">
            <v>TERMINAL BUCHING DE 2"</v>
          </cell>
          <cell r="C843" t="str">
            <v>UND</v>
          </cell>
          <cell r="D843">
            <v>4945</v>
          </cell>
          <cell r="E843">
            <v>296.7</v>
          </cell>
        </row>
        <row r="844">
          <cell r="A844">
            <v>74</v>
          </cell>
          <cell r="B844" t="str">
            <v>TOTALIZADOR INDUSTRIAL 10-50 AMP</v>
          </cell>
          <cell r="C844" t="str">
            <v>UND</v>
          </cell>
          <cell r="D844">
            <v>229425</v>
          </cell>
          <cell r="E844">
            <v>13765.5</v>
          </cell>
        </row>
        <row r="845">
          <cell r="A845">
            <v>75</v>
          </cell>
          <cell r="B845" t="str">
            <v>TOTALIZADOR INDUSTRIAL 60-100 AMP</v>
          </cell>
          <cell r="C845" t="str">
            <v>UND</v>
          </cell>
          <cell r="D845">
            <v>344138</v>
          </cell>
          <cell r="E845">
            <v>20648.28</v>
          </cell>
        </row>
        <row r="846">
          <cell r="A846">
            <v>76</v>
          </cell>
          <cell r="B846" t="str">
            <v>TRANSFORMADOR TRIFÁSICO 30 KVA 13.200V-220V-127V</v>
          </cell>
          <cell r="C846" t="str">
            <v>UND</v>
          </cell>
          <cell r="D846">
            <v>6847107</v>
          </cell>
          <cell r="E846">
            <v>410826.42</v>
          </cell>
        </row>
        <row r="847">
          <cell r="A847">
            <v>77</v>
          </cell>
          <cell r="B847" t="str">
            <v xml:space="preserve">TUBO CONDUIT CORRUGADO DE PVC DE 4"X6 MT T. PESADO </v>
          </cell>
          <cell r="C847" t="str">
            <v>UND</v>
          </cell>
          <cell r="D847">
            <v>66988</v>
          </cell>
          <cell r="E847">
            <v>4019.2799999999997</v>
          </cell>
        </row>
        <row r="848">
          <cell r="A848">
            <v>78</v>
          </cell>
          <cell r="B848" t="str">
            <v>TUBO CONDUIT DE PVC DE 1/2" TIPO PESADO X 3 MTS</v>
          </cell>
          <cell r="C848" t="str">
            <v>UND</v>
          </cell>
          <cell r="D848">
            <v>3056</v>
          </cell>
          <cell r="E848">
            <v>183.35999999999999</v>
          </cell>
        </row>
        <row r="849">
          <cell r="A849">
            <v>79</v>
          </cell>
          <cell r="B849" t="str">
            <v>TUBO CONDUIT DE PVC DE 1-1/2" TIPO PESADO X 3 MTS</v>
          </cell>
          <cell r="C849" t="str">
            <v>UND</v>
          </cell>
          <cell r="D849">
            <v>21246</v>
          </cell>
          <cell r="E849">
            <v>1274.76</v>
          </cell>
        </row>
        <row r="850">
          <cell r="A850">
            <v>80</v>
          </cell>
          <cell r="B850" t="str">
            <v>TUBO CONDUIT GALVANIZADO DE  2" T.P. X 3 MTS</v>
          </cell>
          <cell r="C850" t="str">
            <v>UND</v>
          </cell>
          <cell r="D850">
            <v>90080</v>
          </cell>
          <cell r="E850">
            <v>5404.8</v>
          </cell>
        </row>
        <row r="851">
          <cell r="A851">
            <v>81</v>
          </cell>
          <cell r="B851" t="str">
            <v>TUBO CONDUIT GALVANIZADO DE 1/2" T.P. X 3 MTS</v>
          </cell>
          <cell r="C851" t="str">
            <v>UND</v>
          </cell>
          <cell r="D851">
            <v>26927</v>
          </cell>
          <cell r="E851">
            <v>1615.62</v>
          </cell>
        </row>
        <row r="852">
          <cell r="A852">
            <v>82</v>
          </cell>
          <cell r="B852" t="str">
            <v>TUBO CONDUIT GALVANIZADO DE 3" T.P. X 3 MTS</v>
          </cell>
          <cell r="C852" t="str">
            <v>UND</v>
          </cell>
          <cell r="D852">
            <v>163979</v>
          </cell>
          <cell r="E852">
            <v>9838.74</v>
          </cell>
        </row>
        <row r="853">
          <cell r="A853">
            <v>83</v>
          </cell>
          <cell r="B853" t="str">
            <v>TUERCA DE OJO ALARGADO DE 5/8"</v>
          </cell>
          <cell r="C853" t="str">
            <v>UND</v>
          </cell>
          <cell r="D853">
            <v>6875</v>
          </cell>
          <cell r="E853">
            <v>412.5</v>
          </cell>
        </row>
        <row r="854">
          <cell r="A854">
            <v>84</v>
          </cell>
          <cell r="B854" t="str">
            <v>VARILLA CORRUGADA DE 5/8"X 6 MTS</v>
          </cell>
          <cell r="C854" t="str">
            <v>UND</v>
          </cell>
          <cell r="D854">
            <v>24150</v>
          </cell>
          <cell r="E854">
            <v>1449</v>
          </cell>
        </row>
        <row r="855">
          <cell r="A855">
            <v>85</v>
          </cell>
          <cell r="B855" t="str">
            <v>VARILLA DE COBRE-COBRE DE 5/8" X 2,44 MTS CON CONECTOR</v>
          </cell>
          <cell r="C855" t="str">
            <v>UND</v>
          </cell>
          <cell r="D855">
            <v>144981</v>
          </cell>
          <cell r="E855">
            <v>8698.86</v>
          </cell>
        </row>
        <row r="856">
          <cell r="A856">
            <v>86</v>
          </cell>
          <cell r="B856" t="str">
            <v>CABLE DE ALUMINIO ACSR No.2</v>
          </cell>
          <cell r="C856" t="str">
            <v>ML</v>
          </cell>
          <cell r="D856">
            <v>2446</v>
          </cell>
          <cell r="E856">
            <v>146.76</v>
          </cell>
        </row>
        <row r="857">
          <cell r="A857">
            <v>87</v>
          </cell>
          <cell r="B857" t="str">
            <v>POSTE DE CONCRETO DE 12 MTS X 510 Kg</v>
          </cell>
          <cell r="C857" t="str">
            <v>UND</v>
          </cell>
          <cell r="D857">
            <v>633650</v>
          </cell>
          <cell r="E857">
            <v>38019</v>
          </cell>
        </row>
        <row r="858">
          <cell r="A858">
            <v>88</v>
          </cell>
          <cell r="B858" t="str">
            <v>ARANDELA CUADRADA PLANA DE 5/8" X 2" X 2"</v>
          </cell>
          <cell r="C858" t="str">
            <v>UND</v>
          </cell>
          <cell r="D858">
            <v>724</v>
          </cell>
          <cell r="E858">
            <v>43.44</v>
          </cell>
        </row>
        <row r="859">
          <cell r="A859">
            <v>89</v>
          </cell>
          <cell r="B859" t="str">
            <v>ARANDELA DE PRESION DE 1/2"</v>
          </cell>
          <cell r="C859" t="str">
            <v>UND</v>
          </cell>
          <cell r="D859">
            <v>241</v>
          </cell>
          <cell r="E859">
            <v>14.459999999999999</v>
          </cell>
        </row>
        <row r="860">
          <cell r="A860">
            <v>90</v>
          </cell>
          <cell r="B860" t="str">
            <v xml:space="preserve">CABLE DE ACERO GALVANIZADO 3/8 </v>
          </cell>
          <cell r="C860" t="str">
            <v>ML</v>
          </cell>
          <cell r="D860">
            <v>2875</v>
          </cell>
          <cell r="E860">
            <v>172.5</v>
          </cell>
        </row>
        <row r="861">
          <cell r="A861">
            <v>91</v>
          </cell>
          <cell r="B861" t="str">
            <v>GRAPA PRENSORA DE 3 PERNOS</v>
          </cell>
          <cell r="C861" t="str">
            <v>UND</v>
          </cell>
          <cell r="D861">
            <v>7475</v>
          </cell>
          <cell r="E861">
            <v>448.5</v>
          </cell>
        </row>
        <row r="862">
          <cell r="A862">
            <v>92</v>
          </cell>
          <cell r="B862" t="str">
            <v>GRAPA DE RETENCION ACSR No.2</v>
          </cell>
          <cell r="C862" t="str">
            <v>UND</v>
          </cell>
          <cell r="D862">
            <v>17825</v>
          </cell>
          <cell r="E862">
            <v>1069.5</v>
          </cell>
        </row>
        <row r="863">
          <cell r="A863">
            <v>93</v>
          </cell>
          <cell r="B863" t="str">
            <v>GUARDACABO GALVANIZADO DE 3/8</v>
          </cell>
          <cell r="C863" t="str">
            <v>UND</v>
          </cell>
          <cell r="D863">
            <v>1265</v>
          </cell>
          <cell r="E863">
            <v>75.899999999999991</v>
          </cell>
        </row>
        <row r="864">
          <cell r="A864">
            <v>94</v>
          </cell>
          <cell r="B864" t="str">
            <v>PIN PARA CRUCETA METALICA 13,2Kv</v>
          </cell>
          <cell r="C864" t="str">
            <v>UND</v>
          </cell>
          <cell r="D864">
            <v>7475</v>
          </cell>
          <cell r="E864">
            <v>448.5</v>
          </cell>
        </row>
        <row r="865">
          <cell r="A865">
            <v>95</v>
          </cell>
          <cell r="B865" t="str">
            <v>TUERCA DE OJO ALARGADO DE 5/8</v>
          </cell>
          <cell r="C865" t="str">
            <v>UND</v>
          </cell>
          <cell r="D865">
            <v>6900</v>
          </cell>
          <cell r="E865">
            <v>414</v>
          </cell>
        </row>
        <row r="866">
          <cell r="A866">
            <v>96</v>
          </cell>
          <cell r="B866" t="str">
            <v>VARILLA DE ANCLAJE DE 5/8 X 1,8Mts CON ARANDELA DE 4" X 4"</v>
          </cell>
          <cell r="C866" t="str">
            <v>UND</v>
          </cell>
          <cell r="D866">
            <v>24495</v>
          </cell>
          <cell r="E866">
            <v>1469.7</v>
          </cell>
        </row>
        <row r="867">
          <cell r="A867">
            <v>97</v>
          </cell>
          <cell r="B867" t="str">
            <v>VIGUETA DE CONCRETO PARA ANCLAJE 60 X 15 X 15 Cms</v>
          </cell>
          <cell r="C867" t="str">
            <v>UND</v>
          </cell>
          <cell r="D867">
            <v>10695</v>
          </cell>
          <cell r="E867">
            <v>641.69999999999993</v>
          </cell>
        </row>
        <row r="868">
          <cell r="A868">
            <v>98</v>
          </cell>
          <cell r="B868" t="str">
            <v>BRASO PARA TEMPLETE CUERDA GUITARRA 1 Mts</v>
          </cell>
          <cell r="C868" t="str">
            <v>UND</v>
          </cell>
          <cell r="D868">
            <v>74750</v>
          </cell>
          <cell r="E868">
            <v>4485</v>
          </cell>
        </row>
        <row r="869">
          <cell r="A869">
            <v>99</v>
          </cell>
          <cell r="B869" t="str">
            <v xml:space="preserve">AISLADOR TIPO TENSOR 4 1/2" </v>
          </cell>
          <cell r="C869" t="str">
            <v>UND</v>
          </cell>
          <cell r="D869">
            <v>13225</v>
          </cell>
          <cell r="E869">
            <v>793.5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A.MODI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 gral"/>
      <sheetName val="Diseño Chequeo LETRAS qmh Per"/>
      <sheetName val="Diseño LETRAS"/>
      <sheetName val="PRESUPUESTO NUEVO"/>
      <sheetName val="APU"/>
      <sheetName val="CANTIDADES"/>
      <sheetName val="PRESUPUESTO OPTIMIZACIÓN"/>
      <sheetName val="CANTIDADES 170 mill"/>
      <sheetName val="170 mil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uctos"/>
      <sheetName val="Básica P-REX"/>
      <sheetName val="Descuentos"/>
      <sheetName val="Cálculos base"/>
      <sheetName val="Básica filtros"/>
      <sheetName val="Básica ptap"/>
      <sheetName val="Básica ultra-pura"/>
      <sheetName val="Básica ptar patin"/>
      <sheetName val="Básica eries"/>
      <sheetName val="Lista agua ultrapura"/>
      <sheetName val="Planta patin"/>
      <sheetName val="Tratamiento portatil"/>
      <sheetName val="Básica otros"/>
      <sheetName val="Maletin"/>
      <sheetName val="Planta y torre"/>
    </sheetNames>
    <sheetDataSet>
      <sheetData sheetId="0">
        <row r="36">
          <cell r="B36">
            <v>7634.5400000000009</v>
          </cell>
          <cell r="G36">
            <v>278.40000000000003</v>
          </cell>
          <cell r="I36">
            <v>210.54000000000002</v>
          </cell>
          <cell r="M36">
            <v>163.56000000000003</v>
          </cell>
          <cell r="AG36">
            <v>3800</v>
          </cell>
        </row>
        <row r="37">
          <cell r="C37">
            <v>10165.080000000002</v>
          </cell>
          <cell r="H37">
            <v>2077.5600000000004</v>
          </cell>
          <cell r="M37">
            <v>295.8</v>
          </cell>
          <cell r="AB37">
            <v>1390.8400000000001</v>
          </cell>
        </row>
        <row r="38">
          <cell r="D38">
            <v>13714.680000000002</v>
          </cell>
          <cell r="G38">
            <v>918.1400000000001</v>
          </cell>
          <cell r="H38">
            <v>3141.28</v>
          </cell>
          <cell r="I38">
            <v>659.46</v>
          </cell>
          <cell r="J38">
            <v>1060.2400000000002</v>
          </cell>
          <cell r="L38">
            <v>550.42000000000007</v>
          </cell>
          <cell r="M38">
            <v>658.88000000000011</v>
          </cell>
          <cell r="S38">
            <v>1205.2400000000002</v>
          </cell>
          <cell r="AG38">
            <v>9800</v>
          </cell>
        </row>
        <row r="39">
          <cell r="K39">
            <v>638.00000000000011</v>
          </cell>
        </row>
        <row r="40">
          <cell r="E40">
            <v>22278.960000000003</v>
          </cell>
          <cell r="H40">
            <v>9731.8200000000015</v>
          </cell>
          <cell r="L40">
            <v>1356.6200000000001</v>
          </cell>
        </row>
        <row r="47">
          <cell r="AI47">
            <v>16962.68</v>
          </cell>
          <cell r="AJ47">
            <v>8602.5600000000013</v>
          </cell>
        </row>
        <row r="55">
          <cell r="E55">
            <v>16250</v>
          </cell>
          <cell r="J55">
            <v>3651</v>
          </cell>
        </row>
        <row r="58">
          <cell r="B58">
            <v>21900</v>
          </cell>
          <cell r="G58">
            <v>20800</v>
          </cell>
        </row>
        <row r="60">
          <cell r="B60">
            <v>38900</v>
          </cell>
          <cell r="G60">
            <v>29800</v>
          </cell>
        </row>
        <row r="61">
          <cell r="B61">
            <v>50833.34</v>
          </cell>
          <cell r="G61">
            <v>43400</v>
          </cell>
        </row>
        <row r="62">
          <cell r="B62">
            <v>95000</v>
          </cell>
          <cell r="G62">
            <v>59800</v>
          </cell>
        </row>
        <row r="63">
          <cell r="B63">
            <v>185000</v>
          </cell>
          <cell r="G63">
            <v>102000</v>
          </cell>
        </row>
        <row r="86">
          <cell r="B86">
            <v>1870</v>
          </cell>
          <cell r="E86">
            <v>2980</v>
          </cell>
        </row>
        <row r="87">
          <cell r="B87">
            <v>1980</v>
          </cell>
        </row>
        <row r="88">
          <cell r="D88">
            <v>3500</v>
          </cell>
        </row>
        <row r="90">
          <cell r="C90">
            <v>107200</v>
          </cell>
        </row>
        <row r="91">
          <cell r="B91">
            <v>3500</v>
          </cell>
        </row>
        <row r="92">
          <cell r="F92">
            <v>2970</v>
          </cell>
        </row>
        <row r="105">
          <cell r="B105">
            <v>49300</v>
          </cell>
        </row>
        <row r="111">
          <cell r="B111">
            <v>240000</v>
          </cell>
        </row>
        <row r="119">
          <cell r="B119">
            <v>700</v>
          </cell>
        </row>
        <row r="121">
          <cell r="B121">
            <v>850</v>
          </cell>
        </row>
        <row r="126">
          <cell r="C126">
            <v>4800</v>
          </cell>
        </row>
        <row r="138">
          <cell r="F138">
            <v>15950</v>
          </cell>
          <cell r="G138">
            <v>8500</v>
          </cell>
        </row>
        <row r="157">
          <cell r="D157">
            <v>56000</v>
          </cell>
        </row>
        <row r="158">
          <cell r="D158">
            <v>88000</v>
          </cell>
        </row>
        <row r="159">
          <cell r="E159">
            <v>95000</v>
          </cell>
        </row>
        <row r="160">
          <cell r="E160">
            <v>125000</v>
          </cell>
        </row>
        <row r="161">
          <cell r="E161">
            <v>208000</v>
          </cell>
        </row>
        <row r="191">
          <cell r="B191">
            <v>54</v>
          </cell>
          <cell r="C191">
            <v>120</v>
          </cell>
        </row>
        <row r="192">
          <cell r="B192">
            <v>65</v>
          </cell>
          <cell r="C192">
            <v>165</v>
          </cell>
        </row>
        <row r="198">
          <cell r="F198">
            <v>266</v>
          </cell>
          <cell r="G198">
            <v>325</v>
          </cell>
        </row>
        <row r="225">
          <cell r="B225">
            <v>38852</v>
          </cell>
        </row>
        <row r="226">
          <cell r="B226">
            <v>3900</v>
          </cell>
        </row>
        <row r="229">
          <cell r="B229">
            <v>546.22889196623748</v>
          </cell>
        </row>
        <row r="230">
          <cell r="B230">
            <v>7290.6384052715875</v>
          </cell>
        </row>
        <row r="231">
          <cell r="B231">
            <v>12752.927324933962</v>
          </cell>
        </row>
        <row r="232">
          <cell r="B232">
            <v>4815.7724031311354</v>
          </cell>
        </row>
        <row r="233">
          <cell r="B233">
            <v>29405.322017515788</v>
          </cell>
        </row>
        <row r="234">
          <cell r="B234">
            <v>101477.18970750544</v>
          </cell>
        </row>
        <row r="237">
          <cell r="C237">
            <v>42000</v>
          </cell>
        </row>
        <row r="241">
          <cell r="B241">
            <v>8153.333333333333</v>
          </cell>
        </row>
        <row r="242">
          <cell r="B242">
            <v>14000</v>
          </cell>
          <cell r="I242">
            <v>387000</v>
          </cell>
        </row>
        <row r="243">
          <cell r="B243">
            <v>9000</v>
          </cell>
          <cell r="I243">
            <v>1000000</v>
          </cell>
        </row>
        <row r="244">
          <cell r="B244">
            <v>48000</v>
          </cell>
          <cell r="I244">
            <v>1310000</v>
          </cell>
        </row>
        <row r="245">
          <cell r="I245">
            <v>1863000</v>
          </cell>
        </row>
        <row r="246">
          <cell r="B246">
            <v>3800</v>
          </cell>
          <cell r="I246">
            <v>1300</v>
          </cell>
        </row>
        <row r="247">
          <cell r="B247">
            <v>19650</v>
          </cell>
        </row>
        <row r="248">
          <cell r="B248">
            <v>220000</v>
          </cell>
          <cell r="I248">
            <v>600</v>
          </cell>
        </row>
        <row r="249">
          <cell r="B249">
            <v>220000</v>
          </cell>
        </row>
        <row r="250">
          <cell r="B250">
            <v>125000</v>
          </cell>
        </row>
        <row r="251">
          <cell r="B251">
            <v>125000</v>
          </cell>
        </row>
        <row r="252">
          <cell r="B252">
            <v>336000</v>
          </cell>
        </row>
        <row r="253">
          <cell r="B253">
            <v>80000</v>
          </cell>
        </row>
        <row r="255">
          <cell r="B255">
            <v>10000</v>
          </cell>
        </row>
        <row r="256">
          <cell r="B256">
            <v>12000</v>
          </cell>
        </row>
        <row r="257">
          <cell r="B257">
            <v>35000</v>
          </cell>
        </row>
        <row r="268">
          <cell r="C268">
            <v>404600</v>
          </cell>
        </row>
        <row r="269">
          <cell r="C269">
            <v>563500</v>
          </cell>
        </row>
        <row r="272">
          <cell r="C272">
            <v>656000</v>
          </cell>
        </row>
        <row r="288">
          <cell r="B288">
            <v>32500</v>
          </cell>
        </row>
        <row r="305">
          <cell r="B305">
            <v>89900</v>
          </cell>
        </row>
        <row r="315">
          <cell r="B315">
            <v>184464</v>
          </cell>
        </row>
        <row r="325">
          <cell r="B325">
            <v>7327</v>
          </cell>
        </row>
        <row r="333">
          <cell r="B333">
            <v>300000</v>
          </cell>
        </row>
        <row r="334">
          <cell r="B334">
            <v>348000</v>
          </cell>
        </row>
        <row r="335">
          <cell r="B335">
            <v>462000</v>
          </cell>
        </row>
        <row r="336">
          <cell r="B336">
            <v>5582</v>
          </cell>
        </row>
        <row r="337">
          <cell r="B337">
            <v>171850</v>
          </cell>
        </row>
        <row r="338">
          <cell r="B338">
            <v>33770</v>
          </cell>
        </row>
        <row r="342">
          <cell r="B342">
            <v>239400</v>
          </cell>
        </row>
        <row r="346">
          <cell r="B346">
            <v>239</v>
          </cell>
        </row>
        <row r="348">
          <cell r="B348">
            <v>31875</v>
          </cell>
        </row>
        <row r="351">
          <cell r="B351">
            <v>25000</v>
          </cell>
        </row>
        <row r="354">
          <cell r="B354">
            <v>8500</v>
          </cell>
        </row>
      </sheetData>
      <sheetData sheetId="1"/>
      <sheetData sheetId="2">
        <row r="3">
          <cell r="C3">
            <v>42</v>
          </cell>
        </row>
        <row r="19">
          <cell r="C19">
            <v>20</v>
          </cell>
        </row>
      </sheetData>
      <sheetData sheetId="3">
        <row r="1">
          <cell r="B1">
            <v>193.23671497584542</v>
          </cell>
        </row>
        <row r="3">
          <cell r="B3">
            <v>117.37213403880071</v>
          </cell>
        </row>
        <row r="4">
          <cell r="B4">
            <v>2074.0740740740744</v>
          </cell>
        </row>
        <row r="6">
          <cell r="C6">
            <v>1630.6666666666667</v>
          </cell>
        </row>
        <row r="7">
          <cell r="C7">
            <v>773.11111111111109</v>
          </cell>
        </row>
        <row r="8">
          <cell r="C8">
            <v>640</v>
          </cell>
        </row>
        <row r="9">
          <cell r="C9">
            <v>850.37037037037044</v>
          </cell>
        </row>
        <row r="10">
          <cell r="C10">
            <v>2898.550724637681</v>
          </cell>
        </row>
        <row r="11">
          <cell r="C11">
            <v>6792.6988727858297</v>
          </cell>
          <cell r="F11">
            <v>2535.9279172633233</v>
          </cell>
        </row>
        <row r="14">
          <cell r="C14">
            <v>341.37600000000003</v>
          </cell>
        </row>
        <row r="15">
          <cell r="C15">
            <v>497</v>
          </cell>
        </row>
        <row r="16">
          <cell r="C16">
            <v>320</v>
          </cell>
        </row>
        <row r="17">
          <cell r="C17">
            <v>1739.1304347826087</v>
          </cell>
        </row>
        <row r="18">
          <cell r="C18">
            <v>2897.5064347826087</v>
          </cell>
        </row>
        <row r="21">
          <cell r="C21">
            <v>15898.617511520739</v>
          </cell>
        </row>
        <row r="22">
          <cell r="C22">
            <v>2345</v>
          </cell>
        </row>
        <row r="23">
          <cell r="C23">
            <v>345.67901234567904</v>
          </cell>
        </row>
        <row r="24">
          <cell r="C24">
            <v>1932.3671497584542</v>
          </cell>
        </row>
        <row r="25">
          <cell r="C25">
            <v>20521.663673624869</v>
          </cell>
        </row>
        <row r="32">
          <cell r="C32">
            <v>12051.617590675563</v>
          </cell>
        </row>
        <row r="37">
          <cell r="C37">
            <v>123.39469781333509</v>
          </cell>
        </row>
      </sheetData>
      <sheetData sheetId="4"/>
      <sheetData sheetId="5"/>
      <sheetData sheetId="6">
        <row r="86">
          <cell r="E86">
            <v>28619000</v>
          </cell>
        </row>
      </sheetData>
      <sheetData sheetId="7">
        <row r="220">
          <cell r="D220">
            <v>63082000</v>
          </cell>
          <cell r="G220">
            <v>67488000</v>
          </cell>
        </row>
      </sheetData>
      <sheetData sheetId="8">
        <row r="118">
          <cell r="E118">
            <v>37500000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  <sheetName val="PRECIOS"/>
      <sheetName val="LOCALIZACION"/>
      <sheetName val="DESCAPOTE"/>
      <sheetName val="EXCAVACION"/>
      <sheetName val="PLACA FLOTANTE"/>
      <sheetName val="MUROS"/>
      <sheetName val="CALADOS"/>
      <sheetName val=" COLUMNAS 15X20"/>
      <sheetName val="PLACA e = 0,1"/>
      <sheetName val="INS. HIDRAULICA"/>
      <sheetName val="ALBERCA"/>
      <sheetName val="PAÑETE"/>
      <sheetName val="INS. SANITARIAS"/>
      <sheetName val="SIST. TRATAMIENTO"/>
      <sheetName val="CAJA DE DISTRIBUCION"/>
      <sheetName val="MORTERO 1.4"/>
      <sheetName val="CONCRETO 2500"/>
      <sheetName val="CONCRETO 3000"/>
      <sheetName val="FORMALETA"/>
      <sheetName val="PAÑETE IMPERMEABILIZADO"/>
      <sheetName val="PRESUPUESTO UNA"/>
      <sheetName val="PRESUPUESTO CAP"/>
      <sheetName val="PRESUPUESTO VARIAS"/>
      <sheetName val="PRESUPUESTO VAR. CAP"/>
      <sheetName val="MATERIALES UNA"/>
      <sheetName val="MATERIALES TODAS"/>
      <sheetName val="RESUMEN PRESUPUESTO"/>
    </sheetNames>
    <sheetDataSet>
      <sheetData sheetId="0">
        <row r="16">
          <cell r="B16" t="str">
            <v>NOMBRE DEL PROYECTO</v>
          </cell>
          <cell r="C16" t="str">
            <v>No DE BATERIAS</v>
          </cell>
        </row>
        <row r="17">
          <cell r="A17">
            <v>1</v>
          </cell>
          <cell r="B17" t="str">
            <v>CONSTRUCCION BATERIAS SANITARIAS CEIBAS AFUERA, LAS NUBES, PUEBLO NUEVO, EL VERGEL, Y OTRAS, MUNICIPIO DE NEIVA - HUILA</v>
          </cell>
          <cell r="C17">
            <v>25</v>
          </cell>
        </row>
      </sheetData>
      <sheetData sheetId="1">
        <row r="1">
          <cell r="B1">
            <v>0</v>
          </cell>
        </row>
        <row r="2">
          <cell r="B2">
            <v>7.0000000000000007E-2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t prts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UESTOS Y VR TOTAL"/>
      <sheetName val="PERSONAL Y OTROS"/>
      <sheetName val="COSTEO TOTAL OBRA"/>
      <sheetName val="INFORMACION DEL FP"/>
      <sheetName val="FM"/>
      <sheetName val="TarifaMT"/>
      <sheetName val="Hoja1"/>
      <sheetName val="Presupuesto V0"/>
      <sheetName val="COSTEO"/>
      <sheetName val="AIU"/>
      <sheetName val="Componente minimo"/>
      <sheetName val="IPC"/>
      <sheetName val="Ensayos Laboratorio"/>
      <sheetName val="Hoja2"/>
      <sheetName val="proyecc desembol"/>
      <sheetName val="Top_Y_Batimetria"/>
    </sheetNames>
    <sheetDataSet>
      <sheetData sheetId="0" refreshError="1">
        <row r="7">
          <cell r="F7">
            <v>53606042.219999999</v>
          </cell>
        </row>
        <row r="10">
          <cell r="D10">
            <v>1101413061</v>
          </cell>
          <cell r="F10">
            <v>137977731.49511358</v>
          </cell>
        </row>
        <row r="11">
          <cell r="E11">
            <v>4405652.2439999999</v>
          </cell>
        </row>
        <row r="12">
          <cell r="E12">
            <v>7529472.5995495794</v>
          </cell>
        </row>
        <row r="13">
          <cell r="E13">
            <v>54561395.648910001</v>
          </cell>
        </row>
        <row r="14">
          <cell r="E14">
            <v>0</v>
          </cell>
        </row>
        <row r="15">
          <cell r="E15">
            <v>10185148.0218</v>
          </cell>
        </row>
        <row r="16">
          <cell r="E16">
            <v>21824558.259564001</v>
          </cell>
        </row>
        <row r="17">
          <cell r="E17">
            <v>0</v>
          </cell>
        </row>
        <row r="18">
          <cell r="E18">
            <v>27280697.824455</v>
          </cell>
        </row>
        <row r="19">
          <cell r="E19">
            <v>127763.915076</v>
          </cell>
        </row>
        <row r="21">
          <cell r="E21">
            <v>958229.36306999996</v>
          </cell>
        </row>
        <row r="22">
          <cell r="E22">
            <v>1011464.3276850003</v>
          </cell>
        </row>
        <row r="23">
          <cell r="E23">
            <v>9901703.4183900002</v>
          </cell>
        </row>
        <row r="24">
          <cell r="E24">
            <v>191645.87261399999</v>
          </cell>
        </row>
        <row r="27">
          <cell r="F27">
            <v>1318644917.3400002</v>
          </cell>
        </row>
        <row r="39">
          <cell r="E39">
            <v>85989.8</v>
          </cell>
        </row>
        <row r="40">
          <cell r="E40">
            <v>127872.76293103446</v>
          </cell>
        </row>
        <row r="41">
          <cell r="E41">
            <v>2965165.5172413797</v>
          </cell>
        </row>
        <row r="42">
          <cell r="E42">
            <v>370645.68965517241</v>
          </cell>
        </row>
        <row r="43">
          <cell r="E43">
            <v>0</v>
          </cell>
        </row>
        <row r="44">
          <cell r="E44">
            <v>40000</v>
          </cell>
        </row>
        <row r="45">
          <cell r="E45">
            <v>93430.75</v>
          </cell>
        </row>
        <row r="46">
          <cell r="E46">
            <v>317.59401073833334</v>
          </cell>
        </row>
        <row r="47">
          <cell r="E47">
            <v>335.23812244601851</v>
          </cell>
        </row>
        <row r="48">
          <cell r="E48">
            <v>1206.8572408056668</v>
          </cell>
        </row>
        <row r="51">
          <cell r="F51" t="str">
            <v>COSTEO DE OBRA</v>
          </cell>
        </row>
        <row r="52">
          <cell r="F52">
            <v>21497450</v>
          </cell>
        </row>
        <row r="66">
          <cell r="B66" t="str">
            <v>Otros</v>
          </cell>
          <cell r="C66">
            <v>5.0000000000000001E-3</v>
          </cell>
          <cell r="D66">
            <v>50</v>
          </cell>
        </row>
        <row r="67">
          <cell r="B67" t="str">
            <v>Iva/Utilidad</v>
          </cell>
          <cell r="C67">
            <v>0</v>
          </cell>
          <cell r="D67">
            <v>1</v>
          </cell>
        </row>
        <row r="68">
          <cell r="B68" t="str">
            <v>Renta/Utilidad</v>
          </cell>
          <cell r="C68">
            <v>0.34</v>
          </cell>
          <cell r="D68">
            <v>1</v>
          </cell>
        </row>
        <row r="69">
          <cell r="B69" t="str">
            <v>Retención/Vr Total Cto Obra</v>
          </cell>
          <cell r="C69">
            <v>0.02</v>
          </cell>
          <cell r="D69">
            <v>1</v>
          </cell>
        </row>
        <row r="70">
          <cell r="B70" t="str">
            <v>Timbre/Vr Total Cto</v>
          </cell>
          <cell r="C70">
            <v>0</v>
          </cell>
          <cell r="D70">
            <v>1</v>
          </cell>
        </row>
        <row r="71">
          <cell r="B71" t="str">
            <v>Imp. Transac Fin (4x1000)</v>
          </cell>
          <cell r="C71">
            <v>4.0000000000000001E-3</v>
          </cell>
          <cell r="D71">
            <v>1</v>
          </cell>
        </row>
        <row r="72">
          <cell r="B72" t="str">
            <v>ICA</v>
          </cell>
          <cell r="C72">
            <v>6.8999999999999999E-3</v>
          </cell>
          <cell r="D72">
            <v>1</v>
          </cell>
        </row>
        <row r="73">
          <cell r="B73" t="str">
            <v>Contribución Ley 1106</v>
          </cell>
          <cell r="C73">
            <v>0.05</v>
          </cell>
          <cell r="D73">
            <v>1</v>
          </cell>
        </row>
        <row r="74">
          <cell r="B74" t="str">
            <v>IVA</v>
          </cell>
          <cell r="C74">
            <v>0.16</v>
          </cell>
          <cell r="D74">
            <v>1</v>
          </cell>
        </row>
        <row r="75">
          <cell r="B75" t="str">
            <v>Retención/Vr Total Cto Consul</v>
          </cell>
          <cell r="C75">
            <v>0.02</v>
          </cell>
          <cell r="D75">
            <v>1</v>
          </cell>
        </row>
        <row r="76">
          <cell r="B76" t="str">
            <v>Estampilla ProUnal</v>
          </cell>
          <cell r="C76">
            <v>0</v>
          </cell>
          <cell r="D76">
            <v>689454</v>
          </cell>
        </row>
        <row r="77">
          <cell r="B77" t="str">
            <v>Estampilla ProUnal-0,5</v>
          </cell>
          <cell r="C77">
            <v>5.0000000000000001E-3</v>
          </cell>
          <cell r="D77">
            <v>689454</v>
          </cell>
          <cell r="E77">
            <v>1378908000</v>
          </cell>
        </row>
        <row r="78">
          <cell r="B78" t="str">
            <v>Estampilla ProUnal-1</v>
          </cell>
          <cell r="C78">
            <v>0.01</v>
          </cell>
          <cell r="D78">
            <v>1378908000</v>
          </cell>
          <cell r="E78">
            <v>4136724000</v>
          </cell>
        </row>
        <row r="79">
          <cell r="B79" t="str">
            <v>Estampilla ProUnal-2</v>
          </cell>
          <cell r="C79">
            <v>0.02</v>
          </cell>
          <cell r="D79">
            <v>4136724000</v>
          </cell>
        </row>
        <row r="80">
          <cell r="B80" t="str">
            <v>Estabilidad de la Obra</v>
          </cell>
          <cell r="C80">
            <v>3.0000000000000001E-3</v>
          </cell>
          <cell r="D80">
            <v>0.5</v>
          </cell>
          <cell r="E80">
            <v>60</v>
          </cell>
        </row>
        <row r="81">
          <cell r="B81" t="str">
            <v>Salarios, Prestaciones</v>
          </cell>
          <cell r="C81">
            <v>5.0000000000000001E-3</v>
          </cell>
          <cell r="D81">
            <v>0.05</v>
          </cell>
          <cell r="E81">
            <v>36</v>
          </cell>
        </row>
        <row r="82">
          <cell r="B82" t="str">
            <v>Buen manejo Anticipo</v>
          </cell>
          <cell r="C82">
            <v>3.0000000000000001E-3</v>
          </cell>
          <cell r="D82">
            <v>0.2</v>
          </cell>
          <cell r="E82">
            <v>8</v>
          </cell>
        </row>
        <row r="83">
          <cell r="B83" t="str">
            <v>Cumplimiento</v>
          </cell>
          <cell r="C83">
            <v>3.0000000000000001E-3</v>
          </cell>
          <cell r="D83">
            <v>0.3</v>
          </cell>
          <cell r="E83">
            <v>8</v>
          </cell>
        </row>
        <row r="84">
          <cell r="B84" t="str">
            <v>Calidad de los Servicios</v>
          </cell>
          <cell r="C84">
            <v>3.0000000000000001E-3</v>
          </cell>
          <cell r="D84">
            <v>0.3</v>
          </cell>
          <cell r="E84">
            <v>36</v>
          </cell>
        </row>
        <row r="85">
          <cell r="B85" t="str">
            <v>Responsabilidad Civil ALTA</v>
          </cell>
          <cell r="C85">
            <v>2.5000000000000001E-2</v>
          </cell>
          <cell r="D85">
            <v>0.3</v>
          </cell>
          <cell r="E85">
            <v>0</v>
          </cell>
        </row>
        <row r="86">
          <cell r="B86" t="str">
            <v>Responsabilidad Civil MEDIA</v>
          </cell>
          <cell r="C86">
            <v>8.5000000000000006E-3</v>
          </cell>
          <cell r="D86">
            <v>0.3</v>
          </cell>
          <cell r="E86">
            <v>0</v>
          </cell>
        </row>
        <row r="87">
          <cell r="B87" t="str">
            <v>Responsabilidad Civil BAJA</v>
          </cell>
          <cell r="C87">
            <v>3.0000000000000001E-3</v>
          </cell>
          <cell r="D87">
            <v>0.3</v>
          </cell>
          <cell r="E87">
            <v>0</v>
          </cell>
        </row>
        <row r="88">
          <cell r="B88" t="str">
            <v>Garantía de Seriedad</v>
          </cell>
          <cell r="C88">
            <v>1E-3</v>
          </cell>
          <cell r="D88">
            <v>0.1</v>
          </cell>
          <cell r="E88">
            <v>3</v>
          </cell>
        </row>
      </sheetData>
      <sheetData sheetId="1" refreshError="1">
        <row r="8">
          <cell r="D8">
            <v>1</v>
          </cell>
        </row>
        <row r="9">
          <cell r="O9">
            <v>1072120844.34</v>
          </cell>
        </row>
        <row r="10">
          <cell r="B10">
            <v>8.6</v>
          </cell>
          <cell r="D10">
            <v>2</v>
          </cell>
          <cell r="O10">
            <v>54940299.189089976</v>
          </cell>
        </row>
        <row r="12">
          <cell r="P12">
            <v>25747643.499956336</v>
          </cell>
        </row>
        <row r="13">
          <cell r="C13">
            <v>4</v>
          </cell>
        </row>
        <row r="14">
          <cell r="B14">
            <v>1</v>
          </cell>
          <cell r="O14">
            <v>3520354.104998216</v>
          </cell>
        </row>
        <row r="15">
          <cell r="B15">
            <v>1</v>
          </cell>
          <cell r="O15">
            <v>15876635.282112941</v>
          </cell>
        </row>
        <row r="16">
          <cell r="B16">
            <v>1</v>
          </cell>
          <cell r="O16">
            <v>1587663.528211294</v>
          </cell>
        </row>
        <row r="17">
          <cell r="B17">
            <v>1</v>
          </cell>
          <cell r="O17">
            <v>4762990.5846338822</v>
          </cell>
        </row>
        <row r="18">
          <cell r="B18">
            <v>0</v>
          </cell>
          <cell r="O18">
            <v>0</v>
          </cell>
        </row>
        <row r="19">
          <cell r="B19">
            <v>0</v>
          </cell>
          <cell r="O19">
            <v>0</v>
          </cell>
        </row>
        <row r="20">
          <cell r="B20">
            <v>0</v>
          </cell>
          <cell r="O20">
            <v>0</v>
          </cell>
        </row>
        <row r="21">
          <cell r="B21">
            <v>0</v>
          </cell>
          <cell r="O21">
            <v>0</v>
          </cell>
        </row>
        <row r="22">
          <cell r="B22">
            <v>0</v>
          </cell>
          <cell r="O22">
            <v>0</v>
          </cell>
        </row>
        <row r="23">
          <cell r="B23">
            <v>0</v>
          </cell>
          <cell r="O23">
            <v>0</v>
          </cell>
        </row>
        <row r="24">
          <cell r="B24">
            <v>0</v>
          </cell>
          <cell r="O24">
            <v>0</v>
          </cell>
        </row>
        <row r="25">
          <cell r="B25">
            <v>0</v>
          </cell>
          <cell r="O25">
            <v>0</v>
          </cell>
        </row>
        <row r="26">
          <cell r="B26">
            <v>0</v>
          </cell>
          <cell r="O26">
            <v>0</v>
          </cell>
        </row>
        <row r="27">
          <cell r="B27">
            <v>0</v>
          </cell>
          <cell r="O27">
            <v>0</v>
          </cell>
        </row>
        <row r="28">
          <cell r="B28">
            <v>0</v>
          </cell>
          <cell r="O28">
            <v>0</v>
          </cell>
        </row>
        <row r="29">
          <cell r="B29">
            <v>0</v>
          </cell>
          <cell r="O29">
            <v>0</v>
          </cell>
        </row>
        <row r="30">
          <cell r="B30">
            <v>0</v>
          </cell>
          <cell r="O30">
            <v>0</v>
          </cell>
        </row>
        <row r="31">
          <cell r="B31">
            <v>0</v>
          </cell>
          <cell r="O31">
            <v>0</v>
          </cell>
        </row>
        <row r="32">
          <cell r="B32">
            <v>0</v>
          </cell>
          <cell r="O32">
            <v>0</v>
          </cell>
        </row>
        <row r="33">
          <cell r="I33">
            <v>8084235.7230025819</v>
          </cell>
        </row>
        <row r="34">
          <cell r="C34">
            <v>3</v>
          </cell>
          <cell r="P34">
            <v>15723888.932483107</v>
          </cell>
        </row>
        <row r="35">
          <cell r="B35">
            <v>1</v>
          </cell>
          <cell r="O35">
            <v>5031644.4583945954</v>
          </cell>
        </row>
        <row r="36">
          <cell r="B36">
            <v>1</v>
          </cell>
          <cell r="O36">
            <v>5031644.4583945954</v>
          </cell>
        </row>
        <row r="37">
          <cell r="B37">
            <v>1</v>
          </cell>
          <cell r="O37">
            <v>5660600.0156939169</v>
          </cell>
        </row>
        <row r="38">
          <cell r="O38">
            <v>0</v>
          </cell>
        </row>
        <row r="39">
          <cell r="B39">
            <v>0</v>
          </cell>
          <cell r="O39">
            <v>0</v>
          </cell>
        </row>
        <row r="40">
          <cell r="B40">
            <v>0</v>
          </cell>
          <cell r="O40">
            <v>0</v>
          </cell>
        </row>
        <row r="41">
          <cell r="B41">
            <v>0</v>
          </cell>
          <cell r="O41">
            <v>0</v>
          </cell>
        </row>
        <row r="42">
          <cell r="B42">
            <v>0</v>
          </cell>
          <cell r="O42">
            <v>0</v>
          </cell>
        </row>
        <row r="43">
          <cell r="B43">
            <v>0</v>
          </cell>
          <cell r="O43">
            <v>0</v>
          </cell>
        </row>
        <row r="44">
          <cell r="B44">
            <v>0</v>
          </cell>
          <cell r="O44">
            <v>0</v>
          </cell>
        </row>
        <row r="45">
          <cell r="I45">
            <v>4936980.9168252796</v>
          </cell>
        </row>
        <row r="46">
          <cell r="C46">
            <v>0</v>
          </cell>
          <cell r="P46">
            <v>0</v>
          </cell>
        </row>
        <row r="47">
          <cell r="B47">
            <v>0</v>
          </cell>
          <cell r="O47">
            <v>0</v>
          </cell>
        </row>
        <row r="48">
          <cell r="B48">
            <v>0</v>
          </cell>
          <cell r="O48">
            <v>0</v>
          </cell>
        </row>
        <row r="49">
          <cell r="B49">
            <v>0</v>
          </cell>
          <cell r="O49">
            <v>0</v>
          </cell>
        </row>
        <row r="50">
          <cell r="B50">
            <v>0</v>
          </cell>
          <cell r="O50">
            <v>0</v>
          </cell>
        </row>
        <row r="51">
          <cell r="B51">
            <v>0</v>
          </cell>
          <cell r="O51">
            <v>0</v>
          </cell>
        </row>
        <row r="53">
          <cell r="C53">
            <v>0</v>
          </cell>
          <cell r="P53">
            <v>0</v>
          </cell>
        </row>
        <row r="54">
          <cell r="B54">
            <v>0</v>
          </cell>
          <cell r="O54">
            <v>0</v>
          </cell>
        </row>
        <row r="55">
          <cell r="B55">
            <v>0</v>
          </cell>
          <cell r="O55">
            <v>0</v>
          </cell>
        </row>
        <row r="56">
          <cell r="B56">
            <v>0</v>
          </cell>
          <cell r="O56">
            <v>0</v>
          </cell>
        </row>
        <row r="57">
          <cell r="B57">
            <v>0</v>
          </cell>
          <cell r="O57">
            <v>0</v>
          </cell>
        </row>
        <row r="58">
          <cell r="B58">
            <v>0</v>
          </cell>
          <cell r="O58">
            <v>0</v>
          </cell>
        </row>
        <row r="59">
          <cell r="B59">
            <v>0</v>
          </cell>
          <cell r="O59">
            <v>0</v>
          </cell>
        </row>
        <row r="60">
          <cell r="B60">
            <v>0</v>
          </cell>
          <cell r="O60">
            <v>0</v>
          </cell>
        </row>
        <row r="61">
          <cell r="B61">
            <v>0</v>
          </cell>
          <cell r="O61">
            <v>0</v>
          </cell>
        </row>
        <row r="62">
          <cell r="B62">
            <v>0</v>
          </cell>
          <cell r="O62">
            <v>0</v>
          </cell>
        </row>
        <row r="64">
          <cell r="P64">
            <v>7317826.7287814813</v>
          </cell>
        </row>
        <row r="65">
          <cell r="O65">
            <v>388576.11382162094</v>
          </cell>
        </row>
        <row r="66">
          <cell r="O66">
            <v>1592113.7129422135</v>
          </cell>
        </row>
        <row r="67">
          <cell r="O67">
            <v>1134459.8031632605</v>
          </cell>
        </row>
        <row r="68">
          <cell r="O68">
            <v>19354.722020782348</v>
          </cell>
        </row>
        <row r="69">
          <cell r="O69">
            <v>186099.34188712732</v>
          </cell>
        </row>
        <row r="70">
          <cell r="O70">
            <v>521026.09534780937</v>
          </cell>
        </row>
        <row r="71">
          <cell r="O71">
            <v>528521.61963685439</v>
          </cell>
        </row>
        <row r="72">
          <cell r="O72">
            <v>47641.319961812856</v>
          </cell>
        </row>
        <row r="73">
          <cell r="O73">
            <v>1869313</v>
          </cell>
        </row>
        <row r="74">
          <cell r="O74">
            <v>1030721</v>
          </cell>
        </row>
        <row r="75">
          <cell r="O75">
            <v>0</v>
          </cell>
        </row>
        <row r="78">
          <cell r="O78">
            <v>0</v>
          </cell>
        </row>
        <row r="79">
          <cell r="O79">
            <v>0</v>
          </cell>
        </row>
        <row r="80">
          <cell r="O80">
            <v>1710611.1217940375</v>
          </cell>
        </row>
        <row r="81">
          <cell r="O81">
            <v>0</v>
          </cell>
        </row>
        <row r="82">
          <cell r="O82">
            <v>0</v>
          </cell>
        </row>
        <row r="83">
          <cell r="O83">
            <v>0</v>
          </cell>
        </row>
        <row r="84">
          <cell r="O84">
            <v>0</v>
          </cell>
        </row>
        <row r="87">
          <cell r="P87">
            <v>0</v>
          </cell>
        </row>
        <row r="88">
          <cell r="O88">
            <v>0</v>
          </cell>
        </row>
        <row r="89">
          <cell r="O89">
            <v>0</v>
          </cell>
        </row>
        <row r="90">
          <cell r="O90">
            <v>0</v>
          </cell>
        </row>
        <row r="93">
          <cell r="P93">
            <v>0</v>
          </cell>
        </row>
        <row r="94">
          <cell r="O94">
            <v>0</v>
          </cell>
        </row>
        <row r="95">
          <cell r="O95">
            <v>0</v>
          </cell>
        </row>
        <row r="96">
          <cell r="O96">
            <v>0</v>
          </cell>
        </row>
        <row r="97">
          <cell r="O97">
            <v>0</v>
          </cell>
        </row>
        <row r="98">
          <cell r="O98">
            <v>0</v>
          </cell>
        </row>
        <row r="101">
          <cell r="P101">
            <v>0</v>
          </cell>
        </row>
        <row r="102">
          <cell r="O102">
            <v>0</v>
          </cell>
        </row>
        <row r="103">
          <cell r="O103">
            <v>0</v>
          </cell>
        </row>
        <row r="104">
          <cell r="O104">
            <v>0</v>
          </cell>
        </row>
        <row r="105">
          <cell r="O105">
            <v>0</v>
          </cell>
        </row>
        <row r="106">
          <cell r="O106">
            <v>0</v>
          </cell>
        </row>
        <row r="107">
          <cell r="O107">
            <v>0</v>
          </cell>
        </row>
        <row r="108">
          <cell r="O108">
            <v>0</v>
          </cell>
        </row>
        <row r="109">
          <cell r="O109">
            <v>0</v>
          </cell>
        </row>
        <row r="110">
          <cell r="O110">
            <v>0</v>
          </cell>
        </row>
        <row r="111">
          <cell r="O111">
            <v>0</v>
          </cell>
        </row>
        <row r="112">
          <cell r="O112">
            <v>0</v>
          </cell>
        </row>
        <row r="113">
          <cell r="O113">
            <v>0</v>
          </cell>
        </row>
        <row r="114">
          <cell r="O114">
            <v>0</v>
          </cell>
        </row>
        <row r="115">
          <cell r="O115">
            <v>0</v>
          </cell>
        </row>
        <row r="116">
          <cell r="O116">
            <v>0</v>
          </cell>
        </row>
        <row r="117">
          <cell r="O117">
            <v>0</v>
          </cell>
        </row>
        <row r="118">
          <cell r="O118">
            <v>0</v>
          </cell>
        </row>
        <row r="119">
          <cell r="O119">
            <v>0</v>
          </cell>
        </row>
        <row r="120">
          <cell r="O120">
            <v>0</v>
          </cell>
        </row>
        <row r="121">
          <cell r="O121">
            <v>0</v>
          </cell>
        </row>
        <row r="124">
          <cell r="P124">
            <v>4440328.9060750064</v>
          </cell>
        </row>
        <row r="125">
          <cell r="O125">
            <v>0</v>
          </cell>
        </row>
        <row r="126">
          <cell r="O126">
            <v>0</v>
          </cell>
        </row>
        <row r="127">
          <cell r="O127">
            <v>1489598.9060750059</v>
          </cell>
        </row>
        <row r="128">
          <cell r="O128">
            <v>0</v>
          </cell>
        </row>
        <row r="129">
          <cell r="O129">
            <v>0</v>
          </cell>
        </row>
        <row r="130">
          <cell r="O130">
            <v>0</v>
          </cell>
        </row>
        <row r="131">
          <cell r="O131">
            <v>591500</v>
          </cell>
        </row>
        <row r="132">
          <cell r="O132">
            <v>0</v>
          </cell>
        </row>
        <row r="133">
          <cell r="O133">
            <v>0</v>
          </cell>
        </row>
        <row r="134">
          <cell r="O134">
            <v>559230</v>
          </cell>
        </row>
        <row r="135">
          <cell r="O135">
            <v>1800000</v>
          </cell>
        </row>
        <row r="154">
          <cell r="A154" t="str">
            <v>Abogado</v>
          </cell>
        </row>
        <row r="155">
          <cell r="A155" t="str">
            <v>Antropólogo</v>
          </cell>
        </row>
        <row r="156">
          <cell r="A156" t="str">
            <v>Arquitecto restaurador</v>
          </cell>
        </row>
        <row r="157">
          <cell r="A157" t="str">
            <v>Asesor Calidad</v>
          </cell>
        </row>
        <row r="158">
          <cell r="A158" t="str">
            <v>Asesor Juridico</v>
          </cell>
        </row>
        <row r="159">
          <cell r="A159" t="str">
            <v>Auditor Interno</v>
          </cell>
        </row>
        <row r="160">
          <cell r="A160" t="str">
            <v>Contador</v>
          </cell>
        </row>
        <row r="161">
          <cell r="A161" t="str">
            <v>Director de interventoría</v>
          </cell>
        </row>
        <row r="162">
          <cell r="A162" t="str">
            <v>Residente de Interventoria Dotación</v>
          </cell>
        </row>
        <row r="163">
          <cell r="A163" t="str">
            <v>Diseñador Gráfico</v>
          </cell>
        </row>
        <row r="164">
          <cell r="A164" t="str">
            <v>Esp. Ambiental</v>
          </cell>
        </row>
        <row r="165">
          <cell r="A165" t="str">
            <v>Esp. Diseño Geom. Vías</v>
          </cell>
        </row>
        <row r="166">
          <cell r="A166" t="str">
            <v>Esp. Electrico</v>
          </cell>
        </row>
        <row r="167">
          <cell r="A167" t="str">
            <v>Esp. Estructural</v>
          </cell>
        </row>
        <row r="168">
          <cell r="A168" t="str">
            <v>Esp. Geotecnia</v>
          </cell>
        </row>
        <row r="169">
          <cell r="A169" t="str">
            <v>Esp. Hidráulico</v>
          </cell>
        </row>
        <row r="170">
          <cell r="A170" t="str">
            <v>Ing. Anexos Técnicos</v>
          </cell>
        </row>
        <row r="171">
          <cell r="A171" t="str">
            <v>Ing. Catastral</v>
          </cell>
        </row>
        <row r="172">
          <cell r="A172" t="str">
            <v>Profesional Costos y Presup.</v>
          </cell>
        </row>
        <row r="173">
          <cell r="A173" t="str">
            <v>Ing. Forestal</v>
          </cell>
        </row>
        <row r="174">
          <cell r="A174" t="str">
            <v>Ing. Mecánico</v>
          </cell>
        </row>
        <row r="175">
          <cell r="A175" t="str">
            <v>Profesional Calidad</v>
          </cell>
        </row>
        <row r="176">
          <cell r="A176" t="str">
            <v>Profesional de apoyo</v>
          </cell>
        </row>
        <row r="177">
          <cell r="A177" t="str">
            <v>Profesional de Seguridad Industrial</v>
          </cell>
        </row>
        <row r="178">
          <cell r="A178" t="str">
            <v>Residente de Interventoria Obra</v>
          </cell>
        </row>
        <row r="179">
          <cell r="A179" t="str">
            <v>Residente de Obra</v>
          </cell>
        </row>
        <row r="180">
          <cell r="A180" t="str">
            <v>Residente Obra Civil</v>
          </cell>
        </row>
        <row r="181">
          <cell r="A181" t="str">
            <v xml:space="preserve">Director de obra </v>
          </cell>
        </row>
        <row r="182">
          <cell r="A182" t="str">
            <v>Topógrafo</v>
          </cell>
        </row>
        <row r="183">
          <cell r="A183" t="str">
            <v xml:space="preserve">profesional PGIO </v>
          </cell>
        </row>
        <row r="186">
          <cell r="A186" t="str">
            <v>Tecnico Sanitario</v>
          </cell>
        </row>
        <row r="187">
          <cell r="A187" t="str">
            <v>Almacenista</v>
          </cell>
        </row>
        <row r="188">
          <cell r="A188" t="str">
            <v xml:space="preserve">Cadenero 1 </v>
          </cell>
        </row>
        <row r="189">
          <cell r="A189" t="str">
            <v>Cadenero 2</v>
          </cell>
        </row>
        <row r="190">
          <cell r="A190" t="str">
            <v>Técnico PGIO S&amp;SO</v>
          </cell>
        </row>
        <row r="191">
          <cell r="A191" t="str">
            <v>Conductor</v>
          </cell>
        </row>
        <row r="192">
          <cell r="A192" t="str">
            <v>Dibujante</v>
          </cell>
        </row>
        <row r="193">
          <cell r="A193" t="str">
            <v>Inspector</v>
          </cell>
        </row>
        <row r="194">
          <cell r="A194" t="str">
            <v>Maestro</v>
          </cell>
        </row>
        <row r="195">
          <cell r="A195" t="str">
            <v>Mensajero</v>
          </cell>
        </row>
        <row r="196">
          <cell r="A196" t="str">
            <v>Obrero</v>
          </cell>
        </row>
        <row r="197">
          <cell r="A197" t="str">
            <v>Secretaria</v>
          </cell>
        </row>
        <row r="198">
          <cell r="A198" t="str">
            <v>Topógrafo</v>
          </cell>
        </row>
        <row r="219">
          <cell r="A219" t="str">
            <v>&lt;2000cc Gasolina+Conductor</v>
          </cell>
        </row>
        <row r="220">
          <cell r="A220" t="str">
            <v>&gt;2000cc Gasolina+Conductor</v>
          </cell>
        </row>
        <row r="221">
          <cell r="A221" t="str">
            <v>Distanciómetro</v>
          </cell>
        </row>
        <row r="222">
          <cell r="A222" t="str">
            <v>Equipos Especiales</v>
          </cell>
        </row>
        <row r="223">
          <cell r="A223" t="str">
            <v>Estación</v>
          </cell>
        </row>
        <row r="224">
          <cell r="A224" t="str">
            <v>Mas de 3 Ton Gasolina+Conductor+Manto.</v>
          </cell>
        </row>
        <row r="225">
          <cell r="A225" t="str">
            <v>Derechos de Autor</v>
          </cell>
        </row>
        <row r="226">
          <cell r="A226" t="str">
            <v>Tramite de Licencia - Costos de licencia</v>
          </cell>
        </row>
        <row r="227">
          <cell r="A227" t="str">
            <v>Tramites para RETIE, RETILAN , RAS y demás que apliquen</v>
          </cell>
        </row>
        <row r="228">
          <cell r="A228" t="str">
            <v>Fiducia Mercantil</v>
          </cell>
        </row>
        <row r="229">
          <cell r="A229" t="str">
            <v>Tránsito, nivel</v>
          </cell>
        </row>
        <row r="232">
          <cell r="A232" t="str">
            <v>Apique en material granular, por ml de 0 m a 1,0 m  de 70x70</v>
          </cell>
        </row>
        <row r="233">
          <cell r="A233" t="str">
            <v>Contenido de asfalto</v>
          </cell>
        </row>
        <row r="234">
          <cell r="A234" t="str">
            <v>Rotura X compresión de cilindros (Por norma una muestra(8 cil.) cada 40,0 m³ o una por día si es menor cantidad)</v>
          </cell>
        </row>
        <row r="235">
          <cell r="A235" t="str">
            <v>Diseño de una mezcla de hormigón para una resistencia dada</v>
          </cell>
        </row>
        <row r="236">
          <cell r="A236" t="str">
            <v>Rotura por compresión en ladrillos y adoquines</v>
          </cell>
        </row>
        <row r="237">
          <cell r="A237" t="str">
            <v>Módulo de rotura en vigas, con carga en los tercios</v>
          </cell>
        </row>
        <row r="238">
          <cell r="A238" t="str">
            <v>Ensayo de compactación Proctor (Estandard y Modificado)</v>
          </cell>
        </row>
        <row r="239">
          <cell r="A239" t="str">
            <v>Peso Unitario  en el terreno por el método de cono y arena</v>
          </cell>
        </row>
        <row r="240">
          <cell r="A240" t="str">
            <v>Granulometría de suelos, por tamizado, con lavado</v>
          </cell>
        </row>
        <row r="241">
          <cell r="A241" t="str">
            <v>Límites de Atterberg, líquido y plástico</v>
          </cell>
        </row>
        <row r="242">
          <cell r="A242" t="str">
            <v>Ensayo con esclerómetro, por elemento</v>
          </cell>
        </row>
        <row r="243">
          <cell r="A243" t="str">
            <v>Ensayo de consolidación lenta con descarga</v>
          </cell>
        </row>
        <row r="244">
          <cell r="A244" t="str">
            <v>Análisis F-Q Total A. Tratada</v>
          </cell>
        </row>
        <row r="245">
          <cell r="A245" t="str">
            <v>Análisis F-Q Total A. Crudas</v>
          </cell>
        </row>
        <row r="246">
          <cell r="A246" t="str">
            <v>Coliformes Totales</v>
          </cell>
        </row>
        <row r="247">
          <cell r="A247" t="str">
            <v>Coliformes Fecales</v>
          </cell>
        </row>
        <row r="248">
          <cell r="A248" t="str">
            <v>Análisis A. Residuales</v>
          </cell>
        </row>
        <row r="249">
          <cell r="A249" t="str">
            <v>Detección de Cloro Residual</v>
          </cell>
        </row>
        <row r="250">
          <cell r="A250" t="str">
            <v xml:space="preserve">CBR sobre material granular ( Método 1 )                                </v>
          </cell>
        </row>
        <row r="265">
          <cell r="A265" t="str">
            <v>Aereo</v>
          </cell>
        </row>
        <row r="266">
          <cell r="A266" t="str">
            <v>Terrestre</v>
          </cell>
        </row>
        <row r="267">
          <cell r="A267" t="str">
            <v>Fluvial</v>
          </cell>
        </row>
        <row r="268">
          <cell r="A268" t="str">
            <v>Otro</v>
          </cell>
        </row>
        <row r="269">
          <cell r="A269" t="str">
            <v>Hotel</v>
          </cell>
        </row>
        <row r="272">
          <cell r="A272" t="str">
            <v>Aparatos Sanit, (sum. e instal)/Gl/Unidad</v>
          </cell>
        </row>
        <row r="273">
          <cell r="A273" t="str">
            <v>Aseo/m2</v>
          </cell>
        </row>
        <row r="274">
          <cell r="A274" t="str">
            <v>Campamento Obra/m2</v>
          </cell>
        </row>
        <row r="275">
          <cell r="A275" t="str">
            <v>Derechos Agua/Gl</v>
          </cell>
        </row>
        <row r="276">
          <cell r="A276" t="str">
            <v>Derechos Energía/Gl</v>
          </cell>
        </row>
        <row r="277">
          <cell r="A277" t="str">
            <v>Derechos Gas/Gl</v>
          </cell>
        </row>
        <row r="278">
          <cell r="A278" t="str">
            <v>Plan de Manejo de tráfico</v>
          </cell>
        </row>
        <row r="279">
          <cell r="A279" t="str">
            <v>Prov. Energía/ml</v>
          </cell>
        </row>
        <row r="280">
          <cell r="A280" t="str">
            <v>Prov. Teléfono/ml</v>
          </cell>
        </row>
        <row r="281">
          <cell r="A281" t="str">
            <v>Servicios Públiicos/mes</v>
          </cell>
        </row>
        <row r="282">
          <cell r="A282" t="str">
            <v>Señalización/ml</v>
          </cell>
        </row>
        <row r="283">
          <cell r="A283" t="str">
            <v>Señalización/m2</v>
          </cell>
        </row>
        <row r="284">
          <cell r="A284" t="str">
            <v>Cerramiento/m2</v>
          </cell>
        </row>
        <row r="285">
          <cell r="A285" t="str">
            <v>Vallas/m2</v>
          </cell>
        </row>
      </sheetData>
      <sheetData sheetId="2" refreshError="1">
        <row r="7">
          <cell r="D7">
            <v>1072120844.34</v>
          </cell>
        </row>
        <row r="29">
          <cell r="B29">
            <v>0.05</v>
          </cell>
        </row>
        <row r="33">
          <cell r="D33">
            <v>1308459769.3400002</v>
          </cell>
        </row>
        <row r="37">
          <cell r="D37">
            <v>1318644917.3400002</v>
          </cell>
        </row>
      </sheetData>
      <sheetData sheetId="3" refreshError="1">
        <row r="25">
          <cell r="D25" t="str">
            <v>0%</v>
          </cell>
        </row>
        <row r="27">
          <cell r="D27" t="str">
            <v>0%</v>
          </cell>
        </row>
        <row r="32">
          <cell r="G32">
            <v>1</v>
          </cell>
          <cell r="H32">
            <v>6.0899999999999999E-3</v>
          </cell>
          <cell r="I32">
            <v>5.2199999999999998E-3</v>
          </cell>
          <cell r="J32">
            <v>6.96E-3</v>
          </cell>
          <cell r="L32">
            <v>1</v>
          </cell>
          <cell r="M32">
            <v>5</v>
          </cell>
        </row>
        <row r="33">
          <cell r="G33">
            <v>2</v>
          </cell>
          <cell r="H33">
            <v>1.3485E-2</v>
          </cell>
          <cell r="I33">
            <v>1.044E-2</v>
          </cell>
          <cell r="J33">
            <v>1.653E-2</v>
          </cell>
          <cell r="L33">
            <v>2</v>
          </cell>
          <cell r="M33">
            <v>5</v>
          </cell>
        </row>
        <row r="34">
          <cell r="G34">
            <v>3</v>
          </cell>
          <cell r="H34">
            <v>3.2625000000000001E-2</v>
          </cell>
          <cell r="I34">
            <v>2.436E-2</v>
          </cell>
          <cell r="J34">
            <v>4.0890000000000003E-2</v>
          </cell>
          <cell r="L34">
            <v>3</v>
          </cell>
          <cell r="M34">
            <v>1</v>
          </cell>
        </row>
        <row r="35">
          <cell r="G35">
            <v>4</v>
          </cell>
          <cell r="H35">
            <v>5.2049999999999999E-2</v>
          </cell>
          <cell r="I35">
            <v>4.3499999999999997E-2</v>
          </cell>
          <cell r="J35">
            <v>6.0600000000000001E-2</v>
          </cell>
          <cell r="L35">
            <v>4</v>
          </cell>
          <cell r="M35">
            <v>2</v>
          </cell>
        </row>
        <row r="36">
          <cell r="G36">
            <v>5</v>
          </cell>
          <cell r="H36">
            <v>7.8299999999999995E-2</v>
          </cell>
          <cell r="I36">
            <v>6.9599999999999995E-2</v>
          </cell>
          <cell r="J36">
            <v>8.6999999999999994E-2</v>
          </cell>
          <cell r="L36">
            <v>5</v>
          </cell>
          <cell r="M36">
            <v>1</v>
          </cell>
        </row>
      </sheetData>
      <sheetData sheetId="4" refreshError="1">
        <row r="8">
          <cell r="E8">
            <v>1860173.8056896946</v>
          </cell>
        </row>
        <row r="10">
          <cell r="E10">
            <v>155008.28322812225</v>
          </cell>
        </row>
        <row r="11">
          <cell r="E11">
            <v>1550.0828322812226</v>
          </cell>
        </row>
        <row r="12">
          <cell r="E12">
            <v>77507.241903737275</v>
          </cell>
        </row>
        <row r="13">
          <cell r="E13">
            <v>155008.28322812225</v>
          </cell>
        </row>
        <row r="15">
          <cell r="E15">
            <v>158114.77348362404</v>
          </cell>
        </row>
        <row r="16">
          <cell r="E16">
            <v>223220.85668276335</v>
          </cell>
        </row>
        <row r="17">
          <cell r="E17">
            <v>18601.738056896946</v>
          </cell>
        </row>
        <row r="18">
          <cell r="E18">
            <v>145651.60898550309</v>
          </cell>
        </row>
        <row r="19">
          <cell r="E19">
            <v>167415.64251207252</v>
          </cell>
        </row>
        <row r="21">
          <cell r="E21">
            <v>0</v>
          </cell>
        </row>
        <row r="22">
          <cell r="E22">
            <v>0</v>
          </cell>
        </row>
        <row r="45">
          <cell r="D45">
            <v>1.9010956972234054</v>
          </cell>
        </row>
        <row r="57">
          <cell r="E57">
            <v>1.8599995928379083</v>
          </cell>
        </row>
        <row r="62">
          <cell r="E62">
            <v>63324232.176463015</v>
          </cell>
        </row>
      </sheetData>
      <sheetData sheetId="5" refreshError="1">
        <row r="5">
          <cell r="A5" t="str">
            <v>P1 12-10</v>
          </cell>
          <cell r="C5">
            <v>3577000</v>
          </cell>
          <cell r="D5">
            <v>4174359</v>
          </cell>
          <cell r="E5">
            <v>4559652.3357000006</v>
          </cell>
          <cell r="F5">
            <v>4958621.9150737505</v>
          </cell>
          <cell r="G5">
            <v>5337956.4915768923</v>
          </cell>
          <cell r="H5">
            <v>5711079.650338117</v>
          </cell>
          <cell r="I5">
            <v>6081728.7196450606</v>
          </cell>
          <cell r="J5">
            <v>6416223.799225539</v>
          </cell>
          <cell r="K5">
            <v>6727410.6534879776</v>
          </cell>
          <cell r="L5">
            <v>7028798.650764239</v>
          </cell>
          <cell r="M5">
            <v>7428737.2939927243</v>
          </cell>
          <cell r="N5">
            <v>7998521.4444419658</v>
          </cell>
          <cell r="O5">
            <v>8158491.8733308055</v>
          </cell>
          <cell r="P5">
            <v>8417116.0657153931</v>
          </cell>
          <cell r="Q5">
            <v>8731074.4949665777</v>
          </cell>
          <cell r="R5">
            <v>8944112.7126437612</v>
          </cell>
          <cell r="S5">
            <v>9117628.4992690515</v>
          </cell>
          <cell r="T5">
            <v>9451333.7023422979</v>
          </cell>
          <cell r="U5">
            <v>10091188.993990872</v>
          </cell>
        </row>
        <row r="6">
          <cell r="A6" t="str">
            <v>P2 10-07</v>
          </cell>
          <cell r="C6">
            <v>2726000</v>
          </cell>
          <cell r="D6">
            <v>3181242</v>
          </cell>
          <cell r="E6">
            <v>3474870.6366000003</v>
          </cell>
          <cell r="F6">
            <v>3778921.8173024999</v>
          </cell>
          <cell r="G6">
            <v>4068009.3363261414</v>
          </cell>
          <cell r="H6">
            <v>4352363.1889353385</v>
          </cell>
          <cell r="I6">
            <v>4634831.5598972421</v>
          </cell>
          <cell r="J6">
            <v>4889747.2956915898</v>
          </cell>
          <cell r="K6">
            <v>5126900.0395326316</v>
          </cell>
          <cell r="L6">
            <v>5356585.1613036934</v>
          </cell>
          <cell r="M6">
            <v>5661374.8569818735</v>
          </cell>
          <cell r="N6">
            <v>6095602.3085123831</v>
          </cell>
          <cell r="O6">
            <v>6217514.3546826309</v>
          </cell>
          <cell r="P6">
            <v>6414609.5597260706</v>
          </cell>
          <cell r="Q6">
            <v>6653874.4963038536</v>
          </cell>
          <cell r="R6">
            <v>6816229.0340136671</v>
          </cell>
          <cell r="S6">
            <v>6948463.8772735326</v>
          </cell>
          <cell r="T6">
            <v>7202777.6551817432</v>
          </cell>
          <cell r="U6">
            <v>7690405.702437548</v>
          </cell>
        </row>
        <row r="7">
          <cell r="A7" t="str">
            <v>P3 08-05</v>
          </cell>
          <cell r="C7">
            <v>2300000</v>
          </cell>
          <cell r="D7">
            <v>2684100</v>
          </cell>
          <cell r="E7">
            <v>2931842.43</v>
          </cell>
          <cell r="F7">
            <v>3188378.6426249999</v>
          </cell>
          <cell r="G7">
            <v>3432289.6087858123</v>
          </cell>
          <cell r="H7">
            <v>3672206.6524399407</v>
          </cell>
          <cell r="I7">
            <v>3910532.8641832927</v>
          </cell>
          <cell r="J7">
            <v>4125612.1717133736</v>
          </cell>
          <cell r="K7">
            <v>4325704.3620414725</v>
          </cell>
          <cell r="L7">
            <v>4519495.9174609305</v>
          </cell>
          <cell r="M7">
            <v>4776655.235164457</v>
          </cell>
          <cell r="N7">
            <v>5143024.6917015705</v>
          </cell>
          <cell r="O7">
            <v>5245885.1855356023</v>
          </cell>
          <cell r="P7">
            <v>5412179.7459170809</v>
          </cell>
          <cell r="Q7">
            <v>5614054.050439789</v>
          </cell>
          <cell r="R7">
            <v>5751036.9692705199</v>
          </cell>
          <cell r="S7">
            <v>5862607.0864743683</v>
          </cell>
          <cell r="T7">
            <v>6077178.5058393301</v>
          </cell>
          <cell r="U7">
            <v>6488603.4906846536</v>
          </cell>
        </row>
        <row r="8">
          <cell r="A8" t="str">
            <v>P4 06-04</v>
          </cell>
          <cell r="C8">
            <v>1959000</v>
          </cell>
          <cell r="D8">
            <v>2286153</v>
          </cell>
          <cell r="E8">
            <v>2497164.9219</v>
          </cell>
          <cell r="F8">
            <v>2715666.8525662497</v>
          </cell>
          <cell r="G8">
            <v>2923415.3667875677</v>
          </cell>
          <cell r="H8">
            <v>3127762.1009260188</v>
          </cell>
          <cell r="I8">
            <v>3330753.8612761172</v>
          </cell>
          <cell r="J8">
            <v>3513945.3236463033</v>
          </cell>
          <cell r="K8">
            <v>3684371.6718431488</v>
          </cell>
          <cell r="L8">
            <v>3849431.5227417215</v>
          </cell>
          <cell r="M8">
            <v>4068464.1763857254</v>
          </cell>
          <cell r="N8">
            <v>4380515.3787145102</v>
          </cell>
          <cell r="O8">
            <v>4468125.6862888001</v>
          </cell>
          <cell r="P8">
            <v>4609765.2705441555</v>
          </cell>
          <cell r="Q8">
            <v>4781709.5151354531</v>
          </cell>
          <cell r="R8">
            <v>4898383.2273047576</v>
          </cell>
          <cell r="S8">
            <v>4993411.8619144699</v>
          </cell>
          <cell r="T8">
            <v>5176170.7360605393</v>
          </cell>
          <cell r="U8">
            <v>5526597.4948918382</v>
          </cell>
        </row>
        <row r="9">
          <cell r="A9" t="str">
            <v>P5 04-03</v>
          </cell>
          <cell r="C9">
            <v>1767000</v>
          </cell>
          <cell r="D9">
            <v>2062089</v>
          </cell>
          <cell r="E9">
            <v>2252419.8147</v>
          </cell>
          <cell r="F9">
            <v>2449506.54848625</v>
          </cell>
          <cell r="G9">
            <v>2636893.799445448</v>
          </cell>
          <cell r="H9">
            <v>2821212.6760266852</v>
          </cell>
          <cell r="I9">
            <v>3004309.378700817</v>
          </cell>
          <cell r="J9">
            <v>3169546.3945293617</v>
          </cell>
          <cell r="K9">
            <v>3323269.3946640356</v>
          </cell>
          <cell r="L9">
            <v>3472151.8635449843</v>
          </cell>
          <cell r="M9">
            <v>3669717.3045806936</v>
          </cell>
          <cell r="N9">
            <v>3951184.6218420328</v>
          </cell>
          <cell r="O9">
            <v>4030208.3142788736</v>
          </cell>
          <cell r="P9">
            <v>4157965.9178415141</v>
          </cell>
          <cell r="Q9">
            <v>4313058.0465770029</v>
          </cell>
          <cell r="R9">
            <v>4418296.6629134817</v>
          </cell>
          <cell r="S9">
            <v>4504011.6181740034</v>
          </cell>
          <cell r="T9">
            <v>4668858.4433991713</v>
          </cell>
          <cell r="U9">
            <v>4984940.1600172957</v>
          </cell>
        </row>
        <row r="10">
          <cell r="A10" t="str">
            <v>P6 03-01</v>
          </cell>
          <cell r="C10">
            <v>1576000</v>
          </cell>
          <cell r="D10">
            <v>1839192</v>
          </cell>
          <cell r="E10">
            <v>2008949.4216</v>
          </cell>
          <cell r="F10">
            <v>2184732.4959899997</v>
          </cell>
          <cell r="G10">
            <v>2351864.5319332345</v>
          </cell>
          <cell r="H10">
            <v>2516259.8627153677</v>
          </cell>
          <cell r="I10">
            <v>2679565.1278055948</v>
          </cell>
          <cell r="J10">
            <v>2826941.2098349025</v>
          </cell>
          <cell r="K10">
            <v>2964047.8585118954</v>
          </cell>
          <cell r="L10">
            <v>3096837.2025732282</v>
          </cell>
          <cell r="M10">
            <v>3273047.2393996445</v>
          </cell>
          <cell r="N10">
            <v>3524089.9626615974</v>
          </cell>
          <cell r="O10">
            <v>3594571.7619148293</v>
          </cell>
          <cell r="P10">
            <v>3708519.6867675297</v>
          </cell>
          <cell r="Q10">
            <v>3846847.4710839591</v>
          </cell>
          <cell r="R10">
            <v>3940710.5493784077</v>
          </cell>
          <cell r="S10">
            <v>4017160.3340363493</v>
          </cell>
          <cell r="T10">
            <v>4164188.4022620795</v>
          </cell>
          <cell r="U10">
            <v>4446103.9570952225</v>
          </cell>
        </row>
        <row r="11">
          <cell r="A11" t="str">
            <v>P7 02</v>
          </cell>
          <cell r="C11">
            <v>1192000</v>
          </cell>
          <cell r="D11">
            <v>1391064</v>
          </cell>
          <cell r="E11">
            <v>1519459.2072000001</v>
          </cell>
          <cell r="F11">
            <v>1652411.8878299999</v>
          </cell>
          <cell r="G11">
            <v>1778821.397248995</v>
          </cell>
          <cell r="H11">
            <v>1903161.0129167</v>
          </cell>
          <cell r="I11">
            <v>2026676.1626549938</v>
          </cell>
          <cell r="J11">
            <v>2138143.3516010186</v>
          </cell>
          <cell r="K11">
            <v>2241843.3041536678</v>
          </cell>
          <cell r="L11">
            <v>2342277.8841797519</v>
          </cell>
          <cell r="M11">
            <v>2475553.4957895796</v>
          </cell>
          <cell r="N11">
            <v>2665428.4489166401</v>
          </cell>
          <cell r="O11">
            <v>2718737.017894973</v>
          </cell>
          <cell r="P11">
            <v>2804920.9813622436</v>
          </cell>
          <cell r="Q11">
            <v>2909544.5339670558</v>
          </cell>
          <cell r="R11">
            <v>2980537.4205958517</v>
          </cell>
          <cell r="S11">
            <v>3038359.8465554113</v>
          </cell>
          <cell r="T11">
            <v>3149563.8169393395</v>
          </cell>
          <cell r="U11">
            <v>3362789.287346133</v>
          </cell>
        </row>
        <row r="12">
          <cell r="A12" t="str">
            <v>P8&lt;02</v>
          </cell>
          <cell r="C12">
            <v>1124000</v>
          </cell>
          <cell r="D12">
            <v>1311708</v>
          </cell>
          <cell r="E12">
            <v>1432778.6484000001</v>
          </cell>
          <cell r="F12">
            <v>1558146.7801349999</v>
          </cell>
          <cell r="G12">
            <v>1677345.0088153274</v>
          </cell>
          <cell r="H12">
            <v>1794591.424931519</v>
          </cell>
          <cell r="I12">
            <v>1911060.4084095745</v>
          </cell>
          <cell r="J12">
            <v>2016168.7308721009</v>
          </cell>
          <cell r="K12">
            <v>2113952.9143193979</v>
          </cell>
          <cell r="L12">
            <v>2208658.004880907</v>
          </cell>
          <cell r="M12">
            <v>2334330.6453586305</v>
          </cell>
          <cell r="N12">
            <v>2513373.8058576374</v>
          </cell>
          <cell r="O12">
            <v>2563641.2819747902</v>
          </cell>
          <cell r="P12">
            <v>2644908.7106133914</v>
          </cell>
          <cell r="Q12">
            <v>2743563.8055192712</v>
          </cell>
          <cell r="R12">
            <v>2810506.7623739415</v>
          </cell>
          <cell r="S12">
            <v>2865030.5935639963</v>
          </cell>
          <cell r="T12">
            <v>2969890.7132884385</v>
          </cell>
          <cell r="U12">
            <v>3170952.3145780661</v>
          </cell>
        </row>
        <row r="13"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 t="str">
            <v>T1</v>
          </cell>
          <cell r="B14" t="str">
            <v>Aux. Ing.</v>
          </cell>
          <cell r="C14">
            <v>648000</v>
          </cell>
          <cell r="D14">
            <v>756216</v>
          </cell>
          <cell r="E14">
            <v>826014.73680000007</v>
          </cell>
          <cell r="F14">
            <v>898291.02627000003</v>
          </cell>
          <cell r="G14">
            <v>967010.28977965505</v>
          </cell>
          <cell r="H14">
            <v>1034604.309035253</v>
          </cell>
          <cell r="I14">
            <v>1101750.1286916409</v>
          </cell>
          <cell r="J14">
            <v>1162346.3857696811</v>
          </cell>
          <cell r="K14">
            <v>1218720.1854795106</v>
          </cell>
          <cell r="L14">
            <v>1273318.8497889927</v>
          </cell>
          <cell r="M14">
            <v>1345770.6923419863</v>
          </cell>
          <cell r="N14">
            <v>1448991.3044446167</v>
          </cell>
          <cell r="O14">
            <v>1477971.130533509</v>
          </cell>
          <cell r="P14">
            <v>1524822.8153714212</v>
          </cell>
          <cell r="Q14">
            <v>1581698.7063847752</v>
          </cell>
          <cell r="R14">
            <v>1620292.1548205637</v>
          </cell>
          <cell r="S14">
            <v>1651725.8226240829</v>
          </cell>
          <cell r="T14">
            <v>1712178.9877321243</v>
          </cell>
          <cell r="U14">
            <v>1828093.5052015893</v>
          </cell>
        </row>
        <row r="15">
          <cell r="A15" t="str">
            <v>T2</v>
          </cell>
          <cell r="B15" t="str">
            <v>Topógrafo</v>
          </cell>
          <cell r="C15">
            <v>630000</v>
          </cell>
          <cell r="D15">
            <v>735210</v>
          </cell>
          <cell r="E15">
            <v>803069.88300000003</v>
          </cell>
          <cell r="F15">
            <v>873338.49776249996</v>
          </cell>
          <cell r="G15">
            <v>940148.8928413312</v>
          </cell>
          <cell r="H15">
            <v>1005865.3004509403</v>
          </cell>
          <cell r="I15">
            <v>1071145.9584502063</v>
          </cell>
          <cell r="J15">
            <v>1130058.9861649675</v>
          </cell>
          <cell r="K15">
            <v>1184866.8469939684</v>
          </cell>
          <cell r="L15">
            <v>1237948.8817392981</v>
          </cell>
          <cell r="M15">
            <v>1308388.1731102641</v>
          </cell>
          <cell r="N15">
            <v>1408741.5459878214</v>
          </cell>
          <cell r="O15">
            <v>1436916.376907578</v>
          </cell>
          <cell r="P15">
            <v>1482466.6260555482</v>
          </cell>
          <cell r="Q15">
            <v>1537762.6312074203</v>
          </cell>
          <cell r="R15">
            <v>1575284.0394088812</v>
          </cell>
          <cell r="S15">
            <v>1605844.5497734137</v>
          </cell>
          <cell r="T15">
            <v>1664618.4602951205</v>
          </cell>
          <cell r="U15">
            <v>1777313.1300571002</v>
          </cell>
        </row>
        <row r="16">
          <cell r="A16" t="str">
            <v>T3</v>
          </cell>
          <cell r="B16" t="str">
            <v>Maestro</v>
          </cell>
          <cell r="C16">
            <v>560000</v>
          </cell>
          <cell r="D16">
            <v>653520</v>
          </cell>
          <cell r="E16">
            <v>713839.89600000007</v>
          </cell>
          <cell r="F16">
            <v>776300.88690000004</v>
          </cell>
          <cell r="G16">
            <v>835687.90474785003</v>
          </cell>
          <cell r="H16">
            <v>894102.48928972485</v>
          </cell>
          <cell r="I16">
            <v>952129.74084462796</v>
          </cell>
          <cell r="J16">
            <v>1004496.8765910824</v>
          </cell>
          <cell r="K16">
            <v>1053214.9751057499</v>
          </cell>
          <cell r="L16">
            <v>1100399.0059904875</v>
          </cell>
          <cell r="M16">
            <v>1163011.7094313463</v>
          </cell>
          <cell r="N16">
            <v>1252214.7075447305</v>
          </cell>
          <cell r="O16">
            <v>1277259.0016956253</v>
          </cell>
          <cell r="P16">
            <v>1317748.1120493766</v>
          </cell>
          <cell r="Q16">
            <v>1366900.1166288184</v>
          </cell>
          <cell r="R16">
            <v>1400252.4794745615</v>
          </cell>
          <cell r="S16">
            <v>1427417.3775763682</v>
          </cell>
          <cell r="T16">
            <v>1479660.8535956631</v>
          </cell>
          <cell r="U16">
            <v>1579833.8933840897</v>
          </cell>
        </row>
        <row r="17">
          <cell r="A17" t="str">
            <v>T4</v>
          </cell>
          <cell r="B17" t="str">
            <v>Dibujante</v>
          </cell>
          <cell r="C17">
            <v>550000</v>
          </cell>
          <cell r="D17">
            <v>641850</v>
          </cell>
          <cell r="E17">
            <v>701092.755</v>
          </cell>
          <cell r="F17">
            <v>762438.37106249994</v>
          </cell>
          <cell r="G17">
            <v>820764.90644878114</v>
          </cell>
          <cell r="H17">
            <v>878136.37340955099</v>
          </cell>
          <cell r="I17">
            <v>935127.42404383083</v>
          </cell>
          <cell r="J17">
            <v>986559.43236624147</v>
          </cell>
          <cell r="K17">
            <v>1034407.5648360042</v>
          </cell>
          <cell r="L17">
            <v>1080749.0237406571</v>
          </cell>
          <cell r="M17">
            <v>1142243.6431915006</v>
          </cell>
          <cell r="N17">
            <v>1229853.7306242886</v>
          </cell>
          <cell r="O17">
            <v>1254450.8052367743</v>
          </cell>
          <cell r="P17">
            <v>1294216.89576278</v>
          </cell>
          <cell r="Q17">
            <v>1342491.1859747318</v>
          </cell>
          <cell r="R17">
            <v>1375247.9709125152</v>
          </cell>
          <cell r="S17">
            <v>1401927.7815482181</v>
          </cell>
          <cell r="T17">
            <v>1453238.3383528828</v>
          </cell>
          <cell r="U17">
            <v>1551622.5738593731</v>
          </cell>
        </row>
        <row r="18">
          <cell r="A18" t="str">
            <v>T5</v>
          </cell>
          <cell r="B18" t="str">
            <v>Cadenero 1</v>
          </cell>
          <cell r="C18">
            <v>477000</v>
          </cell>
          <cell r="D18">
            <v>556659</v>
          </cell>
          <cell r="E18">
            <v>608038.62569999998</v>
          </cell>
          <cell r="F18">
            <v>661242.00544874987</v>
          </cell>
          <cell r="G18">
            <v>711827.01886557927</v>
          </cell>
          <cell r="H18">
            <v>761583.72748428327</v>
          </cell>
          <cell r="I18">
            <v>811010.51139801322</v>
          </cell>
          <cell r="J18">
            <v>855616.08952490392</v>
          </cell>
          <cell r="K18">
            <v>897113.46986686171</v>
          </cell>
          <cell r="L18">
            <v>937304.15331689711</v>
          </cell>
          <cell r="M18">
            <v>990636.75964062847</v>
          </cell>
          <cell r="N18">
            <v>1066618.5991050648</v>
          </cell>
          <cell r="O18">
            <v>1087950.9710871661</v>
          </cell>
          <cell r="P18">
            <v>1122439.0168706293</v>
          </cell>
          <cell r="Q18">
            <v>1164305.9921999038</v>
          </cell>
          <cell r="R18">
            <v>1192715.0584095814</v>
          </cell>
          <cell r="S18">
            <v>1215853.7305427275</v>
          </cell>
          <cell r="T18">
            <v>1260353.9770805913</v>
          </cell>
          <cell r="U18">
            <v>1345679.9413289474</v>
          </cell>
        </row>
        <row r="19">
          <cell r="A19" t="str">
            <v>T6</v>
          </cell>
          <cell r="B19" t="str">
            <v>Cadenero 2</v>
          </cell>
          <cell r="C19">
            <v>415000</v>
          </cell>
          <cell r="D19">
            <v>484305</v>
          </cell>
          <cell r="E19">
            <v>529006.35149999999</v>
          </cell>
          <cell r="F19">
            <v>575294.40725624992</v>
          </cell>
          <cell r="G19">
            <v>619304.42941135308</v>
          </cell>
          <cell r="H19">
            <v>662593.80902720673</v>
          </cell>
          <cell r="I19">
            <v>705596.14723307244</v>
          </cell>
          <cell r="J19">
            <v>744403.9353308914</v>
          </cell>
          <cell r="K19">
            <v>780507.52619443962</v>
          </cell>
          <cell r="L19">
            <v>815474.26336795045</v>
          </cell>
          <cell r="M19">
            <v>861874.74895358679</v>
          </cell>
          <cell r="N19">
            <v>927980.5421983269</v>
          </cell>
          <cell r="O19">
            <v>946540.1530422935</v>
          </cell>
          <cell r="P19">
            <v>976545.47589373426</v>
          </cell>
          <cell r="Q19">
            <v>1012970.6221445707</v>
          </cell>
          <cell r="R19">
            <v>1037687.1053248981</v>
          </cell>
          <cell r="S19">
            <v>1057818.2351682012</v>
          </cell>
          <cell r="T19">
            <v>1096534.3825753573</v>
          </cell>
          <cell r="U19">
            <v>1170769.7602757092</v>
          </cell>
        </row>
        <row r="20">
          <cell r="A20" t="str">
            <v>T7</v>
          </cell>
          <cell r="B20" t="str">
            <v>Secretaria</v>
          </cell>
          <cell r="C20">
            <v>345000</v>
          </cell>
          <cell r="D20">
            <v>402615</v>
          </cell>
          <cell r="E20">
            <v>439776.36450000003</v>
          </cell>
          <cell r="F20">
            <v>478256.79639375</v>
          </cell>
          <cell r="G20">
            <v>514843.44131787191</v>
          </cell>
          <cell r="H20">
            <v>550830.9978659912</v>
          </cell>
          <cell r="I20">
            <v>586579.92962749396</v>
          </cell>
          <cell r="J20">
            <v>618841.82575700607</v>
          </cell>
          <cell r="K20">
            <v>648855.65430622082</v>
          </cell>
          <cell r="L20">
            <v>677924.38761913951</v>
          </cell>
          <cell r="M20">
            <v>716498.28527466848</v>
          </cell>
          <cell r="N20">
            <v>771453.70375523553</v>
          </cell>
          <cell r="O20">
            <v>786882.7778303402</v>
          </cell>
          <cell r="P20">
            <v>811826.96188756207</v>
          </cell>
          <cell r="Q20">
            <v>842108.10756596818</v>
          </cell>
          <cell r="R20">
            <v>862655.54539057775</v>
          </cell>
          <cell r="S20">
            <v>879391.06297115504</v>
          </cell>
          <cell r="T20">
            <v>911576.77587589924</v>
          </cell>
          <cell r="U20">
            <v>973290.52360269765</v>
          </cell>
        </row>
        <row r="21">
          <cell r="A21" t="str">
            <v>T8</v>
          </cell>
          <cell r="B21" t="str">
            <v>Conductor</v>
          </cell>
          <cell r="C21">
            <v>345000</v>
          </cell>
          <cell r="D21">
            <v>402615</v>
          </cell>
          <cell r="E21">
            <v>439776.36450000003</v>
          </cell>
          <cell r="F21">
            <v>478256.79639375</v>
          </cell>
          <cell r="G21">
            <v>514843.44131787191</v>
          </cell>
          <cell r="H21">
            <v>550830.9978659912</v>
          </cell>
          <cell r="I21">
            <v>586579.92962749396</v>
          </cell>
          <cell r="J21">
            <v>618841.82575700607</v>
          </cell>
          <cell r="K21">
            <v>648855.65430622082</v>
          </cell>
          <cell r="L21">
            <v>677924.38761913951</v>
          </cell>
          <cell r="M21">
            <v>716498.28527466848</v>
          </cell>
          <cell r="N21">
            <v>771453.70375523553</v>
          </cell>
          <cell r="O21">
            <v>786882.7778303402</v>
          </cell>
          <cell r="P21">
            <v>811826.96188756207</v>
          </cell>
          <cell r="Q21">
            <v>842108.10756596818</v>
          </cell>
          <cell r="R21">
            <v>862655.54539057775</v>
          </cell>
          <cell r="S21">
            <v>879391.06297115504</v>
          </cell>
          <cell r="T21">
            <v>911576.77587589924</v>
          </cell>
          <cell r="U21">
            <v>973290.52360269765</v>
          </cell>
        </row>
        <row r="22">
          <cell r="A22" t="str">
            <v>T9</v>
          </cell>
          <cell r="B22" t="str">
            <v>Celador</v>
          </cell>
          <cell r="C22">
            <v>345000</v>
          </cell>
          <cell r="D22">
            <v>402615</v>
          </cell>
          <cell r="E22">
            <v>439776.36450000003</v>
          </cell>
          <cell r="F22">
            <v>478256.79639375</v>
          </cell>
          <cell r="G22">
            <v>514843.44131787191</v>
          </cell>
          <cell r="H22">
            <v>550830.9978659912</v>
          </cell>
          <cell r="I22">
            <v>586579.92962749396</v>
          </cell>
          <cell r="J22">
            <v>618841.82575700607</v>
          </cell>
          <cell r="K22">
            <v>648855.65430622082</v>
          </cell>
          <cell r="L22">
            <v>677924.38761913951</v>
          </cell>
          <cell r="M22">
            <v>716498.28527466848</v>
          </cell>
          <cell r="N22">
            <v>771453.70375523553</v>
          </cell>
          <cell r="O22">
            <v>786882.7778303402</v>
          </cell>
          <cell r="P22">
            <v>811826.96188756207</v>
          </cell>
          <cell r="Q22">
            <v>842108.10756596818</v>
          </cell>
          <cell r="R22">
            <v>862655.54539057775</v>
          </cell>
          <cell r="S22">
            <v>879391.06297115504</v>
          </cell>
          <cell r="T22">
            <v>911576.77587589924</v>
          </cell>
          <cell r="U22">
            <v>973290.52360269765</v>
          </cell>
        </row>
        <row r="23">
          <cell r="A23" t="str">
            <v>T10</v>
          </cell>
          <cell r="B23" t="str">
            <v>Obrero</v>
          </cell>
          <cell r="C23">
            <v>167708</v>
          </cell>
          <cell r="D23">
            <v>195715.236</v>
          </cell>
          <cell r="E23">
            <v>213779.75228280001</v>
          </cell>
          <cell r="F23">
            <v>232485.480607545</v>
          </cell>
          <cell r="G23">
            <v>250270.6198740222</v>
          </cell>
          <cell r="H23">
            <v>267764.53620321635</v>
          </cell>
          <cell r="I23">
            <v>285142.45460280508</v>
          </cell>
          <cell r="J23">
            <v>300825.28960595932</v>
          </cell>
          <cell r="K23">
            <v>315415.31615184835</v>
          </cell>
          <cell r="L23">
            <v>329545.92231545114</v>
          </cell>
          <cell r="M23">
            <v>348297.08529520029</v>
          </cell>
          <cell r="N23">
            <v>375011.47173734213</v>
          </cell>
          <cell r="O23">
            <v>382511.70117208897</v>
          </cell>
          <cell r="P23">
            <v>394637.32209924422</v>
          </cell>
          <cell r="Q23">
            <v>409357.29421354609</v>
          </cell>
          <cell r="R23">
            <v>419345.61219235661</v>
          </cell>
          <cell r="S23">
            <v>427480.91706888838</v>
          </cell>
          <cell r="T23">
            <v>644350</v>
          </cell>
          <cell r="U23">
            <v>689454</v>
          </cell>
        </row>
        <row r="24">
          <cell r="L24" t="str">
            <v xml:space="preserve"> 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A25" t="str">
            <v>Catastro Redes</v>
          </cell>
          <cell r="C25">
            <v>40000000</v>
          </cell>
          <cell r="D25">
            <v>46680000</v>
          </cell>
          <cell r="E25">
            <v>50988564</v>
          </cell>
          <cell r="F25">
            <v>55450063.349999994</v>
          </cell>
          <cell r="G25">
            <v>59691993.196274996</v>
          </cell>
          <cell r="H25">
            <v>63864463.520694621</v>
          </cell>
          <cell r="I25">
            <v>68009267.203187704</v>
          </cell>
          <cell r="J25">
            <v>71749776.899363026</v>
          </cell>
          <cell r="K25">
            <v>75229641.07898213</v>
          </cell>
          <cell r="L25">
            <v>78599928.999320522</v>
          </cell>
          <cell r="M25">
            <v>83072264.959381849</v>
          </cell>
          <cell r="N25">
            <v>89443907.681766436</v>
          </cell>
          <cell r="O25">
            <v>91232785.835401759</v>
          </cell>
          <cell r="P25">
            <v>94124865.146384001</v>
          </cell>
          <cell r="Q25">
            <v>97635722.616344139</v>
          </cell>
          <cell r="R25">
            <v>100018034.24818294</v>
          </cell>
          <cell r="S25">
            <v>101958384.11259769</v>
          </cell>
          <cell r="T25">
            <v>105690060.97111876</v>
          </cell>
          <cell r="U25">
            <v>112845278.09886351</v>
          </cell>
        </row>
        <row r="26">
          <cell r="A26" t="str">
            <v>Distanciómetro</v>
          </cell>
          <cell r="C26">
            <v>1800000</v>
          </cell>
          <cell r="D26">
            <v>2100600</v>
          </cell>
          <cell r="E26">
            <v>2294485.38</v>
          </cell>
          <cell r="F26">
            <v>2495252.8507499998</v>
          </cell>
          <cell r="G26">
            <v>2686139.6938323746</v>
          </cell>
          <cell r="H26">
            <v>2873900.8584312578</v>
          </cell>
          <cell r="I26">
            <v>3060417.0241434462</v>
          </cell>
          <cell r="J26">
            <v>3228739.9604713358</v>
          </cell>
          <cell r="K26">
            <v>3385333.8485541954</v>
          </cell>
          <cell r="L26">
            <v>3536996.804969423</v>
          </cell>
          <cell r="M26">
            <v>3738251.9231721829</v>
          </cell>
          <cell r="N26">
            <v>4024975.8456794894</v>
          </cell>
          <cell r="O26">
            <v>4105475.3625930795</v>
          </cell>
          <cell r="P26">
            <v>4235618.9315872807</v>
          </cell>
          <cell r="Q26">
            <v>4393607.5177354869</v>
          </cell>
          <cell r="R26">
            <v>4500811.5411682324</v>
          </cell>
          <cell r="S26">
            <v>4588127.2850668961</v>
          </cell>
          <cell r="T26">
            <v>4756052.7437003441</v>
          </cell>
          <cell r="U26">
            <v>5078037.5144488579</v>
          </cell>
        </row>
        <row r="27">
          <cell r="A27" t="str">
            <v>Vehículo</v>
          </cell>
          <cell r="C27">
            <v>1800000</v>
          </cell>
          <cell r="D27">
            <v>2100600</v>
          </cell>
          <cell r="E27">
            <v>2294485.38</v>
          </cell>
          <cell r="F27">
            <v>2495252.8507499998</v>
          </cell>
          <cell r="G27">
            <v>2686139.6938323746</v>
          </cell>
          <cell r="H27">
            <v>2873900.8584312578</v>
          </cell>
          <cell r="I27">
            <v>3060417.0241434462</v>
          </cell>
          <cell r="J27">
            <v>3228739.9604713358</v>
          </cell>
          <cell r="K27">
            <v>3385333.8485541954</v>
          </cell>
          <cell r="L27">
            <v>3536996.804969423</v>
          </cell>
          <cell r="M27">
            <v>3738251.9231721829</v>
          </cell>
          <cell r="N27">
            <v>4024975.8456794894</v>
          </cell>
          <cell r="O27">
            <v>4105475.3625930795</v>
          </cell>
          <cell r="P27">
            <v>4235618.9315872807</v>
          </cell>
          <cell r="Q27">
            <v>4393607.5177354869</v>
          </cell>
          <cell r="R27">
            <v>4500811.5411682324</v>
          </cell>
          <cell r="S27">
            <v>4588127.2850668961</v>
          </cell>
          <cell r="T27">
            <v>4756052.7437003441</v>
          </cell>
          <cell r="U27">
            <v>5078037.5144488579</v>
          </cell>
        </row>
        <row r="28">
          <cell r="A28" t="str">
            <v>Papelería y Varios</v>
          </cell>
          <cell r="C28">
            <v>1200000</v>
          </cell>
          <cell r="D28">
            <v>1400400</v>
          </cell>
          <cell r="E28">
            <v>1529656.9200000002</v>
          </cell>
          <cell r="F28">
            <v>1663501.9005</v>
          </cell>
          <cell r="G28">
            <v>1790759.79588825</v>
          </cell>
          <cell r="H28">
            <v>1915933.9056208387</v>
          </cell>
          <cell r="I28">
            <v>2040278.0160956311</v>
          </cell>
          <cell r="J28">
            <v>2152493.3069808907</v>
          </cell>
          <cell r="K28">
            <v>2256889.2323694639</v>
          </cell>
          <cell r="L28">
            <v>2357997.8699796158</v>
          </cell>
          <cell r="M28">
            <v>2492167.9487814559</v>
          </cell>
          <cell r="N28">
            <v>2683317.2304529934</v>
          </cell>
          <cell r="O28">
            <v>2736983.5750620533</v>
          </cell>
          <cell r="P28">
            <v>2823745.9543915205</v>
          </cell>
          <cell r="Q28">
            <v>2929071.6784903244</v>
          </cell>
          <cell r="R28">
            <v>3000541.0274454881</v>
          </cell>
          <cell r="S28">
            <v>3058751.5233779307</v>
          </cell>
          <cell r="T28">
            <v>3170701.8291335627</v>
          </cell>
          <cell r="U28">
            <v>3385358.3429659051</v>
          </cell>
        </row>
        <row r="29">
          <cell r="A29" t="str">
            <v>Eq. Topografía</v>
          </cell>
          <cell r="C29">
            <v>1020000</v>
          </cell>
          <cell r="D29">
            <v>1190340</v>
          </cell>
          <cell r="E29">
            <v>1300208.382</v>
          </cell>
          <cell r="F29">
            <v>1413976.615425</v>
          </cell>
          <cell r="G29">
            <v>1522145.8265050126</v>
          </cell>
          <cell r="H29">
            <v>1628543.8197777132</v>
          </cell>
          <cell r="I29">
            <v>1734236.3136812868</v>
          </cell>
          <cell r="J29">
            <v>1829619.3109337573</v>
          </cell>
          <cell r="K29">
            <v>1918355.8475140445</v>
          </cell>
          <cell r="L29">
            <v>2004298.1894826735</v>
          </cell>
          <cell r="M29">
            <v>2118342.7564642373</v>
          </cell>
          <cell r="N29">
            <v>2280819.6458850442</v>
          </cell>
          <cell r="O29">
            <v>2326436.0388027453</v>
          </cell>
          <cell r="P29">
            <v>2400184.0612327927</v>
          </cell>
          <cell r="Q29">
            <v>2489710.9267167761</v>
          </cell>
          <cell r="R29">
            <v>2550459.8733286653</v>
          </cell>
          <cell r="S29">
            <v>2599938.7948712418</v>
          </cell>
          <cell r="T29">
            <v>2695096.554763529</v>
          </cell>
          <cell r="U29">
            <v>2877554.59152102</v>
          </cell>
        </row>
        <row r="30">
          <cell r="A30" t="str">
            <v>Eq. Menor</v>
          </cell>
          <cell r="C30">
            <v>600000</v>
          </cell>
          <cell r="D30">
            <v>700200</v>
          </cell>
          <cell r="E30">
            <v>764828.46000000008</v>
          </cell>
          <cell r="F30">
            <v>831750.95024999999</v>
          </cell>
          <cell r="G30">
            <v>895379.897944125</v>
          </cell>
          <cell r="H30">
            <v>957966.95281041937</v>
          </cell>
          <cell r="I30">
            <v>1020139.0080478155</v>
          </cell>
          <cell r="J30">
            <v>1076246.6534904453</v>
          </cell>
          <cell r="K30">
            <v>1128444.6161847319</v>
          </cell>
          <cell r="L30">
            <v>1178998.9349898079</v>
          </cell>
          <cell r="M30">
            <v>1246083.9743907279</v>
          </cell>
          <cell r="N30">
            <v>1341658.6152264967</v>
          </cell>
          <cell r="O30">
            <v>1368491.7875310266</v>
          </cell>
          <cell r="P30">
            <v>1411872.9771957602</v>
          </cell>
          <cell r="Q30">
            <v>1464535.8392451622</v>
          </cell>
          <cell r="R30">
            <v>1500270.5137227441</v>
          </cell>
          <cell r="S30">
            <v>1529375.7616889654</v>
          </cell>
          <cell r="T30">
            <v>1585350.9145667814</v>
          </cell>
          <cell r="U30">
            <v>1692679.1714829525</v>
          </cell>
        </row>
        <row r="31">
          <cell r="A31" t="str">
            <v>Computador</v>
          </cell>
          <cell r="C31">
            <v>482250</v>
          </cell>
          <cell r="D31">
            <v>562785.75</v>
          </cell>
          <cell r="E31">
            <v>614730.874725</v>
          </cell>
          <cell r="F31">
            <v>668519.8262634374</v>
          </cell>
          <cell r="G31">
            <v>719661.59297259036</v>
          </cell>
          <cell r="H31">
            <v>769965.93832137447</v>
          </cell>
          <cell r="I31">
            <v>819936.72771843162</v>
          </cell>
          <cell r="J31">
            <v>865033.24774294533</v>
          </cell>
          <cell r="K31">
            <v>906987.36025847821</v>
          </cell>
          <cell r="L31">
            <v>947620.39399805793</v>
          </cell>
          <cell r="M31">
            <v>1001539.9944165474</v>
          </cell>
          <cell r="N31">
            <v>1078358.1119882965</v>
          </cell>
          <cell r="O31">
            <v>1099925.2742280625</v>
          </cell>
          <cell r="P31">
            <v>1134792.9054210922</v>
          </cell>
          <cell r="Q31">
            <v>1177120.6807932991</v>
          </cell>
          <cell r="R31">
            <v>1205842.4254046555</v>
          </cell>
          <cell r="S31">
            <v>1229235.7684575059</v>
          </cell>
          <cell r="T31">
            <v>1274225.7975830506</v>
          </cell>
          <cell r="U31">
            <v>1360490.8840794233</v>
          </cell>
        </row>
        <row r="32">
          <cell r="A32" t="str">
            <v>Alquiler Campamento</v>
          </cell>
          <cell r="C32">
            <v>250000</v>
          </cell>
          <cell r="D32">
            <v>291750</v>
          </cell>
          <cell r="E32">
            <v>318678.52500000002</v>
          </cell>
          <cell r="F32">
            <v>346562.8959375</v>
          </cell>
          <cell r="G32">
            <v>373074.95747671876</v>
          </cell>
          <cell r="H32">
            <v>399152.89700434142</v>
          </cell>
          <cell r="I32">
            <v>425057.92001992319</v>
          </cell>
          <cell r="J32">
            <v>448436.10562101891</v>
          </cell>
          <cell r="K32">
            <v>470185.25674363831</v>
          </cell>
          <cell r="L32">
            <v>491249.55624575331</v>
          </cell>
          <cell r="M32">
            <v>519201.65599613666</v>
          </cell>
          <cell r="N32">
            <v>559024.42301104032</v>
          </cell>
          <cell r="O32">
            <v>570204.91147126118</v>
          </cell>
          <cell r="P32">
            <v>588280.40716490021</v>
          </cell>
          <cell r="Q32">
            <v>610223.26635215105</v>
          </cell>
          <cell r="R32">
            <v>625112.7140511435</v>
          </cell>
          <cell r="S32">
            <v>637239.90070373577</v>
          </cell>
          <cell r="T32">
            <v>660562.88106949243</v>
          </cell>
          <cell r="U32">
            <v>705282.98811789718</v>
          </cell>
        </row>
        <row r="33">
          <cell r="A33" t="str">
            <v>Ensayos Laboratorio</v>
          </cell>
          <cell r="C33">
            <v>200000</v>
          </cell>
          <cell r="D33">
            <v>233400</v>
          </cell>
          <cell r="E33">
            <v>254942.82</v>
          </cell>
          <cell r="F33">
            <v>277250.31675</v>
          </cell>
          <cell r="G33">
            <v>298459.96598137502</v>
          </cell>
          <cell r="H33">
            <v>319322.31760347314</v>
          </cell>
          <cell r="I33">
            <v>340046.33601593855</v>
          </cell>
          <cell r="J33">
            <v>358748.88449681515</v>
          </cell>
          <cell r="K33">
            <v>376148.20539491071</v>
          </cell>
          <cell r="L33">
            <v>392999.64499660267</v>
          </cell>
          <cell r="M33">
            <v>415361.32479690935</v>
          </cell>
          <cell r="N33">
            <v>447219.53840883228</v>
          </cell>
          <cell r="O33">
            <v>456163.92917700892</v>
          </cell>
          <cell r="P33">
            <v>470624.32573192014</v>
          </cell>
          <cell r="Q33">
            <v>488178.61308172083</v>
          </cell>
          <cell r="R33">
            <v>500090.17124091479</v>
          </cell>
          <cell r="S33">
            <v>509791.92056298855</v>
          </cell>
          <cell r="T33">
            <v>528450.30485559395</v>
          </cell>
          <cell r="U33">
            <v>564226.39049431775</v>
          </cell>
        </row>
        <row r="34">
          <cell r="A34" t="str">
            <v>Pasajes Aéreos</v>
          </cell>
          <cell r="C34">
            <v>178000</v>
          </cell>
          <cell r="D34">
            <v>207726</v>
          </cell>
          <cell r="E34">
            <v>226899.10980000001</v>
          </cell>
          <cell r="F34">
            <v>246752.78190749997</v>
          </cell>
          <cell r="G34">
            <v>265629.36972342373</v>
          </cell>
          <cell r="H34">
            <v>284196.86266709107</v>
          </cell>
          <cell r="I34">
            <v>302641.23905418528</v>
          </cell>
          <cell r="J34">
            <v>319286.50720216543</v>
          </cell>
          <cell r="K34">
            <v>334771.90280147048</v>
          </cell>
          <cell r="L34">
            <v>349769.68404697633</v>
          </cell>
          <cell r="M34">
            <v>369671.57906924927</v>
          </cell>
          <cell r="N34">
            <v>398025.38918386068</v>
          </cell>
          <cell r="O34">
            <v>405985.89696753788</v>
          </cell>
          <cell r="P34">
            <v>418855.64990140888</v>
          </cell>
          <cell r="Q34">
            <v>434478.96564273146</v>
          </cell>
          <cell r="R34">
            <v>445080.25240441412</v>
          </cell>
          <cell r="S34">
            <v>453714.80930105981</v>
          </cell>
          <cell r="T34">
            <v>470320.77132147859</v>
          </cell>
          <cell r="U34">
            <v>502161.48753994273</v>
          </cell>
        </row>
        <row r="35">
          <cell r="A35" t="str">
            <v>Ploteado Mantequilla</v>
          </cell>
          <cell r="C35">
            <v>4500</v>
          </cell>
          <cell r="D35">
            <v>5251.5</v>
          </cell>
          <cell r="E35">
            <v>5736.2134500000002</v>
          </cell>
          <cell r="F35">
            <v>6238.1321268749998</v>
          </cell>
          <cell r="G35">
            <v>6715.3492345809373</v>
          </cell>
          <cell r="H35">
            <v>7184.7521460781454</v>
          </cell>
          <cell r="I35">
            <v>7651.0425603586164</v>
          </cell>
          <cell r="J35">
            <v>8071.8499011783397</v>
          </cell>
          <cell r="K35">
            <v>8463.3346213854893</v>
          </cell>
          <cell r="L35">
            <v>8842.4920124235596</v>
          </cell>
          <cell r="M35">
            <v>9345.6298079304597</v>
          </cell>
          <cell r="N35">
            <v>10062.439614198725</v>
          </cell>
          <cell r="O35">
            <v>10263.688406482701</v>
          </cell>
          <cell r="P35">
            <v>10589.047328968203</v>
          </cell>
          <cell r="Q35">
            <v>10984.018794338719</v>
          </cell>
          <cell r="R35">
            <v>11252.028852920583</v>
          </cell>
          <cell r="S35">
            <v>11470.318212667244</v>
          </cell>
          <cell r="T35">
            <v>11890.131859250865</v>
          </cell>
          <cell r="U35">
            <v>12695.09378612215</v>
          </cell>
        </row>
        <row r="36">
          <cell r="A36" t="str">
            <v>Ploteado  Bond</v>
          </cell>
          <cell r="C36">
            <v>4000</v>
          </cell>
          <cell r="D36">
            <v>4668</v>
          </cell>
          <cell r="E36">
            <v>5098.8564000000006</v>
          </cell>
          <cell r="F36">
            <v>5545.006335</v>
          </cell>
          <cell r="G36">
            <v>5969.1993196274998</v>
          </cell>
          <cell r="H36">
            <v>6386.4463520694626</v>
          </cell>
          <cell r="I36">
            <v>6800.9267203187701</v>
          </cell>
          <cell r="J36">
            <v>7174.9776899363023</v>
          </cell>
          <cell r="K36">
            <v>7522.9641078982131</v>
          </cell>
          <cell r="L36">
            <v>7859.9928999320528</v>
          </cell>
          <cell r="M36">
            <v>8307.2264959381864</v>
          </cell>
          <cell r="N36">
            <v>8944.390768176645</v>
          </cell>
          <cell r="O36">
            <v>9123.2785835401774</v>
          </cell>
          <cell r="P36">
            <v>9412.4865146384018</v>
          </cell>
          <cell r="Q36">
            <v>9763.5722616344156</v>
          </cell>
          <cell r="R36">
            <v>10001.803424818296</v>
          </cell>
          <cell r="S36">
            <v>10195.838411259772</v>
          </cell>
          <cell r="T36">
            <v>10569.00609711188</v>
          </cell>
          <cell r="U36">
            <v>11284.527809886355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 refreshError="1"/>
      <sheetData sheetId="1"/>
      <sheetData sheetId="2"/>
      <sheetData sheetId="3"/>
      <sheetData sheetId="4"/>
      <sheetData sheetId="5">
        <row r="76">
          <cell r="A76" t="str">
            <v>CODIGO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R ANDE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Tarifa MT"/>
      <sheetName val="FP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>
        <row r="8">
          <cell r="D8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V."/>
      <sheetName val="INIC."/>
      <sheetName val="CAMBIO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100-FORMATO"/>
    </sheetNames>
    <sheetDataSet>
      <sheetData sheetId="0">
        <row r="15">
          <cell r="A15" t="str">
            <v>Wilder Barona Triana</v>
          </cell>
        </row>
        <row r="22">
          <cell r="F22" t="str">
            <v>180522-97</v>
          </cell>
        </row>
        <row r="24">
          <cell r="F24" t="str">
            <v>Buga</v>
          </cell>
        </row>
        <row r="25">
          <cell r="F25">
            <v>24781056</v>
          </cell>
        </row>
        <row r="29">
          <cell r="A29" t="str">
            <v>Helmer Montoya Carvajal</v>
          </cell>
        </row>
        <row r="42">
          <cell r="A42" t="str">
            <v>NESTOR ALFONSO JARAMILLO DUQUE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ficiente de Pérdidas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QUEO "/>
      <sheetName val="CALCULOS"/>
    </sheetNames>
    <sheetDataSet>
      <sheetData sheetId="0" refreshError="1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 AdoVh"/>
      <sheetName val="PRESUPUESTO"/>
      <sheetName val="UNITARIOS"/>
      <sheetName val="TRANSPORTE"/>
      <sheetName val="MANO OBRA"/>
      <sheetName val="MEMORIAS"/>
      <sheetName val="MANO_OBRA"/>
      <sheetName val="MANO_OBRA1"/>
    </sheetNames>
    <sheetDataSet>
      <sheetData sheetId="0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1" refreshError="1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. TOTAL 21Mg CONSOLI EMCALI"/>
      <sheetName val="MG 01 CIRCUNVALAR"/>
      <sheetName val="MG 03 VIA PANCE"/>
      <sheetName val="CANT MG 03 VIA PANCE"/>
      <sheetName val="MG-04 AMPLIACION CARRERA 80"/>
      <sheetName val="CANT MG-04 AMPLIACION CARR 80"/>
      <sheetName val="MG-05-1"/>
      <sheetName val="MG-05-2"/>
      <sheetName val="MG-06 CALLE 16 ENTRE 50 Y 105"/>
      <sheetName val="MG-07 VIA LA PAZ"/>
      <sheetName val="MG-09 INT.DESN  CRA 66 Y CRA70"/>
      <sheetName val="CANT CRA 66 Y CRA 70"/>
      <sheetName val="MG-11 INT. S. BOLIV. CON CRA100"/>
      <sheetName val="CANT. MG-11 AUT SB-CRA 100"/>
      <sheetName val="MG-14-1 S. PEAT. CARRERA 63 B"/>
      <sheetName val="MG -14 - 2 S. PEAT . CARRERA 68"/>
      <sheetName val="MG-05-03"/>
      <sheetName val="MG-05-04"/>
      <sheetName val="MG-05-5"/>
      <sheetName val="MG-05-6"/>
      <sheetName val="MG-07-2"/>
      <sheetName val="MG-07-03"/>
      <sheetName val="MG-08 AUTOPISTA SUR CON 44"/>
      <sheetName val="CANT MG-08 AUTOP SUR CON 44"/>
      <sheetName val="MG-14-3"/>
      <sheetName val="MG-14-4"/>
      <sheetName val="MG-14-5"/>
      <sheetName val="MG-14-6"/>
      <sheetName val="MG-14-7"/>
      <sheetName val="MG-14-8"/>
      <sheetName val="MG-15 PAV PARQUE LONG 72W"/>
      <sheetName val="CANT. MG-15 PARQUE LONG"/>
      <sheetName val="MG-17 AV. ROOSEVELT"/>
      <sheetName val="CANT MG-17 AV, ROOSEVELT"/>
      <sheetName val="MG-21 PUENTE CANAL CVC SUR"/>
      <sheetName val="MG- 19 ISAIAS DUARTE URB "/>
      <sheetName val="CANT. MG-19 ISAIAS DUARTE URB"/>
      <sheetName val="MG -19 C.E. EUST PALACIOS URB"/>
      <sheetName val="MG-02-VIA AL MAR"/>
      <sheetName val="CANT MG-02 VIA AL MAR"/>
      <sheetName val="MG-05-13"/>
      <sheetName val="MG-05-14"/>
      <sheetName val="MG-05-15"/>
      <sheetName val="MG-06 - 1D ENTRE 73 Y 84"/>
      <sheetName val="MG-10 INT. 8VA CON 70"/>
      <sheetName val="CANT. MG-10 INT. 8 CON 70"/>
      <sheetName val="MG-12 INT AV 6BN - CLL 36"/>
      <sheetName val="MG-13 HUNDIMIENTO AV.COLOMBIA P"/>
      <sheetName val="MG-16 PARQUE LINEAL RIO CALI"/>
      <sheetName val="MG-18 PLAZOLETA CALEÑIDAD"/>
      <sheetName val="CANT. MG-18 PLAZ CALEÑIDAD"/>
      <sheetName val="MG-20 C. CALI CON 1RA"/>
      <sheetName val="CANT. MG-20 C.CALI CON 1RA"/>
      <sheetName val="2- Grupos Obras 5 Concesion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Presup_Cancha"/>
      <sheetName val="basicos"/>
      <sheetName val="Res-Accide-10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CálculoTarifasMR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RESUM. FRENTES (2)"/>
      <sheetName val="BASE"/>
      <sheetName val="RESUM. FRENTES"/>
      <sheetName val="Pre-actas"/>
      <sheetName val="JUSTIFICACION"/>
      <sheetName val="ACTA MODIFICATORIA"/>
      <sheetName val="ACERO"/>
      <sheetName val="PRESUPUESTO GENERAL"/>
      <sheetName val="ACTA DE OBRA"/>
      <sheetName val="Hoja3"/>
      <sheetName val="1"/>
      <sheetName val="1.1"/>
      <sheetName val="1.2"/>
      <sheetName val="2"/>
      <sheetName val="2.1"/>
      <sheetName val="2.2"/>
      <sheetName val="2.3"/>
      <sheetName val="2.4"/>
      <sheetName val="2.5"/>
      <sheetName val="2.6"/>
      <sheetName val="2.7"/>
      <sheetName val="3"/>
      <sheetName val="3.1"/>
      <sheetName val="3.2"/>
      <sheetName val="3.3"/>
      <sheetName val="3.4"/>
      <sheetName val="3.5"/>
      <sheetName val="4"/>
      <sheetName val="4.1"/>
      <sheetName val="4.2"/>
      <sheetName val="4.3"/>
      <sheetName val="4.4"/>
      <sheetName val="5"/>
      <sheetName val="5.1"/>
      <sheetName val="5.2"/>
      <sheetName val="6"/>
      <sheetName val="6.1"/>
      <sheetName val="6.2"/>
      <sheetName val="6.3"/>
      <sheetName val="7"/>
      <sheetName val="7.1"/>
      <sheetName val="7.2"/>
      <sheetName val="7.3"/>
      <sheetName val="7.4"/>
      <sheetName val="7.5"/>
      <sheetName val="7.6"/>
      <sheetName val="8"/>
      <sheetName val="8.1"/>
      <sheetName val="8.2"/>
      <sheetName val="8.3"/>
      <sheetName val="8.4"/>
      <sheetName val="8.5"/>
      <sheetName val="9.0"/>
      <sheetName val="9.1"/>
      <sheetName val="9.2"/>
      <sheetName val="9.3"/>
      <sheetName val="9.4"/>
      <sheetName val="9.5"/>
      <sheetName val="9.6"/>
      <sheetName val="9.7"/>
      <sheetName val="9.8"/>
      <sheetName val="10.0"/>
      <sheetName val="10.1"/>
      <sheetName val="10.2"/>
      <sheetName val="10.3"/>
      <sheetName val="11.0"/>
      <sheetName val="11.1"/>
      <sheetName val="12.0"/>
      <sheetName val="12.1"/>
      <sheetName val="13.0"/>
      <sheetName val="13.1"/>
      <sheetName val="13.2"/>
      <sheetName val="13.3"/>
      <sheetName val="13.4"/>
      <sheetName val="13.5"/>
      <sheetName val="14.0"/>
      <sheetName val="14.1"/>
      <sheetName val="15.0"/>
      <sheetName val="15.1"/>
      <sheetName val="AD"/>
      <sheetName val="AD.1"/>
      <sheetName val="AD.2"/>
      <sheetName val="AD.3"/>
      <sheetName val="AD.4"/>
      <sheetName val="AD.5"/>
      <sheetName val="A10"/>
      <sheetName val="A11"/>
      <sheetName val="A12"/>
      <sheetName val="A13"/>
      <sheetName val="A14"/>
      <sheetName val="A15"/>
      <sheetName val="Hoja1"/>
      <sheetName val="BASE (2)"/>
    </sheetNames>
    <sheetDataSet>
      <sheetData sheetId="0">
        <row r="1">
          <cell r="J1" t="str">
            <v>Acta Obra_13_MAR_2014.xlsm</v>
          </cell>
        </row>
        <row r="14">
          <cell r="B14" t="str">
            <v>Mejoramientos  de vivienda para familias de escasos recursos económicos del área rural del municipio de Norcasia</v>
          </cell>
        </row>
        <row r="22">
          <cell r="B22">
            <v>41613</v>
          </cell>
        </row>
        <row r="88">
          <cell r="A88" t="str">
            <v>Mz C - Casa # 1</v>
          </cell>
        </row>
        <row r="89">
          <cell r="A89" t="str">
            <v>Mz C - Casa # 2</v>
          </cell>
        </row>
        <row r="90">
          <cell r="A90" t="str">
            <v>Mz C - Casa # 3</v>
          </cell>
        </row>
        <row r="91">
          <cell r="A91" t="str">
            <v>Mz C - Casa # 4</v>
          </cell>
        </row>
        <row r="92">
          <cell r="A92" t="str">
            <v>Mz C - Casa # 5</v>
          </cell>
        </row>
        <row r="93">
          <cell r="A93" t="str">
            <v>Mz C - Casa # 6</v>
          </cell>
        </row>
        <row r="94">
          <cell r="A94" t="str">
            <v>Mz C - Casa # 7</v>
          </cell>
        </row>
        <row r="95">
          <cell r="A95" t="str">
            <v>Mz C - Casa # 8</v>
          </cell>
        </row>
        <row r="96">
          <cell r="A96" t="str">
            <v>Mz H - Casa # 1</v>
          </cell>
        </row>
        <row r="97">
          <cell r="A97" t="str">
            <v>Mz H - Casa # 2</v>
          </cell>
        </row>
        <row r="98">
          <cell r="A98" t="str">
            <v>Mz H - Casa # 3</v>
          </cell>
        </row>
        <row r="99">
          <cell r="A99" t="str">
            <v>Mz H - Casa # 4</v>
          </cell>
        </row>
        <row r="100">
          <cell r="A100" t="str">
            <v>Mz H - Casa # 5</v>
          </cell>
        </row>
        <row r="101">
          <cell r="A101" t="str">
            <v>Mz H - Casa # 6</v>
          </cell>
        </row>
        <row r="102">
          <cell r="A102" t="str">
            <v>Mz H - Casa # 7</v>
          </cell>
        </row>
        <row r="103">
          <cell r="A103" t="str">
            <v>Mz H - Casa # 8</v>
          </cell>
        </row>
        <row r="104">
          <cell r="A104" t="str">
            <v>Mz H - Casa # 9</v>
          </cell>
        </row>
        <row r="105">
          <cell r="A105" t="str">
            <v>Mz F - Casa # 1</v>
          </cell>
        </row>
        <row r="106">
          <cell r="A106" t="str">
            <v>Mz F - Casa # 2</v>
          </cell>
        </row>
        <row r="107">
          <cell r="A107" t="str">
            <v>Mz F - Casa # 3</v>
          </cell>
        </row>
        <row r="108">
          <cell r="A108" t="str">
            <v>Mz F - Casa # 4</v>
          </cell>
        </row>
        <row r="109">
          <cell r="A109" t="str">
            <v>Mz F - Casa # 5</v>
          </cell>
        </row>
        <row r="110">
          <cell r="A110" t="str">
            <v>Mz F - Casa # 6</v>
          </cell>
        </row>
        <row r="111">
          <cell r="A111" t="str">
            <v>Mz F - Casa # 7</v>
          </cell>
        </row>
        <row r="112">
          <cell r="A112" t="str">
            <v>Mz F - Casa # 8</v>
          </cell>
        </row>
        <row r="113">
          <cell r="A113" t="str">
            <v>Mz F - Casa # 9</v>
          </cell>
        </row>
        <row r="114">
          <cell r="A114" t="str">
            <v>Mz F - Casa # 10</v>
          </cell>
        </row>
        <row r="115">
          <cell r="A115" t="str">
            <v>Mz F - Casa # 11</v>
          </cell>
        </row>
        <row r="116">
          <cell r="A116" t="str">
            <v>Mz F - Casa # 12</v>
          </cell>
        </row>
        <row r="117">
          <cell r="A117" t="str">
            <v>Mz F - Casa # 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 PRECIOS"/>
    </sheetNames>
    <sheetDataSet>
      <sheetData sheetId="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 RESTAUR (2)"/>
      <sheetName val="PRESUPUESTO GENERAL RESTAURANTE"/>
      <sheetName val="ANALISIS RESUMIDOS"/>
      <sheetName val="ANALISIS PRELIMINARES DEMOLICIO"/>
      <sheetName val="ANALISIS MOVIMIENTO -CIMIENTO"/>
      <sheetName val="MAMPOSTERIA ESTRUCTURA"/>
      <sheetName val="ELECTRICAS-HIDROSANIT"/>
      <sheetName val="PAÑETES-CUBIERTA"/>
      <sheetName val="ENCHAPES-PISOS"/>
      <sheetName val="CARPIN- METALICA - MADERA ALUMI"/>
      <sheetName val="APARATOS. EMPRAD-PINTURA"/>
      <sheetName val="EXTRIORES Y OTROS"/>
      <sheetName val="ANALISIS BASICOS"/>
      <sheetName val="MANO DE OBRA Y CUADRILLAS"/>
      <sheetName val="LISTADO DE MATERIALES"/>
      <sheetName val="ROTULOS"/>
      <sheetName val="Hoja1"/>
    </sheetNames>
    <sheetDataSet>
      <sheetData sheetId="0"/>
      <sheetData sheetId="1"/>
      <sheetData sheetId="2">
        <row r="40">
          <cell r="C40" t="str">
            <v>ML</v>
          </cell>
        </row>
        <row r="41">
          <cell r="C41" t="str">
            <v>ML</v>
          </cell>
        </row>
        <row r="175">
          <cell r="C175" t="str">
            <v>ML</v>
          </cell>
        </row>
        <row r="176">
          <cell r="C176" t="str">
            <v>ML</v>
          </cell>
        </row>
        <row r="178">
          <cell r="C178" t="str">
            <v>ML</v>
          </cell>
        </row>
        <row r="180">
          <cell r="C180" t="str">
            <v>ML</v>
          </cell>
        </row>
        <row r="183">
          <cell r="C183" t="str">
            <v>ML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MT"/>
      <sheetName val="RETIE Y RETILAP"/>
      <sheetName val="PPTO_APOY_SUP"/>
      <sheetName val="F.M. INTERVENTORÍA"/>
      <sheetName val="PPTO_INTERVENTORÍA"/>
      <sheetName val="COTIZACIONES ELEC"/>
      <sheetName val="COTIZACIONES"/>
      <sheetName val="APUS ELEC"/>
      <sheetName val="SALARIOS 2025"/>
      <sheetName val="APUS"/>
      <sheetName val="SALARIOS PROYECCIÓN 10%"/>
      <sheetName val="INSUMOS QUE NO TIENEN SOPORTE"/>
      <sheetName val="APUS PROYECCIÓN 10%"/>
      <sheetName val="APU CERRAMIEN. PROV. PROYECTADO"/>
      <sheetName val="A.U."/>
      <sheetName val="F.P."/>
      <sheetName val="RESUMEN PPTO"/>
      <sheetName val="RESUMEN PROYECTO"/>
      <sheetName val="PENDIENTES DE COTIZACION"/>
      <sheetName val="PPTO - BOSQUES DE PINARES"/>
      <sheetName val="PPTO - VILLA CENTENARIO"/>
      <sheetName val="PPTO - SANTA RITA"/>
      <sheetName val="PPTO - LA ADIELA"/>
      <sheetName val="PPTO - CIUDAD DORADA"/>
      <sheetName val="PPTO - LA BRASILIA"/>
      <sheetName val="PPTO - 7 DE AGOSTO"/>
      <sheetName val="PPTO - GÉNOVA"/>
      <sheetName val="PPTO - BUENAVISTA"/>
      <sheetName val="PPTO - FILANDIA"/>
      <sheetName val="PPTO - SALENTO"/>
      <sheetName val="PPTO - QUIMBAYA"/>
      <sheetName val="PPTO - LA TEBAIDA"/>
      <sheetName val="PPTO - CÓRDOBA"/>
      <sheetName val="PPTO - CIRCASIA"/>
      <sheetName val="PPTO - PIJAO"/>
      <sheetName val="LOCAL. TOPOGRAFÍA"/>
      <sheetName val="CERRAMIENTO PROVISIONAL"/>
      <sheetName val="2.01"/>
      <sheetName val="2.02"/>
      <sheetName val="2.03"/>
      <sheetName val="2.04"/>
      <sheetName val="2.05"/>
      <sheetName val="2.06"/>
      <sheetName val="2.07"/>
      <sheetName val="3.01"/>
      <sheetName val="3.02"/>
      <sheetName val="4.01"/>
      <sheetName val="4.02"/>
      <sheetName val="4.03"/>
      <sheetName val="4.04"/>
      <sheetName val="4.05"/>
      <sheetName val="4.09"/>
      <sheetName val="4.10"/>
      <sheetName val="4.11"/>
      <sheetName val="4.13"/>
      <sheetName val="4.14"/>
      <sheetName val="4.06"/>
      <sheetName val="4.07"/>
      <sheetName val="5.01"/>
      <sheetName val="5.02"/>
      <sheetName val="5.03"/>
      <sheetName val="5.04"/>
      <sheetName val="5.05"/>
      <sheetName val="5.06"/>
      <sheetName val="5.07"/>
      <sheetName val="5.08"/>
      <sheetName val="5.09"/>
      <sheetName val="5.10"/>
      <sheetName val="6.01"/>
      <sheetName val="6.02"/>
      <sheetName val="6.03"/>
      <sheetName val="6.04"/>
      <sheetName val="6.05"/>
      <sheetName val="6.06"/>
      <sheetName val="6.07"/>
      <sheetName val="6.08"/>
      <sheetName val="6.09"/>
      <sheetName val="7.01"/>
      <sheetName val="7.02"/>
      <sheetName val="7.03"/>
      <sheetName val="7.04"/>
      <sheetName val="7.05"/>
      <sheetName val="7.06"/>
      <sheetName val="7.07"/>
      <sheetName val="7.08"/>
      <sheetName val="8.01"/>
      <sheetName val="8.02"/>
      <sheetName val="8.03"/>
      <sheetName val="8.04"/>
      <sheetName val="8.05"/>
      <sheetName val="8.06"/>
      <sheetName val="8.07"/>
      <sheetName val="8.08"/>
      <sheetName val="8.09"/>
      <sheetName val="8.10"/>
      <sheetName val="8.11"/>
      <sheetName val="8.12"/>
      <sheetName val="8.13"/>
      <sheetName val="PMA"/>
      <sheetName val="SST"/>
      <sheetName val="FLUJO SEMANAL DE INVERSIÓ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mater"/>
      <sheetName val="unit-obra"/>
      <sheetName val="Pedregal"/>
      <sheetName val="analuni3"/>
      <sheetName val="Hoja11"/>
      <sheetName val="Hoja15"/>
      <sheetName val="Hoja16"/>
    </sheetNames>
    <sheetDataSet>
      <sheetData sheetId="0" refreshError="1">
        <row r="30">
          <cell r="E30">
            <v>55000</v>
          </cell>
        </row>
      </sheetData>
      <sheetData sheetId="1" refreshError="1">
        <row r="29">
          <cell r="D29">
            <v>1800</v>
          </cell>
        </row>
        <row r="31">
          <cell r="D31">
            <v>2000</v>
          </cell>
        </row>
        <row r="56">
          <cell r="D56">
            <v>2000</v>
          </cell>
        </row>
        <row r="89">
          <cell r="D89">
            <v>11000</v>
          </cell>
        </row>
        <row r="122">
          <cell r="I122">
            <v>7500</v>
          </cell>
        </row>
        <row r="175">
          <cell r="I175">
            <v>125000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APB5"/>
      <sheetName val="APB6"/>
      <sheetName val="APB7"/>
      <sheetName val="APB8"/>
      <sheetName val="APB1"/>
      <sheetName val="CAMPAMENTO"/>
      <sheetName val="descapo - limp"/>
      <sheetName val="localizacion y replanteo"/>
      <sheetName val="cerramiento"/>
      <sheetName val="nivel -expla"/>
      <sheetName val="dem cub"/>
      <sheetName val="Dem estruc"/>
      <sheetName val="Dem placa"/>
      <sheetName val="dem muro"/>
      <sheetName val="dem metali"/>
      <sheetName val="excav"/>
      <sheetName val="Ccto limp"/>
      <sheetName val="Ccto VIGA CIMIEN"/>
      <sheetName val="Ccto zapata"/>
      <sheetName val="Viga Cimt"/>
      <sheetName val="columna"/>
      <sheetName val="vig canal"/>
      <sheetName val="vig AEREA"/>
      <sheetName val="Ccto viga cinta"/>
      <sheetName val="Ccto conf vert"/>
      <sheetName val="Ccto conf muro"/>
      <sheetName val="meson "/>
      <sheetName val="Ccto entrep tanque"/>
      <sheetName val="Ccto contrapiso"/>
      <sheetName val="acero "/>
      <sheetName val="muro ladri 5 e =12"/>
      <sheetName val="muro ladri 5 e=25"/>
      <sheetName val="alfajia ccto"/>
      <sheetName val="dintel"/>
      <sheetName val="inst carp meta"/>
      <sheetName val="pañe liso"/>
      <sheetName val="pañe liso bajo plac"/>
      <sheetName val="filo y dila"/>
      <sheetName val="Cartera bajo placa"/>
      <sheetName val="relleno selec"/>
      <sheetName val="piso base ,08"/>
      <sheetName val="alsitado"/>
      <sheetName val="porcelanato ,45x,45"/>
      <sheetName val="porcelanato ,3x,3"/>
      <sheetName val="sardinel"/>
      <sheetName val="bordillo"/>
      <sheetName val="tableta"/>
      <sheetName val="acomet agua"/>
      <sheetName val="acomet agua (2)"/>
      <sheetName val="tub 1,2"/>
      <sheetName val="punto agua"/>
      <sheetName val="regata"/>
      <sheetName val="tubo 3 AN"/>
      <sheetName val="tub 4 AN"/>
      <sheetName val="tub 6 AN"/>
      <sheetName val="llave term"/>
      <sheetName val="registro"/>
      <sheetName val="acces 3"/>
      <sheetName val="acces 4"/>
      <sheetName val="punto san"/>
      <sheetName val="rejilla"/>
      <sheetName val="sanitario"/>
      <sheetName val="lavamanos"/>
      <sheetName val="LAVACOLA"/>
      <sheetName val="BEBEDEROS"/>
      <sheetName val="caja  ,80"/>
      <sheetName val="caja ,60"/>
      <sheetName val="tanque"/>
      <sheetName val="acomt prov elec"/>
      <sheetName val="acometi ext elec"/>
      <sheetName val="salida lampara"/>
      <sheetName val="toma doble"/>
      <sheetName val="caja derivad ele"/>
      <sheetName val="lampara"/>
      <sheetName val="afinado cubirta"/>
      <sheetName val="manto cub"/>
      <sheetName val="teja ac"/>
      <sheetName val="perfil"/>
      <sheetName val="media caña"/>
      <sheetName val="puert pers 2"/>
      <sheetName val="puert pers 1"/>
      <sheetName val="puert pers ,7"/>
      <sheetName val="venta alum"/>
      <sheetName val="luceta"/>
      <sheetName val="percina"/>
      <sheetName val="ench baño"/>
      <sheetName val="ench lavaman"/>
      <sheetName val="Drywall"/>
      <sheetName val="superboard"/>
      <sheetName val="estuco"/>
      <sheetName val="pint exterior"/>
      <sheetName val="pintu super"/>
      <sheetName val="graniplax"/>
      <sheetName val="esmalte gabin"/>
      <sheetName val="esmalt puert"/>
      <sheetName val="PRESUPUESTO"/>
      <sheetName val="aseo"/>
    </sheetNames>
    <sheetDataSet>
      <sheetData sheetId="0">
        <row r="55">
          <cell r="I55">
            <v>0.75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AU"/>
      <sheetName val="INTERVENTORÍA"/>
      <sheetName val="F.M."/>
      <sheetName val="Cantidades"/>
      <sheetName val="MO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.LABORALES"/>
      <sheetName val="c2.5y2.6"/>
      <sheetName val="PPTO OBRA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Presup"/>
      <sheetName val="VIA ACCESO"/>
      <sheetName val="Pres Sanitaria"/>
      <sheetName val="Electricos"/>
      <sheetName val="Comunicaciones"/>
      <sheetName val="Sistema seguridad"/>
      <sheetName val="APU muelle"/>
      <sheetName val="APU patios"/>
      <sheetName val="APU canal"/>
      <sheetName val="Agregados"/>
      <sheetName val="CANT MG-04 AMPLIACION CARR 80"/>
    </sheetNames>
    <sheetDataSet>
      <sheetData sheetId="0" refreshError="1">
        <row r="6">
          <cell r="B6">
            <v>2400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EQUIPO"/>
      <sheetName val="MATERIAL"/>
      <sheetName val="Res-Accide-1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Tarifa MT"/>
      <sheetName val="FP"/>
      <sheetName val="IMPUESTOS"/>
      <sheetName val="AIU"/>
      <sheetName val="TOTAL OBRA"/>
      <sheetName val="FM (2)"/>
      <sheetName val="Componente minimo"/>
      <sheetName val="COSTEO FM"/>
      <sheetName val="IPC"/>
      <sheetName val="Ensayos Laboratorio"/>
      <sheetName val="Hoja1"/>
    </sheetNames>
    <sheetDataSet>
      <sheetData sheetId="0">
        <row r="10">
          <cell r="D10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 CONST"/>
      <sheetName val=" ITEMS VÍAS"/>
      <sheetName val="AU"/>
      <sheetName val="A.P.U"/>
      <sheetName val="Ppto Obra "/>
      <sheetName val="Programación"/>
      <sheetName val="Analisis Mano de Obra"/>
      <sheetName val="Capitulos"/>
      <sheetName val="Analisis Factor Prestacional"/>
      <sheetName val="Insumos"/>
      <sheetName val="1"/>
      <sheetName val="2"/>
      <sheetName val="3"/>
      <sheetName val="4"/>
      <sheetName val="5"/>
      <sheetName val="6"/>
      <sheetName val="7"/>
      <sheetName val="8"/>
      <sheetName val="9"/>
      <sheetName val="CANTIDADES"/>
      <sheetName val="ELÉC MEDIA TENSIÓN Y EDIF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8">
          <cell r="C28">
            <v>0.80870000000000009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1C087-25CD-4344-90EB-0DA446F5FBE6}">
  <sheetPr>
    <tabColor theme="3"/>
  </sheetPr>
  <dimension ref="A1:BB68"/>
  <sheetViews>
    <sheetView topLeftCell="A10" zoomScale="80" zoomScaleNormal="80" workbookViewId="0">
      <selection activeCell="N10" sqref="N10"/>
    </sheetView>
  </sheetViews>
  <sheetFormatPr baseColWidth="10" defaultColWidth="11.5" defaultRowHeight="16"/>
  <cols>
    <col min="1" max="1" width="13.5" style="126" customWidth="1"/>
    <col min="2" max="2" width="12.1640625" style="126" bestFit="1" customWidth="1"/>
    <col min="3" max="7" width="11.5" style="126"/>
    <col min="8" max="9" width="12.5" style="126" customWidth="1"/>
    <col min="10" max="10" width="17.6640625" style="126" customWidth="1"/>
    <col min="11" max="11" width="15.83203125" style="126" customWidth="1"/>
    <col min="12" max="12" width="13" style="126" customWidth="1"/>
    <col min="13" max="254" width="11.5" style="125"/>
    <col min="255" max="255" width="1.83203125" style="125" customWidth="1"/>
    <col min="256" max="256" width="11.5" style="125"/>
    <col min="257" max="257" width="12.1640625" style="125" bestFit="1" customWidth="1"/>
    <col min="258" max="262" width="11.5" style="125"/>
    <col min="263" max="264" width="12.5" style="125" customWidth="1"/>
    <col min="265" max="265" width="13.5" style="125" customWidth="1"/>
    <col min="266" max="266" width="15.83203125" style="125" customWidth="1"/>
    <col min="267" max="267" width="13" style="125" customWidth="1"/>
    <col min="268" max="268" width="0.1640625" style="125" customWidth="1"/>
    <col min="269" max="510" width="11.5" style="125"/>
    <col min="511" max="511" width="1.83203125" style="125" customWidth="1"/>
    <col min="512" max="512" width="11.5" style="125"/>
    <col min="513" max="513" width="12.1640625" style="125" bestFit="1" customWidth="1"/>
    <col min="514" max="518" width="11.5" style="125"/>
    <col min="519" max="520" width="12.5" style="125" customWidth="1"/>
    <col min="521" max="521" width="13.5" style="125" customWidth="1"/>
    <col min="522" max="522" width="15.83203125" style="125" customWidth="1"/>
    <col min="523" max="523" width="13" style="125" customWidth="1"/>
    <col min="524" max="524" width="0.1640625" style="125" customWidth="1"/>
    <col min="525" max="766" width="11.5" style="125"/>
    <col min="767" max="767" width="1.83203125" style="125" customWidth="1"/>
    <col min="768" max="768" width="11.5" style="125"/>
    <col min="769" max="769" width="12.1640625" style="125" bestFit="1" customWidth="1"/>
    <col min="770" max="774" width="11.5" style="125"/>
    <col min="775" max="776" width="12.5" style="125" customWidth="1"/>
    <col min="777" max="777" width="13.5" style="125" customWidth="1"/>
    <col min="778" max="778" width="15.83203125" style="125" customWidth="1"/>
    <col min="779" max="779" width="13" style="125" customWidth="1"/>
    <col min="780" max="780" width="0.1640625" style="125" customWidth="1"/>
    <col min="781" max="1022" width="11.5" style="125"/>
    <col min="1023" max="1023" width="1.83203125" style="125" customWidth="1"/>
    <col min="1024" max="1024" width="11.5" style="125"/>
    <col min="1025" max="1025" width="12.1640625" style="125" bestFit="1" customWidth="1"/>
    <col min="1026" max="1030" width="11.5" style="125"/>
    <col min="1031" max="1032" width="12.5" style="125" customWidth="1"/>
    <col min="1033" max="1033" width="13.5" style="125" customWidth="1"/>
    <col min="1034" max="1034" width="15.83203125" style="125" customWidth="1"/>
    <col min="1035" max="1035" width="13" style="125" customWidth="1"/>
    <col min="1036" max="1036" width="0.1640625" style="125" customWidth="1"/>
    <col min="1037" max="1278" width="11.5" style="125"/>
    <col min="1279" max="1279" width="1.83203125" style="125" customWidth="1"/>
    <col min="1280" max="1280" width="11.5" style="125"/>
    <col min="1281" max="1281" width="12.1640625" style="125" bestFit="1" customWidth="1"/>
    <col min="1282" max="1286" width="11.5" style="125"/>
    <col min="1287" max="1288" width="12.5" style="125" customWidth="1"/>
    <col min="1289" max="1289" width="13.5" style="125" customWidth="1"/>
    <col min="1290" max="1290" width="15.83203125" style="125" customWidth="1"/>
    <col min="1291" max="1291" width="13" style="125" customWidth="1"/>
    <col min="1292" max="1292" width="0.1640625" style="125" customWidth="1"/>
    <col min="1293" max="1534" width="11.5" style="125"/>
    <col min="1535" max="1535" width="1.83203125" style="125" customWidth="1"/>
    <col min="1536" max="1536" width="11.5" style="125"/>
    <col min="1537" max="1537" width="12.1640625" style="125" bestFit="1" customWidth="1"/>
    <col min="1538" max="1542" width="11.5" style="125"/>
    <col min="1543" max="1544" width="12.5" style="125" customWidth="1"/>
    <col min="1545" max="1545" width="13.5" style="125" customWidth="1"/>
    <col min="1546" max="1546" width="15.83203125" style="125" customWidth="1"/>
    <col min="1547" max="1547" width="13" style="125" customWidth="1"/>
    <col min="1548" max="1548" width="0.1640625" style="125" customWidth="1"/>
    <col min="1549" max="1790" width="11.5" style="125"/>
    <col min="1791" max="1791" width="1.83203125" style="125" customWidth="1"/>
    <col min="1792" max="1792" width="11.5" style="125"/>
    <col min="1793" max="1793" width="12.1640625" style="125" bestFit="1" customWidth="1"/>
    <col min="1794" max="1798" width="11.5" style="125"/>
    <col min="1799" max="1800" width="12.5" style="125" customWidth="1"/>
    <col min="1801" max="1801" width="13.5" style="125" customWidth="1"/>
    <col min="1802" max="1802" width="15.83203125" style="125" customWidth="1"/>
    <col min="1803" max="1803" width="13" style="125" customWidth="1"/>
    <col min="1804" max="1804" width="0.1640625" style="125" customWidth="1"/>
    <col min="1805" max="2046" width="11.5" style="125"/>
    <col min="2047" max="2047" width="1.83203125" style="125" customWidth="1"/>
    <col min="2048" max="2048" width="11.5" style="125"/>
    <col min="2049" max="2049" width="12.1640625" style="125" bestFit="1" customWidth="1"/>
    <col min="2050" max="2054" width="11.5" style="125"/>
    <col min="2055" max="2056" width="12.5" style="125" customWidth="1"/>
    <col min="2057" max="2057" width="13.5" style="125" customWidth="1"/>
    <col min="2058" max="2058" width="15.83203125" style="125" customWidth="1"/>
    <col min="2059" max="2059" width="13" style="125" customWidth="1"/>
    <col min="2060" max="2060" width="0.1640625" style="125" customWidth="1"/>
    <col min="2061" max="2302" width="11.5" style="125"/>
    <col min="2303" max="2303" width="1.83203125" style="125" customWidth="1"/>
    <col min="2304" max="2304" width="11.5" style="125"/>
    <col min="2305" max="2305" width="12.1640625" style="125" bestFit="1" customWidth="1"/>
    <col min="2306" max="2310" width="11.5" style="125"/>
    <col min="2311" max="2312" width="12.5" style="125" customWidth="1"/>
    <col min="2313" max="2313" width="13.5" style="125" customWidth="1"/>
    <col min="2314" max="2314" width="15.83203125" style="125" customWidth="1"/>
    <col min="2315" max="2315" width="13" style="125" customWidth="1"/>
    <col min="2316" max="2316" width="0.1640625" style="125" customWidth="1"/>
    <col min="2317" max="2558" width="11.5" style="125"/>
    <col min="2559" max="2559" width="1.83203125" style="125" customWidth="1"/>
    <col min="2560" max="2560" width="11.5" style="125"/>
    <col min="2561" max="2561" width="12.1640625" style="125" bestFit="1" customWidth="1"/>
    <col min="2562" max="2566" width="11.5" style="125"/>
    <col min="2567" max="2568" width="12.5" style="125" customWidth="1"/>
    <col min="2569" max="2569" width="13.5" style="125" customWidth="1"/>
    <col min="2570" max="2570" width="15.83203125" style="125" customWidth="1"/>
    <col min="2571" max="2571" width="13" style="125" customWidth="1"/>
    <col min="2572" max="2572" width="0.1640625" style="125" customWidth="1"/>
    <col min="2573" max="2814" width="11.5" style="125"/>
    <col min="2815" max="2815" width="1.83203125" style="125" customWidth="1"/>
    <col min="2816" max="2816" width="11.5" style="125"/>
    <col min="2817" max="2817" width="12.1640625" style="125" bestFit="1" customWidth="1"/>
    <col min="2818" max="2822" width="11.5" style="125"/>
    <col min="2823" max="2824" width="12.5" style="125" customWidth="1"/>
    <col min="2825" max="2825" width="13.5" style="125" customWidth="1"/>
    <col min="2826" max="2826" width="15.83203125" style="125" customWidth="1"/>
    <col min="2827" max="2827" width="13" style="125" customWidth="1"/>
    <col min="2828" max="2828" width="0.1640625" style="125" customWidth="1"/>
    <col min="2829" max="3070" width="11.5" style="125"/>
    <col min="3071" max="3071" width="1.83203125" style="125" customWidth="1"/>
    <col min="3072" max="3072" width="11.5" style="125"/>
    <col min="3073" max="3073" width="12.1640625" style="125" bestFit="1" customWidth="1"/>
    <col min="3074" max="3078" width="11.5" style="125"/>
    <col min="3079" max="3080" width="12.5" style="125" customWidth="1"/>
    <col min="3081" max="3081" width="13.5" style="125" customWidth="1"/>
    <col min="3082" max="3082" width="15.83203125" style="125" customWidth="1"/>
    <col min="3083" max="3083" width="13" style="125" customWidth="1"/>
    <col min="3084" max="3084" width="0.1640625" style="125" customWidth="1"/>
    <col min="3085" max="3326" width="11.5" style="125"/>
    <col min="3327" max="3327" width="1.83203125" style="125" customWidth="1"/>
    <col min="3328" max="3328" width="11.5" style="125"/>
    <col min="3329" max="3329" width="12.1640625" style="125" bestFit="1" customWidth="1"/>
    <col min="3330" max="3334" width="11.5" style="125"/>
    <col min="3335" max="3336" width="12.5" style="125" customWidth="1"/>
    <col min="3337" max="3337" width="13.5" style="125" customWidth="1"/>
    <col min="3338" max="3338" width="15.83203125" style="125" customWidth="1"/>
    <col min="3339" max="3339" width="13" style="125" customWidth="1"/>
    <col min="3340" max="3340" width="0.1640625" style="125" customWidth="1"/>
    <col min="3341" max="3582" width="11.5" style="125"/>
    <col min="3583" max="3583" width="1.83203125" style="125" customWidth="1"/>
    <col min="3584" max="3584" width="11.5" style="125"/>
    <col min="3585" max="3585" width="12.1640625" style="125" bestFit="1" customWidth="1"/>
    <col min="3586" max="3590" width="11.5" style="125"/>
    <col min="3591" max="3592" width="12.5" style="125" customWidth="1"/>
    <col min="3593" max="3593" width="13.5" style="125" customWidth="1"/>
    <col min="3594" max="3594" width="15.83203125" style="125" customWidth="1"/>
    <col min="3595" max="3595" width="13" style="125" customWidth="1"/>
    <col min="3596" max="3596" width="0.1640625" style="125" customWidth="1"/>
    <col min="3597" max="3838" width="11.5" style="125"/>
    <col min="3839" max="3839" width="1.83203125" style="125" customWidth="1"/>
    <col min="3840" max="3840" width="11.5" style="125"/>
    <col min="3841" max="3841" width="12.1640625" style="125" bestFit="1" customWidth="1"/>
    <col min="3842" max="3846" width="11.5" style="125"/>
    <col min="3847" max="3848" width="12.5" style="125" customWidth="1"/>
    <col min="3849" max="3849" width="13.5" style="125" customWidth="1"/>
    <col min="3850" max="3850" width="15.83203125" style="125" customWidth="1"/>
    <col min="3851" max="3851" width="13" style="125" customWidth="1"/>
    <col min="3852" max="3852" width="0.1640625" style="125" customWidth="1"/>
    <col min="3853" max="4094" width="11.5" style="125"/>
    <col min="4095" max="4095" width="1.83203125" style="125" customWidth="1"/>
    <col min="4096" max="4096" width="11.5" style="125"/>
    <col min="4097" max="4097" width="12.1640625" style="125" bestFit="1" customWidth="1"/>
    <col min="4098" max="4102" width="11.5" style="125"/>
    <col min="4103" max="4104" width="12.5" style="125" customWidth="1"/>
    <col min="4105" max="4105" width="13.5" style="125" customWidth="1"/>
    <col min="4106" max="4106" width="15.83203125" style="125" customWidth="1"/>
    <col min="4107" max="4107" width="13" style="125" customWidth="1"/>
    <col min="4108" max="4108" width="0.1640625" style="125" customWidth="1"/>
    <col min="4109" max="4350" width="11.5" style="125"/>
    <col min="4351" max="4351" width="1.83203125" style="125" customWidth="1"/>
    <col min="4352" max="4352" width="11.5" style="125"/>
    <col min="4353" max="4353" width="12.1640625" style="125" bestFit="1" customWidth="1"/>
    <col min="4354" max="4358" width="11.5" style="125"/>
    <col min="4359" max="4360" width="12.5" style="125" customWidth="1"/>
    <col min="4361" max="4361" width="13.5" style="125" customWidth="1"/>
    <col min="4362" max="4362" width="15.83203125" style="125" customWidth="1"/>
    <col min="4363" max="4363" width="13" style="125" customWidth="1"/>
    <col min="4364" max="4364" width="0.1640625" style="125" customWidth="1"/>
    <col min="4365" max="4606" width="11.5" style="125"/>
    <col min="4607" max="4607" width="1.83203125" style="125" customWidth="1"/>
    <col min="4608" max="4608" width="11.5" style="125"/>
    <col min="4609" max="4609" width="12.1640625" style="125" bestFit="1" customWidth="1"/>
    <col min="4610" max="4614" width="11.5" style="125"/>
    <col min="4615" max="4616" width="12.5" style="125" customWidth="1"/>
    <col min="4617" max="4617" width="13.5" style="125" customWidth="1"/>
    <col min="4618" max="4618" width="15.83203125" style="125" customWidth="1"/>
    <col min="4619" max="4619" width="13" style="125" customWidth="1"/>
    <col min="4620" max="4620" width="0.1640625" style="125" customWidth="1"/>
    <col min="4621" max="4862" width="11.5" style="125"/>
    <col min="4863" max="4863" width="1.83203125" style="125" customWidth="1"/>
    <col min="4864" max="4864" width="11.5" style="125"/>
    <col min="4865" max="4865" width="12.1640625" style="125" bestFit="1" customWidth="1"/>
    <col min="4866" max="4870" width="11.5" style="125"/>
    <col min="4871" max="4872" width="12.5" style="125" customWidth="1"/>
    <col min="4873" max="4873" width="13.5" style="125" customWidth="1"/>
    <col min="4874" max="4874" width="15.83203125" style="125" customWidth="1"/>
    <col min="4875" max="4875" width="13" style="125" customWidth="1"/>
    <col min="4876" max="4876" width="0.1640625" style="125" customWidth="1"/>
    <col min="4877" max="5118" width="11.5" style="125"/>
    <col min="5119" max="5119" width="1.83203125" style="125" customWidth="1"/>
    <col min="5120" max="5120" width="11.5" style="125"/>
    <col min="5121" max="5121" width="12.1640625" style="125" bestFit="1" customWidth="1"/>
    <col min="5122" max="5126" width="11.5" style="125"/>
    <col min="5127" max="5128" width="12.5" style="125" customWidth="1"/>
    <col min="5129" max="5129" width="13.5" style="125" customWidth="1"/>
    <col min="5130" max="5130" width="15.83203125" style="125" customWidth="1"/>
    <col min="5131" max="5131" width="13" style="125" customWidth="1"/>
    <col min="5132" max="5132" width="0.1640625" style="125" customWidth="1"/>
    <col min="5133" max="5374" width="11.5" style="125"/>
    <col min="5375" max="5375" width="1.83203125" style="125" customWidth="1"/>
    <col min="5376" max="5376" width="11.5" style="125"/>
    <col min="5377" max="5377" width="12.1640625" style="125" bestFit="1" customWidth="1"/>
    <col min="5378" max="5382" width="11.5" style="125"/>
    <col min="5383" max="5384" width="12.5" style="125" customWidth="1"/>
    <col min="5385" max="5385" width="13.5" style="125" customWidth="1"/>
    <col min="5386" max="5386" width="15.83203125" style="125" customWidth="1"/>
    <col min="5387" max="5387" width="13" style="125" customWidth="1"/>
    <col min="5388" max="5388" width="0.1640625" style="125" customWidth="1"/>
    <col min="5389" max="5630" width="11.5" style="125"/>
    <col min="5631" max="5631" width="1.83203125" style="125" customWidth="1"/>
    <col min="5632" max="5632" width="11.5" style="125"/>
    <col min="5633" max="5633" width="12.1640625" style="125" bestFit="1" customWidth="1"/>
    <col min="5634" max="5638" width="11.5" style="125"/>
    <col min="5639" max="5640" width="12.5" style="125" customWidth="1"/>
    <col min="5641" max="5641" width="13.5" style="125" customWidth="1"/>
    <col min="5642" max="5642" width="15.83203125" style="125" customWidth="1"/>
    <col min="5643" max="5643" width="13" style="125" customWidth="1"/>
    <col min="5644" max="5644" width="0.1640625" style="125" customWidth="1"/>
    <col min="5645" max="5886" width="11.5" style="125"/>
    <col min="5887" max="5887" width="1.83203125" style="125" customWidth="1"/>
    <col min="5888" max="5888" width="11.5" style="125"/>
    <col min="5889" max="5889" width="12.1640625" style="125" bestFit="1" customWidth="1"/>
    <col min="5890" max="5894" width="11.5" style="125"/>
    <col min="5895" max="5896" width="12.5" style="125" customWidth="1"/>
    <col min="5897" max="5897" width="13.5" style="125" customWidth="1"/>
    <col min="5898" max="5898" width="15.83203125" style="125" customWidth="1"/>
    <col min="5899" max="5899" width="13" style="125" customWidth="1"/>
    <col min="5900" max="5900" width="0.1640625" style="125" customWidth="1"/>
    <col min="5901" max="6142" width="11.5" style="125"/>
    <col min="6143" max="6143" width="1.83203125" style="125" customWidth="1"/>
    <col min="6144" max="6144" width="11.5" style="125"/>
    <col min="6145" max="6145" width="12.1640625" style="125" bestFit="1" customWidth="1"/>
    <col min="6146" max="6150" width="11.5" style="125"/>
    <col min="6151" max="6152" width="12.5" style="125" customWidth="1"/>
    <col min="6153" max="6153" width="13.5" style="125" customWidth="1"/>
    <col min="6154" max="6154" width="15.83203125" style="125" customWidth="1"/>
    <col min="6155" max="6155" width="13" style="125" customWidth="1"/>
    <col min="6156" max="6156" width="0.1640625" style="125" customWidth="1"/>
    <col min="6157" max="6398" width="11.5" style="125"/>
    <col min="6399" max="6399" width="1.83203125" style="125" customWidth="1"/>
    <col min="6400" max="6400" width="11.5" style="125"/>
    <col min="6401" max="6401" width="12.1640625" style="125" bestFit="1" customWidth="1"/>
    <col min="6402" max="6406" width="11.5" style="125"/>
    <col min="6407" max="6408" width="12.5" style="125" customWidth="1"/>
    <col min="6409" max="6409" width="13.5" style="125" customWidth="1"/>
    <col min="6410" max="6410" width="15.83203125" style="125" customWidth="1"/>
    <col min="6411" max="6411" width="13" style="125" customWidth="1"/>
    <col min="6412" max="6412" width="0.1640625" style="125" customWidth="1"/>
    <col min="6413" max="6654" width="11.5" style="125"/>
    <col min="6655" max="6655" width="1.83203125" style="125" customWidth="1"/>
    <col min="6656" max="6656" width="11.5" style="125"/>
    <col min="6657" max="6657" width="12.1640625" style="125" bestFit="1" customWidth="1"/>
    <col min="6658" max="6662" width="11.5" style="125"/>
    <col min="6663" max="6664" width="12.5" style="125" customWidth="1"/>
    <col min="6665" max="6665" width="13.5" style="125" customWidth="1"/>
    <col min="6666" max="6666" width="15.83203125" style="125" customWidth="1"/>
    <col min="6667" max="6667" width="13" style="125" customWidth="1"/>
    <col min="6668" max="6668" width="0.1640625" style="125" customWidth="1"/>
    <col min="6669" max="6910" width="11.5" style="125"/>
    <col min="6911" max="6911" width="1.83203125" style="125" customWidth="1"/>
    <col min="6912" max="6912" width="11.5" style="125"/>
    <col min="6913" max="6913" width="12.1640625" style="125" bestFit="1" customWidth="1"/>
    <col min="6914" max="6918" width="11.5" style="125"/>
    <col min="6919" max="6920" width="12.5" style="125" customWidth="1"/>
    <col min="6921" max="6921" width="13.5" style="125" customWidth="1"/>
    <col min="6922" max="6922" width="15.83203125" style="125" customWidth="1"/>
    <col min="6923" max="6923" width="13" style="125" customWidth="1"/>
    <col min="6924" max="6924" width="0.1640625" style="125" customWidth="1"/>
    <col min="6925" max="7166" width="11.5" style="125"/>
    <col min="7167" max="7167" width="1.83203125" style="125" customWidth="1"/>
    <col min="7168" max="7168" width="11.5" style="125"/>
    <col min="7169" max="7169" width="12.1640625" style="125" bestFit="1" customWidth="1"/>
    <col min="7170" max="7174" width="11.5" style="125"/>
    <col min="7175" max="7176" width="12.5" style="125" customWidth="1"/>
    <col min="7177" max="7177" width="13.5" style="125" customWidth="1"/>
    <col min="7178" max="7178" width="15.83203125" style="125" customWidth="1"/>
    <col min="7179" max="7179" width="13" style="125" customWidth="1"/>
    <col min="7180" max="7180" width="0.1640625" style="125" customWidth="1"/>
    <col min="7181" max="7422" width="11.5" style="125"/>
    <col min="7423" max="7423" width="1.83203125" style="125" customWidth="1"/>
    <col min="7424" max="7424" width="11.5" style="125"/>
    <col min="7425" max="7425" width="12.1640625" style="125" bestFit="1" customWidth="1"/>
    <col min="7426" max="7430" width="11.5" style="125"/>
    <col min="7431" max="7432" width="12.5" style="125" customWidth="1"/>
    <col min="7433" max="7433" width="13.5" style="125" customWidth="1"/>
    <col min="7434" max="7434" width="15.83203125" style="125" customWidth="1"/>
    <col min="7435" max="7435" width="13" style="125" customWidth="1"/>
    <col min="7436" max="7436" width="0.1640625" style="125" customWidth="1"/>
    <col min="7437" max="7678" width="11.5" style="125"/>
    <col min="7679" max="7679" width="1.83203125" style="125" customWidth="1"/>
    <col min="7680" max="7680" width="11.5" style="125"/>
    <col min="7681" max="7681" width="12.1640625" style="125" bestFit="1" customWidth="1"/>
    <col min="7682" max="7686" width="11.5" style="125"/>
    <col min="7687" max="7688" width="12.5" style="125" customWidth="1"/>
    <col min="7689" max="7689" width="13.5" style="125" customWidth="1"/>
    <col min="7690" max="7690" width="15.83203125" style="125" customWidth="1"/>
    <col min="7691" max="7691" width="13" style="125" customWidth="1"/>
    <col min="7692" max="7692" width="0.1640625" style="125" customWidth="1"/>
    <col min="7693" max="7934" width="11.5" style="125"/>
    <col min="7935" max="7935" width="1.83203125" style="125" customWidth="1"/>
    <col min="7936" max="7936" width="11.5" style="125"/>
    <col min="7937" max="7937" width="12.1640625" style="125" bestFit="1" customWidth="1"/>
    <col min="7938" max="7942" width="11.5" style="125"/>
    <col min="7943" max="7944" width="12.5" style="125" customWidth="1"/>
    <col min="7945" max="7945" width="13.5" style="125" customWidth="1"/>
    <col min="7946" max="7946" width="15.83203125" style="125" customWidth="1"/>
    <col min="7947" max="7947" width="13" style="125" customWidth="1"/>
    <col min="7948" max="7948" width="0.1640625" style="125" customWidth="1"/>
    <col min="7949" max="8190" width="11.5" style="125"/>
    <col min="8191" max="8191" width="1.83203125" style="125" customWidth="1"/>
    <col min="8192" max="8192" width="11.5" style="125"/>
    <col min="8193" max="8193" width="12.1640625" style="125" bestFit="1" customWidth="1"/>
    <col min="8194" max="8198" width="11.5" style="125"/>
    <col min="8199" max="8200" width="12.5" style="125" customWidth="1"/>
    <col min="8201" max="8201" width="13.5" style="125" customWidth="1"/>
    <col min="8202" max="8202" width="15.83203125" style="125" customWidth="1"/>
    <col min="8203" max="8203" width="13" style="125" customWidth="1"/>
    <col min="8204" max="8204" width="0.1640625" style="125" customWidth="1"/>
    <col min="8205" max="8446" width="11.5" style="125"/>
    <col min="8447" max="8447" width="1.83203125" style="125" customWidth="1"/>
    <col min="8448" max="8448" width="11.5" style="125"/>
    <col min="8449" max="8449" width="12.1640625" style="125" bestFit="1" customWidth="1"/>
    <col min="8450" max="8454" width="11.5" style="125"/>
    <col min="8455" max="8456" width="12.5" style="125" customWidth="1"/>
    <col min="8457" max="8457" width="13.5" style="125" customWidth="1"/>
    <col min="8458" max="8458" width="15.83203125" style="125" customWidth="1"/>
    <col min="8459" max="8459" width="13" style="125" customWidth="1"/>
    <col min="8460" max="8460" width="0.1640625" style="125" customWidth="1"/>
    <col min="8461" max="8702" width="11.5" style="125"/>
    <col min="8703" max="8703" width="1.83203125" style="125" customWidth="1"/>
    <col min="8704" max="8704" width="11.5" style="125"/>
    <col min="8705" max="8705" width="12.1640625" style="125" bestFit="1" customWidth="1"/>
    <col min="8706" max="8710" width="11.5" style="125"/>
    <col min="8711" max="8712" width="12.5" style="125" customWidth="1"/>
    <col min="8713" max="8713" width="13.5" style="125" customWidth="1"/>
    <col min="8714" max="8714" width="15.83203125" style="125" customWidth="1"/>
    <col min="8715" max="8715" width="13" style="125" customWidth="1"/>
    <col min="8716" max="8716" width="0.1640625" style="125" customWidth="1"/>
    <col min="8717" max="8958" width="11.5" style="125"/>
    <col min="8959" max="8959" width="1.83203125" style="125" customWidth="1"/>
    <col min="8960" max="8960" width="11.5" style="125"/>
    <col min="8961" max="8961" width="12.1640625" style="125" bestFit="1" customWidth="1"/>
    <col min="8962" max="8966" width="11.5" style="125"/>
    <col min="8967" max="8968" width="12.5" style="125" customWidth="1"/>
    <col min="8969" max="8969" width="13.5" style="125" customWidth="1"/>
    <col min="8970" max="8970" width="15.83203125" style="125" customWidth="1"/>
    <col min="8971" max="8971" width="13" style="125" customWidth="1"/>
    <col min="8972" max="8972" width="0.1640625" style="125" customWidth="1"/>
    <col min="8973" max="9214" width="11.5" style="125"/>
    <col min="9215" max="9215" width="1.83203125" style="125" customWidth="1"/>
    <col min="9216" max="9216" width="11.5" style="125"/>
    <col min="9217" max="9217" width="12.1640625" style="125" bestFit="1" customWidth="1"/>
    <col min="9218" max="9222" width="11.5" style="125"/>
    <col min="9223" max="9224" width="12.5" style="125" customWidth="1"/>
    <col min="9225" max="9225" width="13.5" style="125" customWidth="1"/>
    <col min="9226" max="9226" width="15.83203125" style="125" customWidth="1"/>
    <col min="9227" max="9227" width="13" style="125" customWidth="1"/>
    <col min="9228" max="9228" width="0.1640625" style="125" customWidth="1"/>
    <col min="9229" max="9470" width="11.5" style="125"/>
    <col min="9471" max="9471" width="1.83203125" style="125" customWidth="1"/>
    <col min="9472" max="9472" width="11.5" style="125"/>
    <col min="9473" max="9473" width="12.1640625" style="125" bestFit="1" customWidth="1"/>
    <col min="9474" max="9478" width="11.5" style="125"/>
    <col min="9479" max="9480" width="12.5" style="125" customWidth="1"/>
    <col min="9481" max="9481" width="13.5" style="125" customWidth="1"/>
    <col min="9482" max="9482" width="15.83203125" style="125" customWidth="1"/>
    <col min="9483" max="9483" width="13" style="125" customWidth="1"/>
    <col min="9484" max="9484" width="0.1640625" style="125" customWidth="1"/>
    <col min="9485" max="9726" width="11.5" style="125"/>
    <col min="9727" max="9727" width="1.83203125" style="125" customWidth="1"/>
    <col min="9728" max="9728" width="11.5" style="125"/>
    <col min="9729" max="9729" width="12.1640625" style="125" bestFit="1" customWidth="1"/>
    <col min="9730" max="9734" width="11.5" style="125"/>
    <col min="9735" max="9736" width="12.5" style="125" customWidth="1"/>
    <col min="9737" max="9737" width="13.5" style="125" customWidth="1"/>
    <col min="9738" max="9738" width="15.83203125" style="125" customWidth="1"/>
    <col min="9739" max="9739" width="13" style="125" customWidth="1"/>
    <col min="9740" max="9740" width="0.1640625" style="125" customWidth="1"/>
    <col min="9741" max="9982" width="11.5" style="125"/>
    <col min="9983" max="9983" width="1.83203125" style="125" customWidth="1"/>
    <col min="9984" max="9984" width="11.5" style="125"/>
    <col min="9985" max="9985" width="12.1640625" style="125" bestFit="1" customWidth="1"/>
    <col min="9986" max="9990" width="11.5" style="125"/>
    <col min="9991" max="9992" width="12.5" style="125" customWidth="1"/>
    <col min="9993" max="9993" width="13.5" style="125" customWidth="1"/>
    <col min="9994" max="9994" width="15.83203125" style="125" customWidth="1"/>
    <col min="9995" max="9995" width="13" style="125" customWidth="1"/>
    <col min="9996" max="9996" width="0.1640625" style="125" customWidth="1"/>
    <col min="9997" max="10238" width="11.5" style="125"/>
    <col min="10239" max="10239" width="1.83203125" style="125" customWidth="1"/>
    <col min="10240" max="10240" width="11.5" style="125"/>
    <col min="10241" max="10241" width="12.1640625" style="125" bestFit="1" customWidth="1"/>
    <col min="10242" max="10246" width="11.5" style="125"/>
    <col min="10247" max="10248" width="12.5" style="125" customWidth="1"/>
    <col min="10249" max="10249" width="13.5" style="125" customWidth="1"/>
    <col min="10250" max="10250" width="15.83203125" style="125" customWidth="1"/>
    <col min="10251" max="10251" width="13" style="125" customWidth="1"/>
    <col min="10252" max="10252" width="0.1640625" style="125" customWidth="1"/>
    <col min="10253" max="10494" width="11.5" style="125"/>
    <col min="10495" max="10495" width="1.83203125" style="125" customWidth="1"/>
    <col min="10496" max="10496" width="11.5" style="125"/>
    <col min="10497" max="10497" width="12.1640625" style="125" bestFit="1" customWidth="1"/>
    <col min="10498" max="10502" width="11.5" style="125"/>
    <col min="10503" max="10504" width="12.5" style="125" customWidth="1"/>
    <col min="10505" max="10505" width="13.5" style="125" customWidth="1"/>
    <col min="10506" max="10506" width="15.83203125" style="125" customWidth="1"/>
    <col min="10507" max="10507" width="13" style="125" customWidth="1"/>
    <col min="10508" max="10508" width="0.1640625" style="125" customWidth="1"/>
    <col min="10509" max="10750" width="11.5" style="125"/>
    <col min="10751" max="10751" width="1.83203125" style="125" customWidth="1"/>
    <col min="10752" max="10752" width="11.5" style="125"/>
    <col min="10753" max="10753" width="12.1640625" style="125" bestFit="1" customWidth="1"/>
    <col min="10754" max="10758" width="11.5" style="125"/>
    <col min="10759" max="10760" width="12.5" style="125" customWidth="1"/>
    <col min="10761" max="10761" width="13.5" style="125" customWidth="1"/>
    <col min="10762" max="10762" width="15.83203125" style="125" customWidth="1"/>
    <col min="10763" max="10763" width="13" style="125" customWidth="1"/>
    <col min="10764" max="10764" width="0.1640625" style="125" customWidth="1"/>
    <col min="10765" max="11006" width="11.5" style="125"/>
    <col min="11007" max="11007" width="1.83203125" style="125" customWidth="1"/>
    <col min="11008" max="11008" width="11.5" style="125"/>
    <col min="11009" max="11009" width="12.1640625" style="125" bestFit="1" customWidth="1"/>
    <col min="11010" max="11014" width="11.5" style="125"/>
    <col min="11015" max="11016" width="12.5" style="125" customWidth="1"/>
    <col min="11017" max="11017" width="13.5" style="125" customWidth="1"/>
    <col min="11018" max="11018" width="15.83203125" style="125" customWidth="1"/>
    <col min="11019" max="11019" width="13" style="125" customWidth="1"/>
    <col min="11020" max="11020" width="0.1640625" style="125" customWidth="1"/>
    <col min="11021" max="11262" width="11.5" style="125"/>
    <col min="11263" max="11263" width="1.83203125" style="125" customWidth="1"/>
    <col min="11264" max="11264" width="11.5" style="125"/>
    <col min="11265" max="11265" width="12.1640625" style="125" bestFit="1" customWidth="1"/>
    <col min="11266" max="11270" width="11.5" style="125"/>
    <col min="11271" max="11272" width="12.5" style="125" customWidth="1"/>
    <col min="11273" max="11273" width="13.5" style="125" customWidth="1"/>
    <col min="11274" max="11274" width="15.83203125" style="125" customWidth="1"/>
    <col min="11275" max="11275" width="13" style="125" customWidth="1"/>
    <col min="11276" max="11276" width="0.1640625" style="125" customWidth="1"/>
    <col min="11277" max="11518" width="11.5" style="125"/>
    <col min="11519" max="11519" width="1.83203125" style="125" customWidth="1"/>
    <col min="11520" max="11520" width="11.5" style="125"/>
    <col min="11521" max="11521" width="12.1640625" style="125" bestFit="1" customWidth="1"/>
    <col min="11522" max="11526" width="11.5" style="125"/>
    <col min="11527" max="11528" width="12.5" style="125" customWidth="1"/>
    <col min="11529" max="11529" width="13.5" style="125" customWidth="1"/>
    <col min="11530" max="11530" width="15.83203125" style="125" customWidth="1"/>
    <col min="11531" max="11531" width="13" style="125" customWidth="1"/>
    <col min="11532" max="11532" width="0.1640625" style="125" customWidth="1"/>
    <col min="11533" max="11774" width="11.5" style="125"/>
    <col min="11775" max="11775" width="1.83203125" style="125" customWidth="1"/>
    <col min="11776" max="11776" width="11.5" style="125"/>
    <col min="11777" max="11777" width="12.1640625" style="125" bestFit="1" customWidth="1"/>
    <col min="11778" max="11782" width="11.5" style="125"/>
    <col min="11783" max="11784" width="12.5" style="125" customWidth="1"/>
    <col min="11785" max="11785" width="13.5" style="125" customWidth="1"/>
    <col min="11786" max="11786" width="15.83203125" style="125" customWidth="1"/>
    <col min="11787" max="11787" width="13" style="125" customWidth="1"/>
    <col min="11788" max="11788" width="0.1640625" style="125" customWidth="1"/>
    <col min="11789" max="12030" width="11.5" style="125"/>
    <col min="12031" max="12031" width="1.83203125" style="125" customWidth="1"/>
    <col min="12032" max="12032" width="11.5" style="125"/>
    <col min="12033" max="12033" width="12.1640625" style="125" bestFit="1" customWidth="1"/>
    <col min="12034" max="12038" width="11.5" style="125"/>
    <col min="12039" max="12040" width="12.5" style="125" customWidth="1"/>
    <col min="12041" max="12041" width="13.5" style="125" customWidth="1"/>
    <col min="12042" max="12042" width="15.83203125" style="125" customWidth="1"/>
    <col min="12043" max="12043" width="13" style="125" customWidth="1"/>
    <col min="12044" max="12044" width="0.1640625" style="125" customWidth="1"/>
    <col min="12045" max="12286" width="11.5" style="125"/>
    <col min="12287" max="12287" width="1.83203125" style="125" customWidth="1"/>
    <col min="12288" max="12288" width="11.5" style="125"/>
    <col min="12289" max="12289" width="12.1640625" style="125" bestFit="1" customWidth="1"/>
    <col min="12290" max="12294" width="11.5" style="125"/>
    <col min="12295" max="12296" width="12.5" style="125" customWidth="1"/>
    <col min="12297" max="12297" width="13.5" style="125" customWidth="1"/>
    <col min="12298" max="12298" width="15.83203125" style="125" customWidth="1"/>
    <col min="12299" max="12299" width="13" style="125" customWidth="1"/>
    <col min="12300" max="12300" width="0.1640625" style="125" customWidth="1"/>
    <col min="12301" max="12542" width="11.5" style="125"/>
    <col min="12543" max="12543" width="1.83203125" style="125" customWidth="1"/>
    <col min="12544" max="12544" width="11.5" style="125"/>
    <col min="12545" max="12545" width="12.1640625" style="125" bestFit="1" customWidth="1"/>
    <col min="12546" max="12550" width="11.5" style="125"/>
    <col min="12551" max="12552" width="12.5" style="125" customWidth="1"/>
    <col min="12553" max="12553" width="13.5" style="125" customWidth="1"/>
    <col min="12554" max="12554" width="15.83203125" style="125" customWidth="1"/>
    <col min="12555" max="12555" width="13" style="125" customWidth="1"/>
    <col min="12556" max="12556" width="0.1640625" style="125" customWidth="1"/>
    <col min="12557" max="12798" width="11.5" style="125"/>
    <col min="12799" max="12799" width="1.83203125" style="125" customWidth="1"/>
    <col min="12800" max="12800" width="11.5" style="125"/>
    <col min="12801" max="12801" width="12.1640625" style="125" bestFit="1" customWidth="1"/>
    <col min="12802" max="12806" width="11.5" style="125"/>
    <col min="12807" max="12808" width="12.5" style="125" customWidth="1"/>
    <col min="12809" max="12809" width="13.5" style="125" customWidth="1"/>
    <col min="12810" max="12810" width="15.83203125" style="125" customWidth="1"/>
    <col min="12811" max="12811" width="13" style="125" customWidth="1"/>
    <col min="12812" max="12812" width="0.1640625" style="125" customWidth="1"/>
    <col min="12813" max="13054" width="11.5" style="125"/>
    <col min="13055" max="13055" width="1.83203125" style="125" customWidth="1"/>
    <col min="13056" max="13056" width="11.5" style="125"/>
    <col min="13057" max="13057" width="12.1640625" style="125" bestFit="1" customWidth="1"/>
    <col min="13058" max="13062" width="11.5" style="125"/>
    <col min="13063" max="13064" width="12.5" style="125" customWidth="1"/>
    <col min="13065" max="13065" width="13.5" style="125" customWidth="1"/>
    <col min="13066" max="13066" width="15.83203125" style="125" customWidth="1"/>
    <col min="13067" max="13067" width="13" style="125" customWidth="1"/>
    <col min="13068" max="13068" width="0.1640625" style="125" customWidth="1"/>
    <col min="13069" max="13310" width="11.5" style="125"/>
    <col min="13311" max="13311" width="1.83203125" style="125" customWidth="1"/>
    <col min="13312" max="13312" width="11.5" style="125"/>
    <col min="13313" max="13313" width="12.1640625" style="125" bestFit="1" customWidth="1"/>
    <col min="13314" max="13318" width="11.5" style="125"/>
    <col min="13319" max="13320" width="12.5" style="125" customWidth="1"/>
    <col min="13321" max="13321" width="13.5" style="125" customWidth="1"/>
    <col min="13322" max="13322" width="15.83203125" style="125" customWidth="1"/>
    <col min="13323" max="13323" width="13" style="125" customWidth="1"/>
    <col min="13324" max="13324" width="0.1640625" style="125" customWidth="1"/>
    <col min="13325" max="13566" width="11.5" style="125"/>
    <col min="13567" max="13567" width="1.83203125" style="125" customWidth="1"/>
    <col min="13568" max="13568" width="11.5" style="125"/>
    <col min="13569" max="13569" width="12.1640625" style="125" bestFit="1" customWidth="1"/>
    <col min="13570" max="13574" width="11.5" style="125"/>
    <col min="13575" max="13576" width="12.5" style="125" customWidth="1"/>
    <col min="13577" max="13577" width="13.5" style="125" customWidth="1"/>
    <col min="13578" max="13578" width="15.83203125" style="125" customWidth="1"/>
    <col min="13579" max="13579" width="13" style="125" customWidth="1"/>
    <col min="13580" max="13580" width="0.1640625" style="125" customWidth="1"/>
    <col min="13581" max="13822" width="11.5" style="125"/>
    <col min="13823" max="13823" width="1.83203125" style="125" customWidth="1"/>
    <col min="13824" max="13824" width="11.5" style="125"/>
    <col min="13825" max="13825" width="12.1640625" style="125" bestFit="1" customWidth="1"/>
    <col min="13826" max="13830" width="11.5" style="125"/>
    <col min="13831" max="13832" width="12.5" style="125" customWidth="1"/>
    <col min="13833" max="13833" width="13.5" style="125" customWidth="1"/>
    <col min="13834" max="13834" width="15.83203125" style="125" customWidth="1"/>
    <col min="13835" max="13835" width="13" style="125" customWidth="1"/>
    <col min="13836" max="13836" width="0.1640625" style="125" customWidth="1"/>
    <col min="13837" max="14078" width="11.5" style="125"/>
    <col min="14079" max="14079" width="1.83203125" style="125" customWidth="1"/>
    <col min="14080" max="14080" width="11.5" style="125"/>
    <col min="14081" max="14081" width="12.1640625" style="125" bestFit="1" customWidth="1"/>
    <col min="14082" max="14086" width="11.5" style="125"/>
    <col min="14087" max="14088" width="12.5" style="125" customWidth="1"/>
    <col min="14089" max="14089" width="13.5" style="125" customWidth="1"/>
    <col min="14090" max="14090" width="15.83203125" style="125" customWidth="1"/>
    <col min="14091" max="14091" width="13" style="125" customWidth="1"/>
    <col min="14092" max="14092" width="0.1640625" style="125" customWidth="1"/>
    <col min="14093" max="14334" width="11.5" style="125"/>
    <col min="14335" max="14335" width="1.83203125" style="125" customWidth="1"/>
    <col min="14336" max="14336" width="11.5" style="125"/>
    <col min="14337" max="14337" width="12.1640625" style="125" bestFit="1" customWidth="1"/>
    <col min="14338" max="14342" width="11.5" style="125"/>
    <col min="14343" max="14344" width="12.5" style="125" customWidth="1"/>
    <col min="14345" max="14345" width="13.5" style="125" customWidth="1"/>
    <col min="14346" max="14346" width="15.83203125" style="125" customWidth="1"/>
    <col min="14347" max="14347" width="13" style="125" customWidth="1"/>
    <col min="14348" max="14348" width="0.1640625" style="125" customWidth="1"/>
    <col min="14349" max="14590" width="11.5" style="125"/>
    <col min="14591" max="14591" width="1.83203125" style="125" customWidth="1"/>
    <col min="14592" max="14592" width="11.5" style="125"/>
    <col min="14593" max="14593" width="12.1640625" style="125" bestFit="1" customWidth="1"/>
    <col min="14594" max="14598" width="11.5" style="125"/>
    <col min="14599" max="14600" width="12.5" style="125" customWidth="1"/>
    <col min="14601" max="14601" width="13.5" style="125" customWidth="1"/>
    <col min="14602" max="14602" width="15.83203125" style="125" customWidth="1"/>
    <col min="14603" max="14603" width="13" style="125" customWidth="1"/>
    <col min="14604" max="14604" width="0.1640625" style="125" customWidth="1"/>
    <col min="14605" max="14846" width="11.5" style="125"/>
    <col min="14847" max="14847" width="1.83203125" style="125" customWidth="1"/>
    <col min="14848" max="14848" width="11.5" style="125"/>
    <col min="14849" max="14849" width="12.1640625" style="125" bestFit="1" customWidth="1"/>
    <col min="14850" max="14854" width="11.5" style="125"/>
    <col min="14855" max="14856" width="12.5" style="125" customWidth="1"/>
    <col min="14857" max="14857" width="13.5" style="125" customWidth="1"/>
    <col min="14858" max="14858" width="15.83203125" style="125" customWidth="1"/>
    <col min="14859" max="14859" width="13" style="125" customWidth="1"/>
    <col min="14860" max="14860" width="0.1640625" style="125" customWidth="1"/>
    <col min="14861" max="15102" width="11.5" style="125"/>
    <col min="15103" max="15103" width="1.83203125" style="125" customWidth="1"/>
    <col min="15104" max="15104" width="11.5" style="125"/>
    <col min="15105" max="15105" width="12.1640625" style="125" bestFit="1" customWidth="1"/>
    <col min="15106" max="15110" width="11.5" style="125"/>
    <col min="15111" max="15112" width="12.5" style="125" customWidth="1"/>
    <col min="15113" max="15113" width="13.5" style="125" customWidth="1"/>
    <col min="15114" max="15114" width="15.83203125" style="125" customWidth="1"/>
    <col min="15115" max="15115" width="13" style="125" customWidth="1"/>
    <col min="15116" max="15116" width="0.1640625" style="125" customWidth="1"/>
    <col min="15117" max="15358" width="11.5" style="125"/>
    <col min="15359" max="15359" width="1.83203125" style="125" customWidth="1"/>
    <col min="15360" max="15360" width="11.5" style="125"/>
    <col min="15361" max="15361" width="12.1640625" style="125" bestFit="1" customWidth="1"/>
    <col min="15362" max="15366" width="11.5" style="125"/>
    <col min="15367" max="15368" width="12.5" style="125" customWidth="1"/>
    <col min="15369" max="15369" width="13.5" style="125" customWidth="1"/>
    <col min="15370" max="15370" width="15.83203125" style="125" customWidth="1"/>
    <col min="15371" max="15371" width="13" style="125" customWidth="1"/>
    <col min="15372" max="15372" width="0.1640625" style="125" customWidth="1"/>
    <col min="15373" max="15614" width="11.5" style="125"/>
    <col min="15615" max="15615" width="1.83203125" style="125" customWidth="1"/>
    <col min="15616" max="15616" width="11.5" style="125"/>
    <col min="15617" max="15617" width="12.1640625" style="125" bestFit="1" customWidth="1"/>
    <col min="15618" max="15622" width="11.5" style="125"/>
    <col min="15623" max="15624" width="12.5" style="125" customWidth="1"/>
    <col min="15625" max="15625" width="13.5" style="125" customWidth="1"/>
    <col min="15626" max="15626" width="15.83203125" style="125" customWidth="1"/>
    <col min="15627" max="15627" width="13" style="125" customWidth="1"/>
    <col min="15628" max="15628" width="0.1640625" style="125" customWidth="1"/>
    <col min="15629" max="15870" width="11.5" style="125"/>
    <col min="15871" max="15871" width="1.83203125" style="125" customWidth="1"/>
    <col min="15872" max="15872" width="11.5" style="125"/>
    <col min="15873" max="15873" width="12.1640625" style="125" bestFit="1" customWidth="1"/>
    <col min="15874" max="15878" width="11.5" style="125"/>
    <col min="15879" max="15880" width="12.5" style="125" customWidth="1"/>
    <col min="15881" max="15881" width="13.5" style="125" customWidth="1"/>
    <col min="15882" max="15882" width="15.83203125" style="125" customWidth="1"/>
    <col min="15883" max="15883" width="13" style="125" customWidth="1"/>
    <col min="15884" max="15884" width="0.1640625" style="125" customWidth="1"/>
    <col min="15885" max="16126" width="11.5" style="125"/>
    <col min="16127" max="16127" width="1.83203125" style="125" customWidth="1"/>
    <col min="16128" max="16128" width="11.5" style="125"/>
    <col min="16129" max="16129" width="12.1640625" style="125" bestFit="1" customWidth="1"/>
    <col min="16130" max="16134" width="11.5" style="125"/>
    <col min="16135" max="16136" width="12.5" style="125" customWidth="1"/>
    <col min="16137" max="16137" width="13.5" style="125" customWidth="1"/>
    <col min="16138" max="16138" width="15.83203125" style="125" customWidth="1"/>
    <col min="16139" max="16139" width="13" style="125" customWidth="1"/>
    <col min="16140" max="16140" width="0.1640625" style="125" customWidth="1"/>
    <col min="16141" max="16384" width="11.5" style="125"/>
  </cols>
  <sheetData>
    <row r="1" spans="1:54" ht="17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54" ht="17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54">
      <c r="A3" s="44"/>
      <c r="B3" s="44"/>
      <c r="C3" s="44"/>
      <c r="D3" s="44"/>
      <c r="E3" s="44"/>
      <c r="F3" s="45"/>
      <c r="G3" s="45"/>
      <c r="H3" s="44"/>
    </row>
    <row r="4" spans="1:54" ht="31.25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</v>
      </c>
    </row>
    <row r="5" spans="1:54" ht="38" customHeight="1" thickBo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s">
        <v>76</v>
      </c>
    </row>
    <row r="6" spans="1:54" s="136" customFormat="1" ht="2.25" customHeight="1" thickBot="1">
      <c r="A6" s="133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/>
    </row>
    <row r="7" spans="1:54">
      <c r="A7" s="137" t="s">
        <v>115</v>
      </c>
      <c r="B7" s="138"/>
      <c r="C7" s="139"/>
      <c r="D7" s="139"/>
      <c r="E7" s="139"/>
      <c r="F7" s="139"/>
      <c r="G7" s="139"/>
      <c r="H7" s="139"/>
      <c r="I7" s="139"/>
      <c r="J7" s="139"/>
      <c r="K7" s="139"/>
      <c r="L7" s="140"/>
    </row>
    <row r="8" spans="1:54" ht="17" thickBot="1">
      <c r="A8" s="128"/>
      <c r="L8" s="129"/>
    </row>
    <row r="9" spans="1:54" ht="15">
      <c r="A9" s="141" t="s">
        <v>68</v>
      </c>
      <c r="B9" s="566" t="s">
        <v>116</v>
      </c>
      <c r="C9" s="567"/>
      <c r="D9" s="567"/>
      <c r="E9" s="567"/>
      <c r="F9" s="567"/>
      <c r="G9" s="567"/>
      <c r="H9" s="567"/>
      <c r="I9" s="567"/>
      <c r="J9" s="568"/>
      <c r="K9" s="142" t="s">
        <v>70</v>
      </c>
      <c r="L9" s="141" t="s">
        <v>117</v>
      </c>
    </row>
    <row r="10" spans="1:54" ht="17" thickBot="1">
      <c r="A10" s="143">
        <v>201.7</v>
      </c>
      <c r="B10" s="576" t="s">
        <v>118</v>
      </c>
      <c r="C10" s="577"/>
      <c r="D10" s="577"/>
      <c r="E10" s="577"/>
      <c r="F10" s="577"/>
      <c r="G10" s="577"/>
      <c r="H10" s="577"/>
      <c r="I10" s="577"/>
      <c r="J10" s="578"/>
      <c r="K10" s="144" t="s">
        <v>76</v>
      </c>
      <c r="L10" s="145"/>
    </row>
    <row r="11" spans="1:54">
      <c r="A11" s="128"/>
      <c r="L11" s="129"/>
    </row>
    <row r="12" spans="1:54">
      <c r="A12" s="146" t="s">
        <v>119</v>
      </c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48"/>
    </row>
    <row r="13" spans="1:54" ht="17" thickBot="1">
      <c r="A13" s="149"/>
      <c r="H13" s="127"/>
      <c r="I13" s="127"/>
      <c r="L13" s="129"/>
    </row>
    <row r="14" spans="1:54">
      <c r="A14" s="566" t="s">
        <v>116</v>
      </c>
      <c r="B14" s="579"/>
      <c r="C14" s="579"/>
      <c r="D14" s="579"/>
      <c r="E14" s="580"/>
      <c r="F14" s="581" t="s">
        <v>120</v>
      </c>
      <c r="G14" s="579"/>
      <c r="H14" s="581" t="s">
        <v>121</v>
      </c>
      <c r="I14" s="582"/>
      <c r="J14" s="151" t="s">
        <v>122</v>
      </c>
      <c r="K14" s="142" t="s">
        <v>123</v>
      </c>
      <c r="L14" s="152" t="s">
        <v>124</v>
      </c>
    </row>
    <row r="15" spans="1:54">
      <c r="A15" s="583" t="s">
        <v>125</v>
      </c>
      <c r="B15" s="584"/>
      <c r="C15" s="584"/>
      <c r="D15" s="584"/>
      <c r="E15" s="585"/>
      <c r="F15" s="586"/>
      <c r="G15" s="585"/>
      <c r="H15" s="586"/>
      <c r="I15" s="585"/>
      <c r="J15" s="154"/>
      <c r="K15" s="155"/>
      <c r="L15" s="156">
        <f>+L44*0.1</f>
        <v>0</v>
      </c>
    </row>
    <row r="16" spans="1:54">
      <c r="A16" s="569"/>
      <c r="B16" s="570"/>
      <c r="C16" s="570"/>
      <c r="D16" s="570"/>
      <c r="E16" s="571"/>
      <c r="F16" s="157"/>
      <c r="G16" s="158"/>
      <c r="H16" s="587"/>
      <c r="I16" s="588"/>
      <c r="J16" s="154"/>
      <c r="K16" s="155"/>
      <c r="L16" s="156"/>
    </row>
    <row r="17" spans="1:12" ht="17" thickBot="1">
      <c r="A17" s="572"/>
      <c r="B17" s="573"/>
      <c r="C17" s="573"/>
      <c r="D17" s="573"/>
      <c r="E17" s="574"/>
      <c r="F17" s="575"/>
      <c r="G17" s="574"/>
      <c r="H17" s="575"/>
      <c r="I17" s="574"/>
      <c r="J17" s="159"/>
      <c r="K17" s="160"/>
      <c r="L17" s="161"/>
    </row>
    <row r="18" spans="1:12" ht="17" thickBot="1">
      <c r="A18" s="602" t="s">
        <v>126</v>
      </c>
      <c r="B18" s="603"/>
      <c r="C18" s="603"/>
      <c r="D18" s="603"/>
      <c r="E18" s="603"/>
      <c r="F18" s="603"/>
      <c r="G18" s="603"/>
      <c r="H18" s="603"/>
      <c r="I18" s="603"/>
      <c r="J18" s="603"/>
      <c r="K18" s="604"/>
      <c r="L18" s="162">
        <f>SUM(L15:L17)</f>
        <v>0</v>
      </c>
    </row>
    <row r="19" spans="1:12">
      <c r="A19" s="149"/>
      <c r="L19" s="129"/>
    </row>
    <row r="20" spans="1:12">
      <c r="A20" s="163" t="s">
        <v>127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1"/>
    </row>
    <row r="21" spans="1:12" ht="17" thickBot="1">
      <c r="A21" s="132"/>
      <c r="B21" s="127"/>
      <c r="C21" s="127"/>
      <c r="D21" s="127"/>
      <c r="E21" s="127"/>
      <c r="F21" s="127"/>
      <c r="G21" s="127"/>
      <c r="H21" s="127"/>
      <c r="L21" s="129"/>
    </row>
    <row r="22" spans="1:12" ht="15">
      <c r="A22" s="566" t="s">
        <v>116</v>
      </c>
      <c r="B22" s="567"/>
      <c r="C22" s="567"/>
      <c r="D22" s="567"/>
      <c r="E22" s="567"/>
      <c r="F22" s="567"/>
      <c r="G22" s="567"/>
      <c r="H22" s="582"/>
      <c r="I22" s="150" t="s">
        <v>70</v>
      </c>
      <c r="J22" s="151" t="s">
        <v>117</v>
      </c>
      <c r="K22" s="142" t="s">
        <v>128</v>
      </c>
      <c r="L22" s="152" t="s">
        <v>124</v>
      </c>
    </row>
    <row r="23" spans="1:12">
      <c r="A23" s="583"/>
      <c r="B23" s="584"/>
      <c r="C23" s="584"/>
      <c r="D23" s="584"/>
      <c r="E23" s="584"/>
      <c r="F23" s="584"/>
      <c r="G23" s="584"/>
      <c r="H23" s="585"/>
      <c r="I23" s="164"/>
      <c r="J23" s="165"/>
      <c r="K23" s="166"/>
      <c r="L23" s="156"/>
    </row>
    <row r="24" spans="1:12">
      <c r="A24" s="583"/>
      <c r="B24" s="584"/>
      <c r="C24" s="584"/>
      <c r="D24" s="584"/>
      <c r="E24" s="584"/>
      <c r="F24" s="584"/>
      <c r="G24" s="584"/>
      <c r="H24" s="585"/>
      <c r="I24" s="167"/>
      <c r="J24" s="168"/>
      <c r="K24" s="169"/>
      <c r="L24" s="170"/>
    </row>
    <row r="25" spans="1:12">
      <c r="A25" s="583"/>
      <c r="B25" s="584"/>
      <c r="C25" s="584"/>
      <c r="D25" s="584"/>
      <c r="E25" s="584"/>
      <c r="F25" s="584"/>
      <c r="G25" s="584"/>
      <c r="H25" s="585"/>
      <c r="I25" s="167"/>
      <c r="J25" s="168"/>
      <c r="K25" s="169"/>
      <c r="L25" s="170"/>
    </row>
    <row r="26" spans="1:12">
      <c r="A26" s="583"/>
      <c r="B26" s="584"/>
      <c r="C26" s="584"/>
      <c r="D26" s="584"/>
      <c r="E26" s="584"/>
      <c r="F26" s="584"/>
      <c r="G26" s="584"/>
      <c r="H26" s="585"/>
      <c r="I26" s="167"/>
      <c r="J26" s="168"/>
      <c r="K26" s="169"/>
      <c r="L26" s="170"/>
    </row>
    <row r="27" spans="1:12">
      <c r="A27" s="583"/>
      <c r="B27" s="584"/>
      <c r="C27" s="584"/>
      <c r="D27" s="584"/>
      <c r="E27" s="584"/>
      <c r="F27" s="584"/>
      <c r="G27" s="584"/>
      <c r="H27" s="585"/>
      <c r="I27" s="167"/>
      <c r="J27" s="168"/>
      <c r="K27" s="169"/>
      <c r="L27" s="170"/>
    </row>
    <row r="28" spans="1:12">
      <c r="A28" s="583"/>
      <c r="B28" s="584"/>
      <c r="C28" s="584"/>
      <c r="D28" s="584"/>
      <c r="E28" s="584"/>
      <c r="F28" s="584"/>
      <c r="G28" s="584"/>
      <c r="H28" s="585"/>
      <c r="I28" s="167"/>
      <c r="J28" s="168"/>
      <c r="K28" s="169"/>
      <c r="L28" s="170"/>
    </row>
    <row r="29" spans="1:12" ht="17" thickBot="1">
      <c r="A29" s="572"/>
      <c r="B29" s="573"/>
      <c r="C29" s="573"/>
      <c r="D29" s="573"/>
      <c r="E29" s="573"/>
      <c r="F29" s="573"/>
      <c r="G29" s="573"/>
      <c r="H29" s="574"/>
      <c r="I29" s="171"/>
      <c r="J29" s="172"/>
      <c r="K29" s="169"/>
      <c r="L29" s="173"/>
    </row>
    <row r="30" spans="1:12" ht="17" thickBot="1">
      <c r="A30" s="602" t="s">
        <v>126</v>
      </c>
      <c r="B30" s="603"/>
      <c r="C30" s="603"/>
      <c r="D30" s="603"/>
      <c r="E30" s="603"/>
      <c r="F30" s="603"/>
      <c r="G30" s="603"/>
      <c r="H30" s="603"/>
      <c r="I30" s="603"/>
      <c r="J30" s="603"/>
      <c r="K30" s="604"/>
      <c r="L30" s="162">
        <f>SUM(L23:L29)</f>
        <v>0</v>
      </c>
    </row>
    <row r="31" spans="1:12">
      <c r="A31" s="128"/>
      <c r="L31" s="129"/>
    </row>
    <row r="32" spans="1:12">
      <c r="A32" s="163" t="s">
        <v>129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1"/>
    </row>
    <row r="33" spans="1:12" ht="17" thickBot="1">
      <c r="A33" s="128"/>
      <c r="L33" s="129"/>
    </row>
    <row r="34" spans="1:12" ht="15">
      <c r="A34" s="566" t="s">
        <v>130</v>
      </c>
      <c r="B34" s="567"/>
      <c r="C34" s="567"/>
      <c r="D34" s="567"/>
      <c r="E34" s="567"/>
      <c r="F34" s="567"/>
      <c r="G34" s="567"/>
      <c r="H34" s="151" t="s">
        <v>131</v>
      </c>
      <c r="I34" s="142" t="s">
        <v>132</v>
      </c>
      <c r="J34" s="151" t="s">
        <v>133</v>
      </c>
      <c r="K34" s="142" t="s">
        <v>134</v>
      </c>
      <c r="L34" s="152" t="s">
        <v>124</v>
      </c>
    </row>
    <row r="35" spans="1:12">
      <c r="A35" s="583" t="s">
        <v>135</v>
      </c>
      <c r="B35" s="584"/>
      <c r="C35" s="584"/>
      <c r="D35" s="584"/>
      <c r="E35" s="584"/>
      <c r="F35" s="584"/>
      <c r="G35" s="584"/>
      <c r="H35" s="348">
        <v>1.3</v>
      </c>
      <c r="I35" s="164">
        <v>5</v>
      </c>
      <c r="J35" s="350">
        <f>+H35*I35</f>
        <v>6.5</v>
      </c>
      <c r="K35" s="351">
        <v>2315</v>
      </c>
      <c r="L35" s="352">
        <f>+J35*K35</f>
        <v>15047.5</v>
      </c>
    </row>
    <row r="36" spans="1:12" ht="17" thickBot="1">
      <c r="A36" s="572"/>
      <c r="B36" s="573"/>
      <c r="C36" s="573"/>
      <c r="D36" s="573"/>
      <c r="E36" s="573"/>
      <c r="F36" s="573"/>
      <c r="G36" s="573"/>
      <c r="H36" s="175"/>
      <c r="I36" s="127"/>
      <c r="J36" s="176"/>
      <c r="K36" s="166"/>
      <c r="L36" s="156"/>
    </row>
    <row r="37" spans="1:12" ht="17" thickBot="1">
      <c r="A37" s="602" t="s">
        <v>126</v>
      </c>
      <c r="B37" s="603"/>
      <c r="C37" s="603"/>
      <c r="D37" s="603"/>
      <c r="E37" s="603"/>
      <c r="F37" s="603"/>
      <c r="G37" s="603"/>
      <c r="H37" s="603"/>
      <c r="I37" s="603"/>
      <c r="J37" s="603"/>
      <c r="K37" s="604"/>
      <c r="L37" s="162">
        <f>SUM(L35:L36)</f>
        <v>15047.5</v>
      </c>
    </row>
    <row r="38" spans="1:12">
      <c r="A38" s="128"/>
      <c r="L38" s="129"/>
    </row>
    <row r="39" spans="1:12">
      <c r="A39" s="163" t="s">
        <v>30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1"/>
    </row>
    <row r="40" spans="1:12" ht="17" thickBot="1">
      <c r="A40" s="128"/>
      <c r="L40" s="129"/>
    </row>
    <row r="41" spans="1:12" ht="15">
      <c r="A41" s="566" t="s">
        <v>136</v>
      </c>
      <c r="B41" s="567"/>
      <c r="C41" s="567"/>
      <c r="D41" s="567"/>
      <c r="E41" s="567"/>
      <c r="F41" s="567"/>
      <c r="G41" s="567"/>
      <c r="H41" s="151" t="s">
        <v>137</v>
      </c>
      <c r="I41" s="177" t="s">
        <v>138</v>
      </c>
      <c r="J41" s="178" t="s">
        <v>139</v>
      </c>
      <c r="K41" s="177" t="s">
        <v>123</v>
      </c>
      <c r="L41" s="179" t="s">
        <v>124</v>
      </c>
    </row>
    <row r="42" spans="1:12">
      <c r="A42" s="583"/>
      <c r="B42" s="584"/>
      <c r="C42" s="584"/>
      <c r="D42" s="584"/>
      <c r="E42" s="584"/>
      <c r="F42" s="584"/>
      <c r="G42" s="584"/>
      <c r="H42" s="154"/>
      <c r="I42" s="166"/>
      <c r="J42" s="154"/>
      <c r="K42" s="153">
        <v>0.2</v>
      </c>
      <c r="L42" s="156">
        <f>+K42*H42</f>
        <v>0</v>
      </c>
    </row>
    <row r="43" spans="1:12" ht="17" thickBot="1">
      <c r="A43" s="572"/>
      <c r="B43" s="573"/>
      <c r="C43" s="573"/>
      <c r="D43" s="573"/>
      <c r="E43" s="573"/>
      <c r="F43" s="573"/>
      <c r="G43" s="573"/>
      <c r="H43" s="154"/>
      <c r="I43" s="166"/>
      <c r="J43" s="154"/>
      <c r="K43" s="153"/>
      <c r="L43" s="156"/>
    </row>
    <row r="44" spans="1:12" ht="17" thickBot="1">
      <c r="A44" s="602" t="s">
        <v>126</v>
      </c>
      <c r="B44" s="603"/>
      <c r="C44" s="603"/>
      <c r="D44" s="603"/>
      <c r="E44" s="603"/>
      <c r="F44" s="603"/>
      <c r="G44" s="603"/>
      <c r="H44" s="603"/>
      <c r="I44" s="603"/>
      <c r="J44" s="603"/>
      <c r="K44" s="604"/>
      <c r="L44" s="162">
        <f>SUM(L42:L43)</f>
        <v>0</v>
      </c>
    </row>
    <row r="45" spans="1:12" ht="17" thickBot="1">
      <c r="A45" s="128"/>
      <c r="L45" s="129"/>
    </row>
    <row r="46" spans="1:12" ht="17" thickBot="1">
      <c r="A46" s="605" t="s">
        <v>140</v>
      </c>
      <c r="B46" s="606"/>
      <c r="C46" s="606"/>
      <c r="D46" s="606"/>
      <c r="E46" s="606"/>
      <c r="F46" s="606"/>
      <c r="G46" s="606"/>
      <c r="H46" s="606"/>
      <c r="I46" s="606"/>
      <c r="J46" s="606"/>
      <c r="K46" s="607"/>
      <c r="L46" s="162">
        <f>ROUND(L18+L30+L37+L44,0)</f>
        <v>15048</v>
      </c>
    </row>
    <row r="47" spans="1:12">
      <c r="A47" s="128"/>
      <c r="L47" s="129"/>
    </row>
    <row r="48" spans="1:12">
      <c r="A48" s="128"/>
      <c r="L48" s="129"/>
    </row>
    <row r="49" spans="1:12">
      <c r="A49" s="128"/>
      <c r="L49" s="129"/>
    </row>
    <row r="50" spans="1:12">
      <c r="A50" s="128"/>
      <c r="L50" s="129"/>
    </row>
    <row r="51" spans="1:12">
      <c r="A51" s="128"/>
      <c r="L51" s="129"/>
    </row>
    <row r="52" spans="1:12">
      <c r="A52" s="128"/>
      <c r="L52" s="129"/>
    </row>
    <row r="53" spans="1:12">
      <c r="A53" s="128"/>
      <c r="L53" s="129"/>
    </row>
    <row r="54" spans="1:12">
      <c r="A54" s="128"/>
      <c r="F54" s="180" t="s">
        <v>141</v>
      </c>
      <c r="L54" s="129"/>
    </row>
    <row r="55" spans="1:12">
      <c r="A55" s="128"/>
      <c r="F55" s="180" t="s">
        <v>142</v>
      </c>
      <c r="G55" s="589"/>
      <c r="H55" s="589"/>
      <c r="I55" s="589"/>
      <c r="L55" s="129"/>
    </row>
    <row r="56" spans="1:12">
      <c r="A56" s="590" t="s">
        <v>143</v>
      </c>
      <c r="B56" s="591"/>
      <c r="C56" s="591"/>
      <c r="D56" s="591"/>
      <c r="E56" s="591"/>
      <c r="F56" s="591"/>
      <c r="G56" s="591"/>
      <c r="H56" s="591"/>
      <c r="I56" s="591"/>
      <c r="J56" s="591"/>
      <c r="K56" s="591"/>
      <c r="L56" s="592"/>
    </row>
    <row r="57" spans="1:12">
      <c r="A57" s="128"/>
      <c r="F57" s="126" t="s">
        <v>144</v>
      </c>
      <c r="L57" s="129"/>
    </row>
    <row r="58" spans="1:12">
      <c r="A58" s="163" t="s">
        <v>145</v>
      </c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1"/>
    </row>
    <row r="59" spans="1:12" ht="15">
      <c r="A59" s="593"/>
      <c r="B59" s="594"/>
      <c r="C59" s="594"/>
      <c r="D59" s="594"/>
      <c r="E59" s="594"/>
      <c r="F59" s="594"/>
      <c r="G59" s="594"/>
      <c r="H59" s="594"/>
      <c r="I59" s="594"/>
      <c r="J59" s="594"/>
      <c r="K59" s="594"/>
      <c r="L59" s="595"/>
    </row>
    <row r="60" spans="1:12" ht="15">
      <c r="A60" s="596"/>
      <c r="B60" s="597"/>
      <c r="C60" s="597"/>
      <c r="D60" s="597"/>
      <c r="E60" s="597"/>
      <c r="F60" s="597"/>
      <c r="G60" s="597"/>
      <c r="H60" s="597"/>
      <c r="I60" s="597"/>
      <c r="J60" s="597"/>
      <c r="K60" s="597"/>
      <c r="L60" s="598"/>
    </row>
    <row r="61" spans="1:12" ht="15">
      <c r="A61" s="599"/>
      <c r="B61" s="600"/>
      <c r="C61" s="600"/>
      <c r="D61" s="600"/>
      <c r="E61" s="600"/>
      <c r="F61" s="600"/>
      <c r="G61" s="600"/>
      <c r="H61" s="600"/>
      <c r="I61" s="600"/>
      <c r="J61" s="600"/>
      <c r="K61" s="600"/>
      <c r="L61" s="601"/>
    </row>
    <row r="62" spans="1:12" ht="15">
      <c r="A62" s="181"/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3"/>
    </row>
    <row r="63" spans="1:12">
      <c r="A63" s="181" t="s">
        <v>146</v>
      </c>
      <c r="B63" s="184"/>
      <c r="C63" s="182"/>
      <c r="D63" s="182"/>
      <c r="E63" s="182"/>
      <c r="F63" s="182"/>
      <c r="G63" s="182"/>
      <c r="H63" s="182"/>
      <c r="I63" s="182"/>
      <c r="J63" s="182"/>
      <c r="K63" s="182"/>
      <c r="L63" s="183"/>
    </row>
    <row r="64" spans="1:12">
      <c r="A64" s="128" t="s">
        <v>147</v>
      </c>
      <c r="E64" s="180"/>
      <c r="L64" s="129"/>
    </row>
    <row r="65" spans="1:12">
      <c r="A65" s="128"/>
      <c r="E65" s="180"/>
      <c r="L65" s="129"/>
    </row>
    <row r="66" spans="1:12">
      <c r="A66" s="128"/>
      <c r="L66" s="129"/>
    </row>
    <row r="67" spans="1:12">
      <c r="A67" s="128" t="s">
        <v>148</v>
      </c>
      <c r="B67" s="185"/>
      <c r="C67" s="185"/>
      <c r="D67" s="186"/>
      <c r="E67" s="187"/>
      <c r="F67" s="187"/>
      <c r="G67" s="187"/>
      <c r="H67" s="187"/>
      <c r="I67" s="188"/>
      <c r="J67" s="188"/>
      <c r="K67" s="188"/>
      <c r="L67" s="189"/>
    </row>
    <row r="68" spans="1:12" ht="17" thickBot="1">
      <c r="A68" s="190"/>
      <c r="B68" s="191"/>
      <c r="C68" s="191"/>
      <c r="D68" s="127"/>
      <c r="E68" s="192"/>
      <c r="F68" s="192"/>
      <c r="G68" s="192"/>
      <c r="H68" s="192"/>
      <c r="I68" s="193"/>
      <c r="J68" s="193"/>
      <c r="K68" s="193"/>
      <c r="L68" s="194"/>
    </row>
  </sheetData>
  <mergeCells count="40">
    <mergeCell ref="A1:H1"/>
    <mergeCell ref="A2:D2"/>
    <mergeCell ref="E2:H2"/>
    <mergeCell ref="B4:F4"/>
    <mergeCell ref="B5:F5"/>
    <mergeCell ref="G55:I55"/>
    <mergeCell ref="A56:L56"/>
    <mergeCell ref="A59:L61"/>
    <mergeCell ref="A18:K18"/>
    <mergeCell ref="H17:I17"/>
    <mergeCell ref="A37:K37"/>
    <mergeCell ref="A41:G41"/>
    <mergeCell ref="A42:G42"/>
    <mergeCell ref="A43:G43"/>
    <mergeCell ref="A44:K44"/>
    <mergeCell ref="A46:K46"/>
    <mergeCell ref="A28:H28"/>
    <mergeCell ref="A29:H29"/>
    <mergeCell ref="A30:K30"/>
    <mergeCell ref="A34:G34"/>
    <mergeCell ref="A35:G35"/>
    <mergeCell ref="A36:G36"/>
    <mergeCell ref="A22:H22"/>
    <mergeCell ref="A23:H23"/>
    <mergeCell ref="A24:H24"/>
    <mergeCell ref="A25:H25"/>
    <mergeCell ref="A26:H26"/>
    <mergeCell ref="A27:H27"/>
    <mergeCell ref="B9:J9"/>
    <mergeCell ref="A16:E16"/>
    <mergeCell ref="A17:E17"/>
    <mergeCell ref="F17:G17"/>
    <mergeCell ref="B10:J10"/>
    <mergeCell ref="A14:E14"/>
    <mergeCell ref="F14:G14"/>
    <mergeCell ref="H14:I14"/>
    <mergeCell ref="A15:E15"/>
    <mergeCell ref="F15:G15"/>
    <mergeCell ref="H15:I15"/>
    <mergeCell ref="H16:I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8A2FA-B698-4626-B8A4-3009BC4715BC}">
  <sheetPr>
    <tabColor theme="3"/>
  </sheetPr>
  <dimension ref="A1:BB68"/>
  <sheetViews>
    <sheetView topLeftCell="A10" zoomScale="80" zoomScaleNormal="80" workbookViewId="0">
      <selection activeCell="I27" sqref="I27"/>
    </sheetView>
  </sheetViews>
  <sheetFormatPr baseColWidth="10" defaultColWidth="11.5" defaultRowHeight="16"/>
  <cols>
    <col min="1" max="1" width="13.5" style="126" customWidth="1"/>
    <col min="2" max="2" width="12.1640625" style="126" bestFit="1" customWidth="1"/>
    <col min="3" max="4" width="11.5" style="126"/>
    <col min="5" max="5" width="12" style="126" customWidth="1"/>
    <col min="6" max="7" width="11.5" style="126"/>
    <col min="8" max="8" width="13.33203125" style="126" customWidth="1"/>
    <col min="9" max="9" width="12.5" style="126" customWidth="1"/>
    <col min="10" max="10" width="13.5" style="126" customWidth="1"/>
    <col min="11" max="11" width="15.83203125" style="126" customWidth="1"/>
    <col min="12" max="12" width="13" style="126" customWidth="1"/>
    <col min="13" max="254" width="11.5" style="125"/>
    <col min="255" max="255" width="1.83203125" style="125" customWidth="1"/>
    <col min="256" max="256" width="11.5" style="125"/>
    <col min="257" max="257" width="12.1640625" style="125" bestFit="1" customWidth="1"/>
    <col min="258" max="262" width="11.5" style="125"/>
    <col min="263" max="264" width="12.5" style="125" customWidth="1"/>
    <col min="265" max="265" width="13.5" style="125" customWidth="1"/>
    <col min="266" max="266" width="15.83203125" style="125" customWidth="1"/>
    <col min="267" max="267" width="13" style="125" customWidth="1"/>
    <col min="268" max="268" width="0.1640625" style="125" customWidth="1"/>
    <col min="269" max="510" width="11.5" style="125"/>
    <col min="511" max="511" width="1.83203125" style="125" customWidth="1"/>
    <col min="512" max="512" width="11.5" style="125"/>
    <col min="513" max="513" width="12.1640625" style="125" bestFit="1" customWidth="1"/>
    <col min="514" max="518" width="11.5" style="125"/>
    <col min="519" max="520" width="12.5" style="125" customWidth="1"/>
    <col min="521" max="521" width="13.5" style="125" customWidth="1"/>
    <col min="522" max="522" width="15.83203125" style="125" customWidth="1"/>
    <col min="523" max="523" width="13" style="125" customWidth="1"/>
    <col min="524" max="524" width="0.1640625" style="125" customWidth="1"/>
    <col min="525" max="766" width="11.5" style="125"/>
    <col min="767" max="767" width="1.83203125" style="125" customWidth="1"/>
    <col min="768" max="768" width="11.5" style="125"/>
    <col min="769" max="769" width="12.1640625" style="125" bestFit="1" customWidth="1"/>
    <col min="770" max="774" width="11.5" style="125"/>
    <col min="775" max="776" width="12.5" style="125" customWidth="1"/>
    <col min="777" max="777" width="13.5" style="125" customWidth="1"/>
    <col min="778" max="778" width="15.83203125" style="125" customWidth="1"/>
    <col min="779" max="779" width="13" style="125" customWidth="1"/>
    <col min="780" max="780" width="0.1640625" style="125" customWidth="1"/>
    <col min="781" max="1022" width="11.5" style="125"/>
    <col min="1023" max="1023" width="1.83203125" style="125" customWidth="1"/>
    <col min="1024" max="1024" width="11.5" style="125"/>
    <col min="1025" max="1025" width="12.1640625" style="125" bestFit="1" customWidth="1"/>
    <col min="1026" max="1030" width="11.5" style="125"/>
    <col min="1031" max="1032" width="12.5" style="125" customWidth="1"/>
    <col min="1033" max="1033" width="13.5" style="125" customWidth="1"/>
    <col min="1034" max="1034" width="15.83203125" style="125" customWidth="1"/>
    <col min="1035" max="1035" width="13" style="125" customWidth="1"/>
    <col min="1036" max="1036" width="0.1640625" style="125" customWidth="1"/>
    <col min="1037" max="1278" width="11.5" style="125"/>
    <col min="1279" max="1279" width="1.83203125" style="125" customWidth="1"/>
    <col min="1280" max="1280" width="11.5" style="125"/>
    <col min="1281" max="1281" width="12.1640625" style="125" bestFit="1" customWidth="1"/>
    <col min="1282" max="1286" width="11.5" style="125"/>
    <col min="1287" max="1288" width="12.5" style="125" customWidth="1"/>
    <col min="1289" max="1289" width="13.5" style="125" customWidth="1"/>
    <col min="1290" max="1290" width="15.83203125" style="125" customWidth="1"/>
    <col min="1291" max="1291" width="13" style="125" customWidth="1"/>
    <col min="1292" max="1292" width="0.1640625" style="125" customWidth="1"/>
    <col min="1293" max="1534" width="11.5" style="125"/>
    <col min="1535" max="1535" width="1.83203125" style="125" customWidth="1"/>
    <col min="1536" max="1536" width="11.5" style="125"/>
    <col min="1537" max="1537" width="12.1640625" style="125" bestFit="1" customWidth="1"/>
    <col min="1538" max="1542" width="11.5" style="125"/>
    <col min="1543" max="1544" width="12.5" style="125" customWidth="1"/>
    <col min="1545" max="1545" width="13.5" style="125" customWidth="1"/>
    <col min="1546" max="1546" width="15.83203125" style="125" customWidth="1"/>
    <col min="1547" max="1547" width="13" style="125" customWidth="1"/>
    <col min="1548" max="1548" width="0.1640625" style="125" customWidth="1"/>
    <col min="1549" max="1790" width="11.5" style="125"/>
    <col min="1791" max="1791" width="1.83203125" style="125" customWidth="1"/>
    <col min="1792" max="1792" width="11.5" style="125"/>
    <col min="1793" max="1793" width="12.1640625" style="125" bestFit="1" customWidth="1"/>
    <col min="1794" max="1798" width="11.5" style="125"/>
    <col min="1799" max="1800" width="12.5" style="125" customWidth="1"/>
    <col min="1801" max="1801" width="13.5" style="125" customWidth="1"/>
    <col min="1802" max="1802" width="15.83203125" style="125" customWidth="1"/>
    <col min="1803" max="1803" width="13" style="125" customWidth="1"/>
    <col min="1804" max="1804" width="0.1640625" style="125" customWidth="1"/>
    <col min="1805" max="2046" width="11.5" style="125"/>
    <col min="2047" max="2047" width="1.83203125" style="125" customWidth="1"/>
    <col min="2048" max="2048" width="11.5" style="125"/>
    <col min="2049" max="2049" width="12.1640625" style="125" bestFit="1" customWidth="1"/>
    <col min="2050" max="2054" width="11.5" style="125"/>
    <col min="2055" max="2056" width="12.5" style="125" customWidth="1"/>
    <col min="2057" max="2057" width="13.5" style="125" customWidth="1"/>
    <col min="2058" max="2058" width="15.83203125" style="125" customWidth="1"/>
    <col min="2059" max="2059" width="13" style="125" customWidth="1"/>
    <col min="2060" max="2060" width="0.1640625" style="125" customWidth="1"/>
    <col min="2061" max="2302" width="11.5" style="125"/>
    <col min="2303" max="2303" width="1.83203125" style="125" customWidth="1"/>
    <col min="2304" max="2304" width="11.5" style="125"/>
    <col min="2305" max="2305" width="12.1640625" style="125" bestFit="1" customWidth="1"/>
    <col min="2306" max="2310" width="11.5" style="125"/>
    <col min="2311" max="2312" width="12.5" style="125" customWidth="1"/>
    <col min="2313" max="2313" width="13.5" style="125" customWidth="1"/>
    <col min="2314" max="2314" width="15.83203125" style="125" customWidth="1"/>
    <col min="2315" max="2315" width="13" style="125" customWidth="1"/>
    <col min="2316" max="2316" width="0.1640625" style="125" customWidth="1"/>
    <col min="2317" max="2558" width="11.5" style="125"/>
    <col min="2559" max="2559" width="1.83203125" style="125" customWidth="1"/>
    <col min="2560" max="2560" width="11.5" style="125"/>
    <col min="2561" max="2561" width="12.1640625" style="125" bestFit="1" customWidth="1"/>
    <col min="2562" max="2566" width="11.5" style="125"/>
    <col min="2567" max="2568" width="12.5" style="125" customWidth="1"/>
    <col min="2569" max="2569" width="13.5" style="125" customWidth="1"/>
    <col min="2570" max="2570" width="15.83203125" style="125" customWidth="1"/>
    <col min="2571" max="2571" width="13" style="125" customWidth="1"/>
    <col min="2572" max="2572" width="0.1640625" style="125" customWidth="1"/>
    <col min="2573" max="2814" width="11.5" style="125"/>
    <col min="2815" max="2815" width="1.83203125" style="125" customWidth="1"/>
    <col min="2816" max="2816" width="11.5" style="125"/>
    <col min="2817" max="2817" width="12.1640625" style="125" bestFit="1" customWidth="1"/>
    <col min="2818" max="2822" width="11.5" style="125"/>
    <col min="2823" max="2824" width="12.5" style="125" customWidth="1"/>
    <col min="2825" max="2825" width="13.5" style="125" customWidth="1"/>
    <col min="2826" max="2826" width="15.83203125" style="125" customWidth="1"/>
    <col min="2827" max="2827" width="13" style="125" customWidth="1"/>
    <col min="2828" max="2828" width="0.1640625" style="125" customWidth="1"/>
    <col min="2829" max="3070" width="11.5" style="125"/>
    <col min="3071" max="3071" width="1.83203125" style="125" customWidth="1"/>
    <col min="3072" max="3072" width="11.5" style="125"/>
    <col min="3073" max="3073" width="12.1640625" style="125" bestFit="1" customWidth="1"/>
    <col min="3074" max="3078" width="11.5" style="125"/>
    <col min="3079" max="3080" width="12.5" style="125" customWidth="1"/>
    <col min="3081" max="3081" width="13.5" style="125" customWidth="1"/>
    <col min="3082" max="3082" width="15.83203125" style="125" customWidth="1"/>
    <col min="3083" max="3083" width="13" style="125" customWidth="1"/>
    <col min="3084" max="3084" width="0.1640625" style="125" customWidth="1"/>
    <col min="3085" max="3326" width="11.5" style="125"/>
    <col min="3327" max="3327" width="1.83203125" style="125" customWidth="1"/>
    <col min="3328" max="3328" width="11.5" style="125"/>
    <col min="3329" max="3329" width="12.1640625" style="125" bestFit="1" customWidth="1"/>
    <col min="3330" max="3334" width="11.5" style="125"/>
    <col min="3335" max="3336" width="12.5" style="125" customWidth="1"/>
    <col min="3337" max="3337" width="13.5" style="125" customWidth="1"/>
    <col min="3338" max="3338" width="15.83203125" style="125" customWidth="1"/>
    <col min="3339" max="3339" width="13" style="125" customWidth="1"/>
    <col min="3340" max="3340" width="0.1640625" style="125" customWidth="1"/>
    <col min="3341" max="3582" width="11.5" style="125"/>
    <col min="3583" max="3583" width="1.83203125" style="125" customWidth="1"/>
    <col min="3584" max="3584" width="11.5" style="125"/>
    <col min="3585" max="3585" width="12.1640625" style="125" bestFit="1" customWidth="1"/>
    <col min="3586" max="3590" width="11.5" style="125"/>
    <col min="3591" max="3592" width="12.5" style="125" customWidth="1"/>
    <col min="3593" max="3593" width="13.5" style="125" customWidth="1"/>
    <col min="3594" max="3594" width="15.83203125" style="125" customWidth="1"/>
    <col min="3595" max="3595" width="13" style="125" customWidth="1"/>
    <col min="3596" max="3596" width="0.1640625" style="125" customWidth="1"/>
    <col min="3597" max="3838" width="11.5" style="125"/>
    <col min="3839" max="3839" width="1.83203125" style="125" customWidth="1"/>
    <col min="3840" max="3840" width="11.5" style="125"/>
    <col min="3841" max="3841" width="12.1640625" style="125" bestFit="1" customWidth="1"/>
    <col min="3842" max="3846" width="11.5" style="125"/>
    <col min="3847" max="3848" width="12.5" style="125" customWidth="1"/>
    <col min="3849" max="3849" width="13.5" style="125" customWidth="1"/>
    <col min="3850" max="3850" width="15.83203125" style="125" customWidth="1"/>
    <col min="3851" max="3851" width="13" style="125" customWidth="1"/>
    <col min="3852" max="3852" width="0.1640625" style="125" customWidth="1"/>
    <col min="3853" max="4094" width="11.5" style="125"/>
    <col min="4095" max="4095" width="1.83203125" style="125" customWidth="1"/>
    <col min="4096" max="4096" width="11.5" style="125"/>
    <col min="4097" max="4097" width="12.1640625" style="125" bestFit="1" customWidth="1"/>
    <col min="4098" max="4102" width="11.5" style="125"/>
    <col min="4103" max="4104" width="12.5" style="125" customWidth="1"/>
    <col min="4105" max="4105" width="13.5" style="125" customWidth="1"/>
    <col min="4106" max="4106" width="15.83203125" style="125" customWidth="1"/>
    <col min="4107" max="4107" width="13" style="125" customWidth="1"/>
    <col min="4108" max="4108" width="0.1640625" style="125" customWidth="1"/>
    <col min="4109" max="4350" width="11.5" style="125"/>
    <col min="4351" max="4351" width="1.83203125" style="125" customWidth="1"/>
    <col min="4352" max="4352" width="11.5" style="125"/>
    <col min="4353" max="4353" width="12.1640625" style="125" bestFit="1" customWidth="1"/>
    <col min="4354" max="4358" width="11.5" style="125"/>
    <col min="4359" max="4360" width="12.5" style="125" customWidth="1"/>
    <col min="4361" max="4361" width="13.5" style="125" customWidth="1"/>
    <col min="4362" max="4362" width="15.83203125" style="125" customWidth="1"/>
    <col min="4363" max="4363" width="13" style="125" customWidth="1"/>
    <col min="4364" max="4364" width="0.1640625" style="125" customWidth="1"/>
    <col min="4365" max="4606" width="11.5" style="125"/>
    <col min="4607" max="4607" width="1.83203125" style="125" customWidth="1"/>
    <col min="4608" max="4608" width="11.5" style="125"/>
    <col min="4609" max="4609" width="12.1640625" style="125" bestFit="1" customWidth="1"/>
    <col min="4610" max="4614" width="11.5" style="125"/>
    <col min="4615" max="4616" width="12.5" style="125" customWidth="1"/>
    <col min="4617" max="4617" width="13.5" style="125" customWidth="1"/>
    <col min="4618" max="4618" width="15.83203125" style="125" customWidth="1"/>
    <col min="4619" max="4619" width="13" style="125" customWidth="1"/>
    <col min="4620" max="4620" width="0.1640625" style="125" customWidth="1"/>
    <col min="4621" max="4862" width="11.5" style="125"/>
    <col min="4863" max="4863" width="1.83203125" style="125" customWidth="1"/>
    <col min="4864" max="4864" width="11.5" style="125"/>
    <col min="4865" max="4865" width="12.1640625" style="125" bestFit="1" customWidth="1"/>
    <col min="4866" max="4870" width="11.5" style="125"/>
    <col min="4871" max="4872" width="12.5" style="125" customWidth="1"/>
    <col min="4873" max="4873" width="13.5" style="125" customWidth="1"/>
    <col min="4874" max="4874" width="15.83203125" style="125" customWidth="1"/>
    <col min="4875" max="4875" width="13" style="125" customWidth="1"/>
    <col min="4876" max="4876" width="0.1640625" style="125" customWidth="1"/>
    <col min="4877" max="5118" width="11.5" style="125"/>
    <col min="5119" max="5119" width="1.83203125" style="125" customWidth="1"/>
    <col min="5120" max="5120" width="11.5" style="125"/>
    <col min="5121" max="5121" width="12.1640625" style="125" bestFit="1" customWidth="1"/>
    <col min="5122" max="5126" width="11.5" style="125"/>
    <col min="5127" max="5128" width="12.5" style="125" customWidth="1"/>
    <col min="5129" max="5129" width="13.5" style="125" customWidth="1"/>
    <col min="5130" max="5130" width="15.83203125" style="125" customWidth="1"/>
    <col min="5131" max="5131" width="13" style="125" customWidth="1"/>
    <col min="5132" max="5132" width="0.1640625" style="125" customWidth="1"/>
    <col min="5133" max="5374" width="11.5" style="125"/>
    <col min="5375" max="5375" width="1.83203125" style="125" customWidth="1"/>
    <col min="5376" max="5376" width="11.5" style="125"/>
    <col min="5377" max="5377" width="12.1640625" style="125" bestFit="1" customWidth="1"/>
    <col min="5378" max="5382" width="11.5" style="125"/>
    <col min="5383" max="5384" width="12.5" style="125" customWidth="1"/>
    <col min="5385" max="5385" width="13.5" style="125" customWidth="1"/>
    <col min="5386" max="5386" width="15.83203125" style="125" customWidth="1"/>
    <col min="5387" max="5387" width="13" style="125" customWidth="1"/>
    <col min="5388" max="5388" width="0.1640625" style="125" customWidth="1"/>
    <col min="5389" max="5630" width="11.5" style="125"/>
    <col min="5631" max="5631" width="1.83203125" style="125" customWidth="1"/>
    <col min="5632" max="5632" width="11.5" style="125"/>
    <col min="5633" max="5633" width="12.1640625" style="125" bestFit="1" customWidth="1"/>
    <col min="5634" max="5638" width="11.5" style="125"/>
    <col min="5639" max="5640" width="12.5" style="125" customWidth="1"/>
    <col min="5641" max="5641" width="13.5" style="125" customWidth="1"/>
    <col min="5642" max="5642" width="15.83203125" style="125" customWidth="1"/>
    <col min="5643" max="5643" width="13" style="125" customWidth="1"/>
    <col min="5644" max="5644" width="0.1640625" style="125" customWidth="1"/>
    <col min="5645" max="5886" width="11.5" style="125"/>
    <col min="5887" max="5887" width="1.83203125" style="125" customWidth="1"/>
    <col min="5888" max="5888" width="11.5" style="125"/>
    <col min="5889" max="5889" width="12.1640625" style="125" bestFit="1" customWidth="1"/>
    <col min="5890" max="5894" width="11.5" style="125"/>
    <col min="5895" max="5896" width="12.5" style="125" customWidth="1"/>
    <col min="5897" max="5897" width="13.5" style="125" customWidth="1"/>
    <col min="5898" max="5898" width="15.83203125" style="125" customWidth="1"/>
    <col min="5899" max="5899" width="13" style="125" customWidth="1"/>
    <col min="5900" max="5900" width="0.1640625" style="125" customWidth="1"/>
    <col min="5901" max="6142" width="11.5" style="125"/>
    <col min="6143" max="6143" width="1.83203125" style="125" customWidth="1"/>
    <col min="6144" max="6144" width="11.5" style="125"/>
    <col min="6145" max="6145" width="12.1640625" style="125" bestFit="1" customWidth="1"/>
    <col min="6146" max="6150" width="11.5" style="125"/>
    <col min="6151" max="6152" width="12.5" style="125" customWidth="1"/>
    <col min="6153" max="6153" width="13.5" style="125" customWidth="1"/>
    <col min="6154" max="6154" width="15.83203125" style="125" customWidth="1"/>
    <col min="6155" max="6155" width="13" style="125" customWidth="1"/>
    <col min="6156" max="6156" width="0.1640625" style="125" customWidth="1"/>
    <col min="6157" max="6398" width="11.5" style="125"/>
    <col min="6399" max="6399" width="1.83203125" style="125" customWidth="1"/>
    <col min="6400" max="6400" width="11.5" style="125"/>
    <col min="6401" max="6401" width="12.1640625" style="125" bestFit="1" customWidth="1"/>
    <col min="6402" max="6406" width="11.5" style="125"/>
    <col min="6407" max="6408" width="12.5" style="125" customWidth="1"/>
    <col min="6409" max="6409" width="13.5" style="125" customWidth="1"/>
    <col min="6410" max="6410" width="15.83203125" style="125" customWidth="1"/>
    <col min="6411" max="6411" width="13" style="125" customWidth="1"/>
    <col min="6412" max="6412" width="0.1640625" style="125" customWidth="1"/>
    <col min="6413" max="6654" width="11.5" style="125"/>
    <col min="6655" max="6655" width="1.83203125" style="125" customWidth="1"/>
    <col min="6656" max="6656" width="11.5" style="125"/>
    <col min="6657" max="6657" width="12.1640625" style="125" bestFit="1" customWidth="1"/>
    <col min="6658" max="6662" width="11.5" style="125"/>
    <col min="6663" max="6664" width="12.5" style="125" customWidth="1"/>
    <col min="6665" max="6665" width="13.5" style="125" customWidth="1"/>
    <col min="6666" max="6666" width="15.83203125" style="125" customWidth="1"/>
    <col min="6667" max="6667" width="13" style="125" customWidth="1"/>
    <col min="6668" max="6668" width="0.1640625" style="125" customWidth="1"/>
    <col min="6669" max="6910" width="11.5" style="125"/>
    <col min="6911" max="6911" width="1.83203125" style="125" customWidth="1"/>
    <col min="6912" max="6912" width="11.5" style="125"/>
    <col min="6913" max="6913" width="12.1640625" style="125" bestFit="1" customWidth="1"/>
    <col min="6914" max="6918" width="11.5" style="125"/>
    <col min="6919" max="6920" width="12.5" style="125" customWidth="1"/>
    <col min="6921" max="6921" width="13.5" style="125" customWidth="1"/>
    <col min="6922" max="6922" width="15.83203125" style="125" customWidth="1"/>
    <col min="6923" max="6923" width="13" style="125" customWidth="1"/>
    <col min="6924" max="6924" width="0.1640625" style="125" customWidth="1"/>
    <col min="6925" max="7166" width="11.5" style="125"/>
    <col min="7167" max="7167" width="1.83203125" style="125" customWidth="1"/>
    <col min="7168" max="7168" width="11.5" style="125"/>
    <col min="7169" max="7169" width="12.1640625" style="125" bestFit="1" customWidth="1"/>
    <col min="7170" max="7174" width="11.5" style="125"/>
    <col min="7175" max="7176" width="12.5" style="125" customWidth="1"/>
    <col min="7177" max="7177" width="13.5" style="125" customWidth="1"/>
    <col min="7178" max="7178" width="15.83203125" style="125" customWidth="1"/>
    <col min="7179" max="7179" width="13" style="125" customWidth="1"/>
    <col min="7180" max="7180" width="0.1640625" style="125" customWidth="1"/>
    <col min="7181" max="7422" width="11.5" style="125"/>
    <col min="7423" max="7423" width="1.83203125" style="125" customWidth="1"/>
    <col min="7424" max="7424" width="11.5" style="125"/>
    <col min="7425" max="7425" width="12.1640625" style="125" bestFit="1" customWidth="1"/>
    <col min="7426" max="7430" width="11.5" style="125"/>
    <col min="7431" max="7432" width="12.5" style="125" customWidth="1"/>
    <col min="7433" max="7433" width="13.5" style="125" customWidth="1"/>
    <col min="7434" max="7434" width="15.83203125" style="125" customWidth="1"/>
    <col min="7435" max="7435" width="13" style="125" customWidth="1"/>
    <col min="7436" max="7436" width="0.1640625" style="125" customWidth="1"/>
    <col min="7437" max="7678" width="11.5" style="125"/>
    <col min="7679" max="7679" width="1.83203125" style="125" customWidth="1"/>
    <col min="7680" max="7680" width="11.5" style="125"/>
    <col min="7681" max="7681" width="12.1640625" style="125" bestFit="1" customWidth="1"/>
    <col min="7682" max="7686" width="11.5" style="125"/>
    <col min="7687" max="7688" width="12.5" style="125" customWidth="1"/>
    <col min="7689" max="7689" width="13.5" style="125" customWidth="1"/>
    <col min="7690" max="7690" width="15.83203125" style="125" customWidth="1"/>
    <col min="7691" max="7691" width="13" style="125" customWidth="1"/>
    <col min="7692" max="7692" width="0.1640625" style="125" customWidth="1"/>
    <col min="7693" max="7934" width="11.5" style="125"/>
    <col min="7935" max="7935" width="1.83203125" style="125" customWidth="1"/>
    <col min="7936" max="7936" width="11.5" style="125"/>
    <col min="7937" max="7937" width="12.1640625" style="125" bestFit="1" customWidth="1"/>
    <col min="7938" max="7942" width="11.5" style="125"/>
    <col min="7943" max="7944" width="12.5" style="125" customWidth="1"/>
    <col min="7945" max="7945" width="13.5" style="125" customWidth="1"/>
    <col min="7946" max="7946" width="15.83203125" style="125" customWidth="1"/>
    <col min="7947" max="7947" width="13" style="125" customWidth="1"/>
    <col min="7948" max="7948" width="0.1640625" style="125" customWidth="1"/>
    <col min="7949" max="8190" width="11.5" style="125"/>
    <col min="8191" max="8191" width="1.83203125" style="125" customWidth="1"/>
    <col min="8192" max="8192" width="11.5" style="125"/>
    <col min="8193" max="8193" width="12.1640625" style="125" bestFit="1" customWidth="1"/>
    <col min="8194" max="8198" width="11.5" style="125"/>
    <col min="8199" max="8200" width="12.5" style="125" customWidth="1"/>
    <col min="8201" max="8201" width="13.5" style="125" customWidth="1"/>
    <col min="8202" max="8202" width="15.83203125" style="125" customWidth="1"/>
    <col min="8203" max="8203" width="13" style="125" customWidth="1"/>
    <col min="8204" max="8204" width="0.1640625" style="125" customWidth="1"/>
    <col min="8205" max="8446" width="11.5" style="125"/>
    <col min="8447" max="8447" width="1.83203125" style="125" customWidth="1"/>
    <col min="8448" max="8448" width="11.5" style="125"/>
    <col min="8449" max="8449" width="12.1640625" style="125" bestFit="1" customWidth="1"/>
    <col min="8450" max="8454" width="11.5" style="125"/>
    <col min="8455" max="8456" width="12.5" style="125" customWidth="1"/>
    <col min="8457" max="8457" width="13.5" style="125" customWidth="1"/>
    <col min="8458" max="8458" width="15.83203125" style="125" customWidth="1"/>
    <col min="8459" max="8459" width="13" style="125" customWidth="1"/>
    <col min="8460" max="8460" width="0.1640625" style="125" customWidth="1"/>
    <col min="8461" max="8702" width="11.5" style="125"/>
    <col min="8703" max="8703" width="1.83203125" style="125" customWidth="1"/>
    <col min="8704" max="8704" width="11.5" style="125"/>
    <col min="8705" max="8705" width="12.1640625" style="125" bestFit="1" customWidth="1"/>
    <col min="8706" max="8710" width="11.5" style="125"/>
    <col min="8711" max="8712" width="12.5" style="125" customWidth="1"/>
    <col min="8713" max="8713" width="13.5" style="125" customWidth="1"/>
    <col min="8714" max="8714" width="15.83203125" style="125" customWidth="1"/>
    <col min="8715" max="8715" width="13" style="125" customWidth="1"/>
    <col min="8716" max="8716" width="0.1640625" style="125" customWidth="1"/>
    <col min="8717" max="8958" width="11.5" style="125"/>
    <col min="8959" max="8959" width="1.83203125" style="125" customWidth="1"/>
    <col min="8960" max="8960" width="11.5" style="125"/>
    <col min="8961" max="8961" width="12.1640625" style="125" bestFit="1" customWidth="1"/>
    <col min="8962" max="8966" width="11.5" style="125"/>
    <col min="8967" max="8968" width="12.5" style="125" customWidth="1"/>
    <col min="8969" max="8969" width="13.5" style="125" customWidth="1"/>
    <col min="8970" max="8970" width="15.83203125" style="125" customWidth="1"/>
    <col min="8971" max="8971" width="13" style="125" customWidth="1"/>
    <col min="8972" max="8972" width="0.1640625" style="125" customWidth="1"/>
    <col min="8973" max="9214" width="11.5" style="125"/>
    <col min="9215" max="9215" width="1.83203125" style="125" customWidth="1"/>
    <col min="9216" max="9216" width="11.5" style="125"/>
    <col min="9217" max="9217" width="12.1640625" style="125" bestFit="1" customWidth="1"/>
    <col min="9218" max="9222" width="11.5" style="125"/>
    <col min="9223" max="9224" width="12.5" style="125" customWidth="1"/>
    <col min="9225" max="9225" width="13.5" style="125" customWidth="1"/>
    <col min="9226" max="9226" width="15.83203125" style="125" customWidth="1"/>
    <col min="9227" max="9227" width="13" style="125" customWidth="1"/>
    <col min="9228" max="9228" width="0.1640625" style="125" customWidth="1"/>
    <col min="9229" max="9470" width="11.5" style="125"/>
    <col min="9471" max="9471" width="1.83203125" style="125" customWidth="1"/>
    <col min="9472" max="9472" width="11.5" style="125"/>
    <col min="9473" max="9473" width="12.1640625" style="125" bestFit="1" customWidth="1"/>
    <col min="9474" max="9478" width="11.5" style="125"/>
    <col min="9479" max="9480" width="12.5" style="125" customWidth="1"/>
    <col min="9481" max="9481" width="13.5" style="125" customWidth="1"/>
    <col min="9482" max="9482" width="15.83203125" style="125" customWidth="1"/>
    <col min="9483" max="9483" width="13" style="125" customWidth="1"/>
    <col min="9484" max="9484" width="0.1640625" style="125" customWidth="1"/>
    <col min="9485" max="9726" width="11.5" style="125"/>
    <col min="9727" max="9727" width="1.83203125" style="125" customWidth="1"/>
    <col min="9728" max="9728" width="11.5" style="125"/>
    <col min="9729" max="9729" width="12.1640625" style="125" bestFit="1" customWidth="1"/>
    <col min="9730" max="9734" width="11.5" style="125"/>
    <col min="9735" max="9736" width="12.5" style="125" customWidth="1"/>
    <col min="9737" max="9737" width="13.5" style="125" customWidth="1"/>
    <col min="9738" max="9738" width="15.83203125" style="125" customWidth="1"/>
    <col min="9739" max="9739" width="13" style="125" customWidth="1"/>
    <col min="9740" max="9740" width="0.1640625" style="125" customWidth="1"/>
    <col min="9741" max="9982" width="11.5" style="125"/>
    <col min="9983" max="9983" width="1.83203125" style="125" customWidth="1"/>
    <col min="9984" max="9984" width="11.5" style="125"/>
    <col min="9985" max="9985" width="12.1640625" style="125" bestFit="1" customWidth="1"/>
    <col min="9986" max="9990" width="11.5" style="125"/>
    <col min="9991" max="9992" width="12.5" style="125" customWidth="1"/>
    <col min="9993" max="9993" width="13.5" style="125" customWidth="1"/>
    <col min="9994" max="9994" width="15.83203125" style="125" customWidth="1"/>
    <col min="9995" max="9995" width="13" style="125" customWidth="1"/>
    <col min="9996" max="9996" width="0.1640625" style="125" customWidth="1"/>
    <col min="9997" max="10238" width="11.5" style="125"/>
    <col min="10239" max="10239" width="1.83203125" style="125" customWidth="1"/>
    <col min="10240" max="10240" width="11.5" style="125"/>
    <col min="10241" max="10241" width="12.1640625" style="125" bestFit="1" customWidth="1"/>
    <col min="10242" max="10246" width="11.5" style="125"/>
    <col min="10247" max="10248" width="12.5" style="125" customWidth="1"/>
    <col min="10249" max="10249" width="13.5" style="125" customWidth="1"/>
    <col min="10250" max="10250" width="15.83203125" style="125" customWidth="1"/>
    <col min="10251" max="10251" width="13" style="125" customWidth="1"/>
    <col min="10252" max="10252" width="0.1640625" style="125" customWidth="1"/>
    <col min="10253" max="10494" width="11.5" style="125"/>
    <col min="10495" max="10495" width="1.83203125" style="125" customWidth="1"/>
    <col min="10496" max="10496" width="11.5" style="125"/>
    <col min="10497" max="10497" width="12.1640625" style="125" bestFit="1" customWidth="1"/>
    <col min="10498" max="10502" width="11.5" style="125"/>
    <col min="10503" max="10504" width="12.5" style="125" customWidth="1"/>
    <col min="10505" max="10505" width="13.5" style="125" customWidth="1"/>
    <col min="10506" max="10506" width="15.83203125" style="125" customWidth="1"/>
    <col min="10507" max="10507" width="13" style="125" customWidth="1"/>
    <col min="10508" max="10508" width="0.1640625" style="125" customWidth="1"/>
    <col min="10509" max="10750" width="11.5" style="125"/>
    <col min="10751" max="10751" width="1.83203125" style="125" customWidth="1"/>
    <col min="10752" max="10752" width="11.5" style="125"/>
    <col min="10753" max="10753" width="12.1640625" style="125" bestFit="1" customWidth="1"/>
    <col min="10754" max="10758" width="11.5" style="125"/>
    <col min="10759" max="10760" width="12.5" style="125" customWidth="1"/>
    <col min="10761" max="10761" width="13.5" style="125" customWidth="1"/>
    <col min="10762" max="10762" width="15.83203125" style="125" customWidth="1"/>
    <col min="10763" max="10763" width="13" style="125" customWidth="1"/>
    <col min="10764" max="10764" width="0.1640625" style="125" customWidth="1"/>
    <col min="10765" max="11006" width="11.5" style="125"/>
    <col min="11007" max="11007" width="1.83203125" style="125" customWidth="1"/>
    <col min="11008" max="11008" width="11.5" style="125"/>
    <col min="11009" max="11009" width="12.1640625" style="125" bestFit="1" customWidth="1"/>
    <col min="11010" max="11014" width="11.5" style="125"/>
    <col min="11015" max="11016" width="12.5" style="125" customWidth="1"/>
    <col min="11017" max="11017" width="13.5" style="125" customWidth="1"/>
    <col min="11018" max="11018" width="15.83203125" style="125" customWidth="1"/>
    <col min="11019" max="11019" width="13" style="125" customWidth="1"/>
    <col min="11020" max="11020" width="0.1640625" style="125" customWidth="1"/>
    <col min="11021" max="11262" width="11.5" style="125"/>
    <col min="11263" max="11263" width="1.83203125" style="125" customWidth="1"/>
    <col min="11264" max="11264" width="11.5" style="125"/>
    <col min="11265" max="11265" width="12.1640625" style="125" bestFit="1" customWidth="1"/>
    <col min="11266" max="11270" width="11.5" style="125"/>
    <col min="11271" max="11272" width="12.5" style="125" customWidth="1"/>
    <col min="11273" max="11273" width="13.5" style="125" customWidth="1"/>
    <col min="11274" max="11274" width="15.83203125" style="125" customWidth="1"/>
    <col min="11275" max="11275" width="13" style="125" customWidth="1"/>
    <col min="11276" max="11276" width="0.1640625" style="125" customWidth="1"/>
    <col min="11277" max="11518" width="11.5" style="125"/>
    <col min="11519" max="11519" width="1.83203125" style="125" customWidth="1"/>
    <col min="11520" max="11520" width="11.5" style="125"/>
    <col min="11521" max="11521" width="12.1640625" style="125" bestFit="1" customWidth="1"/>
    <col min="11522" max="11526" width="11.5" style="125"/>
    <col min="11527" max="11528" width="12.5" style="125" customWidth="1"/>
    <col min="11529" max="11529" width="13.5" style="125" customWidth="1"/>
    <col min="11530" max="11530" width="15.83203125" style="125" customWidth="1"/>
    <col min="11531" max="11531" width="13" style="125" customWidth="1"/>
    <col min="11532" max="11532" width="0.1640625" style="125" customWidth="1"/>
    <col min="11533" max="11774" width="11.5" style="125"/>
    <col min="11775" max="11775" width="1.83203125" style="125" customWidth="1"/>
    <col min="11776" max="11776" width="11.5" style="125"/>
    <col min="11777" max="11777" width="12.1640625" style="125" bestFit="1" customWidth="1"/>
    <col min="11778" max="11782" width="11.5" style="125"/>
    <col min="11783" max="11784" width="12.5" style="125" customWidth="1"/>
    <col min="11785" max="11785" width="13.5" style="125" customWidth="1"/>
    <col min="11786" max="11786" width="15.83203125" style="125" customWidth="1"/>
    <col min="11787" max="11787" width="13" style="125" customWidth="1"/>
    <col min="11788" max="11788" width="0.1640625" style="125" customWidth="1"/>
    <col min="11789" max="12030" width="11.5" style="125"/>
    <col min="12031" max="12031" width="1.83203125" style="125" customWidth="1"/>
    <col min="12032" max="12032" width="11.5" style="125"/>
    <col min="12033" max="12033" width="12.1640625" style="125" bestFit="1" customWidth="1"/>
    <col min="12034" max="12038" width="11.5" style="125"/>
    <col min="12039" max="12040" width="12.5" style="125" customWidth="1"/>
    <col min="12041" max="12041" width="13.5" style="125" customWidth="1"/>
    <col min="12042" max="12042" width="15.83203125" style="125" customWidth="1"/>
    <col min="12043" max="12043" width="13" style="125" customWidth="1"/>
    <col min="12044" max="12044" width="0.1640625" style="125" customWidth="1"/>
    <col min="12045" max="12286" width="11.5" style="125"/>
    <col min="12287" max="12287" width="1.83203125" style="125" customWidth="1"/>
    <col min="12288" max="12288" width="11.5" style="125"/>
    <col min="12289" max="12289" width="12.1640625" style="125" bestFit="1" customWidth="1"/>
    <col min="12290" max="12294" width="11.5" style="125"/>
    <col min="12295" max="12296" width="12.5" style="125" customWidth="1"/>
    <col min="12297" max="12297" width="13.5" style="125" customWidth="1"/>
    <col min="12298" max="12298" width="15.83203125" style="125" customWidth="1"/>
    <col min="12299" max="12299" width="13" style="125" customWidth="1"/>
    <col min="12300" max="12300" width="0.1640625" style="125" customWidth="1"/>
    <col min="12301" max="12542" width="11.5" style="125"/>
    <col min="12543" max="12543" width="1.83203125" style="125" customWidth="1"/>
    <col min="12544" max="12544" width="11.5" style="125"/>
    <col min="12545" max="12545" width="12.1640625" style="125" bestFit="1" customWidth="1"/>
    <col min="12546" max="12550" width="11.5" style="125"/>
    <col min="12551" max="12552" width="12.5" style="125" customWidth="1"/>
    <col min="12553" max="12553" width="13.5" style="125" customWidth="1"/>
    <col min="12554" max="12554" width="15.83203125" style="125" customWidth="1"/>
    <col min="12555" max="12555" width="13" style="125" customWidth="1"/>
    <col min="12556" max="12556" width="0.1640625" style="125" customWidth="1"/>
    <col min="12557" max="12798" width="11.5" style="125"/>
    <col min="12799" max="12799" width="1.83203125" style="125" customWidth="1"/>
    <col min="12800" max="12800" width="11.5" style="125"/>
    <col min="12801" max="12801" width="12.1640625" style="125" bestFit="1" customWidth="1"/>
    <col min="12802" max="12806" width="11.5" style="125"/>
    <col min="12807" max="12808" width="12.5" style="125" customWidth="1"/>
    <col min="12809" max="12809" width="13.5" style="125" customWidth="1"/>
    <col min="12810" max="12810" width="15.83203125" style="125" customWidth="1"/>
    <col min="12811" max="12811" width="13" style="125" customWidth="1"/>
    <col min="12812" max="12812" width="0.1640625" style="125" customWidth="1"/>
    <col min="12813" max="13054" width="11.5" style="125"/>
    <col min="13055" max="13055" width="1.83203125" style="125" customWidth="1"/>
    <col min="13056" max="13056" width="11.5" style="125"/>
    <col min="13057" max="13057" width="12.1640625" style="125" bestFit="1" customWidth="1"/>
    <col min="13058" max="13062" width="11.5" style="125"/>
    <col min="13063" max="13064" width="12.5" style="125" customWidth="1"/>
    <col min="13065" max="13065" width="13.5" style="125" customWidth="1"/>
    <col min="13066" max="13066" width="15.83203125" style="125" customWidth="1"/>
    <col min="13067" max="13067" width="13" style="125" customWidth="1"/>
    <col min="13068" max="13068" width="0.1640625" style="125" customWidth="1"/>
    <col min="13069" max="13310" width="11.5" style="125"/>
    <col min="13311" max="13311" width="1.83203125" style="125" customWidth="1"/>
    <col min="13312" max="13312" width="11.5" style="125"/>
    <col min="13313" max="13313" width="12.1640625" style="125" bestFit="1" customWidth="1"/>
    <col min="13314" max="13318" width="11.5" style="125"/>
    <col min="13319" max="13320" width="12.5" style="125" customWidth="1"/>
    <col min="13321" max="13321" width="13.5" style="125" customWidth="1"/>
    <col min="13322" max="13322" width="15.83203125" style="125" customWidth="1"/>
    <col min="13323" max="13323" width="13" style="125" customWidth="1"/>
    <col min="13324" max="13324" width="0.1640625" style="125" customWidth="1"/>
    <col min="13325" max="13566" width="11.5" style="125"/>
    <col min="13567" max="13567" width="1.83203125" style="125" customWidth="1"/>
    <col min="13568" max="13568" width="11.5" style="125"/>
    <col min="13569" max="13569" width="12.1640625" style="125" bestFit="1" customWidth="1"/>
    <col min="13570" max="13574" width="11.5" style="125"/>
    <col min="13575" max="13576" width="12.5" style="125" customWidth="1"/>
    <col min="13577" max="13577" width="13.5" style="125" customWidth="1"/>
    <col min="13578" max="13578" width="15.83203125" style="125" customWidth="1"/>
    <col min="13579" max="13579" width="13" style="125" customWidth="1"/>
    <col min="13580" max="13580" width="0.1640625" style="125" customWidth="1"/>
    <col min="13581" max="13822" width="11.5" style="125"/>
    <col min="13823" max="13823" width="1.83203125" style="125" customWidth="1"/>
    <col min="13824" max="13824" width="11.5" style="125"/>
    <col min="13825" max="13825" width="12.1640625" style="125" bestFit="1" customWidth="1"/>
    <col min="13826" max="13830" width="11.5" style="125"/>
    <col min="13831" max="13832" width="12.5" style="125" customWidth="1"/>
    <col min="13833" max="13833" width="13.5" style="125" customWidth="1"/>
    <col min="13834" max="13834" width="15.83203125" style="125" customWidth="1"/>
    <col min="13835" max="13835" width="13" style="125" customWidth="1"/>
    <col min="13836" max="13836" width="0.1640625" style="125" customWidth="1"/>
    <col min="13837" max="14078" width="11.5" style="125"/>
    <col min="14079" max="14079" width="1.83203125" style="125" customWidth="1"/>
    <col min="14080" max="14080" width="11.5" style="125"/>
    <col min="14081" max="14081" width="12.1640625" style="125" bestFit="1" customWidth="1"/>
    <col min="14082" max="14086" width="11.5" style="125"/>
    <col min="14087" max="14088" width="12.5" style="125" customWidth="1"/>
    <col min="14089" max="14089" width="13.5" style="125" customWidth="1"/>
    <col min="14090" max="14090" width="15.83203125" style="125" customWidth="1"/>
    <col min="14091" max="14091" width="13" style="125" customWidth="1"/>
    <col min="14092" max="14092" width="0.1640625" style="125" customWidth="1"/>
    <col min="14093" max="14334" width="11.5" style="125"/>
    <col min="14335" max="14335" width="1.83203125" style="125" customWidth="1"/>
    <col min="14336" max="14336" width="11.5" style="125"/>
    <col min="14337" max="14337" width="12.1640625" style="125" bestFit="1" customWidth="1"/>
    <col min="14338" max="14342" width="11.5" style="125"/>
    <col min="14343" max="14344" width="12.5" style="125" customWidth="1"/>
    <col min="14345" max="14345" width="13.5" style="125" customWidth="1"/>
    <col min="14346" max="14346" width="15.83203125" style="125" customWidth="1"/>
    <col min="14347" max="14347" width="13" style="125" customWidth="1"/>
    <col min="14348" max="14348" width="0.1640625" style="125" customWidth="1"/>
    <col min="14349" max="14590" width="11.5" style="125"/>
    <col min="14591" max="14591" width="1.83203125" style="125" customWidth="1"/>
    <col min="14592" max="14592" width="11.5" style="125"/>
    <col min="14593" max="14593" width="12.1640625" style="125" bestFit="1" customWidth="1"/>
    <col min="14594" max="14598" width="11.5" style="125"/>
    <col min="14599" max="14600" width="12.5" style="125" customWidth="1"/>
    <col min="14601" max="14601" width="13.5" style="125" customWidth="1"/>
    <col min="14602" max="14602" width="15.83203125" style="125" customWidth="1"/>
    <col min="14603" max="14603" width="13" style="125" customWidth="1"/>
    <col min="14604" max="14604" width="0.1640625" style="125" customWidth="1"/>
    <col min="14605" max="14846" width="11.5" style="125"/>
    <col min="14847" max="14847" width="1.83203125" style="125" customWidth="1"/>
    <col min="14848" max="14848" width="11.5" style="125"/>
    <col min="14849" max="14849" width="12.1640625" style="125" bestFit="1" customWidth="1"/>
    <col min="14850" max="14854" width="11.5" style="125"/>
    <col min="14855" max="14856" width="12.5" style="125" customWidth="1"/>
    <col min="14857" max="14857" width="13.5" style="125" customWidth="1"/>
    <col min="14858" max="14858" width="15.83203125" style="125" customWidth="1"/>
    <col min="14859" max="14859" width="13" style="125" customWidth="1"/>
    <col min="14860" max="14860" width="0.1640625" style="125" customWidth="1"/>
    <col min="14861" max="15102" width="11.5" style="125"/>
    <col min="15103" max="15103" width="1.83203125" style="125" customWidth="1"/>
    <col min="15104" max="15104" width="11.5" style="125"/>
    <col min="15105" max="15105" width="12.1640625" style="125" bestFit="1" customWidth="1"/>
    <col min="15106" max="15110" width="11.5" style="125"/>
    <col min="15111" max="15112" width="12.5" style="125" customWidth="1"/>
    <col min="15113" max="15113" width="13.5" style="125" customWidth="1"/>
    <col min="15114" max="15114" width="15.83203125" style="125" customWidth="1"/>
    <col min="15115" max="15115" width="13" style="125" customWidth="1"/>
    <col min="15116" max="15116" width="0.1640625" style="125" customWidth="1"/>
    <col min="15117" max="15358" width="11.5" style="125"/>
    <col min="15359" max="15359" width="1.83203125" style="125" customWidth="1"/>
    <col min="15360" max="15360" width="11.5" style="125"/>
    <col min="15361" max="15361" width="12.1640625" style="125" bestFit="1" customWidth="1"/>
    <col min="15362" max="15366" width="11.5" style="125"/>
    <col min="15367" max="15368" width="12.5" style="125" customWidth="1"/>
    <col min="15369" max="15369" width="13.5" style="125" customWidth="1"/>
    <col min="15370" max="15370" width="15.83203125" style="125" customWidth="1"/>
    <col min="15371" max="15371" width="13" style="125" customWidth="1"/>
    <col min="15372" max="15372" width="0.1640625" style="125" customWidth="1"/>
    <col min="15373" max="15614" width="11.5" style="125"/>
    <col min="15615" max="15615" width="1.83203125" style="125" customWidth="1"/>
    <col min="15616" max="15616" width="11.5" style="125"/>
    <col min="15617" max="15617" width="12.1640625" style="125" bestFit="1" customWidth="1"/>
    <col min="15618" max="15622" width="11.5" style="125"/>
    <col min="15623" max="15624" width="12.5" style="125" customWidth="1"/>
    <col min="15625" max="15625" width="13.5" style="125" customWidth="1"/>
    <col min="15626" max="15626" width="15.83203125" style="125" customWidth="1"/>
    <col min="15627" max="15627" width="13" style="125" customWidth="1"/>
    <col min="15628" max="15628" width="0.1640625" style="125" customWidth="1"/>
    <col min="15629" max="15870" width="11.5" style="125"/>
    <col min="15871" max="15871" width="1.83203125" style="125" customWidth="1"/>
    <col min="15872" max="15872" width="11.5" style="125"/>
    <col min="15873" max="15873" width="12.1640625" style="125" bestFit="1" customWidth="1"/>
    <col min="15874" max="15878" width="11.5" style="125"/>
    <col min="15879" max="15880" width="12.5" style="125" customWidth="1"/>
    <col min="15881" max="15881" width="13.5" style="125" customWidth="1"/>
    <col min="15882" max="15882" width="15.83203125" style="125" customWidth="1"/>
    <col min="15883" max="15883" width="13" style="125" customWidth="1"/>
    <col min="15884" max="15884" width="0.1640625" style="125" customWidth="1"/>
    <col min="15885" max="16126" width="11.5" style="125"/>
    <col min="16127" max="16127" width="1.83203125" style="125" customWidth="1"/>
    <col min="16128" max="16128" width="11.5" style="125"/>
    <col min="16129" max="16129" width="12.1640625" style="125" bestFit="1" customWidth="1"/>
    <col min="16130" max="16134" width="11.5" style="125"/>
    <col min="16135" max="16136" width="12.5" style="125" customWidth="1"/>
    <col min="16137" max="16137" width="13.5" style="125" customWidth="1"/>
    <col min="16138" max="16138" width="15.83203125" style="125" customWidth="1"/>
    <col min="16139" max="16139" width="13" style="125" customWidth="1"/>
    <col min="16140" max="16140" width="0.1640625" style="125" customWidth="1"/>
    <col min="16141" max="16384" width="11.5" style="125"/>
  </cols>
  <sheetData>
    <row r="1" spans="1:54" ht="17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54" ht="17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54">
      <c r="A3" s="44"/>
      <c r="B3" s="44"/>
      <c r="C3" s="44"/>
      <c r="D3" s="44"/>
      <c r="E3" s="44"/>
      <c r="F3" s="45"/>
      <c r="G3" s="45"/>
      <c r="H3" s="44"/>
    </row>
    <row r="4" spans="1:54" ht="31.25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2</v>
      </c>
    </row>
    <row r="5" spans="1:54" ht="38" customHeight="1" thickBo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54" s="136" customFormat="1" ht="2.25" customHeight="1" thickBot="1">
      <c r="A6" s="133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/>
    </row>
    <row r="7" spans="1:54">
      <c r="A7" s="137" t="s">
        <v>115</v>
      </c>
      <c r="B7" s="138"/>
      <c r="C7" s="139"/>
      <c r="D7" s="139"/>
      <c r="E7" s="139"/>
      <c r="F7" s="139"/>
      <c r="G7" s="139"/>
      <c r="H7" s="139"/>
      <c r="I7" s="139"/>
      <c r="J7" s="139"/>
      <c r="K7" s="139"/>
      <c r="L7" s="140"/>
    </row>
    <row r="8" spans="1:54" ht="17" thickBot="1">
      <c r="A8" s="128"/>
      <c r="L8" s="129"/>
    </row>
    <row r="9" spans="1:54" ht="15">
      <c r="A9" s="141" t="s">
        <v>68</v>
      </c>
      <c r="B9" s="566" t="s">
        <v>116</v>
      </c>
      <c r="C9" s="567"/>
      <c r="D9" s="567"/>
      <c r="E9" s="567"/>
      <c r="F9" s="567"/>
      <c r="G9" s="567"/>
      <c r="H9" s="567"/>
      <c r="I9" s="567"/>
      <c r="J9" s="568"/>
      <c r="K9" s="142" t="s">
        <v>70</v>
      </c>
      <c r="L9" s="141" t="s">
        <v>117</v>
      </c>
    </row>
    <row r="10" spans="1:54" ht="17" thickBot="1">
      <c r="A10" s="143">
        <v>201.7</v>
      </c>
      <c r="B10" s="576" t="s">
        <v>118</v>
      </c>
      <c r="C10" s="577"/>
      <c r="D10" s="577"/>
      <c r="E10" s="577"/>
      <c r="F10" s="577"/>
      <c r="G10" s="577"/>
      <c r="H10" s="577"/>
      <c r="I10" s="577"/>
      <c r="J10" s="578"/>
      <c r="K10" s="144" t="s">
        <v>76</v>
      </c>
      <c r="L10" s="145"/>
    </row>
    <row r="11" spans="1:54">
      <c r="A11" s="128"/>
      <c r="L11" s="129"/>
    </row>
    <row r="12" spans="1:54">
      <c r="A12" s="146" t="s">
        <v>119</v>
      </c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48"/>
    </row>
    <row r="13" spans="1:54" ht="17" thickBot="1">
      <c r="A13" s="149"/>
      <c r="H13" s="127"/>
      <c r="I13" s="127"/>
      <c r="L13" s="129"/>
    </row>
    <row r="14" spans="1:54">
      <c r="A14" s="566" t="s">
        <v>116</v>
      </c>
      <c r="B14" s="579"/>
      <c r="C14" s="579"/>
      <c r="D14" s="579"/>
      <c r="E14" s="580"/>
      <c r="F14" s="581" t="s">
        <v>120</v>
      </c>
      <c r="G14" s="579"/>
      <c r="H14" s="581" t="s">
        <v>121</v>
      </c>
      <c r="I14" s="582"/>
      <c r="J14" s="151" t="s">
        <v>122</v>
      </c>
      <c r="K14" s="142" t="s">
        <v>123</v>
      </c>
      <c r="L14" s="152" t="s">
        <v>124</v>
      </c>
    </row>
    <row r="15" spans="1:54">
      <c r="A15" s="583" t="s">
        <v>125</v>
      </c>
      <c r="B15" s="584"/>
      <c r="C15" s="584"/>
      <c r="D15" s="584"/>
      <c r="E15" s="585"/>
      <c r="F15" s="586"/>
      <c r="G15" s="585"/>
      <c r="H15" s="586"/>
      <c r="I15" s="585"/>
      <c r="J15" s="154"/>
      <c r="K15" s="155"/>
      <c r="L15" s="156">
        <f>+L44*0.1</f>
        <v>0</v>
      </c>
    </row>
    <row r="16" spans="1:54">
      <c r="A16" s="569"/>
      <c r="B16" s="570"/>
      <c r="C16" s="570"/>
      <c r="D16" s="570"/>
      <c r="E16" s="571"/>
      <c r="F16" s="157"/>
      <c r="G16" s="158"/>
      <c r="H16" s="587"/>
      <c r="I16" s="588"/>
      <c r="J16" s="154"/>
      <c r="K16" s="155"/>
      <c r="L16" s="156"/>
    </row>
    <row r="17" spans="1:12" ht="17" thickBot="1">
      <c r="A17" s="572"/>
      <c r="B17" s="573"/>
      <c r="C17" s="573"/>
      <c r="D17" s="573"/>
      <c r="E17" s="574"/>
      <c r="F17" s="575"/>
      <c r="G17" s="574"/>
      <c r="H17" s="575"/>
      <c r="I17" s="574"/>
      <c r="J17" s="159"/>
      <c r="K17" s="160"/>
      <c r="L17" s="161"/>
    </row>
    <row r="18" spans="1:12" ht="17" thickBot="1">
      <c r="A18" s="602" t="s">
        <v>126</v>
      </c>
      <c r="B18" s="603"/>
      <c r="C18" s="603"/>
      <c r="D18" s="603"/>
      <c r="E18" s="603"/>
      <c r="F18" s="603"/>
      <c r="G18" s="603"/>
      <c r="H18" s="603"/>
      <c r="I18" s="603"/>
      <c r="J18" s="603"/>
      <c r="K18" s="604"/>
      <c r="L18" s="162">
        <f>SUM(L15:L17)</f>
        <v>0</v>
      </c>
    </row>
    <row r="19" spans="1:12">
      <c r="A19" s="149"/>
      <c r="L19" s="129"/>
    </row>
    <row r="20" spans="1:12">
      <c r="A20" s="163" t="s">
        <v>127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1"/>
    </row>
    <row r="21" spans="1:12" ht="17" thickBot="1">
      <c r="A21" s="132"/>
      <c r="B21" s="127"/>
      <c r="C21" s="127"/>
      <c r="D21" s="127"/>
      <c r="E21" s="127"/>
      <c r="F21" s="127"/>
      <c r="G21" s="127"/>
      <c r="H21" s="127"/>
      <c r="L21" s="129"/>
    </row>
    <row r="22" spans="1:12" ht="15">
      <c r="A22" s="566" t="s">
        <v>116</v>
      </c>
      <c r="B22" s="567"/>
      <c r="C22" s="567"/>
      <c r="D22" s="567"/>
      <c r="E22" s="567"/>
      <c r="F22" s="567"/>
      <c r="G22" s="567"/>
      <c r="H22" s="582"/>
      <c r="I22" s="150" t="s">
        <v>70</v>
      </c>
      <c r="J22" s="151" t="s">
        <v>117</v>
      </c>
      <c r="K22" s="142" t="s">
        <v>128</v>
      </c>
      <c r="L22" s="152" t="s">
        <v>124</v>
      </c>
    </row>
    <row r="23" spans="1:12">
      <c r="A23" s="583" t="s">
        <v>201</v>
      </c>
      <c r="B23" s="584"/>
      <c r="C23" s="584"/>
      <c r="D23" s="584"/>
      <c r="E23" s="584"/>
      <c r="F23" s="584"/>
      <c r="G23" s="584"/>
      <c r="H23" s="585"/>
      <c r="I23" s="164" t="s">
        <v>76</v>
      </c>
      <c r="J23" s="348">
        <v>0.08</v>
      </c>
      <c r="K23" s="166">
        <v>535318</v>
      </c>
      <c r="L23" s="156">
        <f t="shared" ref="L23:L28" si="0">+K23*J23</f>
        <v>42825.440000000002</v>
      </c>
    </row>
    <row r="24" spans="1:12" ht="32" customHeight="1">
      <c r="A24" s="619" t="s">
        <v>202</v>
      </c>
      <c r="B24" s="620"/>
      <c r="C24" s="620"/>
      <c r="D24" s="620"/>
      <c r="E24" s="620"/>
      <c r="F24" s="620"/>
      <c r="G24" s="620"/>
      <c r="H24" s="621"/>
      <c r="I24" s="167" t="s">
        <v>203</v>
      </c>
      <c r="J24" s="349">
        <v>2.5</v>
      </c>
      <c r="K24" s="169">
        <v>8886</v>
      </c>
      <c r="L24" s="156">
        <f t="shared" si="0"/>
        <v>22215</v>
      </c>
    </row>
    <row r="25" spans="1:12">
      <c r="A25" s="583" t="s">
        <v>204</v>
      </c>
      <c r="B25" s="584"/>
      <c r="C25" s="584"/>
      <c r="D25" s="584"/>
      <c r="E25" s="584"/>
      <c r="F25" s="584"/>
      <c r="G25" s="584"/>
      <c r="H25" s="585"/>
      <c r="I25" s="167" t="s">
        <v>75</v>
      </c>
      <c r="J25" s="349">
        <v>0.51500000000000001</v>
      </c>
      <c r="K25" s="169">
        <v>4626</v>
      </c>
      <c r="L25" s="156">
        <f t="shared" si="0"/>
        <v>2382.39</v>
      </c>
    </row>
    <row r="26" spans="1:12">
      <c r="A26" s="583" t="s">
        <v>205</v>
      </c>
      <c r="B26" s="584"/>
      <c r="C26" s="584"/>
      <c r="D26" s="584"/>
      <c r="E26" s="584"/>
      <c r="F26" s="584"/>
      <c r="G26" s="584"/>
      <c r="H26" s="585"/>
      <c r="I26" s="167" t="s">
        <v>206</v>
      </c>
      <c r="J26" s="349">
        <v>1.03</v>
      </c>
      <c r="K26" s="169">
        <v>23749</v>
      </c>
      <c r="L26" s="156">
        <f t="shared" si="0"/>
        <v>24461.47</v>
      </c>
    </row>
    <row r="27" spans="1:12">
      <c r="A27" s="583" t="s">
        <v>207</v>
      </c>
      <c r="B27" s="584"/>
      <c r="C27" s="584"/>
      <c r="D27" s="584"/>
      <c r="E27" s="584"/>
      <c r="F27" s="584"/>
      <c r="G27" s="584"/>
      <c r="H27" s="585"/>
      <c r="I27" s="167" t="s">
        <v>75</v>
      </c>
      <c r="J27" s="349">
        <v>0.51500000000000001</v>
      </c>
      <c r="K27" s="169">
        <v>145647</v>
      </c>
      <c r="L27" s="170">
        <f t="shared" si="0"/>
        <v>75008.205000000002</v>
      </c>
    </row>
    <row r="28" spans="1:12">
      <c r="A28" s="583" t="s">
        <v>208</v>
      </c>
      <c r="B28" s="584"/>
      <c r="C28" s="584"/>
      <c r="D28" s="584"/>
      <c r="E28" s="584"/>
      <c r="F28" s="584"/>
      <c r="G28" s="584"/>
      <c r="H28" s="585"/>
      <c r="I28" s="167" t="s">
        <v>209</v>
      </c>
      <c r="J28" s="349">
        <v>0.35</v>
      </c>
      <c r="K28" s="169">
        <v>43033</v>
      </c>
      <c r="L28" s="170">
        <f t="shared" si="0"/>
        <v>15061.55</v>
      </c>
    </row>
    <row r="29" spans="1:12" ht="17" thickBot="1">
      <c r="A29" s="572"/>
      <c r="B29" s="573"/>
      <c r="C29" s="573"/>
      <c r="D29" s="573"/>
      <c r="E29" s="573"/>
      <c r="F29" s="573"/>
      <c r="G29" s="573"/>
      <c r="H29" s="574"/>
      <c r="I29" s="171"/>
      <c r="J29" s="172"/>
      <c r="K29" s="169"/>
      <c r="L29" s="173"/>
    </row>
    <row r="30" spans="1:12" ht="17" thickBot="1">
      <c r="A30" s="602" t="s">
        <v>126</v>
      </c>
      <c r="B30" s="603"/>
      <c r="C30" s="603"/>
      <c r="D30" s="603"/>
      <c r="E30" s="603"/>
      <c r="F30" s="603"/>
      <c r="G30" s="603"/>
      <c r="H30" s="603"/>
      <c r="I30" s="603"/>
      <c r="J30" s="603"/>
      <c r="K30" s="604"/>
      <c r="L30" s="162">
        <f>SUM(L23:L29)</f>
        <v>181954.05499999999</v>
      </c>
    </row>
    <row r="31" spans="1:12">
      <c r="A31" s="128"/>
      <c r="L31" s="129"/>
    </row>
    <row r="32" spans="1:12">
      <c r="A32" s="163" t="s">
        <v>129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1"/>
    </row>
    <row r="33" spans="1:12" ht="17" thickBot="1">
      <c r="A33" s="128"/>
      <c r="L33" s="129"/>
    </row>
    <row r="34" spans="1:12" ht="15">
      <c r="A34" s="566" t="s">
        <v>130</v>
      </c>
      <c r="B34" s="567"/>
      <c r="C34" s="567"/>
      <c r="D34" s="567"/>
      <c r="E34" s="567"/>
      <c r="F34" s="567"/>
      <c r="G34" s="567"/>
      <c r="H34" s="151" t="s">
        <v>131</v>
      </c>
      <c r="I34" s="142" t="s">
        <v>132</v>
      </c>
      <c r="J34" s="151" t="s">
        <v>133</v>
      </c>
      <c r="K34" s="142" t="s">
        <v>134</v>
      </c>
      <c r="L34" s="152" t="s">
        <v>124</v>
      </c>
    </row>
    <row r="35" spans="1:12">
      <c r="A35" s="583"/>
      <c r="B35" s="584"/>
      <c r="C35" s="584"/>
      <c r="D35" s="584"/>
      <c r="E35" s="584"/>
      <c r="F35" s="584"/>
      <c r="G35" s="584"/>
      <c r="H35" s="165"/>
      <c r="I35" s="153"/>
      <c r="J35" s="174"/>
      <c r="K35" s="166"/>
      <c r="L35" s="156"/>
    </row>
    <row r="36" spans="1:12" ht="17" thickBot="1">
      <c r="A36" s="572"/>
      <c r="B36" s="573"/>
      <c r="C36" s="573"/>
      <c r="D36" s="573"/>
      <c r="E36" s="573"/>
      <c r="F36" s="573"/>
      <c r="G36" s="573"/>
      <c r="H36" s="175"/>
      <c r="I36" s="127"/>
      <c r="J36" s="176"/>
      <c r="K36" s="166"/>
      <c r="L36" s="156"/>
    </row>
    <row r="37" spans="1:12" ht="17" thickBot="1">
      <c r="A37" s="602" t="s">
        <v>126</v>
      </c>
      <c r="B37" s="603"/>
      <c r="C37" s="603"/>
      <c r="D37" s="603"/>
      <c r="E37" s="603"/>
      <c r="F37" s="603"/>
      <c r="G37" s="603"/>
      <c r="H37" s="603"/>
      <c r="I37" s="603"/>
      <c r="J37" s="603"/>
      <c r="K37" s="604"/>
      <c r="L37" s="162">
        <f>SUM(L35:L36)</f>
        <v>0</v>
      </c>
    </row>
    <row r="38" spans="1:12">
      <c r="A38" s="128"/>
      <c r="L38" s="129"/>
    </row>
    <row r="39" spans="1:12">
      <c r="A39" s="163" t="s">
        <v>30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1"/>
    </row>
    <row r="40" spans="1:12" ht="17" thickBot="1">
      <c r="A40" s="128"/>
      <c r="L40" s="129"/>
    </row>
    <row r="41" spans="1:12" ht="15">
      <c r="A41" s="566" t="s">
        <v>136</v>
      </c>
      <c r="B41" s="567"/>
      <c r="C41" s="567"/>
      <c r="D41" s="567"/>
      <c r="E41" s="567"/>
      <c r="F41" s="567"/>
      <c r="G41" s="567"/>
      <c r="H41" s="151" t="s">
        <v>137</v>
      </c>
      <c r="I41" s="177" t="s">
        <v>138</v>
      </c>
      <c r="J41" s="178" t="s">
        <v>139</v>
      </c>
      <c r="K41" s="177" t="s">
        <v>123</v>
      </c>
      <c r="L41" s="179" t="s">
        <v>124</v>
      </c>
    </row>
    <row r="42" spans="1:12">
      <c r="A42" s="583"/>
      <c r="B42" s="584"/>
      <c r="C42" s="584"/>
      <c r="D42" s="584"/>
      <c r="E42" s="584"/>
      <c r="F42" s="584"/>
      <c r="G42" s="584"/>
      <c r="H42" s="154"/>
      <c r="I42" s="166"/>
      <c r="J42" s="154"/>
      <c r="K42" s="153">
        <v>0.85</v>
      </c>
      <c r="L42" s="156">
        <f>+K42*H42</f>
        <v>0</v>
      </c>
    </row>
    <row r="43" spans="1:12" ht="17" thickBot="1">
      <c r="A43" s="572"/>
      <c r="B43" s="573"/>
      <c r="C43" s="573"/>
      <c r="D43" s="573"/>
      <c r="E43" s="573"/>
      <c r="F43" s="573"/>
      <c r="G43" s="573"/>
      <c r="H43" s="154"/>
      <c r="I43" s="166"/>
      <c r="J43" s="154"/>
      <c r="K43" s="153"/>
      <c r="L43" s="156"/>
    </row>
    <row r="44" spans="1:12" ht="17" thickBot="1">
      <c r="A44" s="602" t="s">
        <v>126</v>
      </c>
      <c r="B44" s="603"/>
      <c r="C44" s="603"/>
      <c r="D44" s="603"/>
      <c r="E44" s="603"/>
      <c r="F44" s="603"/>
      <c r="G44" s="603"/>
      <c r="H44" s="603"/>
      <c r="I44" s="603"/>
      <c r="J44" s="603"/>
      <c r="K44" s="604"/>
      <c r="L44" s="162">
        <f>SUM(L42:L43)</f>
        <v>0</v>
      </c>
    </row>
    <row r="45" spans="1:12" ht="17" thickBot="1">
      <c r="A45" s="128"/>
      <c r="L45" s="129"/>
    </row>
    <row r="46" spans="1:12" ht="17" thickBot="1">
      <c r="A46" s="605" t="s">
        <v>140</v>
      </c>
      <c r="B46" s="606"/>
      <c r="C46" s="606"/>
      <c r="D46" s="606"/>
      <c r="E46" s="606"/>
      <c r="F46" s="606"/>
      <c r="G46" s="606"/>
      <c r="H46" s="606"/>
      <c r="I46" s="606"/>
      <c r="J46" s="606"/>
      <c r="K46" s="607"/>
      <c r="L46" s="162">
        <f>ROUND(L18+L30+L37+L44,0)</f>
        <v>181954</v>
      </c>
    </row>
    <row r="47" spans="1:12">
      <c r="A47" s="128"/>
      <c r="L47" s="129"/>
    </row>
    <row r="48" spans="1:12">
      <c r="A48" s="128"/>
      <c r="L48" s="129"/>
    </row>
    <row r="49" spans="1:12">
      <c r="A49" s="128"/>
      <c r="L49" s="129"/>
    </row>
    <row r="50" spans="1:12">
      <c r="A50" s="128"/>
      <c r="L50" s="129"/>
    </row>
    <row r="51" spans="1:12">
      <c r="A51" s="128"/>
      <c r="L51" s="129"/>
    </row>
    <row r="52" spans="1:12">
      <c r="A52" s="128"/>
      <c r="L52" s="129"/>
    </row>
    <row r="53" spans="1:12">
      <c r="A53" s="128"/>
      <c r="L53" s="129"/>
    </row>
    <row r="54" spans="1:12">
      <c r="A54" s="128"/>
      <c r="F54" s="180" t="s">
        <v>141</v>
      </c>
      <c r="L54" s="129"/>
    </row>
    <row r="55" spans="1:12">
      <c r="A55" s="128"/>
      <c r="F55" s="180" t="s">
        <v>142</v>
      </c>
      <c r="G55" s="589"/>
      <c r="H55" s="589"/>
      <c r="I55" s="589"/>
      <c r="L55" s="129"/>
    </row>
    <row r="56" spans="1:12">
      <c r="A56" s="590" t="s">
        <v>143</v>
      </c>
      <c r="B56" s="591"/>
      <c r="C56" s="591"/>
      <c r="D56" s="591"/>
      <c r="E56" s="591"/>
      <c r="F56" s="591"/>
      <c r="G56" s="591"/>
      <c r="H56" s="591"/>
      <c r="I56" s="591"/>
      <c r="J56" s="591"/>
      <c r="K56" s="591"/>
      <c r="L56" s="592"/>
    </row>
    <row r="57" spans="1:12">
      <c r="A57" s="128"/>
      <c r="F57" s="126" t="s">
        <v>144</v>
      </c>
      <c r="L57" s="129"/>
    </row>
    <row r="58" spans="1:12">
      <c r="A58" s="163" t="s">
        <v>145</v>
      </c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1"/>
    </row>
    <row r="59" spans="1:12" ht="15">
      <c r="A59" s="593"/>
      <c r="B59" s="594"/>
      <c r="C59" s="594"/>
      <c r="D59" s="594"/>
      <c r="E59" s="594"/>
      <c r="F59" s="594"/>
      <c r="G59" s="594"/>
      <c r="H59" s="594"/>
      <c r="I59" s="594"/>
      <c r="J59" s="594"/>
      <c r="K59" s="594"/>
      <c r="L59" s="595"/>
    </row>
    <row r="60" spans="1:12" ht="15">
      <c r="A60" s="596"/>
      <c r="B60" s="597"/>
      <c r="C60" s="597"/>
      <c r="D60" s="597"/>
      <c r="E60" s="597"/>
      <c r="F60" s="597"/>
      <c r="G60" s="597"/>
      <c r="H60" s="597"/>
      <c r="I60" s="597"/>
      <c r="J60" s="597"/>
      <c r="K60" s="597"/>
      <c r="L60" s="598"/>
    </row>
    <row r="61" spans="1:12" ht="15">
      <c r="A61" s="599"/>
      <c r="B61" s="600"/>
      <c r="C61" s="600"/>
      <c r="D61" s="600"/>
      <c r="E61" s="600"/>
      <c r="F61" s="600"/>
      <c r="G61" s="600"/>
      <c r="H61" s="600"/>
      <c r="I61" s="600"/>
      <c r="J61" s="600"/>
      <c r="K61" s="600"/>
      <c r="L61" s="601"/>
    </row>
    <row r="62" spans="1:12" ht="15">
      <c r="A62" s="181"/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3"/>
    </row>
    <row r="63" spans="1:12">
      <c r="A63" s="181" t="s">
        <v>146</v>
      </c>
      <c r="B63" s="184"/>
      <c r="C63" s="182"/>
      <c r="D63" s="182"/>
      <c r="E63" s="182"/>
      <c r="F63" s="182"/>
      <c r="G63" s="182"/>
      <c r="H63" s="182"/>
      <c r="I63" s="182"/>
      <c r="J63" s="182"/>
      <c r="K63" s="182"/>
      <c r="L63" s="183"/>
    </row>
    <row r="64" spans="1:12">
      <c r="A64" s="128" t="s">
        <v>147</v>
      </c>
      <c r="E64" s="180"/>
      <c r="L64" s="129"/>
    </row>
    <row r="65" spans="1:12">
      <c r="A65" s="128"/>
      <c r="E65" s="180"/>
      <c r="L65" s="129"/>
    </row>
    <row r="66" spans="1:12">
      <c r="A66" s="128"/>
      <c r="L66" s="129"/>
    </row>
    <row r="67" spans="1:12">
      <c r="A67" s="128" t="s">
        <v>148</v>
      </c>
      <c r="B67" s="185"/>
      <c r="C67" s="185"/>
      <c r="D67" s="186"/>
      <c r="E67" s="187"/>
      <c r="F67" s="187"/>
      <c r="G67" s="187"/>
      <c r="H67" s="187"/>
      <c r="I67" s="188"/>
      <c r="J67" s="188"/>
      <c r="K67" s="188"/>
      <c r="L67" s="189"/>
    </row>
    <row r="68" spans="1:12" ht="17" thickBot="1">
      <c r="A68" s="190"/>
      <c r="B68" s="191"/>
      <c r="C68" s="191"/>
      <c r="D68" s="127"/>
      <c r="E68" s="192"/>
      <c r="F68" s="192"/>
      <c r="G68" s="192"/>
      <c r="H68" s="192"/>
      <c r="I68" s="193"/>
      <c r="J68" s="193"/>
      <c r="K68" s="193"/>
      <c r="L68" s="194"/>
    </row>
  </sheetData>
  <mergeCells count="40">
    <mergeCell ref="B9:J9"/>
    <mergeCell ref="A1:H1"/>
    <mergeCell ref="A2:D2"/>
    <mergeCell ref="E2:H2"/>
    <mergeCell ref="B4:F4"/>
    <mergeCell ref="B5:F5"/>
    <mergeCell ref="A18:K18"/>
    <mergeCell ref="B10:J10"/>
    <mergeCell ref="A14:E14"/>
    <mergeCell ref="F14:G14"/>
    <mergeCell ref="H14:I14"/>
    <mergeCell ref="A15:E15"/>
    <mergeCell ref="F15:G15"/>
    <mergeCell ref="H15:I15"/>
    <mergeCell ref="A16:E16"/>
    <mergeCell ref="H16:I16"/>
    <mergeCell ref="A17:E17"/>
    <mergeCell ref="F17:G17"/>
    <mergeCell ref="H17:I17"/>
    <mergeCell ref="A36:G36"/>
    <mergeCell ref="A22:H22"/>
    <mergeCell ref="A23:H23"/>
    <mergeCell ref="A24:H24"/>
    <mergeCell ref="A25:H25"/>
    <mergeCell ref="A26:H26"/>
    <mergeCell ref="A27:H27"/>
    <mergeCell ref="A28:H28"/>
    <mergeCell ref="A29:H29"/>
    <mergeCell ref="A30:K30"/>
    <mergeCell ref="A34:G34"/>
    <mergeCell ref="A35:G35"/>
    <mergeCell ref="G55:I55"/>
    <mergeCell ref="A56:L56"/>
    <mergeCell ref="A59:L61"/>
    <mergeCell ref="A37:K37"/>
    <mergeCell ref="A41:G41"/>
    <mergeCell ref="A42:G42"/>
    <mergeCell ref="A43:G43"/>
    <mergeCell ref="A44:K44"/>
    <mergeCell ref="A46:K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A8488-488E-4D19-8460-E2368538161D}">
  <sheetPr>
    <pageSetUpPr fitToPage="1"/>
  </sheetPr>
  <dimension ref="A1:I41"/>
  <sheetViews>
    <sheetView view="pageBreakPreview" zoomScaleNormal="100" zoomScaleSheetLayoutView="100" workbookViewId="0">
      <selection activeCell="K13" sqref="K13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9.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3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13</v>
      </c>
      <c r="B8" s="630"/>
      <c r="C8" s="631"/>
      <c r="D8" s="52" t="s">
        <v>14</v>
      </c>
      <c r="E8" s="108">
        <v>50000</v>
      </c>
      <c r="F8" s="109">
        <v>2E-3</v>
      </c>
      <c r="G8" s="54">
        <f>+E8*F8</f>
        <v>100</v>
      </c>
      <c r="H8" s="627"/>
    </row>
    <row r="9" spans="1:8" ht="13">
      <c r="A9" s="632" t="s">
        <v>15</v>
      </c>
      <c r="B9" s="633"/>
      <c r="C9" s="634"/>
      <c r="D9" s="52" t="s">
        <v>14</v>
      </c>
      <c r="E9" s="108">
        <v>150000</v>
      </c>
      <c r="F9" s="109">
        <v>1.5E-3</v>
      </c>
      <c r="G9" s="54">
        <f t="shared" ref="G9:G10" si="0">+E9*F9</f>
        <v>225</v>
      </c>
      <c r="H9" s="627"/>
    </row>
    <row r="10" spans="1:8" ht="14" thickBot="1">
      <c r="A10" s="635" t="s">
        <v>16</v>
      </c>
      <c r="B10" s="636"/>
      <c r="C10" s="637"/>
      <c r="D10" s="52" t="s">
        <v>14</v>
      </c>
      <c r="E10" s="73">
        <v>95000</v>
      </c>
      <c r="F10" s="110">
        <v>1.5E-3</v>
      </c>
      <c r="G10" s="54">
        <f t="shared" si="0"/>
        <v>142.5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467.5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 t="s">
        <v>22</v>
      </c>
      <c r="B14" s="639"/>
      <c r="C14" s="640"/>
      <c r="D14" s="63" t="s">
        <v>23</v>
      </c>
      <c r="E14" s="64">
        <v>20</v>
      </c>
      <c r="F14" s="65">
        <v>3</v>
      </c>
      <c r="G14" s="66">
        <f t="shared" ref="G14" si="1">+F14*E14</f>
        <v>60</v>
      </c>
      <c r="H14" s="67"/>
    </row>
    <row r="15" spans="1:8" ht="13">
      <c r="A15" s="641"/>
      <c r="B15" s="642"/>
      <c r="C15" s="643"/>
      <c r="D15" s="68"/>
      <c r="E15" s="69"/>
      <c r="F15" s="70"/>
      <c r="G15" s="71"/>
      <c r="H15" s="67"/>
    </row>
    <row r="16" spans="1:8" ht="14" thickBot="1">
      <c r="A16" s="644"/>
      <c r="B16" s="645"/>
      <c r="C16" s="646"/>
      <c r="D16" s="72"/>
      <c r="E16" s="73"/>
      <c r="F16" s="56"/>
      <c r="G16" s="74"/>
      <c r="H16" s="75"/>
    </row>
    <row r="17" spans="1:9" thickTop="1" thickBot="1">
      <c r="A17" s="622"/>
      <c r="B17" s="617"/>
      <c r="C17" s="617"/>
      <c r="D17" s="59"/>
      <c r="E17" s="59"/>
      <c r="F17" s="60"/>
      <c r="G17" s="60" t="s">
        <v>17</v>
      </c>
      <c r="H17" s="61">
        <f>SUM(G14:G16)</f>
        <v>60</v>
      </c>
    </row>
    <row r="18" spans="1:9" thickTop="1" thickBot="1">
      <c r="A18" s="44" t="s">
        <v>24</v>
      </c>
      <c r="B18" s="44"/>
      <c r="C18" s="44"/>
      <c r="D18" s="44"/>
      <c r="E18" s="44"/>
      <c r="F18" s="45"/>
      <c r="G18" s="45"/>
      <c r="H18" s="44"/>
    </row>
    <row r="19" spans="1:9" ht="25" thickTop="1">
      <c r="A19" s="647" t="s">
        <v>25</v>
      </c>
      <c r="B19" s="648"/>
      <c r="C19" s="76" t="s">
        <v>26</v>
      </c>
      <c r="D19" s="76" t="s">
        <v>27</v>
      </c>
      <c r="E19" s="76" t="s">
        <v>28</v>
      </c>
      <c r="F19" s="76" t="s">
        <v>29</v>
      </c>
      <c r="G19" s="77" t="s">
        <v>12</v>
      </c>
      <c r="H19" s="649"/>
    </row>
    <row r="20" spans="1:9" ht="13">
      <c r="A20" s="632"/>
      <c r="B20" s="652"/>
      <c r="C20" s="52"/>
      <c r="D20" s="53"/>
      <c r="E20" s="52"/>
      <c r="F20" s="78"/>
      <c r="G20" s="79"/>
      <c r="H20" s="650"/>
    </row>
    <row r="21" spans="1:9" ht="13">
      <c r="A21" s="653"/>
      <c r="B21" s="654"/>
      <c r="C21" s="80"/>
      <c r="D21" s="81"/>
      <c r="E21" s="81"/>
      <c r="F21" s="52"/>
      <c r="G21" s="82"/>
      <c r="H21" s="650"/>
    </row>
    <row r="22" spans="1:9" ht="14" thickBot="1">
      <c r="A22" s="644"/>
      <c r="B22" s="645"/>
      <c r="C22" s="83"/>
      <c r="D22" s="84"/>
      <c r="E22" s="84"/>
      <c r="F22" s="55"/>
      <c r="G22" s="57"/>
      <c r="H22" s="651"/>
    </row>
    <row r="23" spans="1:9" thickTop="1" thickBot="1">
      <c r="A23" s="622"/>
      <c r="B23" s="617"/>
      <c r="C23" s="85"/>
      <c r="D23" s="86"/>
      <c r="E23" s="59"/>
      <c r="F23" s="60"/>
      <c r="G23" s="60" t="s">
        <v>17</v>
      </c>
      <c r="H23" s="87">
        <f>SUM(G20:G22)</f>
        <v>0</v>
      </c>
    </row>
    <row r="24" spans="1:9" thickTop="1" thickBot="1">
      <c r="A24" s="44" t="s">
        <v>30</v>
      </c>
      <c r="B24" s="44"/>
      <c r="C24" s="44"/>
      <c r="D24" s="44"/>
      <c r="E24" s="44"/>
      <c r="F24" s="45"/>
      <c r="G24" s="45"/>
      <c r="H24" s="44"/>
    </row>
    <row r="25" spans="1:9" thickTop="1" thickBot="1">
      <c r="A25" s="623" t="s">
        <v>31</v>
      </c>
      <c r="B25" s="625"/>
      <c r="C25" s="50" t="s">
        <v>32</v>
      </c>
      <c r="D25" s="50" t="s">
        <v>33</v>
      </c>
      <c r="E25" s="50" t="s">
        <v>34</v>
      </c>
      <c r="F25" s="50" t="s">
        <v>11</v>
      </c>
      <c r="G25" s="51" t="s">
        <v>12</v>
      </c>
      <c r="H25" s="626"/>
    </row>
    <row r="26" spans="1:9" ht="16" thickTop="1">
      <c r="A26" s="629"/>
      <c r="B26" s="655"/>
      <c r="C26" s="338"/>
      <c r="D26" s="339"/>
      <c r="E26" s="78"/>
      <c r="F26" s="339">
        <v>0.5</v>
      </c>
      <c r="G26" s="79">
        <f>+E26*F26*D26</f>
        <v>0</v>
      </c>
      <c r="H26" s="627"/>
    </row>
    <row r="27" spans="1:9" ht="13">
      <c r="A27" s="632"/>
      <c r="B27" s="656"/>
      <c r="C27" s="78"/>
      <c r="D27" s="89"/>
      <c r="E27" s="78"/>
      <c r="F27" s="90"/>
      <c r="G27" s="79"/>
      <c r="H27" s="627"/>
    </row>
    <row r="28" spans="1:9" ht="14" thickBot="1">
      <c r="A28" s="644"/>
      <c r="B28" s="646"/>
      <c r="C28" s="91"/>
      <c r="D28" s="92"/>
      <c r="E28" s="84"/>
      <c r="F28" s="56"/>
      <c r="G28" s="93"/>
      <c r="H28" s="628"/>
    </row>
    <row r="29" spans="1:9" thickTop="1" thickBot="1">
      <c r="A29" s="622"/>
      <c r="B29" s="617"/>
      <c r="C29" s="85"/>
      <c r="D29" s="59"/>
      <c r="E29" s="94"/>
      <c r="F29" s="60"/>
      <c r="G29" s="60" t="s">
        <v>17</v>
      </c>
      <c r="H29" s="61">
        <f>SUM(G26:G28)</f>
        <v>0</v>
      </c>
    </row>
    <row r="30" spans="1:9" thickTop="1" thickBot="1">
      <c r="A30" s="95"/>
      <c r="B30" s="95"/>
      <c r="C30" s="85"/>
      <c r="D30" s="59"/>
      <c r="E30" s="94"/>
      <c r="F30" s="96"/>
      <c r="G30" s="85"/>
      <c r="H30" s="97"/>
    </row>
    <row r="31" spans="1:9" thickTop="1" thickBot="1">
      <c r="A31" s="95"/>
      <c r="B31" s="44"/>
      <c r="C31" s="44"/>
      <c r="D31" s="44"/>
      <c r="E31" s="657" t="s">
        <v>35</v>
      </c>
      <c r="F31" s="617"/>
      <c r="G31" s="617"/>
      <c r="H31" s="61">
        <f>ROUND((+H11+H17+H23+H29),4)</f>
        <v>527.5</v>
      </c>
      <c r="I31" s="98"/>
    </row>
    <row r="32" spans="1:9" ht="14" thickTop="1">
      <c r="A32" s="95"/>
      <c r="B32" s="95"/>
      <c r="C32" s="95"/>
      <c r="D32" s="45"/>
      <c r="E32" s="45"/>
      <c r="F32" s="45"/>
      <c r="G32" s="45"/>
      <c r="H32" s="99"/>
    </row>
    <row r="33" spans="1:8" ht="14" thickBot="1">
      <c r="A33" s="44" t="s">
        <v>36</v>
      </c>
      <c r="B33" s="44"/>
      <c r="C33" s="44"/>
      <c r="D33" s="44"/>
      <c r="E33" s="44"/>
      <c r="F33" s="45"/>
      <c r="G33" s="45"/>
      <c r="H33" s="44"/>
    </row>
    <row r="34" spans="1:8" ht="14" thickTop="1">
      <c r="A34" s="658" t="s">
        <v>8</v>
      </c>
      <c r="B34" s="659"/>
      <c r="C34" s="660"/>
      <c r="D34" s="100" t="s">
        <v>37</v>
      </c>
      <c r="E34" s="100" t="s">
        <v>10</v>
      </c>
      <c r="F34" s="100" t="s">
        <v>11</v>
      </c>
      <c r="G34" s="101" t="s">
        <v>12</v>
      </c>
      <c r="H34" s="649"/>
    </row>
    <row r="35" spans="1:8" ht="13">
      <c r="A35" s="661" t="s">
        <v>38</v>
      </c>
      <c r="B35" s="662"/>
      <c r="C35" s="662"/>
      <c r="D35" s="102" t="e">
        <f>+#REF!</f>
        <v>#REF!</v>
      </c>
      <c r="E35" s="103"/>
      <c r="F35" s="104"/>
      <c r="G35" s="105" t="e">
        <f>$H$31*D35</f>
        <v>#REF!</v>
      </c>
      <c r="H35" s="650"/>
    </row>
    <row r="36" spans="1:8" ht="14" thickBot="1">
      <c r="A36" s="661" t="s">
        <v>39</v>
      </c>
      <c r="B36" s="663"/>
      <c r="C36" s="663"/>
      <c r="D36" s="102">
        <v>0.05</v>
      </c>
      <c r="E36" s="106"/>
      <c r="F36" s="106"/>
      <c r="G36" s="105">
        <f t="shared" ref="G36" si="2">$H$31*D36</f>
        <v>26.375</v>
      </c>
      <c r="H36" s="650"/>
    </row>
    <row r="37" spans="1:8" thickTop="1" thickBot="1">
      <c r="A37" s="622"/>
      <c r="B37" s="617"/>
      <c r="C37" s="617"/>
      <c r="D37" s="58"/>
      <c r="E37" s="59"/>
      <c r="F37" s="60"/>
      <c r="G37" s="60" t="s">
        <v>17</v>
      </c>
      <c r="H37" s="61"/>
    </row>
    <row r="38" spans="1:8" ht="9.75" customHeight="1" thickTop="1">
      <c r="A38" s="95"/>
      <c r="B38" s="95"/>
      <c r="C38" s="95"/>
      <c r="D38" s="95"/>
      <c r="E38" s="95"/>
      <c r="F38" s="107"/>
      <c r="G38" s="107"/>
      <c r="H38" s="95"/>
    </row>
    <row r="39" spans="1:8" ht="9.75" customHeight="1" thickBot="1">
      <c r="A39" s="95"/>
      <c r="B39" s="95"/>
      <c r="C39" s="95"/>
      <c r="D39" s="95"/>
      <c r="E39" s="95"/>
      <c r="F39" s="107"/>
      <c r="G39" s="107"/>
      <c r="H39" s="95"/>
    </row>
    <row r="40" spans="1:8" thickTop="1" thickBot="1">
      <c r="A40" s="95"/>
      <c r="B40" s="44"/>
      <c r="C40" s="44"/>
      <c r="D40" s="44"/>
      <c r="E40" s="657" t="s">
        <v>40</v>
      </c>
      <c r="F40" s="617"/>
      <c r="G40" s="617"/>
      <c r="H40" s="61">
        <f>ROUND(H37+H31,0)</f>
        <v>528</v>
      </c>
    </row>
    <row r="41" spans="1:8" ht="9.75" customHeight="1" thickTop="1">
      <c r="A41" s="95"/>
      <c r="B41" s="95"/>
      <c r="C41" s="95"/>
      <c r="D41" s="95"/>
      <c r="E41" s="95"/>
      <c r="F41" s="107"/>
      <c r="G41" s="107"/>
      <c r="H41" s="95"/>
    </row>
  </sheetData>
  <mergeCells count="35">
    <mergeCell ref="E40:G40"/>
    <mergeCell ref="E31:G31"/>
    <mergeCell ref="A34:C34"/>
    <mergeCell ref="H34:H36"/>
    <mergeCell ref="A35:C35"/>
    <mergeCell ref="A36:C36"/>
    <mergeCell ref="A37:C37"/>
    <mergeCell ref="A29:B29"/>
    <mergeCell ref="A19:B19"/>
    <mergeCell ref="H19:H22"/>
    <mergeCell ref="A20:B20"/>
    <mergeCell ref="A21:B21"/>
    <mergeCell ref="A22:B22"/>
    <mergeCell ref="A23:B23"/>
    <mergeCell ref="A25:B25"/>
    <mergeCell ref="H25:H28"/>
    <mergeCell ref="A26:B26"/>
    <mergeCell ref="A27:B27"/>
    <mergeCell ref="A28:B28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1363D-9711-42C5-BA16-6204788035C2}">
  <sheetPr codeName="Hoja3">
    <pageSetUpPr fitToPage="1"/>
  </sheetPr>
  <dimension ref="A1:J41"/>
  <sheetViews>
    <sheetView view="pageBreakPreview" zoomScaleNormal="100" zoomScaleSheetLayoutView="100" workbookViewId="0">
      <selection activeCell="I12" sqref="I12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9.5" style="43" bestFit="1" customWidth="1"/>
    <col min="8" max="8" width="9.5" style="43" customWidth="1"/>
    <col min="9" max="9" width="11.5" style="43" customWidth="1"/>
    <col min="10" max="10" width="11.83203125" style="43" bestFit="1" customWidth="1"/>
    <col min="11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4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19396.28</v>
      </c>
      <c r="F8" s="111">
        <v>0.15</v>
      </c>
      <c r="G8" s="54">
        <f>+E8*F8</f>
        <v>2909.4419999999996</v>
      </c>
      <c r="H8" s="627"/>
    </row>
    <row r="9" spans="1:8" ht="13">
      <c r="A9" s="632" t="s">
        <v>43</v>
      </c>
      <c r="B9" s="633"/>
      <c r="C9" s="634"/>
      <c r="D9" s="52" t="s">
        <v>44</v>
      </c>
      <c r="E9" s="108">
        <v>150000</v>
      </c>
      <c r="F9" s="109">
        <v>0.03</v>
      </c>
      <c r="G9" s="54">
        <f>+E9*F9</f>
        <v>4500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110"/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7409.4419999999991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/>
      <c r="B14" s="639"/>
      <c r="C14" s="640"/>
      <c r="D14" s="63"/>
      <c r="E14" s="64"/>
      <c r="F14" s="65"/>
      <c r="G14" s="66">
        <f t="shared" ref="G14" si="0">+F14*E14</f>
        <v>0</v>
      </c>
      <c r="H14" s="67"/>
    </row>
    <row r="15" spans="1:8" ht="13">
      <c r="A15" s="641"/>
      <c r="B15" s="642"/>
      <c r="C15" s="643"/>
      <c r="D15" s="68"/>
      <c r="E15" s="69"/>
      <c r="F15" s="70"/>
      <c r="G15" s="71"/>
      <c r="H15" s="67"/>
    </row>
    <row r="16" spans="1:8" ht="14" thickBot="1">
      <c r="A16" s="644"/>
      <c r="B16" s="645"/>
      <c r="C16" s="646"/>
      <c r="D16" s="72"/>
      <c r="E16" s="73"/>
      <c r="F16" s="56"/>
      <c r="G16" s="74"/>
      <c r="H16" s="75"/>
    </row>
    <row r="17" spans="1:10" thickTop="1" thickBot="1">
      <c r="A17" s="622"/>
      <c r="B17" s="617"/>
      <c r="C17" s="617"/>
      <c r="D17" s="59"/>
      <c r="E17" s="59"/>
      <c r="F17" s="60"/>
      <c r="G17" s="60" t="s">
        <v>17</v>
      </c>
      <c r="H17" s="61">
        <f>SUM(G14:G16)</f>
        <v>0</v>
      </c>
    </row>
    <row r="18" spans="1:10" thickTop="1" thickBot="1">
      <c r="A18" s="44" t="s">
        <v>24</v>
      </c>
      <c r="B18" s="44"/>
      <c r="C18" s="44"/>
      <c r="D18" s="44"/>
      <c r="E18" s="44"/>
      <c r="F18" s="45"/>
      <c r="G18" s="45"/>
      <c r="H18" s="44"/>
    </row>
    <row r="19" spans="1:10" ht="25" thickTop="1">
      <c r="A19" s="647" t="s">
        <v>25</v>
      </c>
      <c r="B19" s="648"/>
      <c r="C19" s="76" t="s">
        <v>26</v>
      </c>
      <c r="D19" s="76" t="s">
        <v>27</v>
      </c>
      <c r="E19" s="76" t="s">
        <v>28</v>
      </c>
      <c r="F19" s="76" t="s">
        <v>29</v>
      </c>
      <c r="G19" s="77" t="s">
        <v>12</v>
      </c>
      <c r="H19" s="649"/>
    </row>
    <row r="20" spans="1:10" ht="13">
      <c r="A20" s="632"/>
      <c r="B20" s="652"/>
      <c r="C20" s="52"/>
      <c r="D20" s="53"/>
      <c r="E20" s="52"/>
      <c r="F20" s="78"/>
      <c r="G20" s="79"/>
      <c r="H20" s="650"/>
    </row>
    <row r="21" spans="1:10" ht="13">
      <c r="A21" s="653"/>
      <c r="B21" s="654"/>
      <c r="C21" s="80"/>
      <c r="D21" s="81"/>
      <c r="E21" s="81"/>
      <c r="F21" s="52"/>
      <c r="G21" s="82"/>
      <c r="H21" s="650"/>
    </row>
    <row r="22" spans="1:10" ht="14" thickBot="1">
      <c r="A22" s="644"/>
      <c r="B22" s="645"/>
      <c r="C22" s="83"/>
      <c r="D22" s="84"/>
      <c r="E22" s="84"/>
      <c r="F22" s="55"/>
      <c r="G22" s="57"/>
      <c r="H22" s="651"/>
    </row>
    <row r="23" spans="1:10" thickTop="1" thickBot="1">
      <c r="A23" s="622"/>
      <c r="B23" s="617"/>
      <c r="C23" s="85"/>
      <c r="D23" s="86"/>
      <c r="E23" s="59"/>
      <c r="F23" s="60"/>
      <c r="G23" s="60" t="s">
        <v>17</v>
      </c>
      <c r="H23" s="87">
        <f>SUM(G20:G22)</f>
        <v>0</v>
      </c>
    </row>
    <row r="24" spans="1:10" thickTop="1" thickBot="1">
      <c r="A24" s="44" t="s">
        <v>30</v>
      </c>
      <c r="B24" s="44"/>
      <c r="C24" s="44"/>
      <c r="D24" s="44"/>
      <c r="E24" s="44"/>
      <c r="F24" s="45"/>
      <c r="G24" s="45"/>
      <c r="H24" s="44"/>
    </row>
    <row r="25" spans="1:10" thickTop="1" thickBot="1">
      <c r="A25" s="623" t="s">
        <v>31</v>
      </c>
      <c r="B25" s="625"/>
      <c r="C25" s="50" t="s">
        <v>32</v>
      </c>
      <c r="D25" s="50" t="s">
        <v>33</v>
      </c>
      <c r="E25" s="50" t="s">
        <v>34</v>
      </c>
      <c r="F25" s="50" t="s">
        <v>11</v>
      </c>
      <c r="G25" s="51" t="s">
        <v>12</v>
      </c>
      <c r="H25" s="626"/>
    </row>
    <row r="26" spans="1:10" ht="14" thickTop="1">
      <c r="A26" s="629" t="s">
        <v>222</v>
      </c>
      <c r="B26" s="655"/>
      <c r="C26" s="355">
        <v>1</v>
      </c>
      <c r="D26" s="89"/>
      <c r="E26" s="108">
        <v>196414.18836</v>
      </c>
      <c r="F26" s="339">
        <f>1.5/8</f>
        <v>0.1875</v>
      </c>
      <c r="G26" s="79">
        <f>+E26*F26*C26</f>
        <v>36827.660317499998</v>
      </c>
      <c r="H26" s="627"/>
      <c r="I26" s="354"/>
      <c r="J26" s="353"/>
    </row>
    <row r="27" spans="1:10" ht="13">
      <c r="A27" s="632"/>
      <c r="B27" s="656"/>
      <c r="C27" s="78"/>
      <c r="D27" s="89"/>
      <c r="E27" s="78"/>
      <c r="F27" s="90"/>
      <c r="G27" s="79"/>
      <c r="H27" s="627"/>
    </row>
    <row r="28" spans="1:10" ht="14" thickBot="1">
      <c r="A28" s="644"/>
      <c r="B28" s="646"/>
      <c r="C28" s="91"/>
      <c r="D28" s="92"/>
      <c r="E28" s="84"/>
      <c r="F28" s="56"/>
      <c r="G28" s="93"/>
      <c r="H28" s="628"/>
    </row>
    <row r="29" spans="1:10" thickTop="1" thickBot="1">
      <c r="A29" s="622"/>
      <c r="B29" s="617"/>
      <c r="C29" s="85"/>
      <c r="D29" s="59"/>
      <c r="E29" s="94"/>
      <c r="F29" s="60"/>
      <c r="G29" s="60" t="s">
        <v>17</v>
      </c>
      <c r="H29" s="61">
        <f>SUM(G26:G28)</f>
        <v>36827.660317499998</v>
      </c>
    </row>
    <row r="30" spans="1:10" thickTop="1" thickBot="1">
      <c r="A30" s="95"/>
      <c r="B30" s="95"/>
      <c r="C30" s="85"/>
      <c r="D30" s="59"/>
      <c r="E30" s="94"/>
      <c r="F30" s="96"/>
      <c r="G30" s="85"/>
      <c r="H30" s="97"/>
    </row>
    <row r="31" spans="1:10" thickTop="1" thickBot="1">
      <c r="A31" s="95"/>
      <c r="B31" s="44"/>
      <c r="C31" s="44"/>
      <c r="D31" s="44"/>
      <c r="E31" s="657" t="s">
        <v>35</v>
      </c>
      <c r="F31" s="617"/>
      <c r="G31" s="617"/>
      <c r="H31" s="61">
        <f>ROUND((+H11+H17+H23+H29),4)</f>
        <v>44237.102299999999</v>
      </c>
      <c r="I31" s="98"/>
    </row>
    <row r="32" spans="1:10" ht="14" thickTop="1">
      <c r="A32" s="95"/>
      <c r="B32" s="95"/>
      <c r="C32" s="95"/>
      <c r="D32" s="45"/>
      <c r="E32" s="45"/>
      <c r="F32" s="45"/>
      <c r="G32" s="45"/>
      <c r="H32" s="99"/>
    </row>
    <row r="33" spans="1:8" ht="14" thickBot="1">
      <c r="A33" s="44" t="s">
        <v>36</v>
      </c>
      <c r="B33" s="44"/>
      <c r="C33" s="44"/>
      <c r="D33" s="44"/>
      <c r="E33" s="44"/>
      <c r="F33" s="45"/>
      <c r="G33" s="45"/>
      <c r="H33" s="44"/>
    </row>
    <row r="34" spans="1:8" ht="14" thickTop="1">
      <c r="A34" s="658" t="s">
        <v>8</v>
      </c>
      <c r="B34" s="659"/>
      <c r="C34" s="660"/>
      <c r="D34" s="100" t="s">
        <v>37</v>
      </c>
      <c r="E34" s="100" t="s">
        <v>10</v>
      </c>
      <c r="F34" s="100" t="s">
        <v>11</v>
      </c>
      <c r="G34" s="101" t="s">
        <v>12</v>
      </c>
      <c r="H34" s="649"/>
    </row>
    <row r="35" spans="1:8" ht="13">
      <c r="A35" s="661" t="s">
        <v>38</v>
      </c>
      <c r="B35" s="662"/>
      <c r="C35" s="662"/>
      <c r="D35" s="102" t="e">
        <f>+#REF!</f>
        <v>#REF!</v>
      </c>
      <c r="E35" s="103"/>
      <c r="F35" s="104"/>
      <c r="G35" s="105" t="e">
        <f>$H$31*D35</f>
        <v>#REF!</v>
      </c>
      <c r="H35" s="650"/>
    </row>
    <row r="36" spans="1:8" ht="14" thickBot="1">
      <c r="A36" s="661" t="s">
        <v>39</v>
      </c>
      <c r="B36" s="663"/>
      <c r="C36" s="663"/>
      <c r="D36" s="102">
        <v>0.05</v>
      </c>
      <c r="E36" s="106"/>
      <c r="F36" s="106"/>
      <c r="G36" s="105">
        <f t="shared" ref="G36" si="1">$H$31*D36</f>
        <v>2211.8551149999998</v>
      </c>
      <c r="H36" s="650"/>
    </row>
    <row r="37" spans="1:8" thickTop="1" thickBot="1">
      <c r="A37" s="622"/>
      <c r="B37" s="617"/>
      <c r="C37" s="617"/>
      <c r="D37" s="58"/>
      <c r="E37" s="59"/>
      <c r="F37" s="60"/>
      <c r="G37" s="60" t="s">
        <v>17</v>
      </c>
      <c r="H37" s="61"/>
    </row>
    <row r="38" spans="1:8" ht="9.75" customHeight="1" thickTop="1">
      <c r="A38" s="95"/>
      <c r="B38" s="95"/>
      <c r="C38" s="95"/>
      <c r="D38" s="95"/>
      <c r="E38" s="95"/>
      <c r="F38" s="107"/>
      <c r="G38" s="107"/>
      <c r="H38" s="95"/>
    </row>
    <row r="39" spans="1:8" ht="9.75" customHeight="1" thickBot="1">
      <c r="A39" s="95"/>
      <c r="B39" s="95"/>
      <c r="C39" s="95"/>
      <c r="D39" s="95"/>
      <c r="E39" s="95"/>
      <c r="F39" s="107"/>
      <c r="G39" s="107"/>
      <c r="H39" s="95"/>
    </row>
    <row r="40" spans="1:8" thickTop="1" thickBot="1">
      <c r="A40" s="95"/>
      <c r="B40" s="44"/>
      <c r="C40" s="44"/>
      <c r="D40" s="44"/>
      <c r="E40" s="657" t="s">
        <v>40</v>
      </c>
      <c r="F40" s="617"/>
      <c r="G40" s="617"/>
      <c r="H40" s="61">
        <f>ROUND(H37+H31,0)</f>
        <v>44237</v>
      </c>
    </row>
    <row r="41" spans="1:8" ht="9.75" customHeight="1" thickTop="1">
      <c r="A41" s="95"/>
      <c r="B41" s="95"/>
      <c r="C41" s="95"/>
      <c r="D41" s="95"/>
      <c r="E41" s="95"/>
      <c r="F41" s="107"/>
      <c r="G41" s="107"/>
      <c r="H41" s="95"/>
    </row>
  </sheetData>
  <mergeCells count="35">
    <mergeCell ref="A23:B23"/>
    <mergeCell ref="A37:C37"/>
    <mergeCell ref="E40:G40"/>
    <mergeCell ref="A29:B29"/>
    <mergeCell ref="E31:G31"/>
    <mergeCell ref="A34:C34"/>
    <mergeCell ref="H34:H36"/>
    <mergeCell ref="A35:C35"/>
    <mergeCell ref="A36:C36"/>
    <mergeCell ref="A25:B25"/>
    <mergeCell ref="H25:H28"/>
    <mergeCell ref="A27:B27"/>
    <mergeCell ref="A28:B28"/>
    <mergeCell ref="A26:B26"/>
    <mergeCell ref="A15:C15"/>
    <mergeCell ref="A16:C16"/>
    <mergeCell ref="H19:H22"/>
    <mergeCell ref="A20:B20"/>
    <mergeCell ref="A21:B21"/>
    <mergeCell ref="A22:B22"/>
    <mergeCell ref="A17:C17"/>
    <mergeCell ref="A19:B19"/>
    <mergeCell ref="A1:H1"/>
    <mergeCell ref="A2:D2"/>
    <mergeCell ref="E2:H2"/>
    <mergeCell ref="B4:F4"/>
    <mergeCell ref="B5:F5"/>
    <mergeCell ref="A11:C11"/>
    <mergeCell ref="A13:C13"/>
    <mergeCell ref="A14:C14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10B6E-7F44-4DFE-BBD2-C7000C4E57AF}">
  <sheetPr>
    <tabColor rgb="FFFF0000"/>
    <pageSetUpPr fitToPage="1"/>
  </sheetPr>
  <dimension ref="A1:J40"/>
  <sheetViews>
    <sheetView view="pageBreakPreview" topLeftCell="A25" zoomScaleNormal="100" zoomScaleSheetLayoutView="100" workbookViewId="0">
      <selection activeCell="K6" sqref="K6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9.5" style="43" bestFit="1" customWidth="1"/>
    <col min="8" max="8" width="9.5" style="43" customWidth="1"/>
    <col min="9" max="9" width="12.83203125" style="43" bestFit="1" customWidth="1"/>
    <col min="10" max="10" width="11.83203125" style="43" bestFit="1" customWidth="1"/>
    <col min="11" max="26" width="11.5" style="43" customWidth="1"/>
    <col min="27" max="16384" width="12.6640625" style="43"/>
  </cols>
  <sheetData>
    <row r="1" spans="1:9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9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9" ht="9.75" customHeight="1">
      <c r="A3" s="44"/>
      <c r="B3" s="44"/>
      <c r="C3" s="44"/>
      <c r="D3" s="44"/>
      <c r="E3" s="44"/>
      <c r="F3" s="45"/>
      <c r="G3" s="45"/>
      <c r="H3" s="44"/>
    </row>
    <row r="4" spans="1:9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5</v>
      </c>
    </row>
    <row r="5" spans="1:9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9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9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9" ht="14" thickTop="1">
      <c r="A8" s="629" t="s">
        <v>41</v>
      </c>
      <c r="B8" s="630"/>
      <c r="C8" s="631"/>
      <c r="D8" s="52" t="s">
        <v>42</v>
      </c>
      <c r="E8" s="108">
        <v>19396.28</v>
      </c>
      <c r="F8" s="111">
        <v>0.15</v>
      </c>
      <c r="G8" s="54">
        <f>+E8*F8</f>
        <v>2909.4419999999996</v>
      </c>
      <c r="H8" s="627"/>
      <c r="I8" s="353"/>
    </row>
    <row r="9" spans="1:9" ht="14" thickBot="1">
      <c r="A9" s="635"/>
      <c r="B9" s="636"/>
      <c r="C9" s="637"/>
      <c r="D9" s="73"/>
      <c r="E9" s="73"/>
      <c r="F9" s="110"/>
      <c r="G9" s="110"/>
      <c r="H9" s="628"/>
    </row>
    <row r="10" spans="1:9" thickTop="1" thickBot="1">
      <c r="A10" s="622"/>
      <c r="B10" s="617"/>
      <c r="C10" s="617"/>
      <c r="D10" s="58"/>
      <c r="E10" s="59"/>
      <c r="F10" s="60"/>
      <c r="G10" s="60" t="s">
        <v>17</v>
      </c>
      <c r="H10" s="61">
        <f>SUM(G8:G9)</f>
        <v>2909.4419999999996</v>
      </c>
    </row>
    <row r="11" spans="1:9" thickTop="1" thickBot="1">
      <c r="A11" s="44" t="s">
        <v>18</v>
      </c>
      <c r="B11" s="44"/>
      <c r="C11" s="44"/>
      <c r="D11" s="44"/>
      <c r="E11" s="44"/>
      <c r="F11" s="45"/>
      <c r="G11" s="45"/>
      <c r="H11" s="44"/>
    </row>
    <row r="12" spans="1:9" thickTop="1" thickBot="1">
      <c r="A12" s="623" t="s">
        <v>8</v>
      </c>
      <c r="B12" s="624"/>
      <c r="C12" s="625"/>
      <c r="D12" s="50" t="s">
        <v>19</v>
      </c>
      <c r="E12" s="50" t="s">
        <v>20</v>
      </c>
      <c r="F12" s="50" t="s">
        <v>21</v>
      </c>
      <c r="G12" s="51" t="s">
        <v>12</v>
      </c>
      <c r="H12" s="62"/>
    </row>
    <row r="13" spans="1:9" ht="14" thickTop="1">
      <c r="A13" s="638" t="s">
        <v>232</v>
      </c>
      <c r="B13" s="639"/>
      <c r="C13" s="640"/>
      <c r="D13" s="63"/>
      <c r="E13" s="64">
        <v>3686</v>
      </c>
      <c r="F13" s="65">
        <v>1</v>
      </c>
      <c r="G13" s="66">
        <f t="shared" ref="G13" si="0">+F13*E13</f>
        <v>3686</v>
      </c>
      <c r="H13" s="67"/>
    </row>
    <row r="14" spans="1:9" ht="13">
      <c r="A14" s="641"/>
      <c r="B14" s="642"/>
      <c r="C14" s="643"/>
      <c r="D14" s="68"/>
      <c r="E14" s="69"/>
      <c r="F14" s="70"/>
      <c r="G14" s="71"/>
      <c r="H14" s="67"/>
    </row>
    <row r="15" spans="1:9" ht="14" thickBot="1">
      <c r="A15" s="644"/>
      <c r="B15" s="645"/>
      <c r="C15" s="646"/>
      <c r="D15" s="72"/>
      <c r="E15" s="73"/>
      <c r="F15" s="56"/>
      <c r="G15" s="74"/>
      <c r="H15" s="75"/>
    </row>
    <row r="16" spans="1:9" thickTop="1" thickBot="1">
      <c r="A16" s="622"/>
      <c r="B16" s="617"/>
      <c r="C16" s="617"/>
      <c r="D16" s="59"/>
      <c r="E16" s="59"/>
      <c r="F16" s="60"/>
      <c r="G16" s="60" t="s">
        <v>17</v>
      </c>
      <c r="H16" s="61">
        <f>SUM(G13:G15)</f>
        <v>3686</v>
      </c>
    </row>
    <row r="17" spans="1:10" thickTop="1" thickBot="1">
      <c r="A17" s="44" t="s">
        <v>24</v>
      </c>
      <c r="B17" s="44"/>
      <c r="C17" s="44"/>
      <c r="D17" s="44"/>
      <c r="E17" s="44"/>
      <c r="F17" s="45"/>
      <c r="G17" s="45"/>
      <c r="H17" s="44"/>
    </row>
    <row r="18" spans="1:10" ht="25" thickTop="1">
      <c r="A18" s="647" t="s">
        <v>25</v>
      </c>
      <c r="B18" s="648"/>
      <c r="C18" s="76" t="s">
        <v>26</v>
      </c>
      <c r="D18" s="76" t="s">
        <v>27</v>
      </c>
      <c r="E18" s="76" t="s">
        <v>28</v>
      </c>
      <c r="F18" s="76" t="s">
        <v>29</v>
      </c>
      <c r="G18" s="77" t="s">
        <v>12</v>
      </c>
      <c r="H18" s="649"/>
    </row>
    <row r="19" spans="1:10" ht="13">
      <c r="A19" s="632"/>
      <c r="B19" s="652"/>
      <c r="C19" s="52"/>
      <c r="D19" s="53"/>
      <c r="E19" s="52"/>
      <c r="F19" s="78"/>
      <c r="G19" s="79"/>
      <c r="H19" s="650"/>
    </row>
    <row r="20" spans="1:10" ht="13">
      <c r="A20" s="653"/>
      <c r="B20" s="654"/>
      <c r="C20" s="80"/>
      <c r="D20" s="81"/>
      <c r="E20" s="81"/>
      <c r="F20" s="52"/>
      <c r="G20" s="82"/>
      <c r="H20" s="650"/>
    </row>
    <row r="21" spans="1:10" ht="14" thickBot="1">
      <c r="A21" s="644"/>
      <c r="B21" s="645"/>
      <c r="C21" s="83"/>
      <c r="D21" s="84"/>
      <c r="E21" s="84"/>
      <c r="F21" s="55"/>
      <c r="G21" s="57"/>
      <c r="H21" s="651"/>
    </row>
    <row r="22" spans="1:10" thickTop="1" thickBot="1">
      <c r="A22" s="622"/>
      <c r="B22" s="617"/>
      <c r="C22" s="85"/>
      <c r="D22" s="86"/>
      <c r="E22" s="59"/>
      <c r="F22" s="60"/>
      <c r="G22" s="60" t="s">
        <v>17</v>
      </c>
      <c r="H22" s="87">
        <f>SUM(G19:G21)</f>
        <v>0</v>
      </c>
    </row>
    <row r="23" spans="1:10" thickTop="1" thickBot="1">
      <c r="A23" s="44" t="s">
        <v>30</v>
      </c>
      <c r="B23" s="44"/>
      <c r="C23" s="44"/>
      <c r="D23" s="44"/>
      <c r="E23" s="44"/>
      <c r="F23" s="45"/>
      <c r="G23" s="45"/>
      <c r="H23" s="44"/>
    </row>
    <row r="24" spans="1:10" thickTop="1" thickBot="1">
      <c r="A24" s="623" t="s">
        <v>31</v>
      </c>
      <c r="B24" s="625"/>
      <c r="C24" s="50" t="s">
        <v>32</v>
      </c>
      <c r="D24" s="50" t="s">
        <v>33</v>
      </c>
      <c r="E24" s="50" t="s">
        <v>34</v>
      </c>
      <c r="F24" s="50" t="s">
        <v>11</v>
      </c>
      <c r="G24" s="51" t="s">
        <v>12</v>
      </c>
      <c r="H24" s="626"/>
    </row>
    <row r="25" spans="1:10" ht="14" thickTop="1">
      <c r="A25" s="629" t="s">
        <v>222</v>
      </c>
      <c r="B25" s="655"/>
      <c r="C25" s="355">
        <v>1</v>
      </c>
      <c r="D25" s="89"/>
      <c r="E25" s="108">
        <v>196414.18836</v>
      </c>
      <c r="F25" s="339">
        <v>2.5000000000000001E-2</v>
      </c>
      <c r="G25" s="79">
        <f>+E25*F25*C25</f>
        <v>4910.3547090000002</v>
      </c>
      <c r="H25" s="627"/>
      <c r="I25" s="354"/>
      <c r="J25" s="353"/>
    </row>
    <row r="26" spans="1:10" ht="13">
      <c r="A26" s="632"/>
      <c r="B26" s="656"/>
      <c r="C26" s="78"/>
      <c r="D26" s="89"/>
      <c r="E26" s="78"/>
      <c r="F26" s="90"/>
      <c r="G26" s="79"/>
      <c r="H26" s="627"/>
    </row>
    <row r="27" spans="1:10" ht="14" thickBot="1">
      <c r="A27" s="644"/>
      <c r="B27" s="646"/>
      <c r="C27" s="91"/>
      <c r="D27" s="92"/>
      <c r="E27" s="84"/>
      <c r="F27" s="56"/>
      <c r="G27" s="93"/>
      <c r="H27" s="628"/>
    </row>
    <row r="28" spans="1:10" thickTop="1" thickBot="1">
      <c r="A28" s="622"/>
      <c r="B28" s="617"/>
      <c r="C28" s="85"/>
      <c r="D28" s="59"/>
      <c r="E28" s="94"/>
      <c r="F28" s="60"/>
      <c r="G28" s="60" t="s">
        <v>17</v>
      </c>
      <c r="H28" s="61">
        <f>SUM(G25:G27)</f>
        <v>4910.3547090000002</v>
      </c>
    </row>
    <row r="29" spans="1:10" thickTop="1" thickBot="1">
      <c r="A29" s="95"/>
      <c r="B29" s="95"/>
      <c r="C29" s="85"/>
      <c r="D29" s="59"/>
      <c r="E29" s="94"/>
      <c r="F29" s="96"/>
      <c r="G29" s="85"/>
      <c r="H29" s="97"/>
    </row>
    <row r="30" spans="1:10" thickTop="1" thickBot="1">
      <c r="A30" s="95"/>
      <c r="B30" s="44"/>
      <c r="C30" s="44"/>
      <c r="D30" s="44"/>
      <c r="E30" s="657" t="s">
        <v>35</v>
      </c>
      <c r="F30" s="617"/>
      <c r="G30" s="617"/>
      <c r="H30" s="61">
        <f>ROUND((+H10+H16+H22+H28),4)</f>
        <v>11505.796700000001</v>
      </c>
      <c r="I30" s="98"/>
    </row>
    <row r="31" spans="1:10" ht="14" thickTop="1">
      <c r="A31" s="95"/>
      <c r="B31" s="95"/>
      <c r="C31" s="95"/>
      <c r="D31" s="45"/>
      <c r="E31" s="45"/>
      <c r="F31" s="45"/>
      <c r="G31" s="45"/>
      <c r="H31" s="99"/>
    </row>
    <row r="32" spans="1:10" ht="14" thickBot="1">
      <c r="A32" s="44" t="s">
        <v>36</v>
      </c>
      <c r="B32" s="44"/>
      <c r="C32" s="44"/>
      <c r="D32" s="44"/>
      <c r="E32" s="44"/>
      <c r="F32" s="45"/>
      <c r="G32" s="45"/>
      <c r="H32" s="44"/>
    </row>
    <row r="33" spans="1:8" ht="14" thickTop="1">
      <c r="A33" s="658" t="s">
        <v>8</v>
      </c>
      <c r="B33" s="659"/>
      <c r="C33" s="660"/>
      <c r="D33" s="100" t="s">
        <v>37</v>
      </c>
      <c r="E33" s="100" t="s">
        <v>10</v>
      </c>
      <c r="F33" s="100" t="s">
        <v>11</v>
      </c>
      <c r="G33" s="101" t="s">
        <v>12</v>
      </c>
      <c r="H33" s="649"/>
    </row>
    <row r="34" spans="1:8" ht="13">
      <c r="A34" s="661" t="s">
        <v>38</v>
      </c>
      <c r="B34" s="662"/>
      <c r="C34" s="662"/>
      <c r="D34" s="102" t="e">
        <f>+#REF!</f>
        <v>#REF!</v>
      </c>
      <c r="E34" s="103"/>
      <c r="F34" s="104"/>
      <c r="G34" s="105" t="e">
        <f>$H$30*D34</f>
        <v>#REF!</v>
      </c>
      <c r="H34" s="650"/>
    </row>
    <row r="35" spans="1:8" ht="14" thickBot="1">
      <c r="A35" s="661" t="s">
        <v>39</v>
      </c>
      <c r="B35" s="663"/>
      <c r="C35" s="663"/>
      <c r="D35" s="102">
        <v>0.05</v>
      </c>
      <c r="E35" s="106"/>
      <c r="F35" s="106"/>
      <c r="G35" s="105">
        <f t="shared" ref="G35" si="1">$H$30*D35</f>
        <v>575.28983500000004</v>
      </c>
      <c r="H35" s="650"/>
    </row>
    <row r="36" spans="1:8" thickTop="1" thickBot="1">
      <c r="A36" s="622"/>
      <c r="B36" s="617"/>
      <c r="C36" s="617"/>
      <c r="D36" s="58"/>
      <c r="E36" s="59"/>
      <c r="F36" s="60"/>
      <c r="G36" s="60" t="s">
        <v>17</v>
      </c>
      <c r="H36" s="61"/>
    </row>
    <row r="37" spans="1:8" ht="9.75" customHeight="1" thickTop="1">
      <c r="A37" s="95"/>
      <c r="B37" s="95"/>
      <c r="C37" s="95"/>
      <c r="D37" s="95"/>
      <c r="E37" s="95"/>
      <c r="F37" s="107"/>
      <c r="G37" s="107"/>
      <c r="H37" s="95"/>
    </row>
    <row r="38" spans="1:8" ht="9.75" customHeight="1" thickBot="1">
      <c r="A38" s="95"/>
      <c r="B38" s="95"/>
      <c r="C38" s="95"/>
      <c r="D38" s="95"/>
      <c r="E38" s="95"/>
      <c r="F38" s="107"/>
      <c r="G38" s="107"/>
      <c r="H38" s="95"/>
    </row>
    <row r="39" spans="1:8" thickTop="1" thickBot="1">
      <c r="A39" s="95"/>
      <c r="B39" s="44"/>
      <c r="C39" s="44"/>
      <c r="D39" s="44"/>
      <c r="E39" s="657" t="s">
        <v>40</v>
      </c>
      <c r="F39" s="617"/>
      <c r="G39" s="617"/>
      <c r="H39" s="61">
        <f>ROUND(H36+H30,0)</f>
        <v>11506</v>
      </c>
    </row>
    <row r="40" spans="1:8" ht="9.75" customHeight="1" thickTop="1">
      <c r="A40" s="95"/>
      <c r="B40" s="95"/>
      <c r="C40" s="95"/>
      <c r="D40" s="95"/>
      <c r="E40" s="95"/>
      <c r="F40" s="107"/>
      <c r="G40" s="107"/>
      <c r="H40" s="95"/>
    </row>
  </sheetData>
  <mergeCells count="34">
    <mergeCell ref="E39:G39"/>
    <mergeCell ref="E30:G30"/>
    <mergeCell ref="A33:C33"/>
    <mergeCell ref="H33:H35"/>
    <mergeCell ref="A34:C34"/>
    <mergeCell ref="A35:C35"/>
    <mergeCell ref="A36:C36"/>
    <mergeCell ref="A28:B28"/>
    <mergeCell ref="A18:B18"/>
    <mergeCell ref="H18:H21"/>
    <mergeCell ref="A19:B19"/>
    <mergeCell ref="A20:B20"/>
    <mergeCell ref="A21:B21"/>
    <mergeCell ref="A22:B22"/>
    <mergeCell ref="A24:B24"/>
    <mergeCell ref="H24:H27"/>
    <mergeCell ref="A25:B25"/>
    <mergeCell ref="A26:B26"/>
    <mergeCell ref="A27:B27"/>
    <mergeCell ref="A16:C16"/>
    <mergeCell ref="A1:H1"/>
    <mergeCell ref="A2:D2"/>
    <mergeCell ref="E2:H2"/>
    <mergeCell ref="B4:F4"/>
    <mergeCell ref="B5:F5"/>
    <mergeCell ref="A7:C7"/>
    <mergeCell ref="H7:H9"/>
    <mergeCell ref="A8:C8"/>
    <mergeCell ref="A9:C9"/>
    <mergeCell ref="A10:C10"/>
    <mergeCell ref="A12:C12"/>
    <mergeCell ref="A13:C13"/>
    <mergeCell ref="A14:C14"/>
    <mergeCell ref="A15:C15"/>
  </mergeCells>
  <pageMargins left="0.51181102362204722" right="0.51181102362204722" top="0.55118110236220474" bottom="0.55118110236220474" header="0" footer="0"/>
  <pageSetup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01DC3-9BD9-48D6-8882-42E4A94C0DDE}">
  <sheetPr>
    <pageSetUpPr fitToPage="1"/>
  </sheetPr>
  <dimension ref="A1:I41"/>
  <sheetViews>
    <sheetView view="pageBreakPreview" zoomScaleNormal="100" zoomScaleSheetLayoutView="100" workbookViewId="0">
      <selection activeCell="D10" sqref="D10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9.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6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5676.96</v>
      </c>
      <c r="F8" s="111">
        <v>0.05</v>
      </c>
      <c r="G8" s="54">
        <f>+E8*F8</f>
        <v>283.84800000000001</v>
      </c>
      <c r="H8" s="627"/>
    </row>
    <row r="9" spans="1:8" ht="13">
      <c r="A9" s="632" t="s">
        <v>45</v>
      </c>
      <c r="B9" s="633"/>
      <c r="C9" s="634"/>
      <c r="D9" s="52" t="s">
        <v>14</v>
      </c>
      <c r="E9" s="108">
        <v>9465</v>
      </c>
      <c r="F9" s="109">
        <v>0.55000000000000004</v>
      </c>
      <c r="G9" s="54">
        <f t="shared" ref="G9:G10" si="0">+E9*F9</f>
        <v>5205.75</v>
      </c>
      <c r="H9" s="627"/>
    </row>
    <row r="10" spans="1:8" ht="14" thickBot="1">
      <c r="A10" s="635"/>
      <c r="B10" s="636"/>
      <c r="C10" s="637"/>
      <c r="D10" s="52"/>
      <c r="E10" s="73"/>
      <c r="F10" s="110"/>
      <c r="G10" s="54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5489.598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/>
      <c r="B14" s="639"/>
      <c r="C14" s="640"/>
      <c r="D14" s="63"/>
      <c r="E14" s="64"/>
      <c r="F14" s="65"/>
      <c r="G14" s="66">
        <f t="shared" ref="G14" si="1">+F14*E14</f>
        <v>0</v>
      </c>
      <c r="H14" s="67"/>
    </row>
    <row r="15" spans="1:8" ht="13">
      <c r="A15" s="641"/>
      <c r="B15" s="642"/>
      <c r="C15" s="643"/>
      <c r="D15" s="68"/>
      <c r="E15" s="69"/>
      <c r="F15" s="70"/>
      <c r="G15" s="71"/>
      <c r="H15" s="67"/>
    </row>
    <row r="16" spans="1:8" ht="14" thickBot="1">
      <c r="A16" s="644"/>
      <c r="B16" s="645"/>
      <c r="C16" s="646"/>
      <c r="D16" s="72"/>
      <c r="E16" s="73"/>
      <c r="F16" s="56"/>
      <c r="G16" s="74"/>
      <c r="H16" s="75"/>
    </row>
    <row r="17" spans="1:9" thickTop="1" thickBot="1">
      <c r="A17" s="622"/>
      <c r="B17" s="617"/>
      <c r="C17" s="617"/>
      <c r="D17" s="59"/>
      <c r="E17" s="59"/>
      <c r="F17" s="60"/>
      <c r="G17" s="60" t="s">
        <v>17</v>
      </c>
      <c r="H17" s="61">
        <f>SUM(G14:G16)</f>
        <v>0</v>
      </c>
    </row>
    <row r="18" spans="1:9" thickTop="1" thickBot="1">
      <c r="A18" s="44" t="s">
        <v>24</v>
      </c>
      <c r="B18" s="44"/>
      <c r="C18" s="44"/>
      <c r="D18" s="44"/>
      <c r="E18" s="44"/>
      <c r="F18" s="45"/>
      <c r="G18" s="45"/>
      <c r="H18" s="44"/>
    </row>
    <row r="19" spans="1:9" ht="25" thickTop="1">
      <c r="A19" s="647" t="s">
        <v>25</v>
      </c>
      <c r="B19" s="648"/>
      <c r="C19" s="76" t="s">
        <v>26</v>
      </c>
      <c r="D19" s="76" t="s">
        <v>27</v>
      </c>
      <c r="E19" s="76" t="s">
        <v>28</v>
      </c>
      <c r="F19" s="76" t="s">
        <v>29</v>
      </c>
      <c r="G19" s="77" t="s">
        <v>12</v>
      </c>
      <c r="H19" s="649"/>
    </row>
    <row r="20" spans="1:9" ht="13">
      <c r="A20" s="632"/>
      <c r="B20" s="652"/>
      <c r="C20" s="52"/>
      <c r="D20" s="53"/>
      <c r="E20" s="52"/>
      <c r="F20" s="78"/>
      <c r="G20" s="79"/>
      <c r="H20" s="650"/>
    </row>
    <row r="21" spans="1:9" ht="13">
      <c r="A21" s="653"/>
      <c r="B21" s="654"/>
      <c r="C21" s="80"/>
      <c r="D21" s="81"/>
      <c r="E21" s="81"/>
      <c r="F21" s="52"/>
      <c r="G21" s="82"/>
      <c r="H21" s="650"/>
    </row>
    <row r="22" spans="1:9" ht="14" thickBot="1">
      <c r="A22" s="644"/>
      <c r="B22" s="645"/>
      <c r="C22" s="83"/>
      <c r="D22" s="84"/>
      <c r="E22" s="84"/>
      <c r="F22" s="55"/>
      <c r="G22" s="57"/>
      <c r="H22" s="651"/>
    </row>
    <row r="23" spans="1:9" thickTop="1" thickBot="1">
      <c r="A23" s="622"/>
      <c r="B23" s="617"/>
      <c r="C23" s="85"/>
      <c r="D23" s="86"/>
      <c r="E23" s="59"/>
      <c r="F23" s="60"/>
      <c r="G23" s="60" t="s">
        <v>17</v>
      </c>
      <c r="H23" s="87">
        <f>SUM(G20:G22)</f>
        <v>0</v>
      </c>
    </row>
    <row r="24" spans="1:9" thickTop="1" thickBot="1">
      <c r="A24" s="44" t="s">
        <v>30</v>
      </c>
      <c r="B24" s="44"/>
      <c r="C24" s="44"/>
      <c r="D24" s="44"/>
      <c r="E24" s="44"/>
      <c r="F24" s="45"/>
      <c r="G24" s="45"/>
      <c r="H24" s="44"/>
    </row>
    <row r="25" spans="1:9" thickTop="1" thickBot="1">
      <c r="A25" s="623" t="s">
        <v>31</v>
      </c>
      <c r="B25" s="625"/>
      <c r="C25" s="50" t="s">
        <v>32</v>
      </c>
      <c r="D25" s="50" t="s">
        <v>33</v>
      </c>
      <c r="E25" s="50" t="s">
        <v>34</v>
      </c>
      <c r="F25" s="50" t="s">
        <v>11</v>
      </c>
      <c r="G25" s="51" t="s">
        <v>12</v>
      </c>
      <c r="H25" s="626"/>
    </row>
    <row r="26" spans="1:9" ht="14" thickTop="1">
      <c r="A26" s="629" t="s">
        <v>222</v>
      </c>
      <c r="B26" s="655"/>
      <c r="C26" s="355">
        <v>1</v>
      </c>
      <c r="D26" s="89"/>
      <c r="E26" s="108">
        <v>196414.18836</v>
      </c>
      <c r="F26" s="356">
        <v>0.1875</v>
      </c>
      <c r="G26" s="79">
        <f>+E26*F26*C26</f>
        <v>36827.660317499998</v>
      </c>
      <c r="H26" s="627"/>
    </row>
    <row r="27" spans="1:9" ht="13">
      <c r="A27" s="632"/>
      <c r="B27" s="656"/>
      <c r="C27" s="78"/>
      <c r="D27" s="89"/>
      <c r="E27" s="78"/>
      <c r="F27" s="90"/>
      <c r="G27" s="79"/>
      <c r="H27" s="627"/>
    </row>
    <row r="28" spans="1:9" ht="14" thickBot="1">
      <c r="A28" s="644"/>
      <c r="B28" s="646"/>
      <c r="C28" s="91"/>
      <c r="D28" s="92"/>
      <c r="E28" s="84"/>
      <c r="F28" s="56"/>
      <c r="G28" s="93"/>
      <c r="H28" s="628"/>
    </row>
    <row r="29" spans="1:9" thickTop="1" thickBot="1">
      <c r="A29" s="622"/>
      <c r="B29" s="617"/>
      <c r="C29" s="85"/>
      <c r="D29" s="59"/>
      <c r="E29" s="94"/>
      <c r="F29" s="60"/>
      <c r="G29" s="60" t="s">
        <v>17</v>
      </c>
      <c r="H29" s="61">
        <f>SUM(G26:G28)</f>
        <v>36827.660317499998</v>
      </c>
    </row>
    <row r="30" spans="1:9" thickTop="1" thickBot="1">
      <c r="A30" s="95"/>
      <c r="B30" s="95"/>
      <c r="C30" s="85"/>
      <c r="D30" s="59"/>
      <c r="E30" s="94"/>
      <c r="F30" s="96"/>
      <c r="G30" s="85"/>
      <c r="H30" s="97"/>
    </row>
    <row r="31" spans="1:9" thickTop="1" thickBot="1">
      <c r="A31" s="95"/>
      <c r="B31" s="44"/>
      <c r="C31" s="44"/>
      <c r="D31" s="44"/>
      <c r="E31" s="657" t="s">
        <v>35</v>
      </c>
      <c r="F31" s="617"/>
      <c r="G31" s="617"/>
      <c r="H31" s="61">
        <f>ROUND((+H11+H17+H23+H29),4)</f>
        <v>42317.258300000001</v>
      </c>
      <c r="I31" s="98"/>
    </row>
    <row r="32" spans="1:9" ht="14" thickTop="1">
      <c r="A32" s="95"/>
      <c r="B32" s="95"/>
      <c r="C32" s="95"/>
      <c r="D32" s="45"/>
      <c r="E32" s="45"/>
      <c r="F32" s="45"/>
      <c r="G32" s="45"/>
      <c r="H32" s="99"/>
    </row>
    <row r="33" spans="1:8" ht="14" thickBot="1">
      <c r="A33" s="44" t="s">
        <v>36</v>
      </c>
      <c r="B33" s="44"/>
      <c r="C33" s="44"/>
      <c r="D33" s="44"/>
      <c r="E33" s="44"/>
      <c r="F33" s="45"/>
      <c r="G33" s="45"/>
      <c r="H33" s="44"/>
    </row>
    <row r="34" spans="1:8" ht="14" thickTop="1">
      <c r="A34" s="658" t="s">
        <v>8</v>
      </c>
      <c r="B34" s="659"/>
      <c r="C34" s="660"/>
      <c r="D34" s="100" t="s">
        <v>37</v>
      </c>
      <c r="E34" s="100" t="s">
        <v>10</v>
      </c>
      <c r="F34" s="100" t="s">
        <v>11</v>
      </c>
      <c r="G34" s="101" t="s">
        <v>12</v>
      </c>
      <c r="H34" s="649"/>
    </row>
    <row r="35" spans="1:8" ht="13">
      <c r="A35" s="661" t="s">
        <v>38</v>
      </c>
      <c r="B35" s="662"/>
      <c r="C35" s="662"/>
      <c r="D35" s="102" t="e">
        <f>+#REF!</f>
        <v>#REF!</v>
      </c>
      <c r="E35" s="103"/>
      <c r="F35" s="104"/>
      <c r="G35" s="105" t="e">
        <f>$H$31*D35</f>
        <v>#REF!</v>
      </c>
      <c r="H35" s="650"/>
    </row>
    <row r="36" spans="1:8" ht="14" thickBot="1">
      <c r="A36" s="661" t="s">
        <v>39</v>
      </c>
      <c r="B36" s="663"/>
      <c r="C36" s="663"/>
      <c r="D36" s="102">
        <v>0.05</v>
      </c>
      <c r="E36" s="106"/>
      <c r="F36" s="106"/>
      <c r="G36" s="105">
        <f t="shared" ref="G36" si="2">$H$31*D36</f>
        <v>2115.8629150000002</v>
      </c>
      <c r="H36" s="650"/>
    </row>
    <row r="37" spans="1:8" thickTop="1" thickBot="1">
      <c r="A37" s="622"/>
      <c r="B37" s="617"/>
      <c r="C37" s="617"/>
      <c r="D37" s="58"/>
      <c r="E37" s="59"/>
      <c r="F37" s="60"/>
      <c r="G37" s="60" t="s">
        <v>17</v>
      </c>
      <c r="H37" s="61"/>
    </row>
    <row r="38" spans="1:8" ht="9.75" customHeight="1" thickTop="1">
      <c r="A38" s="95"/>
      <c r="B38" s="95"/>
      <c r="C38" s="95"/>
      <c r="D38" s="95"/>
      <c r="E38" s="95"/>
      <c r="F38" s="107"/>
      <c r="G38" s="107"/>
      <c r="H38" s="95"/>
    </row>
    <row r="39" spans="1:8" ht="9.75" customHeight="1" thickBot="1">
      <c r="A39" s="95"/>
      <c r="B39" s="95"/>
      <c r="C39" s="95"/>
      <c r="D39" s="95"/>
      <c r="E39" s="95"/>
      <c r="F39" s="107"/>
      <c r="G39" s="107"/>
      <c r="H39" s="95"/>
    </row>
    <row r="40" spans="1:8" thickTop="1" thickBot="1">
      <c r="A40" s="95"/>
      <c r="B40" s="44"/>
      <c r="C40" s="44"/>
      <c r="D40" s="44"/>
      <c r="E40" s="657" t="s">
        <v>40</v>
      </c>
      <c r="F40" s="617"/>
      <c r="G40" s="617"/>
      <c r="H40" s="61">
        <f>ROUND(H37+H31,0)</f>
        <v>42317</v>
      </c>
    </row>
    <row r="41" spans="1:8" ht="9.75" customHeight="1" thickTop="1">
      <c r="A41" s="95"/>
      <c r="B41" s="95"/>
      <c r="C41" s="95"/>
      <c r="D41" s="95"/>
      <c r="E41" s="95"/>
      <c r="F41" s="107"/>
      <c r="G41" s="107"/>
      <c r="H41" s="95"/>
    </row>
  </sheetData>
  <mergeCells count="35">
    <mergeCell ref="E40:G40"/>
    <mergeCell ref="E31:G31"/>
    <mergeCell ref="A34:C34"/>
    <mergeCell ref="H34:H36"/>
    <mergeCell ref="A35:C35"/>
    <mergeCell ref="A36:C36"/>
    <mergeCell ref="A37:C37"/>
    <mergeCell ref="A29:B29"/>
    <mergeCell ref="A19:B19"/>
    <mergeCell ref="H19:H22"/>
    <mergeCell ref="A20:B20"/>
    <mergeCell ref="A21:B21"/>
    <mergeCell ref="A22:B22"/>
    <mergeCell ref="A23:B23"/>
    <mergeCell ref="A25:B25"/>
    <mergeCell ref="H25:H28"/>
    <mergeCell ref="A26:B26"/>
    <mergeCell ref="A27:B27"/>
    <mergeCell ref="A28:B28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scale="9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B785-2DE3-49F3-BB5D-FCF4E5E3AC66}">
  <sheetPr>
    <pageSetUpPr fitToPage="1"/>
  </sheetPr>
  <dimension ref="A1:I41"/>
  <sheetViews>
    <sheetView view="pageBreakPreview" topLeftCell="A7" zoomScaleNormal="100" zoomScaleSheetLayoutView="100" workbookViewId="0">
      <selection activeCell="J23" sqref="J23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0.33203125" style="43" bestFit="1" customWidth="1"/>
    <col min="8" max="8" width="9.5" style="43" customWidth="1"/>
    <col min="9" max="9" width="11.83203125" style="43" bestFit="1" customWidth="1"/>
    <col min="10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7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11827</v>
      </c>
      <c r="F8" s="111">
        <v>0.05</v>
      </c>
      <c r="G8" s="54">
        <f>+E8*F8</f>
        <v>591.35</v>
      </c>
      <c r="H8" s="627"/>
    </row>
    <row r="9" spans="1:8" ht="13">
      <c r="A9" s="632" t="s">
        <v>223</v>
      </c>
      <c r="B9" s="633"/>
      <c r="C9" s="634"/>
      <c r="D9" s="52" t="s">
        <v>14</v>
      </c>
      <c r="E9" s="108">
        <v>10829</v>
      </c>
      <c r="F9" s="52">
        <v>0.45</v>
      </c>
      <c r="G9" s="54">
        <f t="shared" ref="G9:G10" si="0">+E9*F9</f>
        <v>4873.05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73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5464.4000000000005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 t="s">
        <v>46</v>
      </c>
      <c r="B14" s="639"/>
      <c r="C14" s="640"/>
      <c r="D14" s="63" t="s">
        <v>47</v>
      </c>
      <c r="E14" s="64">
        <v>49934</v>
      </c>
      <c r="F14" s="358">
        <v>1.3</v>
      </c>
      <c r="G14" s="66">
        <f>+E14*F14</f>
        <v>64914.200000000004</v>
      </c>
      <c r="H14" s="67"/>
    </row>
    <row r="15" spans="1:8" ht="13">
      <c r="A15" s="641"/>
      <c r="B15" s="642"/>
      <c r="C15" s="643"/>
      <c r="D15" s="68"/>
      <c r="E15" s="69"/>
      <c r="F15" s="70"/>
      <c r="G15" s="71"/>
      <c r="H15" s="67"/>
    </row>
    <row r="16" spans="1:8" ht="14" thickBot="1">
      <c r="A16" s="644"/>
      <c r="B16" s="645"/>
      <c r="C16" s="646"/>
      <c r="D16" s="72"/>
      <c r="E16" s="73"/>
      <c r="F16" s="56"/>
      <c r="G16" s="74"/>
      <c r="H16" s="75"/>
    </row>
    <row r="17" spans="1:9" thickTop="1" thickBot="1">
      <c r="A17" s="622"/>
      <c r="B17" s="617"/>
      <c r="C17" s="617"/>
      <c r="D17" s="59"/>
      <c r="E17" s="59"/>
      <c r="F17" s="60"/>
      <c r="G17" s="60" t="s">
        <v>17</v>
      </c>
      <c r="H17" s="61">
        <f>SUM(G14:G16)</f>
        <v>64914.200000000004</v>
      </c>
    </row>
    <row r="18" spans="1:9" thickTop="1" thickBot="1">
      <c r="A18" s="44" t="s">
        <v>24</v>
      </c>
      <c r="B18" s="44"/>
      <c r="C18" s="44"/>
      <c r="D18" s="44"/>
      <c r="E18" s="44"/>
      <c r="F18" s="45"/>
      <c r="G18" s="45"/>
      <c r="H18" s="44"/>
    </row>
    <row r="19" spans="1:9" ht="25" thickTop="1">
      <c r="A19" s="647" t="s">
        <v>25</v>
      </c>
      <c r="B19" s="648"/>
      <c r="C19" s="76" t="s">
        <v>26</v>
      </c>
      <c r="D19" s="76" t="s">
        <v>27</v>
      </c>
      <c r="E19" s="76" t="s">
        <v>28</v>
      </c>
      <c r="F19" s="76" t="s">
        <v>29</v>
      </c>
      <c r="G19" s="77" t="s">
        <v>12</v>
      </c>
      <c r="H19" s="649"/>
    </row>
    <row r="20" spans="1:9" ht="13">
      <c r="A20" s="632"/>
      <c r="B20" s="652"/>
      <c r="C20" s="52"/>
      <c r="D20" s="53"/>
      <c r="E20" s="52"/>
      <c r="F20" s="78"/>
      <c r="G20" s="79"/>
      <c r="H20" s="650"/>
    </row>
    <row r="21" spans="1:9" ht="13">
      <c r="A21" s="653"/>
      <c r="B21" s="654"/>
      <c r="C21" s="80"/>
      <c r="D21" s="81"/>
      <c r="E21" s="81"/>
      <c r="F21" s="52"/>
      <c r="G21" s="82"/>
      <c r="H21" s="650"/>
    </row>
    <row r="22" spans="1:9" ht="14" thickBot="1">
      <c r="A22" s="644"/>
      <c r="B22" s="645"/>
      <c r="C22" s="83"/>
      <c r="D22" s="84"/>
      <c r="E22" s="84"/>
      <c r="F22" s="55"/>
      <c r="G22" s="57"/>
      <c r="H22" s="651"/>
    </row>
    <row r="23" spans="1:9" thickTop="1" thickBot="1">
      <c r="A23" s="622"/>
      <c r="B23" s="617"/>
      <c r="C23" s="85"/>
      <c r="D23" s="86"/>
      <c r="E23" s="59"/>
      <c r="F23" s="60"/>
      <c r="G23" s="60" t="s">
        <v>17</v>
      </c>
      <c r="H23" s="87">
        <f>SUM(G20:G22)</f>
        <v>0</v>
      </c>
    </row>
    <row r="24" spans="1:9" thickTop="1" thickBot="1">
      <c r="A24" s="44" t="s">
        <v>30</v>
      </c>
      <c r="B24" s="44"/>
      <c r="C24" s="44"/>
      <c r="D24" s="44"/>
      <c r="E24" s="44"/>
      <c r="F24" s="45"/>
      <c r="G24" s="45"/>
      <c r="H24" s="44"/>
    </row>
    <row r="25" spans="1:9" thickTop="1" thickBot="1">
      <c r="A25" s="623" t="s">
        <v>31</v>
      </c>
      <c r="B25" s="625"/>
      <c r="C25" s="50" t="s">
        <v>32</v>
      </c>
      <c r="D25" s="50" t="s">
        <v>33</v>
      </c>
      <c r="E25" s="50" t="s">
        <v>34</v>
      </c>
      <c r="F25" s="50" t="s">
        <v>11</v>
      </c>
      <c r="G25" s="51" t="s">
        <v>12</v>
      </c>
      <c r="H25" s="626"/>
    </row>
    <row r="26" spans="1:9" ht="14" thickTop="1">
      <c r="A26" s="629" t="s">
        <v>222</v>
      </c>
      <c r="B26" s="655"/>
      <c r="C26" s="355">
        <v>1</v>
      </c>
      <c r="D26" s="89"/>
      <c r="E26" s="108">
        <v>196414.18836</v>
      </c>
      <c r="F26" s="112">
        <v>0.1875</v>
      </c>
      <c r="G26" s="79">
        <f>+E26*F26*C26</f>
        <v>36827.660317499998</v>
      </c>
      <c r="H26" s="627"/>
    </row>
    <row r="27" spans="1:9" ht="13">
      <c r="A27" s="632"/>
      <c r="B27" s="656"/>
      <c r="C27" s="78"/>
      <c r="D27" s="89"/>
      <c r="E27" s="78"/>
      <c r="F27" s="90"/>
      <c r="G27" s="79"/>
      <c r="H27" s="627"/>
    </row>
    <row r="28" spans="1:9" ht="14" thickBot="1">
      <c r="A28" s="644"/>
      <c r="B28" s="646"/>
      <c r="C28" s="91"/>
      <c r="D28" s="92"/>
      <c r="E28" s="84"/>
      <c r="F28" s="56"/>
      <c r="G28" s="93"/>
      <c r="H28" s="628"/>
    </row>
    <row r="29" spans="1:9" thickTop="1" thickBot="1">
      <c r="A29" s="622"/>
      <c r="B29" s="617"/>
      <c r="C29" s="85"/>
      <c r="D29" s="59"/>
      <c r="E29" s="94"/>
      <c r="F29" s="60"/>
      <c r="G29" s="60" t="s">
        <v>17</v>
      </c>
      <c r="H29" s="61">
        <f>SUM(G26:G28)</f>
        <v>36827.660317499998</v>
      </c>
    </row>
    <row r="30" spans="1:9" thickTop="1" thickBot="1">
      <c r="A30" s="95"/>
      <c r="B30" s="95"/>
      <c r="C30" s="85"/>
      <c r="D30" s="59"/>
      <c r="E30" s="94"/>
      <c r="F30" s="96"/>
      <c r="G30" s="85"/>
      <c r="H30" s="97"/>
    </row>
    <row r="31" spans="1:9" thickTop="1" thickBot="1">
      <c r="A31" s="95"/>
      <c r="B31" s="44"/>
      <c r="C31" s="44"/>
      <c r="D31" s="44"/>
      <c r="E31" s="657" t="s">
        <v>35</v>
      </c>
      <c r="F31" s="617"/>
      <c r="G31" s="617"/>
      <c r="H31" s="61">
        <f>ROUND((+H11+H17+H23+H29),4)</f>
        <v>107206.26029999999</v>
      </c>
      <c r="I31" s="98"/>
    </row>
    <row r="32" spans="1:9" ht="14" thickTop="1">
      <c r="A32" s="95"/>
      <c r="B32" s="95"/>
      <c r="C32" s="95"/>
      <c r="D32" s="45"/>
      <c r="E32" s="45"/>
      <c r="F32" s="45"/>
      <c r="G32" s="45"/>
      <c r="H32" s="99"/>
    </row>
    <row r="33" spans="1:8" ht="14" thickBot="1">
      <c r="A33" s="44" t="s">
        <v>36</v>
      </c>
      <c r="B33" s="44"/>
      <c r="C33" s="44"/>
      <c r="D33" s="44"/>
      <c r="E33" s="44"/>
      <c r="F33" s="45"/>
      <c r="G33" s="45"/>
      <c r="H33" s="44"/>
    </row>
    <row r="34" spans="1:8" ht="14" thickTop="1">
      <c r="A34" s="658" t="s">
        <v>8</v>
      </c>
      <c r="B34" s="659"/>
      <c r="C34" s="660"/>
      <c r="D34" s="100" t="s">
        <v>37</v>
      </c>
      <c r="E34" s="100" t="s">
        <v>10</v>
      </c>
      <c r="F34" s="100" t="s">
        <v>11</v>
      </c>
      <c r="G34" s="101" t="s">
        <v>12</v>
      </c>
      <c r="H34" s="649"/>
    </row>
    <row r="35" spans="1:8" ht="13">
      <c r="A35" s="661" t="s">
        <v>38</v>
      </c>
      <c r="B35" s="662"/>
      <c r="C35" s="662"/>
      <c r="D35" s="102" t="e">
        <f>+#REF!</f>
        <v>#REF!</v>
      </c>
      <c r="E35" s="103"/>
      <c r="F35" s="104"/>
      <c r="G35" s="105" t="e">
        <f>$H$31*D35</f>
        <v>#REF!</v>
      </c>
      <c r="H35" s="650"/>
    </row>
    <row r="36" spans="1:8" ht="14" thickBot="1">
      <c r="A36" s="661" t="s">
        <v>39</v>
      </c>
      <c r="B36" s="663"/>
      <c r="C36" s="663"/>
      <c r="D36" s="102">
        <v>0.05</v>
      </c>
      <c r="E36" s="106"/>
      <c r="F36" s="106"/>
      <c r="G36" s="105">
        <f t="shared" ref="G36" si="1">$H$31*D36</f>
        <v>5360.3130149999997</v>
      </c>
      <c r="H36" s="650"/>
    </row>
    <row r="37" spans="1:8" thickTop="1" thickBot="1">
      <c r="A37" s="622"/>
      <c r="B37" s="617"/>
      <c r="C37" s="617"/>
      <c r="D37" s="58"/>
      <c r="E37" s="59"/>
      <c r="F37" s="60"/>
      <c r="G37" s="60" t="s">
        <v>17</v>
      </c>
      <c r="H37" s="61"/>
    </row>
    <row r="38" spans="1:8" ht="9.75" customHeight="1" thickTop="1">
      <c r="A38" s="95"/>
      <c r="B38" s="95"/>
      <c r="C38" s="95"/>
      <c r="D38" s="95"/>
      <c r="E38" s="95"/>
      <c r="F38" s="107"/>
      <c r="G38" s="107"/>
      <c r="H38" s="95"/>
    </row>
    <row r="39" spans="1:8" ht="9.75" customHeight="1" thickBot="1">
      <c r="A39" s="95"/>
      <c r="B39" s="95"/>
      <c r="C39" s="95"/>
      <c r="D39" s="95"/>
      <c r="E39" s="95"/>
      <c r="F39" s="107"/>
      <c r="G39" s="107"/>
      <c r="H39" s="95"/>
    </row>
    <row r="40" spans="1:8" thickTop="1" thickBot="1">
      <c r="A40" s="95"/>
      <c r="B40" s="44"/>
      <c r="C40" s="44"/>
      <c r="D40" s="44"/>
      <c r="E40" s="657" t="s">
        <v>40</v>
      </c>
      <c r="F40" s="617"/>
      <c r="G40" s="617"/>
      <c r="H40" s="61">
        <f>(H37+H31)</f>
        <v>107206.26029999999</v>
      </c>
    </row>
    <row r="41" spans="1:8" ht="9.75" customHeight="1" thickTop="1">
      <c r="A41" s="95"/>
      <c r="B41" s="95"/>
      <c r="C41" s="95"/>
      <c r="D41" s="95"/>
      <c r="E41" s="95"/>
      <c r="F41" s="107"/>
      <c r="G41" s="107"/>
      <c r="H41" s="95"/>
    </row>
  </sheetData>
  <mergeCells count="35">
    <mergeCell ref="E40:G40"/>
    <mergeCell ref="E31:G31"/>
    <mergeCell ref="A34:C34"/>
    <mergeCell ref="H34:H36"/>
    <mergeCell ref="A35:C35"/>
    <mergeCell ref="A36:C36"/>
    <mergeCell ref="A37:C37"/>
    <mergeCell ref="A29:B29"/>
    <mergeCell ref="A19:B19"/>
    <mergeCell ref="H19:H22"/>
    <mergeCell ref="A20:B20"/>
    <mergeCell ref="A21:B21"/>
    <mergeCell ref="A22:B22"/>
    <mergeCell ref="A23:B23"/>
    <mergeCell ref="A25:B25"/>
    <mergeCell ref="H25:H28"/>
    <mergeCell ref="A26:B26"/>
    <mergeCell ref="A27:B27"/>
    <mergeCell ref="A28:B28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F52A-0601-4F62-905C-875ECB11A563}">
  <sheetPr>
    <pageSetUpPr fitToPage="1"/>
  </sheetPr>
  <dimension ref="A1:I44"/>
  <sheetViews>
    <sheetView view="pageBreakPreview" topLeftCell="A13" zoomScaleNormal="100" zoomScaleSheetLayoutView="100" workbookViewId="0">
      <selection activeCell="E14" sqref="E14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8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108862</v>
      </c>
      <c r="F8" s="111">
        <v>0.05</v>
      </c>
      <c r="G8" s="54">
        <f>+E8*F8</f>
        <v>5443.1</v>
      </c>
      <c r="H8" s="627"/>
    </row>
    <row r="9" spans="1:8" ht="13">
      <c r="A9" s="632" t="s">
        <v>226</v>
      </c>
      <c r="B9" s="633"/>
      <c r="C9" s="634"/>
      <c r="D9" s="52" t="s">
        <v>14</v>
      </c>
      <c r="E9" s="108">
        <v>10055.5</v>
      </c>
      <c r="F9" s="52">
        <v>0.25</v>
      </c>
      <c r="G9" s="54">
        <f t="shared" ref="G9:G10" si="0">+E9*F9</f>
        <v>2513.875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73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7956.9750000000004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thickTop="1" thickBot="1">
      <c r="A14" s="638" t="s">
        <v>22</v>
      </c>
      <c r="B14" s="639"/>
      <c r="C14" s="640"/>
      <c r="D14" s="63" t="s">
        <v>49</v>
      </c>
      <c r="E14" s="64">
        <v>34</v>
      </c>
      <c r="F14" s="358">
        <v>170</v>
      </c>
      <c r="G14" s="66">
        <f>+E14*F14</f>
        <v>5780</v>
      </c>
      <c r="H14" s="67"/>
    </row>
    <row r="15" spans="1:8" thickTop="1" thickBot="1">
      <c r="A15" s="641" t="s">
        <v>50</v>
      </c>
      <c r="B15" s="642"/>
      <c r="C15" s="643"/>
      <c r="D15" s="68" t="s">
        <v>47</v>
      </c>
      <c r="E15" s="69">
        <v>110940</v>
      </c>
      <c r="F15" s="359">
        <v>0.56000000000000005</v>
      </c>
      <c r="G15" s="66">
        <f t="shared" ref="G15:G19" si="1">+E15*F15</f>
        <v>62126.400000000009</v>
      </c>
      <c r="H15" s="67"/>
    </row>
    <row r="16" spans="1:8" thickTop="1" thickBot="1">
      <c r="A16" s="641" t="s">
        <v>51</v>
      </c>
      <c r="B16" s="642"/>
      <c r="C16" s="643"/>
      <c r="D16" s="68" t="s">
        <v>52</v>
      </c>
      <c r="E16" s="69">
        <v>690</v>
      </c>
      <c r="F16" s="359">
        <v>350</v>
      </c>
      <c r="G16" s="66">
        <f t="shared" si="1"/>
        <v>241500</v>
      </c>
      <c r="H16" s="67"/>
    </row>
    <row r="17" spans="1:8" ht="14" thickTop="1">
      <c r="A17" s="641" t="s">
        <v>53</v>
      </c>
      <c r="B17" s="642"/>
      <c r="C17" s="643"/>
      <c r="D17" s="68" t="s">
        <v>47</v>
      </c>
      <c r="E17" s="69">
        <v>142000</v>
      </c>
      <c r="F17" s="359">
        <v>0.84</v>
      </c>
      <c r="G17" s="66">
        <f t="shared" si="1"/>
        <v>119280</v>
      </c>
      <c r="H17" s="67"/>
    </row>
    <row r="18" spans="1:8" ht="13">
      <c r="A18" s="641" t="s">
        <v>224</v>
      </c>
      <c r="B18" s="642"/>
      <c r="C18" s="643"/>
      <c r="D18" s="343" t="s">
        <v>225</v>
      </c>
      <c r="E18" s="344">
        <v>66212</v>
      </c>
      <c r="F18" s="360">
        <v>0.15</v>
      </c>
      <c r="G18" s="346">
        <f t="shared" si="1"/>
        <v>9931.7999999999993</v>
      </c>
      <c r="H18" s="67"/>
    </row>
    <row r="19" spans="1:8" ht="14" thickBot="1">
      <c r="A19" s="635" t="s">
        <v>215</v>
      </c>
      <c r="B19" s="636"/>
      <c r="C19" s="637"/>
      <c r="D19" s="72" t="s">
        <v>111</v>
      </c>
      <c r="E19" s="73">
        <v>20000</v>
      </c>
      <c r="F19" s="55">
        <v>1</v>
      </c>
      <c r="G19" s="74">
        <f t="shared" si="1"/>
        <v>20000</v>
      </c>
      <c r="H19" s="75"/>
    </row>
    <row r="20" spans="1:8" thickTop="1" thickBot="1">
      <c r="A20" s="622"/>
      <c r="B20" s="617"/>
      <c r="C20" s="617"/>
      <c r="D20" s="59"/>
      <c r="E20" s="59"/>
      <c r="F20" s="60"/>
      <c r="G20" s="60" t="s">
        <v>17</v>
      </c>
      <c r="H20" s="61">
        <f>SUM(G14:G19)</f>
        <v>458618.2</v>
      </c>
    </row>
    <row r="21" spans="1:8" thickTop="1" thickBot="1">
      <c r="A21" s="44" t="s">
        <v>24</v>
      </c>
      <c r="B21" s="44"/>
      <c r="C21" s="44"/>
      <c r="D21" s="44"/>
      <c r="E21" s="44"/>
      <c r="F21" s="45"/>
      <c r="G21" s="45"/>
      <c r="H21" s="44"/>
    </row>
    <row r="22" spans="1:8" ht="25" thickTop="1">
      <c r="A22" s="647" t="s">
        <v>25</v>
      </c>
      <c r="B22" s="648"/>
      <c r="C22" s="76" t="s">
        <v>26</v>
      </c>
      <c r="D22" s="76" t="s">
        <v>27</v>
      </c>
      <c r="E22" s="76" t="s">
        <v>28</v>
      </c>
      <c r="F22" s="76" t="s">
        <v>29</v>
      </c>
      <c r="G22" s="77" t="s">
        <v>12</v>
      </c>
      <c r="H22" s="649"/>
    </row>
    <row r="23" spans="1:8" ht="13">
      <c r="A23" s="632" t="s">
        <v>54</v>
      </c>
      <c r="B23" s="652"/>
      <c r="C23" s="52"/>
      <c r="D23" s="53">
        <v>9</v>
      </c>
      <c r="E23" s="52"/>
      <c r="F23" s="78">
        <v>1900</v>
      </c>
      <c r="G23" s="79">
        <f>+F23*D23</f>
        <v>17100</v>
      </c>
      <c r="H23" s="650"/>
    </row>
    <row r="24" spans="1:8" ht="13">
      <c r="A24" s="653"/>
      <c r="B24" s="654"/>
      <c r="C24" s="80"/>
      <c r="D24" s="81"/>
      <c r="E24" s="81"/>
      <c r="F24" s="52"/>
      <c r="G24" s="82"/>
      <c r="H24" s="650"/>
    </row>
    <row r="25" spans="1:8" ht="14" thickBot="1">
      <c r="A25" s="644"/>
      <c r="B25" s="645"/>
      <c r="C25" s="83"/>
      <c r="D25" s="84"/>
      <c r="E25" s="84"/>
      <c r="F25" s="55"/>
      <c r="G25" s="57"/>
      <c r="H25" s="651"/>
    </row>
    <row r="26" spans="1:8" thickTop="1" thickBot="1">
      <c r="A26" s="622"/>
      <c r="B26" s="617"/>
      <c r="C26" s="85"/>
      <c r="D26" s="86"/>
      <c r="E26" s="59"/>
      <c r="F26" s="60"/>
      <c r="G26" s="60" t="s">
        <v>17</v>
      </c>
      <c r="H26" s="87">
        <f>SUM(G23:G25)</f>
        <v>17100</v>
      </c>
    </row>
    <row r="27" spans="1:8" thickTop="1" thickBot="1">
      <c r="A27" s="44" t="s">
        <v>30</v>
      </c>
      <c r="B27" s="44"/>
      <c r="C27" s="44"/>
      <c r="D27" s="44"/>
      <c r="E27" s="44"/>
      <c r="F27" s="45"/>
      <c r="G27" s="45"/>
      <c r="H27" s="44"/>
    </row>
    <row r="28" spans="1:8" thickTop="1" thickBot="1">
      <c r="A28" s="623" t="s">
        <v>31</v>
      </c>
      <c r="B28" s="625"/>
      <c r="C28" s="50" t="s">
        <v>32</v>
      </c>
      <c r="D28" s="50" t="s">
        <v>33</v>
      </c>
      <c r="E28" s="50" t="s">
        <v>34</v>
      </c>
      <c r="F28" s="50" t="s">
        <v>11</v>
      </c>
      <c r="G28" s="51" t="s">
        <v>12</v>
      </c>
      <c r="H28" s="626"/>
    </row>
    <row r="29" spans="1:8" ht="14" thickTop="1">
      <c r="A29" s="629" t="s">
        <v>222</v>
      </c>
      <c r="B29" s="655"/>
      <c r="C29" s="88">
        <v>1</v>
      </c>
      <c r="D29" s="89"/>
      <c r="E29" s="64">
        <v>196414.18836</v>
      </c>
      <c r="F29" s="65">
        <v>0.75</v>
      </c>
      <c r="G29" s="79">
        <f>+E29*F29*C29</f>
        <v>147310.64126999999</v>
      </c>
      <c r="H29" s="627"/>
    </row>
    <row r="30" spans="1:8" ht="13">
      <c r="A30" s="632"/>
      <c r="B30" s="656"/>
      <c r="C30" s="78"/>
      <c r="D30" s="89"/>
      <c r="E30" s="78"/>
      <c r="F30" s="90"/>
      <c r="G30" s="79"/>
      <c r="H30" s="627"/>
    </row>
    <row r="31" spans="1:8" ht="14" thickBot="1">
      <c r="A31" s="644"/>
      <c r="B31" s="646"/>
      <c r="C31" s="91"/>
      <c r="D31" s="92"/>
      <c r="E31" s="84"/>
      <c r="F31" s="56"/>
      <c r="G31" s="93"/>
      <c r="H31" s="628"/>
    </row>
    <row r="32" spans="1:8" thickTop="1" thickBot="1">
      <c r="A32" s="622"/>
      <c r="B32" s="617"/>
      <c r="C32" s="85"/>
      <c r="D32" s="59"/>
      <c r="E32" s="94"/>
      <c r="F32" s="60"/>
      <c r="G32" s="60" t="s">
        <v>17</v>
      </c>
      <c r="H32" s="61">
        <f>SUM(G29:G31)</f>
        <v>147310.64126999999</v>
      </c>
    </row>
    <row r="33" spans="1:9" thickTop="1" thickBot="1">
      <c r="A33" s="95"/>
      <c r="B33" s="95"/>
      <c r="C33" s="85"/>
      <c r="D33" s="59"/>
      <c r="E33" s="94"/>
      <c r="F33" s="96"/>
      <c r="G33" s="85"/>
      <c r="H33" s="97"/>
    </row>
    <row r="34" spans="1:9" thickTop="1" thickBot="1">
      <c r="A34" s="95"/>
      <c r="B34" s="44"/>
      <c r="C34" s="44"/>
      <c r="D34" s="44"/>
      <c r="E34" s="657" t="s">
        <v>35</v>
      </c>
      <c r="F34" s="617"/>
      <c r="G34" s="617"/>
      <c r="H34" s="61">
        <f>ROUND((+H11+H20+H26+H32),4)</f>
        <v>630985.81629999995</v>
      </c>
      <c r="I34" s="98"/>
    </row>
    <row r="35" spans="1:9" ht="14" thickTop="1">
      <c r="A35" s="95"/>
      <c r="B35" s="95"/>
      <c r="C35" s="95"/>
      <c r="D35" s="45"/>
      <c r="E35" s="45"/>
      <c r="F35" s="45"/>
      <c r="G35" s="45"/>
      <c r="H35" s="99"/>
    </row>
    <row r="36" spans="1:9" ht="14" thickBot="1">
      <c r="A36" s="44" t="s">
        <v>36</v>
      </c>
      <c r="B36" s="44"/>
      <c r="C36" s="44"/>
      <c r="D36" s="44"/>
      <c r="E36" s="44"/>
      <c r="F36" s="45"/>
      <c r="G36" s="45"/>
      <c r="H36" s="44"/>
    </row>
    <row r="37" spans="1:9" ht="14" thickTop="1">
      <c r="A37" s="658" t="s">
        <v>8</v>
      </c>
      <c r="B37" s="659"/>
      <c r="C37" s="660"/>
      <c r="D37" s="100" t="s">
        <v>37</v>
      </c>
      <c r="E37" s="100" t="s">
        <v>10</v>
      </c>
      <c r="F37" s="100" t="s">
        <v>11</v>
      </c>
      <c r="G37" s="101" t="s">
        <v>12</v>
      </c>
      <c r="H37" s="649"/>
    </row>
    <row r="38" spans="1:9" ht="13">
      <c r="A38" s="661" t="s">
        <v>38</v>
      </c>
      <c r="B38" s="662"/>
      <c r="C38" s="662"/>
      <c r="D38" s="102" t="e">
        <f>+#REF!</f>
        <v>#REF!</v>
      </c>
      <c r="E38" s="103"/>
      <c r="F38" s="104"/>
      <c r="G38" s="105" t="e">
        <f>$H$34*D38</f>
        <v>#REF!</v>
      </c>
      <c r="H38" s="650"/>
    </row>
    <row r="39" spans="1:9" ht="14" thickBot="1">
      <c r="A39" s="661" t="s">
        <v>39</v>
      </c>
      <c r="B39" s="663"/>
      <c r="C39" s="663"/>
      <c r="D39" s="102">
        <v>0.05</v>
      </c>
      <c r="E39" s="106"/>
      <c r="F39" s="106"/>
      <c r="G39" s="105">
        <f t="shared" ref="G39" si="2">$H$34*D39</f>
        <v>31549.290815</v>
      </c>
      <c r="H39" s="650"/>
    </row>
    <row r="40" spans="1:9" thickTop="1" thickBot="1">
      <c r="A40" s="622"/>
      <c r="B40" s="617"/>
      <c r="C40" s="617"/>
      <c r="D40" s="58"/>
      <c r="E40" s="59"/>
      <c r="F40" s="60"/>
      <c r="G40" s="60" t="s">
        <v>17</v>
      </c>
      <c r="H40" s="61"/>
    </row>
    <row r="41" spans="1:9" ht="9.75" customHeight="1" thickTop="1">
      <c r="A41" s="95"/>
      <c r="B41" s="95"/>
      <c r="C41" s="95"/>
      <c r="D41" s="95"/>
      <c r="E41" s="95"/>
      <c r="F41" s="107"/>
      <c r="G41" s="107"/>
      <c r="H41" s="95"/>
    </row>
    <row r="42" spans="1:9" ht="9.75" customHeight="1" thickBot="1">
      <c r="A42" s="95"/>
      <c r="B42" s="95"/>
      <c r="C42" s="95"/>
      <c r="D42" s="95"/>
      <c r="E42" s="95"/>
      <c r="F42" s="107"/>
      <c r="G42" s="107"/>
      <c r="H42" s="95"/>
    </row>
    <row r="43" spans="1:9" thickTop="1" thickBot="1">
      <c r="A43" s="95"/>
      <c r="B43" s="44"/>
      <c r="C43" s="44"/>
      <c r="D43" s="44"/>
      <c r="E43" s="657" t="s">
        <v>40</v>
      </c>
      <c r="F43" s="617"/>
      <c r="G43" s="617"/>
      <c r="H43" s="61">
        <f>ROUND(H40+H34,0)</f>
        <v>630986</v>
      </c>
    </row>
    <row r="44" spans="1:9" ht="9.75" customHeight="1" thickTop="1">
      <c r="A44" s="95"/>
      <c r="B44" s="95"/>
      <c r="C44" s="95"/>
      <c r="D44" s="95"/>
      <c r="E44" s="95"/>
      <c r="F44" s="107"/>
      <c r="G44" s="107"/>
      <c r="H44" s="95"/>
    </row>
  </sheetData>
  <mergeCells count="38">
    <mergeCell ref="E43:G43"/>
    <mergeCell ref="A16:C16"/>
    <mergeCell ref="A15:C15"/>
    <mergeCell ref="E34:G34"/>
    <mergeCell ref="A37:C37"/>
    <mergeCell ref="A22:B22"/>
    <mergeCell ref="A20:C20"/>
    <mergeCell ref="A18:C18"/>
    <mergeCell ref="H37:H39"/>
    <mergeCell ref="A38:C38"/>
    <mergeCell ref="A39:C39"/>
    <mergeCell ref="A40:C40"/>
    <mergeCell ref="A28:B28"/>
    <mergeCell ref="H28:H31"/>
    <mergeCell ref="A29:B29"/>
    <mergeCell ref="A30:B30"/>
    <mergeCell ref="A31:B31"/>
    <mergeCell ref="A32:B32"/>
    <mergeCell ref="H22:H25"/>
    <mergeCell ref="A23:B23"/>
    <mergeCell ref="A24:B24"/>
    <mergeCell ref="A25:B25"/>
    <mergeCell ref="A26:B26"/>
    <mergeCell ref="A11:C11"/>
    <mergeCell ref="A13:C13"/>
    <mergeCell ref="A14:C14"/>
    <mergeCell ref="A17:C17"/>
    <mergeCell ref="A19:C19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0C10A-B2E3-4B6B-B7DC-4B542272254C}">
  <sheetPr>
    <pageSetUpPr fitToPage="1"/>
  </sheetPr>
  <dimension ref="A1:I48"/>
  <sheetViews>
    <sheetView view="pageBreakPreview" topLeftCell="A25" zoomScaleNormal="100" zoomScaleSheetLayoutView="100" workbookViewId="0">
      <selection activeCell="K36" sqref="K36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9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108862</v>
      </c>
      <c r="F8" s="111">
        <v>0.1</v>
      </c>
      <c r="G8" s="54">
        <f>+E8*F8</f>
        <v>10886.2</v>
      </c>
      <c r="H8" s="627"/>
    </row>
    <row r="9" spans="1:8" ht="13">
      <c r="A9" s="632" t="s">
        <v>48</v>
      </c>
      <c r="B9" s="633"/>
      <c r="C9" s="634"/>
      <c r="D9" s="52" t="s">
        <v>14</v>
      </c>
      <c r="E9" s="108">
        <v>7975</v>
      </c>
      <c r="F9" s="109">
        <v>0.5</v>
      </c>
      <c r="G9" s="54">
        <f t="shared" ref="G9:G10" si="0">+E9*F9</f>
        <v>3987.5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54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14873.7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 t="s">
        <v>22</v>
      </c>
      <c r="B14" s="639"/>
      <c r="C14" s="640"/>
      <c r="D14" s="63" t="s">
        <v>49</v>
      </c>
      <c r="E14" s="64">
        <v>34</v>
      </c>
      <c r="F14" s="65">
        <v>170</v>
      </c>
      <c r="G14" s="64">
        <f>+E14*F14</f>
        <v>5780</v>
      </c>
      <c r="H14" s="67"/>
    </row>
    <row r="15" spans="1:8" ht="13">
      <c r="A15" s="641" t="s">
        <v>50</v>
      </c>
      <c r="B15" s="642"/>
      <c r="C15" s="643"/>
      <c r="D15" s="68" t="s">
        <v>47</v>
      </c>
      <c r="E15" s="69">
        <v>110940</v>
      </c>
      <c r="F15" s="70">
        <v>0.56000000000000005</v>
      </c>
      <c r="G15" s="69">
        <f t="shared" ref="G15:G18" si="1">+E15*F15</f>
        <v>62126.400000000009</v>
      </c>
      <c r="H15" s="67"/>
    </row>
    <row r="16" spans="1:8" ht="13">
      <c r="A16" s="641" t="s">
        <v>51</v>
      </c>
      <c r="B16" s="642"/>
      <c r="C16" s="643"/>
      <c r="D16" s="68" t="s">
        <v>52</v>
      </c>
      <c r="E16" s="69">
        <v>690</v>
      </c>
      <c r="F16" s="70">
        <v>350</v>
      </c>
      <c r="G16" s="69">
        <f t="shared" si="1"/>
        <v>241500</v>
      </c>
      <c r="H16" s="67"/>
    </row>
    <row r="17" spans="1:8" ht="13">
      <c r="A17" s="641" t="s">
        <v>53</v>
      </c>
      <c r="B17" s="642"/>
      <c r="C17" s="643"/>
      <c r="D17" s="68" t="s">
        <v>47</v>
      </c>
      <c r="E17" s="69">
        <v>142000</v>
      </c>
      <c r="F17" s="70">
        <v>0.84</v>
      </c>
      <c r="G17" s="69">
        <f t="shared" si="1"/>
        <v>119280</v>
      </c>
      <c r="H17" s="67"/>
    </row>
    <row r="18" spans="1:8" ht="13">
      <c r="A18" s="641" t="s">
        <v>55</v>
      </c>
      <c r="B18" s="642"/>
      <c r="C18" s="643"/>
      <c r="D18" s="68" t="s">
        <v>56</v>
      </c>
      <c r="E18" s="69">
        <v>5304</v>
      </c>
      <c r="F18" s="70">
        <v>0.2</v>
      </c>
      <c r="G18" s="69">
        <f t="shared" si="1"/>
        <v>1060.8</v>
      </c>
      <c r="H18" s="67"/>
    </row>
    <row r="19" spans="1:8" ht="13">
      <c r="A19" s="641" t="s">
        <v>57</v>
      </c>
      <c r="B19" s="642"/>
      <c r="C19" s="643"/>
      <c r="D19" s="68" t="s">
        <v>58</v>
      </c>
      <c r="E19" s="69">
        <v>46702</v>
      </c>
      <c r="F19" s="70">
        <v>0.09</v>
      </c>
      <c r="G19" s="69">
        <f t="shared" ref="G19:G22" si="2">+E19*F19</f>
        <v>4203.18</v>
      </c>
      <c r="H19" s="67"/>
    </row>
    <row r="20" spans="1:8" ht="14" thickBot="1">
      <c r="A20" s="641" t="s">
        <v>59</v>
      </c>
      <c r="B20" s="642"/>
      <c r="C20" s="643"/>
      <c r="D20" s="68" t="s">
        <v>58</v>
      </c>
      <c r="E20" s="69">
        <v>128856</v>
      </c>
      <c r="F20" s="70">
        <v>1.2</v>
      </c>
      <c r="G20" s="69">
        <f t="shared" si="2"/>
        <v>154627.19999999998</v>
      </c>
      <c r="H20" s="67"/>
    </row>
    <row r="21" spans="1:8" ht="14" thickTop="1">
      <c r="A21" s="641" t="s">
        <v>214</v>
      </c>
      <c r="B21" s="642"/>
      <c r="C21" s="643"/>
      <c r="D21" s="68" t="s">
        <v>111</v>
      </c>
      <c r="E21" s="69">
        <v>20000</v>
      </c>
      <c r="F21" s="70">
        <v>1</v>
      </c>
      <c r="G21" s="66">
        <f t="shared" si="2"/>
        <v>20000</v>
      </c>
      <c r="H21" s="67"/>
    </row>
    <row r="22" spans="1:8" ht="13">
      <c r="A22" s="641" t="s">
        <v>224</v>
      </c>
      <c r="B22" s="642"/>
      <c r="C22" s="643"/>
      <c r="D22" s="343" t="s">
        <v>225</v>
      </c>
      <c r="E22" s="344">
        <v>66212</v>
      </c>
      <c r="F22" s="360">
        <v>0.15</v>
      </c>
      <c r="G22" s="346">
        <f t="shared" si="2"/>
        <v>9931.7999999999993</v>
      </c>
      <c r="H22" s="67"/>
    </row>
    <row r="23" spans="1:8" ht="14" thickBot="1">
      <c r="A23" s="644"/>
      <c r="B23" s="645"/>
      <c r="C23" s="646"/>
      <c r="D23" s="72"/>
      <c r="E23" s="73"/>
      <c r="F23" s="56"/>
      <c r="G23" s="74"/>
      <c r="H23" s="75"/>
    </row>
    <row r="24" spans="1:8" thickTop="1" thickBot="1">
      <c r="A24" s="622"/>
      <c r="B24" s="617"/>
      <c r="C24" s="617"/>
      <c r="D24" s="59"/>
      <c r="E24" s="59"/>
      <c r="F24" s="60"/>
      <c r="G24" s="60" t="s">
        <v>17</v>
      </c>
      <c r="H24" s="61">
        <f>SUM(G14:G23)</f>
        <v>618509.38</v>
      </c>
    </row>
    <row r="25" spans="1:8" thickTop="1" thickBot="1">
      <c r="A25" s="44" t="s">
        <v>24</v>
      </c>
      <c r="B25" s="44"/>
      <c r="C25" s="44"/>
      <c r="D25" s="44"/>
      <c r="E25" s="44"/>
      <c r="F25" s="45"/>
      <c r="G25" s="45"/>
      <c r="H25" s="44"/>
    </row>
    <row r="26" spans="1:8" ht="25" thickTop="1">
      <c r="A26" s="647" t="s">
        <v>25</v>
      </c>
      <c r="B26" s="648"/>
      <c r="C26" s="76" t="s">
        <v>26</v>
      </c>
      <c r="D26" s="76" t="s">
        <v>27</v>
      </c>
      <c r="E26" s="76" t="s">
        <v>28</v>
      </c>
      <c r="F26" s="76" t="s">
        <v>29</v>
      </c>
      <c r="G26" s="77" t="s">
        <v>12</v>
      </c>
      <c r="H26" s="649"/>
    </row>
    <row r="27" spans="1:8" ht="13">
      <c r="A27" s="632" t="s">
        <v>54</v>
      </c>
      <c r="B27" s="652"/>
      <c r="C27" s="52"/>
      <c r="D27" s="53">
        <v>9</v>
      </c>
      <c r="E27" s="52"/>
      <c r="F27" s="78">
        <v>1900</v>
      </c>
      <c r="G27" s="79">
        <f>+F27*D27</f>
        <v>17100</v>
      </c>
      <c r="H27" s="650"/>
    </row>
    <row r="28" spans="1:8" ht="13">
      <c r="A28" s="653"/>
      <c r="B28" s="654"/>
      <c r="C28" s="80"/>
      <c r="D28" s="81"/>
      <c r="E28" s="81"/>
      <c r="F28" s="52"/>
      <c r="G28" s="82"/>
      <c r="H28" s="650"/>
    </row>
    <row r="29" spans="1:8" ht="14" thickBot="1">
      <c r="A29" s="644"/>
      <c r="B29" s="645"/>
      <c r="C29" s="83"/>
      <c r="D29" s="84"/>
      <c r="E29" s="84"/>
      <c r="F29" s="55"/>
      <c r="G29" s="57"/>
      <c r="H29" s="651"/>
    </row>
    <row r="30" spans="1:8" thickTop="1" thickBot="1">
      <c r="A30" s="622"/>
      <c r="B30" s="617"/>
      <c r="C30" s="85"/>
      <c r="D30" s="86"/>
      <c r="E30" s="59"/>
      <c r="F30" s="60"/>
      <c r="G30" s="60" t="s">
        <v>17</v>
      </c>
      <c r="H30" s="87">
        <f>SUM(G27:G29)</f>
        <v>17100</v>
      </c>
    </row>
    <row r="31" spans="1:8" thickTop="1" thickBot="1">
      <c r="A31" s="44" t="s">
        <v>30</v>
      </c>
      <c r="B31" s="44"/>
      <c r="C31" s="44"/>
      <c r="D31" s="44"/>
      <c r="E31" s="44"/>
      <c r="F31" s="45"/>
      <c r="G31" s="45"/>
      <c r="H31" s="44"/>
    </row>
    <row r="32" spans="1:8" thickTop="1" thickBot="1">
      <c r="A32" s="623" t="s">
        <v>31</v>
      </c>
      <c r="B32" s="625"/>
      <c r="C32" s="50" t="s">
        <v>32</v>
      </c>
      <c r="D32" s="50" t="s">
        <v>33</v>
      </c>
      <c r="E32" s="50" t="s">
        <v>34</v>
      </c>
      <c r="F32" s="50" t="s">
        <v>11</v>
      </c>
      <c r="G32" s="51" t="s">
        <v>12</v>
      </c>
      <c r="H32" s="626"/>
    </row>
    <row r="33" spans="1:9" ht="14" thickTop="1">
      <c r="A33" s="629" t="s">
        <v>222</v>
      </c>
      <c r="B33" s="655"/>
      <c r="C33" s="88">
        <v>1</v>
      </c>
      <c r="D33" s="89"/>
      <c r="E33" s="64">
        <v>196414.18836</v>
      </c>
      <c r="F33" s="65">
        <v>0.75</v>
      </c>
      <c r="G33" s="79">
        <f>+E33*F33*C33</f>
        <v>147310.64126999999</v>
      </c>
      <c r="H33" s="627"/>
    </row>
    <row r="34" spans="1:9" ht="13">
      <c r="A34" s="632"/>
      <c r="B34" s="656"/>
      <c r="C34" s="78"/>
      <c r="D34" s="89"/>
      <c r="E34" s="78"/>
      <c r="F34" s="90"/>
      <c r="G34" s="79"/>
      <c r="H34" s="627"/>
    </row>
    <row r="35" spans="1:9" ht="14" thickBot="1">
      <c r="A35" s="644"/>
      <c r="B35" s="646"/>
      <c r="C35" s="91"/>
      <c r="D35" s="92"/>
      <c r="E35" s="84"/>
      <c r="F35" s="56"/>
      <c r="G35" s="93"/>
      <c r="H35" s="628"/>
    </row>
    <row r="36" spans="1:9" thickTop="1" thickBot="1">
      <c r="A36" s="622"/>
      <c r="B36" s="617"/>
      <c r="C36" s="85"/>
      <c r="D36" s="59"/>
      <c r="E36" s="94"/>
      <c r="F36" s="60"/>
      <c r="G36" s="60" t="s">
        <v>17</v>
      </c>
      <c r="H36" s="61">
        <f>SUM(G33:G35)</f>
        <v>147310.64126999999</v>
      </c>
    </row>
    <row r="37" spans="1:9" thickTop="1" thickBot="1">
      <c r="A37" s="95"/>
      <c r="B37" s="95"/>
      <c r="C37" s="85"/>
      <c r="D37" s="59"/>
      <c r="E37" s="94"/>
      <c r="F37" s="96"/>
      <c r="G37" s="85"/>
      <c r="H37" s="97"/>
    </row>
    <row r="38" spans="1:9" thickTop="1" thickBot="1">
      <c r="A38" s="95"/>
      <c r="B38" s="44"/>
      <c r="C38" s="44"/>
      <c r="D38" s="44"/>
      <c r="E38" s="657" t="s">
        <v>35</v>
      </c>
      <c r="F38" s="617"/>
      <c r="G38" s="617"/>
      <c r="H38" s="61">
        <f>ROUND((+H11+H24+H30+H36),4)</f>
        <v>797793.72129999998</v>
      </c>
      <c r="I38" s="98"/>
    </row>
    <row r="39" spans="1:9" ht="14" thickTop="1">
      <c r="A39" s="95"/>
      <c r="B39" s="95"/>
      <c r="C39" s="95"/>
      <c r="D39" s="45"/>
      <c r="E39" s="45"/>
      <c r="F39" s="45"/>
      <c r="G39" s="45"/>
      <c r="H39" s="99"/>
    </row>
    <row r="40" spans="1:9" ht="14" thickBot="1">
      <c r="A40" s="44" t="s">
        <v>36</v>
      </c>
      <c r="B40" s="44"/>
      <c r="C40" s="44"/>
      <c r="D40" s="44"/>
      <c r="E40" s="44"/>
      <c r="F40" s="45"/>
      <c r="G40" s="45"/>
      <c r="H40" s="44"/>
    </row>
    <row r="41" spans="1:9" ht="14" thickTop="1">
      <c r="A41" s="658" t="s">
        <v>8</v>
      </c>
      <c r="B41" s="659"/>
      <c r="C41" s="660"/>
      <c r="D41" s="100" t="s">
        <v>37</v>
      </c>
      <c r="E41" s="100" t="s">
        <v>10</v>
      </c>
      <c r="F41" s="100" t="s">
        <v>11</v>
      </c>
      <c r="G41" s="101" t="s">
        <v>12</v>
      </c>
      <c r="H41" s="649"/>
    </row>
    <row r="42" spans="1:9" ht="13">
      <c r="A42" s="661" t="s">
        <v>38</v>
      </c>
      <c r="B42" s="662"/>
      <c r="C42" s="662"/>
      <c r="D42" s="102" t="e">
        <f>+#REF!</f>
        <v>#REF!</v>
      </c>
      <c r="E42" s="103"/>
      <c r="F42" s="104"/>
      <c r="G42" s="105" t="e">
        <f>$H$38*D42</f>
        <v>#REF!</v>
      </c>
      <c r="H42" s="650"/>
    </row>
    <row r="43" spans="1:9" ht="14" thickBot="1">
      <c r="A43" s="661" t="s">
        <v>39</v>
      </c>
      <c r="B43" s="663"/>
      <c r="C43" s="663"/>
      <c r="D43" s="102">
        <v>0.05</v>
      </c>
      <c r="E43" s="106"/>
      <c r="F43" s="106"/>
      <c r="G43" s="105">
        <f t="shared" ref="G43" si="3">$H$38*D43</f>
        <v>39889.686065000002</v>
      </c>
      <c r="H43" s="650"/>
    </row>
    <row r="44" spans="1:9" thickTop="1" thickBot="1">
      <c r="A44" s="622"/>
      <c r="B44" s="617"/>
      <c r="C44" s="617"/>
      <c r="D44" s="58"/>
      <c r="E44" s="59"/>
      <c r="F44" s="60"/>
      <c r="G44" s="60" t="s">
        <v>17</v>
      </c>
      <c r="H44" s="61"/>
    </row>
    <row r="45" spans="1:9" ht="9.75" customHeight="1" thickTop="1">
      <c r="A45" s="95"/>
      <c r="B45" s="95"/>
      <c r="C45" s="95"/>
      <c r="D45" s="95"/>
      <c r="E45" s="95"/>
      <c r="F45" s="107"/>
      <c r="G45" s="107"/>
      <c r="H45" s="95"/>
    </row>
    <row r="46" spans="1:9" ht="9.75" customHeight="1" thickBot="1">
      <c r="A46" s="95"/>
      <c r="B46" s="95"/>
      <c r="C46" s="95"/>
      <c r="D46" s="95"/>
      <c r="E46" s="95"/>
      <c r="F46" s="107"/>
      <c r="G46" s="107"/>
      <c r="H46" s="95"/>
    </row>
    <row r="47" spans="1:9" thickTop="1" thickBot="1">
      <c r="A47" s="95"/>
      <c r="B47" s="44"/>
      <c r="C47" s="44"/>
      <c r="D47" s="44"/>
      <c r="E47" s="657" t="s">
        <v>40</v>
      </c>
      <c r="F47" s="617"/>
      <c r="G47" s="617"/>
      <c r="H47" s="61">
        <f>ROUND(H44+H38,0)</f>
        <v>797794</v>
      </c>
    </row>
    <row r="48" spans="1:9" ht="9.75" customHeight="1" thickTop="1">
      <c r="A48" s="95"/>
      <c r="B48" s="95"/>
      <c r="C48" s="95"/>
      <c r="D48" s="95"/>
      <c r="E48" s="95"/>
      <c r="F48" s="107"/>
      <c r="G48" s="107"/>
      <c r="H48" s="95"/>
    </row>
  </sheetData>
  <mergeCells count="42">
    <mergeCell ref="A44:C44"/>
    <mergeCell ref="E47:G47"/>
    <mergeCell ref="A19:C19"/>
    <mergeCell ref="A20:C20"/>
    <mergeCell ref="A21:C21"/>
    <mergeCell ref="A36:B36"/>
    <mergeCell ref="E38:G38"/>
    <mergeCell ref="A41:C41"/>
    <mergeCell ref="A23:C23"/>
    <mergeCell ref="A24:C24"/>
    <mergeCell ref="A26:B26"/>
    <mergeCell ref="A22:C22"/>
    <mergeCell ref="H41:H43"/>
    <mergeCell ref="A42:C42"/>
    <mergeCell ref="A43:C43"/>
    <mergeCell ref="A30:B30"/>
    <mergeCell ref="A32:B32"/>
    <mergeCell ref="H32:H35"/>
    <mergeCell ref="A33:B33"/>
    <mergeCell ref="A34:B34"/>
    <mergeCell ref="A35:B35"/>
    <mergeCell ref="H26:H29"/>
    <mergeCell ref="A27:B27"/>
    <mergeCell ref="A28:B28"/>
    <mergeCell ref="A29:B29"/>
    <mergeCell ref="A11:C11"/>
    <mergeCell ref="A13:C13"/>
    <mergeCell ref="A14:C14"/>
    <mergeCell ref="A15:C15"/>
    <mergeCell ref="A16:C16"/>
    <mergeCell ref="A17:C17"/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62A27-D12F-447E-991B-4E300EAACD87}">
  <sheetPr>
    <pageSetUpPr fitToPage="1"/>
  </sheetPr>
  <dimension ref="A1:I45"/>
  <sheetViews>
    <sheetView view="pageBreakPreview" topLeftCell="A18" zoomScaleNormal="100" zoomScaleSheetLayoutView="100" workbookViewId="0">
      <selection activeCell="A30" sqref="A30:G30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10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112924.01</v>
      </c>
      <c r="F8" s="111">
        <v>0.05</v>
      </c>
      <c r="G8" s="54">
        <f>+E8*F8</f>
        <v>5646.2004999999999</v>
      </c>
      <c r="H8" s="627"/>
    </row>
    <row r="9" spans="1:8" ht="13">
      <c r="A9" s="632" t="s">
        <v>48</v>
      </c>
      <c r="B9" s="633"/>
      <c r="C9" s="634"/>
      <c r="D9" s="52" t="s">
        <v>14</v>
      </c>
      <c r="E9" s="108">
        <v>7975</v>
      </c>
      <c r="F9" s="109">
        <v>0.5</v>
      </c>
      <c r="G9" s="54">
        <f t="shared" ref="G9:G10" si="0">+E9*F9</f>
        <v>3987.5</v>
      </c>
      <c r="H9" s="627"/>
    </row>
    <row r="10" spans="1:8" ht="14" thickBot="1">
      <c r="A10" s="635"/>
      <c r="B10" s="636"/>
      <c r="C10" s="637"/>
      <c r="D10" s="52"/>
      <c r="E10" s="73"/>
      <c r="F10" s="110"/>
      <c r="G10" s="54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9633.700499999999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 t="s">
        <v>22</v>
      </c>
      <c r="B14" s="639"/>
      <c r="C14" s="640"/>
      <c r="D14" s="63" t="s">
        <v>49</v>
      </c>
      <c r="E14" s="64">
        <v>34</v>
      </c>
      <c r="F14" s="65">
        <v>140</v>
      </c>
      <c r="G14" s="64">
        <f>+E14*F14</f>
        <v>4760</v>
      </c>
      <c r="H14" s="67"/>
    </row>
    <row r="15" spans="1:8" ht="13">
      <c r="A15" s="641" t="s">
        <v>50</v>
      </c>
      <c r="B15" s="642"/>
      <c r="C15" s="643"/>
      <c r="D15" s="68" t="s">
        <v>47</v>
      </c>
      <c r="E15" s="69">
        <v>110940</v>
      </c>
      <c r="F15" s="70">
        <v>0.34</v>
      </c>
      <c r="G15" s="69">
        <f t="shared" ref="G15:G17" si="1">+E15*F15</f>
        <v>37719.600000000006</v>
      </c>
      <c r="H15" s="67"/>
    </row>
    <row r="16" spans="1:8" ht="13">
      <c r="A16" s="641" t="s">
        <v>51</v>
      </c>
      <c r="B16" s="642"/>
      <c r="C16" s="643"/>
      <c r="D16" s="68" t="s">
        <v>52</v>
      </c>
      <c r="E16" s="69">
        <v>690</v>
      </c>
      <c r="F16" s="70">
        <v>300</v>
      </c>
      <c r="G16" s="69">
        <f t="shared" si="1"/>
        <v>207000</v>
      </c>
      <c r="H16" s="67"/>
    </row>
    <row r="17" spans="1:8" ht="14" thickBot="1">
      <c r="A17" s="641" t="s">
        <v>53</v>
      </c>
      <c r="B17" s="642"/>
      <c r="C17" s="643"/>
      <c r="D17" s="68" t="s">
        <v>47</v>
      </c>
      <c r="E17" s="69">
        <v>142000</v>
      </c>
      <c r="F17" s="70">
        <v>0.57999999999999996</v>
      </c>
      <c r="G17" s="69">
        <f t="shared" si="1"/>
        <v>82360</v>
      </c>
      <c r="H17" s="67"/>
    </row>
    <row r="18" spans="1:8" ht="14" thickTop="1">
      <c r="A18" s="641" t="s">
        <v>60</v>
      </c>
      <c r="B18" s="642"/>
      <c r="C18" s="643"/>
      <c r="D18" s="68" t="s">
        <v>47</v>
      </c>
      <c r="E18" s="69">
        <v>98800</v>
      </c>
      <c r="F18" s="70">
        <v>0.4</v>
      </c>
      <c r="G18" s="66">
        <f>+E18*F18</f>
        <v>39520</v>
      </c>
      <c r="H18" s="67"/>
    </row>
    <row r="19" spans="1:8" ht="13">
      <c r="A19" s="340" t="s">
        <v>214</v>
      </c>
      <c r="B19" s="341"/>
      <c r="C19" s="342"/>
      <c r="D19" s="343" t="s">
        <v>111</v>
      </c>
      <c r="E19" s="344">
        <v>20000</v>
      </c>
      <c r="F19" s="345">
        <v>1</v>
      </c>
      <c r="G19" s="346">
        <f>+E19*F19</f>
        <v>20000</v>
      </c>
      <c r="H19" s="67"/>
    </row>
    <row r="20" spans="1:8" ht="14" thickBot="1">
      <c r="A20" s="644"/>
      <c r="B20" s="645"/>
      <c r="C20" s="646"/>
      <c r="D20" s="72"/>
      <c r="E20" s="73"/>
      <c r="F20" s="56"/>
      <c r="G20" s="74"/>
      <c r="H20" s="75"/>
    </row>
    <row r="21" spans="1:8" thickTop="1" thickBot="1">
      <c r="A21" s="622"/>
      <c r="B21" s="617"/>
      <c r="C21" s="617"/>
      <c r="D21" s="59"/>
      <c r="E21" s="59"/>
      <c r="F21" s="60"/>
      <c r="G21" s="60" t="s">
        <v>17</v>
      </c>
      <c r="H21" s="61">
        <f>SUM(G14:G20)</f>
        <v>391359.6</v>
      </c>
    </row>
    <row r="22" spans="1:8" thickTop="1" thickBot="1">
      <c r="A22" s="44" t="s">
        <v>24</v>
      </c>
      <c r="B22" s="44"/>
      <c r="C22" s="44"/>
      <c r="D22" s="44"/>
      <c r="E22" s="44"/>
      <c r="F22" s="45"/>
      <c r="G22" s="45"/>
      <c r="H22" s="44"/>
    </row>
    <row r="23" spans="1:8" ht="24">
      <c r="A23" s="647" t="s">
        <v>25</v>
      </c>
      <c r="B23" s="648"/>
      <c r="C23" s="76" t="s">
        <v>26</v>
      </c>
      <c r="D23" s="76" t="s">
        <v>27</v>
      </c>
      <c r="E23" s="76" t="s">
        <v>28</v>
      </c>
      <c r="F23" s="76" t="s">
        <v>29</v>
      </c>
      <c r="G23" s="77" t="s">
        <v>12</v>
      </c>
      <c r="H23" s="649"/>
    </row>
    <row r="24" spans="1:8" ht="13">
      <c r="A24" s="632" t="s">
        <v>54</v>
      </c>
      <c r="B24" s="652"/>
      <c r="C24" s="52"/>
      <c r="D24" s="53">
        <v>9</v>
      </c>
      <c r="E24" s="52"/>
      <c r="F24" s="78">
        <v>1900</v>
      </c>
      <c r="G24" s="79">
        <f>+F24*D24</f>
        <v>17100</v>
      </c>
      <c r="H24" s="650"/>
    </row>
    <row r="25" spans="1:8" ht="13">
      <c r="A25" s="653"/>
      <c r="B25" s="654"/>
      <c r="C25" s="80"/>
      <c r="D25" s="81"/>
      <c r="E25" s="81"/>
      <c r="F25" s="52"/>
      <c r="G25" s="82"/>
      <c r="H25" s="650"/>
    </row>
    <row r="26" spans="1:8" ht="14" thickBot="1">
      <c r="A26" s="644"/>
      <c r="B26" s="645"/>
      <c r="C26" s="83"/>
      <c r="D26" s="84"/>
      <c r="E26" s="84"/>
      <c r="F26" s="55"/>
      <c r="G26" s="57"/>
      <c r="H26" s="651"/>
    </row>
    <row r="27" spans="1:8" thickTop="1" thickBot="1">
      <c r="A27" s="622"/>
      <c r="B27" s="617"/>
      <c r="C27" s="85"/>
      <c r="D27" s="86"/>
      <c r="E27" s="59"/>
      <c r="F27" s="60"/>
      <c r="G27" s="60" t="s">
        <v>17</v>
      </c>
      <c r="H27" s="87">
        <f>SUM(G24:G26)</f>
        <v>17100</v>
      </c>
    </row>
    <row r="28" spans="1:8" thickTop="1" thickBot="1">
      <c r="A28" s="44" t="s">
        <v>30</v>
      </c>
      <c r="B28" s="44"/>
      <c r="C28" s="44"/>
      <c r="D28" s="44"/>
      <c r="E28" s="44"/>
      <c r="F28" s="45"/>
      <c r="G28" s="45"/>
      <c r="H28" s="44"/>
    </row>
    <row r="29" spans="1:8" thickTop="1" thickBot="1">
      <c r="A29" s="623" t="s">
        <v>31</v>
      </c>
      <c r="B29" s="625"/>
      <c r="C29" s="50" t="s">
        <v>32</v>
      </c>
      <c r="D29" s="50" t="s">
        <v>33</v>
      </c>
      <c r="E29" s="50" t="s">
        <v>34</v>
      </c>
      <c r="F29" s="50" t="s">
        <v>11</v>
      </c>
      <c r="G29" s="51" t="s">
        <v>12</v>
      </c>
      <c r="H29" s="626"/>
    </row>
    <row r="30" spans="1:8" ht="14" thickTop="1">
      <c r="A30" s="629" t="s">
        <v>222</v>
      </c>
      <c r="B30" s="655"/>
      <c r="C30" s="88">
        <v>1</v>
      </c>
      <c r="D30" s="89"/>
      <c r="E30" s="64">
        <v>196414.18836</v>
      </c>
      <c r="F30" s="65">
        <v>0.75</v>
      </c>
      <c r="G30" s="79">
        <f>+E30*F30*C30</f>
        <v>147310.64126999999</v>
      </c>
      <c r="H30" s="627"/>
    </row>
    <row r="31" spans="1:8" ht="13">
      <c r="A31" s="632"/>
      <c r="B31" s="656"/>
      <c r="C31" s="78"/>
      <c r="D31" s="89"/>
      <c r="E31" s="78"/>
      <c r="F31" s="90"/>
      <c r="G31" s="79"/>
      <c r="H31" s="627"/>
    </row>
    <row r="32" spans="1:8" ht="14" thickBot="1">
      <c r="A32" s="644"/>
      <c r="B32" s="646"/>
      <c r="C32" s="91"/>
      <c r="D32" s="92"/>
      <c r="E32" s="84"/>
      <c r="F32" s="56"/>
      <c r="G32" s="93"/>
      <c r="H32" s="628"/>
    </row>
    <row r="33" spans="1:9" thickTop="1" thickBot="1">
      <c r="A33" s="622"/>
      <c r="B33" s="617"/>
      <c r="C33" s="85"/>
      <c r="D33" s="59"/>
      <c r="E33" s="94"/>
      <c r="F33" s="60"/>
      <c r="G33" s="60" t="s">
        <v>17</v>
      </c>
      <c r="H33" s="61">
        <f>SUM(G30:G32)</f>
        <v>147310.64126999999</v>
      </c>
    </row>
    <row r="34" spans="1:9" thickTop="1" thickBot="1">
      <c r="A34" s="95"/>
      <c r="B34" s="95"/>
      <c r="C34" s="85"/>
      <c r="D34" s="59"/>
      <c r="E34" s="94"/>
      <c r="F34" s="96"/>
      <c r="G34" s="85"/>
      <c r="H34" s="97"/>
    </row>
    <row r="35" spans="1:9" thickTop="1" thickBot="1">
      <c r="A35" s="95"/>
      <c r="B35" s="44"/>
      <c r="C35" s="44"/>
      <c r="D35" s="44"/>
      <c r="E35" s="657" t="s">
        <v>35</v>
      </c>
      <c r="F35" s="617"/>
      <c r="G35" s="617"/>
      <c r="H35" s="61">
        <f>ROUND((+H11+H21+H27+H33),4)</f>
        <v>565403.94180000003</v>
      </c>
      <c r="I35" s="98"/>
    </row>
    <row r="36" spans="1:9" ht="14" thickTop="1">
      <c r="A36" s="95"/>
      <c r="B36" s="95"/>
      <c r="C36" s="95"/>
      <c r="D36" s="45"/>
      <c r="E36" s="45"/>
      <c r="F36" s="45"/>
      <c r="G36" s="45"/>
      <c r="H36" s="99"/>
    </row>
    <row r="37" spans="1:9" ht="14" thickBot="1">
      <c r="A37" s="44" t="s">
        <v>36</v>
      </c>
      <c r="B37" s="44"/>
      <c r="C37" s="44"/>
      <c r="D37" s="44"/>
      <c r="E37" s="44"/>
      <c r="F37" s="45"/>
      <c r="G37" s="45"/>
      <c r="H37" s="44"/>
    </row>
    <row r="38" spans="1:9" ht="14" thickTop="1">
      <c r="A38" s="658" t="s">
        <v>8</v>
      </c>
      <c r="B38" s="659"/>
      <c r="C38" s="660"/>
      <c r="D38" s="100" t="s">
        <v>37</v>
      </c>
      <c r="E38" s="100" t="s">
        <v>10</v>
      </c>
      <c r="F38" s="100" t="s">
        <v>11</v>
      </c>
      <c r="G38" s="101" t="s">
        <v>12</v>
      </c>
      <c r="H38" s="649"/>
    </row>
    <row r="39" spans="1:9" ht="13">
      <c r="A39" s="661" t="s">
        <v>38</v>
      </c>
      <c r="B39" s="662"/>
      <c r="C39" s="662"/>
      <c r="D39" s="102" t="e">
        <f>+#REF!</f>
        <v>#REF!</v>
      </c>
      <c r="E39" s="103"/>
      <c r="F39" s="104"/>
      <c r="G39" s="105" t="e">
        <f>$H$35*D39</f>
        <v>#REF!</v>
      </c>
      <c r="H39" s="650"/>
    </row>
    <row r="40" spans="1:9" ht="14" thickBot="1">
      <c r="A40" s="661" t="s">
        <v>39</v>
      </c>
      <c r="B40" s="663"/>
      <c r="C40" s="663"/>
      <c r="D40" s="102">
        <v>0.05</v>
      </c>
      <c r="E40" s="106"/>
      <c r="F40" s="106"/>
      <c r="G40" s="105">
        <f t="shared" ref="G40" si="2">$H$35*D40</f>
        <v>28270.197090000001</v>
      </c>
      <c r="H40" s="650"/>
    </row>
    <row r="41" spans="1:9" thickTop="1" thickBot="1">
      <c r="A41" s="622"/>
      <c r="B41" s="617"/>
      <c r="C41" s="617"/>
      <c r="D41" s="58"/>
      <c r="E41" s="59"/>
      <c r="F41" s="60"/>
      <c r="G41" s="60" t="s">
        <v>17</v>
      </c>
      <c r="H41" s="61"/>
    </row>
    <row r="42" spans="1:9" ht="9.75" customHeight="1" thickTop="1">
      <c r="A42" s="95"/>
      <c r="B42" s="95"/>
      <c r="C42" s="95"/>
      <c r="D42" s="95"/>
      <c r="E42" s="95"/>
      <c r="F42" s="107"/>
      <c r="G42" s="107"/>
      <c r="H42" s="95"/>
    </row>
    <row r="43" spans="1:9" ht="9.75" customHeight="1" thickBot="1">
      <c r="A43" s="95"/>
      <c r="B43" s="95"/>
      <c r="C43" s="95"/>
      <c r="D43" s="95"/>
      <c r="E43" s="95"/>
      <c r="F43" s="107"/>
      <c r="G43" s="107"/>
      <c r="H43" s="95"/>
    </row>
    <row r="44" spans="1:9" thickTop="1" thickBot="1">
      <c r="A44" s="95"/>
      <c r="B44" s="44"/>
      <c r="C44" s="44"/>
      <c r="D44" s="44"/>
      <c r="E44" s="657" t="s">
        <v>40</v>
      </c>
      <c r="F44" s="617"/>
      <c r="G44" s="617"/>
      <c r="H44" s="61">
        <f>ROUND(H41+H35,0)</f>
        <v>565404</v>
      </c>
    </row>
    <row r="45" spans="1:9" ht="9.75" customHeight="1" thickTop="1">
      <c r="A45" s="95"/>
      <c r="B45" s="95"/>
      <c r="C45" s="95"/>
      <c r="D45" s="95"/>
      <c r="E45" s="95"/>
      <c r="F45" s="107"/>
      <c r="G45" s="107"/>
      <c r="H45" s="95"/>
    </row>
  </sheetData>
  <mergeCells count="38">
    <mergeCell ref="A41:C41"/>
    <mergeCell ref="E44:G44"/>
    <mergeCell ref="A33:B33"/>
    <mergeCell ref="E35:G35"/>
    <mergeCell ref="A38:C38"/>
    <mergeCell ref="H38:H40"/>
    <mergeCell ref="A39:C39"/>
    <mergeCell ref="A40:C40"/>
    <mergeCell ref="A27:B27"/>
    <mergeCell ref="A29:B29"/>
    <mergeCell ref="H29:H32"/>
    <mergeCell ref="A30:B30"/>
    <mergeCell ref="A31:B31"/>
    <mergeCell ref="A32:B32"/>
    <mergeCell ref="A18:C18"/>
    <mergeCell ref="A20:C20"/>
    <mergeCell ref="A21:C21"/>
    <mergeCell ref="A23:B23"/>
    <mergeCell ref="H23:H26"/>
    <mergeCell ref="A24:B24"/>
    <mergeCell ref="A25:B25"/>
    <mergeCell ref="A26:B26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BBFD-A51E-426A-977D-1924D451E683}">
  <sheetPr>
    <pageSetUpPr fitToPage="1"/>
  </sheetPr>
  <dimension ref="A1:J42"/>
  <sheetViews>
    <sheetView view="pageBreakPreview" topLeftCell="A10" zoomScaleNormal="100" zoomScaleSheetLayoutView="100" workbookViewId="0">
      <selection activeCell="E15" sqref="E15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11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993.47</v>
      </c>
      <c r="F8" s="111">
        <v>0.1</v>
      </c>
      <c r="G8" s="54">
        <f>+E8*F8</f>
        <v>99.347000000000008</v>
      </c>
      <c r="H8" s="627"/>
    </row>
    <row r="9" spans="1:8" ht="13">
      <c r="A9" s="632"/>
      <c r="B9" s="633"/>
      <c r="C9" s="634"/>
      <c r="D9" s="52"/>
      <c r="E9" s="108"/>
      <c r="F9" s="109"/>
      <c r="G9" s="54">
        <f t="shared" ref="G9:G10" si="0">+E9*F9</f>
        <v>0</v>
      </c>
      <c r="H9" s="627"/>
    </row>
    <row r="10" spans="1:8" ht="14" thickBot="1">
      <c r="A10" s="635"/>
      <c r="B10" s="636"/>
      <c r="C10" s="637"/>
      <c r="D10" s="52"/>
      <c r="E10" s="73"/>
      <c r="F10" s="110"/>
      <c r="G10" s="54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99.347000000000008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 t="s">
        <v>61</v>
      </c>
      <c r="B14" s="639"/>
      <c r="C14" s="640"/>
      <c r="D14" s="63" t="s">
        <v>62</v>
      </c>
      <c r="E14" s="64">
        <v>4423</v>
      </c>
      <c r="F14" s="65">
        <v>1.05</v>
      </c>
      <c r="G14" s="64">
        <f>+E14*F14</f>
        <v>4644.1500000000005</v>
      </c>
      <c r="H14" s="67"/>
    </row>
    <row r="15" spans="1:8" ht="14" thickBot="1">
      <c r="A15" s="641" t="s">
        <v>63</v>
      </c>
      <c r="B15" s="642"/>
      <c r="C15" s="643"/>
      <c r="D15" s="68" t="s">
        <v>62</v>
      </c>
      <c r="E15" s="69">
        <v>6176</v>
      </c>
      <c r="F15" s="70">
        <v>0.11</v>
      </c>
      <c r="G15" s="69">
        <f t="shared" ref="G15" si="1">+E15*F15</f>
        <v>679.36</v>
      </c>
      <c r="H15" s="67"/>
    </row>
    <row r="16" spans="1:8" ht="14" thickTop="1">
      <c r="A16" s="641"/>
      <c r="B16" s="642"/>
      <c r="C16" s="643"/>
      <c r="D16" s="68"/>
      <c r="E16" s="69"/>
      <c r="F16" s="70"/>
      <c r="G16" s="66"/>
      <c r="H16" s="67"/>
    </row>
    <row r="17" spans="1:10" ht="14" thickBot="1">
      <c r="A17" s="644"/>
      <c r="B17" s="645"/>
      <c r="C17" s="646"/>
      <c r="D17" s="72"/>
      <c r="E17" s="73"/>
      <c r="F17" s="56"/>
      <c r="G17" s="74"/>
      <c r="H17" s="75"/>
    </row>
    <row r="18" spans="1:10" thickTop="1" thickBot="1">
      <c r="A18" s="622"/>
      <c r="B18" s="617"/>
      <c r="C18" s="617"/>
      <c r="D18" s="59"/>
      <c r="E18" s="59"/>
      <c r="F18" s="60"/>
      <c r="G18" s="60" t="s">
        <v>17</v>
      </c>
      <c r="H18" s="61">
        <f>SUM(G14:G17)</f>
        <v>5323.51</v>
      </c>
    </row>
    <row r="19" spans="1:10" thickTop="1" thickBot="1">
      <c r="A19" s="44" t="s">
        <v>24</v>
      </c>
      <c r="B19" s="44"/>
      <c r="C19" s="44"/>
      <c r="D19" s="44"/>
      <c r="E19" s="44"/>
      <c r="F19" s="45"/>
      <c r="G19" s="45"/>
      <c r="H19" s="44"/>
    </row>
    <row r="20" spans="1:10" ht="24">
      <c r="A20" s="647" t="s">
        <v>25</v>
      </c>
      <c r="B20" s="648"/>
      <c r="C20" s="76" t="s">
        <v>26</v>
      </c>
      <c r="D20" s="76" t="s">
        <v>27</v>
      </c>
      <c r="E20" s="76" t="s">
        <v>28</v>
      </c>
      <c r="F20" s="76" t="s">
        <v>29</v>
      </c>
      <c r="G20" s="77" t="s">
        <v>12</v>
      </c>
      <c r="H20" s="649"/>
    </row>
    <row r="21" spans="1:10" ht="13">
      <c r="A21" s="632"/>
      <c r="B21" s="652"/>
      <c r="C21" s="52"/>
      <c r="D21" s="53"/>
      <c r="E21" s="52"/>
      <c r="F21" s="78"/>
      <c r="G21" s="79">
        <f>+F21*D21</f>
        <v>0</v>
      </c>
      <c r="H21" s="650"/>
    </row>
    <row r="22" spans="1:10" ht="13">
      <c r="A22" s="653"/>
      <c r="B22" s="654"/>
      <c r="C22" s="80"/>
      <c r="D22" s="81"/>
      <c r="E22" s="81"/>
      <c r="F22" s="52"/>
      <c r="G22" s="82"/>
      <c r="H22" s="650"/>
    </row>
    <row r="23" spans="1:10" ht="14" thickBot="1">
      <c r="A23" s="644"/>
      <c r="B23" s="645"/>
      <c r="C23" s="83"/>
      <c r="D23" s="84"/>
      <c r="E23" s="84"/>
      <c r="F23" s="55"/>
      <c r="G23" s="57"/>
      <c r="H23" s="651"/>
    </row>
    <row r="24" spans="1:10" thickTop="1" thickBot="1">
      <c r="A24" s="622"/>
      <c r="B24" s="617"/>
      <c r="C24" s="85"/>
      <c r="D24" s="86"/>
      <c r="E24" s="59"/>
      <c r="F24" s="60"/>
      <c r="G24" s="60" t="s">
        <v>17</v>
      </c>
      <c r="H24" s="87">
        <f>SUM(G21:G23)</f>
        <v>0</v>
      </c>
    </row>
    <row r="25" spans="1:10" thickTop="1" thickBot="1">
      <c r="A25" s="44" t="s">
        <v>30</v>
      </c>
      <c r="B25" s="44"/>
      <c r="C25" s="44"/>
      <c r="D25" s="44"/>
      <c r="E25" s="44"/>
      <c r="F25" s="45"/>
      <c r="G25" s="45"/>
      <c r="H25" s="44"/>
    </row>
    <row r="26" spans="1:10" thickTop="1" thickBot="1">
      <c r="A26" s="623" t="s">
        <v>31</v>
      </c>
      <c r="B26" s="625"/>
      <c r="C26" s="50" t="s">
        <v>32</v>
      </c>
      <c r="D26" s="50" t="s">
        <v>33</v>
      </c>
      <c r="E26" s="50" t="s">
        <v>34</v>
      </c>
      <c r="F26" s="50" t="s">
        <v>11</v>
      </c>
      <c r="G26" s="51" t="s">
        <v>12</v>
      </c>
      <c r="H26" s="626"/>
    </row>
    <row r="27" spans="1:10" ht="14" thickTop="1">
      <c r="A27" s="629" t="s">
        <v>222</v>
      </c>
      <c r="B27" s="655"/>
      <c r="C27" s="355">
        <v>1</v>
      </c>
      <c r="D27" s="89"/>
      <c r="E27" s="64">
        <v>196414.18836</v>
      </c>
      <c r="F27" s="358">
        <v>0.01</v>
      </c>
      <c r="G27" s="79">
        <f>+E27*F27*C27</f>
        <v>1964.1418836</v>
      </c>
      <c r="H27" s="627"/>
      <c r="J27" s="354"/>
    </row>
    <row r="28" spans="1:10" ht="13">
      <c r="A28" s="632"/>
      <c r="B28" s="656"/>
      <c r="C28" s="78"/>
      <c r="D28" s="89"/>
      <c r="E28" s="78"/>
      <c r="F28" s="90"/>
      <c r="G28" s="79"/>
      <c r="H28" s="627"/>
    </row>
    <row r="29" spans="1:10" ht="14" thickBot="1">
      <c r="A29" s="644"/>
      <c r="B29" s="646"/>
      <c r="C29" s="91"/>
      <c r="D29" s="92"/>
      <c r="E29" s="84"/>
      <c r="F29" s="56"/>
      <c r="G29" s="93"/>
      <c r="H29" s="628"/>
    </row>
    <row r="30" spans="1:10" thickTop="1" thickBot="1">
      <c r="A30" s="622"/>
      <c r="B30" s="617"/>
      <c r="C30" s="85"/>
      <c r="D30" s="59"/>
      <c r="E30" s="94"/>
      <c r="F30" s="60"/>
      <c r="G30" s="60" t="s">
        <v>17</v>
      </c>
      <c r="H30" s="61">
        <f>SUM(G27:G29)</f>
        <v>1964.1418836</v>
      </c>
    </row>
    <row r="31" spans="1:10" thickTop="1" thickBot="1">
      <c r="A31" s="95"/>
      <c r="B31" s="95"/>
      <c r="C31" s="85"/>
      <c r="D31" s="59"/>
      <c r="E31" s="94"/>
      <c r="F31" s="96"/>
      <c r="G31" s="85"/>
      <c r="H31" s="97"/>
    </row>
    <row r="32" spans="1:10" thickTop="1" thickBot="1">
      <c r="A32" s="95"/>
      <c r="B32" s="44"/>
      <c r="C32" s="44"/>
      <c r="D32" s="44"/>
      <c r="E32" s="657" t="s">
        <v>35</v>
      </c>
      <c r="F32" s="617"/>
      <c r="G32" s="617"/>
      <c r="H32" s="61">
        <f>ROUND((+H11+H18+H24+H30),4)</f>
        <v>7386.9988999999996</v>
      </c>
      <c r="I32" s="98"/>
    </row>
    <row r="33" spans="1:8" ht="14" thickTop="1">
      <c r="A33" s="95"/>
      <c r="B33" s="95"/>
      <c r="C33" s="95"/>
      <c r="D33" s="45"/>
      <c r="E33" s="45"/>
      <c r="F33" s="45"/>
      <c r="G33" s="45"/>
      <c r="H33" s="99"/>
    </row>
    <row r="34" spans="1:8" ht="14" thickBot="1">
      <c r="A34" s="44" t="s">
        <v>36</v>
      </c>
      <c r="B34" s="44"/>
      <c r="C34" s="44"/>
      <c r="D34" s="44"/>
      <c r="E34" s="44"/>
      <c r="F34" s="45"/>
      <c r="G34" s="45"/>
      <c r="H34" s="44"/>
    </row>
    <row r="35" spans="1:8" ht="14" thickTop="1">
      <c r="A35" s="658" t="s">
        <v>8</v>
      </c>
      <c r="B35" s="659"/>
      <c r="C35" s="660"/>
      <c r="D35" s="100" t="s">
        <v>37</v>
      </c>
      <c r="E35" s="100" t="s">
        <v>10</v>
      </c>
      <c r="F35" s="100" t="s">
        <v>11</v>
      </c>
      <c r="G35" s="101" t="s">
        <v>12</v>
      </c>
      <c r="H35" s="649"/>
    </row>
    <row r="36" spans="1:8" ht="13">
      <c r="A36" s="661" t="s">
        <v>38</v>
      </c>
      <c r="B36" s="662"/>
      <c r="C36" s="662"/>
      <c r="D36" s="102" t="e">
        <f>+#REF!</f>
        <v>#REF!</v>
      </c>
      <c r="E36" s="103"/>
      <c r="F36" s="104"/>
      <c r="G36" s="105" t="e">
        <f>$H$32*D36</f>
        <v>#REF!</v>
      </c>
      <c r="H36" s="650"/>
    </row>
    <row r="37" spans="1:8" ht="14" thickBot="1">
      <c r="A37" s="661" t="s">
        <v>39</v>
      </c>
      <c r="B37" s="663"/>
      <c r="C37" s="663"/>
      <c r="D37" s="102">
        <v>0.05</v>
      </c>
      <c r="E37" s="106"/>
      <c r="F37" s="106"/>
      <c r="G37" s="105">
        <f t="shared" ref="G37" si="2">$H$32*D37</f>
        <v>369.34994499999999</v>
      </c>
      <c r="H37" s="650"/>
    </row>
    <row r="38" spans="1:8" thickTop="1" thickBot="1">
      <c r="A38" s="622"/>
      <c r="B38" s="617"/>
      <c r="C38" s="617"/>
      <c r="D38" s="58"/>
      <c r="E38" s="59"/>
      <c r="F38" s="60"/>
      <c r="G38" s="60" t="s">
        <v>17</v>
      </c>
      <c r="H38" s="61"/>
    </row>
    <row r="39" spans="1:8" ht="9.75" customHeight="1" thickTop="1">
      <c r="A39" s="95"/>
      <c r="B39" s="95"/>
      <c r="C39" s="95"/>
      <c r="D39" s="95"/>
      <c r="E39" s="95"/>
      <c r="F39" s="107"/>
      <c r="G39" s="107"/>
      <c r="H39" s="95"/>
    </row>
    <row r="40" spans="1:8" ht="9.75" customHeight="1" thickBot="1">
      <c r="A40" s="95"/>
      <c r="B40" s="95"/>
      <c r="C40" s="95"/>
      <c r="D40" s="95"/>
      <c r="E40" s="95"/>
      <c r="F40" s="107"/>
      <c r="G40" s="107"/>
      <c r="H40" s="95"/>
    </row>
    <row r="41" spans="1:8" thickTop="1" thickBot="1">
      <c r="A41" s="95"/>
      <c r="B41" s="44"/>
      <c r="C41" s="44"/>
      <c r="D41" s="44"/>
      <c r="E41" s="657" t="s">
        <v>40</v>
      </c>
      <c r="F41" s="617"/>
      <c r="G41" s="617"/>
      <c r="H41" s="61">
        <f>ROUND(H38+H32,0)</f>
        <v>7387</v>
      </c>
    </row>
    <row r="42" spans="1:8" ht="9.75" customHeight="1" thickTop="1">
      <c r="A42" s="95"/>
      <c r="B42" s="95"/>
      <c r="C42" s="95"/>
      <c r="D42" s="95"/>
      <c r="E42" s="95"/>
      <c r="F42" s="107"/>
      <c r="G42" s="107"/>
      <c r="H42" s="95"/>
    </row>
  </sheetData>
  <mergeCells count="36">
    <mergeCell ref="A38:C38"/>
    <mergeCell ref="E41:G41"/>
    <mergeCell ref="A30:B30"/>
    <mergeCell ref="E32:G32"/>
    <mergeCell ref="A35:C35"/>
    <mergeCell ref="H35:H37"/>
    <mergeCell ref="A36:C36"/>
    <mergeCell ref="A37:C37"/>
    <mergeCell ref="A24:B24"/>
    <mergeCell ref="A26:B26"/>
    <mergeCell ref="H26:H29"/>
    <mergeCell ref="A27:B27"/>
    <mergeCell ref="A28:B28"/>
    <mergeCell ref="A29:B29"/>
    <mergeCell ref="A16:C16"/>
    <mergeCell ref="A17:C17"/>
    <mergeCell ref="A18:C18"/>
    <mergeCell ref="A20:B20"/>
    <mergeCell ref="H20:H23"/>
    <mergeCell ref="A21:B21"/>
    <mergeCell ref="A22:B22"/>
    <mergeCell ref="A23:B23"/>
    <mergeCell ref="A11:C11"/>
    <mergeCell ref="A13:C13"/>
    <mergeCell ref="A14:C14"/>
    <mergeCell ref="A15:C15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22490-F39F-4DD9-BF2F-08C60D412953}">
  <sheetPr>
    <pageSetUpPr fitToPage="1"/>
  </sheetPr>
  <dimension ref="A1:I39"/>
  <sheetViews>
    <sheetView view="pageBreakPreview" topLeftCell="A25" zoomScaleNormal="100" zoomScaleSheetLayoutView="100" workbookViewId="0">
      <selection activeCell="H35" sqref="H35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12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27" customHeight="1" thickTop="1">
      <c r="A8" s="664" t="s">
        <v>64</v>
      </c>
      <c r="B8" s="665"/>
      <c r="C8" s="666"/>
      <c r="D8" s="52"/>
      <c r="E8" s="108">
        <v>18538.29</v>
      </c>
      <c r="F8" s="112">
        <v>0.45</v>
      </c>
      <c r="G8" s="54">
        <f>+E8*F8</f>
        <v>8342.2305000000015</v>
      </c>
      <c r="H8" s="627"/>
    </row>
    <row r="9" spans="1:8" ht="13">
      <c r="A9" s="632" t="s">
        <v>65</v>
      </c>
      <c r="B9" s="633"/>
      <c r="C9" s="634"/>
      <c r="D9" s="52"/>
      <c r="E9" s="108">
        <v>4059.78</v>
      </c>
      <c r="F9" s="111">
        <v>0.02</v>
      </c>
      <c r="G9" s="54">
        <f t="shared" ref="G9:G10" si="0">+E9*F9</f>
        <v>81.195599999999999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54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8423.4261000000006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41"/>
      <c r="B14" s="642"/>
      <c r="C14" s="643"/>
      <c r="D14" s="68"/>
      <c r="E14" s="69"/>
      <c r="F14" s="70"/>
      <c r="G14" s="66"/>
      <c r="H14" s="67"/>
    </row>
    <row r="15" spans="1:8" ht="14" thickBot="1">
      <c r="A15" s="644"/>
      <c r="B15" s="645"/>
      <c r="C15" s="646"/>
      <c r="D15" s="72"/>
      <c r="E15" s="73"/>
      <c r="F15" s="56"/>
      <c r="G15" s="74"/>
      <c r="H15" s="75"/>
    </row>
    <row r="16" spans="1:8" thickTop="1" thickBot="1">
      <c r="A16" s="622"/>
      <c r="B16" s="617"/>
      <c r="C16" s="617"/>
      <c r="D16" s="59"/>
      <c r="E16" s="59"/>
      <c r="F16" s="60"/>
      <c r="G16" s="60" t="s">
        <v>17</v>
      </c>
      <c r="H16" s="61">
        <f>SUM(G14:G15)</f>
        <v>0</v>
      </c>
    </row>
    <row r="17" spans="1:9" thickTop="1" thickBot="1">
      <c r="A17" s="44" t="s">
        <v>24</v>
      </c>
      <c r="B17" s="44"/>
      <c r="C17" s="44"/>
      <c r="D17" s="44"/>
      <c r="E17" s="44"/>
      <c r="F17" s="45"/>
      <c r="G17" s="45"/>
      <c r="H17" s="44"/>
    </row>
    <row r="18" spans="1:9" ht="25" thickTop="1">
      <c r="A18" s="647" t="s">
        <v>25</v>
      </c>
      <c r="B18" s="648"/>
      <c r="C18" s="76" t="s">
        <v>26</v>
      </c>
      <c r="D18" s="76" t="s">
        <v>27</v>
      </c>
      <c r="E18" s="76" t="s">
        <v>28</v>
      </c>
      <c r="F18" s="76" t="s">
        <v>29</v>
      </c>
      <c r="G18" s="77" t="s">
        <v>12</v>
      </c>
      <c r="H18" s="649"/>
    </row>
    <row r="19" spans="1:9" ht="13">
      <c r="A19" s="653"/>
      <c r="B19" s="654"/>
      <c r="C19" s="80"/>
      <c r="D19" s="81"/>
      <c r="E19" s="81"/>
      <c r="F19" s="52"/>
      <c r="G19" s="82"/>
      <c r="H19" s="650"/>
    </row>
    <row r="20" spans="1:9" ht="14" thickBot="1">
      <c r="A20" s="644"/>
      <c r="B20" s="645"/>
      <c r="C20" s="83"/>
      <c r="D20" s="84"/>
      <c r="E20" s="84"/>
      <c r="F20" s="55"/>
      <c r="G20" s="57"/>
      <c r="H20" s="651"/>
    </row>
    <row r="21" spans="1:9" thickTop="1" thickBot="1">
      <c r="A21" s="622"/>
      <c r="B21" s="617"/>
      <c r="C21" s="85"/>
      <c r="D21" s="86"/>
      <c r="E21" s="59"/>
      <c r="F21" s="60"/>
      <c r="G21" s="60" t="s">
        <v>17</v>
      </c>
      <c r="H21" s="87">
        <f>SUM(G19:G20)</f>
        <v>0</v>
      </c>
    </row>
    <row r="22" spans="1:9" thickTop="1" thickBot="1">
      <c r="A22" s="44" t="s">
        <v>30</v>
      </c>
      <c r="B22" s="44"/>
      <c r="C22" s="44"/>
      <c r="D22" s="44"/>
      <c r="E22" s="44"/>
      <c r="F22" s="45"/>
      <c r="G22" s="45"/>
      <c r="H22" s="44"/>
    </row>
    <row r="23" spans="1:9" thickTop="1" thickBot="1">
      <c r="A23" s="623" t="s">
        <v>31</v>
      </c>
      <c r="B23" s="625"/>
      <c r="C23" s="50" t="s">
        <v>32</v>
      </c>
      <c r="D23" s="50" t="s">
        <v>33</v>
      </c>
      <c r="E23" s="50" t="s">
        <v>34</v>
      </c>
      <c r="F23" s="50" t="s">
        <v>11</v>
      </c>
      <c r="G23" s="51" t="s">
        <v>12</v>
      </c>
      <c r="H23" s="626"/>
    </row>
    <row r="24" spans="1:9" ht="14" thickTop="1">
      <c r="A24" s="629" t="s">
        <v>222</v>
      </c>
      <c r="B24" s="655"/>
      <c r="C24" s="355">
        <v>1</v>
      </c>
      <c r="D24" s="89"/>
      <c r="E24" s="64">
        <v>196414.18836</v>
      </c>
      <c r="F24" s="358">
        <v>0.02</v>
      </c>
      <c r="G24" s="79">
        <f>+E24*F24*C24</f>
        <v>3928.2837672000001</v>
      </c>
      <c r="H24" s="627"/>
    </row>
    <row r="25" spans="1:9" ht="13">
      <c r="A25" s="632"/>
      <c r="B25" s="656"/>
      <c r="C25" s="78"/>
      <c r="D25" s="89"/>
      <c r="E25" s="78"/>
      <c r="F25" s="90"/>
      <c r="G25" s="79"/>
      <c r="H25" s="627"/>
    </row>
    <row r="26" spans="1:9" ht="14" thickBot="1">
      <c r="A26" s="644"/>
      <c r="B26" s="646"/>
      <c r="C26" s="91"/>
      <c r="D26" s="92"/>
      <c r="E26" s="84"/>
      <c r="F26" s="56"/>
      <c r="G26" s="93"/>
      <c r="H26" s="628"/>
    </row>
    <row r="27" spans="1:9" thickTop="1" thickBot="1">
      <c r="A27" s="622"/>
      <c r="B27" s="617"/>
      <c r="C27" s="85"/>
      <c r="D27" s="59"/>
      <c r="E27" s="94"/>
      <c r="F27" s="60"/>
      <c r="G27" s="60" t="s">
        <v>17</v>
      </c>
      <c r="H27" s="61">
        <f>SUM(G24:G26)</f>
        <v>3928.2837672000001</v>
      </c>
    </row>
    <row r="28" spans="1:9" thickTop="1" thickBot="1">
      <c r="A28" s="95"/>
      <c r="B28" s="95"/>
      <c r="C28" s="85"/>
      <c r="D28" s="59"/>
      <c r="E28" s="94"/>
      <c r="F28" s="96"/>
      <c r="G28" s="85"/>
      <c r="H28" s="97"/>
    </row>
    <row r="29" spans="1:9" ht="15.75" customHeight="1" thickTop="1" thickBot="1">
      <c r="A29" s="95"/>
      <c r="B29" s="44"/>
      <c r="C29" s="44"/>
      <c r="D29" s="44"/>
      <c r="E29" s="657" t="s">
        <v>35</v>
      </c>
      <c r="F29" s="617"/>
      <c r="G29" s="617"/>
      <c r="H29" s="61">
        <f>ROUND((+H11+H16+H21+H27),4)</f>
        <v>12351.7099</v>
      </c>
      <c r="I29" s="98"/>
    </row>
    <row r="30" spans="1:9" ht="14" thickTop="1">
      <c r="A30" s="95"/>
      <c r="B30" s="95"/>
      <c r="C30" s="95"/>
      <c r="D30" s="45"/>
      <c r="E30" s="45"/>
      <c r="F30" s="45"/>
      <c r="G30" s="45"/>
      <c r="H30" s="99"/>
    </row>
    <row r="31" spans="1:9" ht="14" thickBot="1">
      <c r="A31" s="44" t="s">
        <v>36</v>
      </c>
      <c r="B31" s="44"/>
      <c r="C31" s="44"/>
      <c r="D31" s="44"/>
      <c r="E31" s="44"/>
      <c r="F31" s="45"/>
      <c r="G31" s="45"/>
      <c r="H31" s="44"/>
    </row>
    <row r="32" spans="1:9" ht="14" thickTop="1">
      <c r="A32" s="673" t="s">
        <v>8</v>
      </c>
      <c r="B32" s="674"/>
      <c r="C32" s="675"/>
      <c r="D32" s="100" t="s">
        <v>37</v>
      </c>
      <c r="E32" s="100" t="s">
        <v>10</v>
      </c>
      <c r="F32" s="100" t="s">
        <v>11</v>
      </c>
      <c r="G32" s="101" t="s">
        <v>12</v>
      </c>
      <c r="H32" s="649"/>
    </row>
    <row r="33" spans="1:8" ht="13">
      <c r="A33" s="670" t="s">
        <v>38</v>
      </c>
      <c r="B33" s="671"/>
      <c r="C33" s="672"/>
      <c r="D33" s="102" t="e">
        <f>+#REF!</f>
        <v>#REF!</v>
      </c>
      <c r="E33" s="103"/>
      <c r="F33" s="104"/>
      <c r="G33" s="105" t="e">
        <f>$H$29*D33</f>
        <v>#REF!</v>
      </c>
      <c r="H33" s="668"/>
    </row>
    <row r="34" spans="1:8" ht="14" thickBot="1">
      <c r="A34" s="670" t="s">
        <v>39</v>
      </c>
      <c r="B34" s="671"/>
      <c r="C34" s="672"/>
      <c r="D34" s="102">
        <v>0.05</v>
      </c>
      <c r="E34" s="106"/>
      <c r="F34" s="106"/>
      <c r="G34" s="105">
        <f t="shared" ref="G34" si="1">$H$29*D34</f>
        <v>617.58549500000004</v>
      </c>
      <c r="H34" s="669"/>
    </row>
    <row r="35" spans="1:8" thickTop="1" thickBot="1">
      <c r="A35" s="667"/>
      <c r="B35" s="667"/>
      <c r="C35" s="667"/>
      <c r="D35" s="58"/>
      <c r="E35" s="59"/>
      <c r="F35" s="60"/>
      <c r="G35" s="60" t="s">
        <v>17</v>
      </c>
      <c r="H35" s="61"/>
    </row>
    <row r="36" spans="1:8" ht="9.75" customHeight="1" thickTop="1">
      <c r="A36" s="95"/>
      <c r="B36" s="95"/>
      <c r="C36" s="95"/>
      <c r="D36" s="95"/>
      <c r="E36" s="95"/>
      <c r="F36" s="107"/>
      <c r="G36" s="107"/>
      <c r="H36" s="95"/>
    </row>
    <row r="37" spans="1:8" ht="9.75" customHeight="1" thickBot="1">
      <c r="A37" s="95"/>
      <c r="B37" s="95"/>
      <c r="C37" s="95"/>
      <c r="D37" s="95"/>
      <c r="E37" s="95"/>
      <c r="F37" s="107"/>
      <c r="G37" s="107"/>
      <c r="H37" s="95"/>
    </row>
    <row r="38" spans="1:8" thickTop="1" thickBot="1">
      <c r="A38" s="95"/>
      <c r="B38" s="44"/>
      <c r="C38" s="44"/>
      <c r="D38" s="44"/>
      <c r="E38" s="657" t="s">
        <v>40</v>
      </c>
      <c r="F38" s="617"/>
      <c r="G38" s="617"/>
      <c r="H38" s="61">
        <f>ROUND(H35+H29,0)</f>
        <v>12352</v>
      </c>
    </row>
    <row r="39" spans="1:8" ht="9.75" customHeight="1" thickTop="1">
      <c r="A39" s="95"/>
      <c r="B39" s="95"/>
      <c r="C39" s="95"/>
      <c r="D39" s="95"/>
      <c r="E39" s="95"/>
      <c r="F39" s="107"/>
      <c r="G39" s="107"/>
      <c r="H39" s="95"/>
    </row>
  </sheetData>
  <mergeCells count="33">
    <mergeCell ref="A35:C35"/>
    <mergeCell ref="E38:G38"/>
    <mergeCell ref="H32:H34"/>
    <mergeCell ref="A34:C34"/>
    <mergeCell ref="A33:C33"/>
    <mergeCell ref="A32:C32"/>
    <mergeCell ref="A27:B27"/>
    <mergeCell ref="E29:G29"/>
    <mergeCell ref="A21:B21"/>
    <mergeCell ref="A23:B23"/>
    <mergeCell ref="H23:H26"/>
    <mergeCell ref="A24:B24"/>
    <mergeCell ref="A25:B25"/>
    <mergeCell ref="A26:B26"/>
    <mergeCell ref="A16:C16"/>
    <mergeCell ref="A18:B18"/>
    <mergeCell ref="H18:H20"/>
    <mergeCell ref="A19:B19"/>
    <mergeCell ref="A20:B20"/>
    <mergeCell ref="A11:C11"/>
    <mergeCell ref="A13:C13"/>
    <mergeCell ref="A14:C14"/>
    <mergeCell ref="A15:C15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7D28-27E5-412F-98B3-FF7DB77E24D7}">
  <sheetPr>
    <pageSetUpPr fitToPage="1"/>
  </sheetPr>
  <dimension ref="A1:I42"/>
  <sheetViews>
    <sheetView view="pageBreakPreview" topLeftCell="A25" zoomScaleNormal="100" zoomScaleSheetLayoutView="100" workbookViewId="0">
      <selection activeCell="H32" sqref="H32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13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993.47</v>
      </c>
      <c r="F8" s="111">
        <v>0.1</v>
      </c>
      <c r="G8" s="54">
        <f>+E8*F8</f>
        <v>99.347000000000008</v>
      </c>
      <c r="H8" s="627"/>
    </row>
    <row r="9" spans="1:8" ht="13">
      <c r="A9" s="632"/>
      <c r="B9" s="633"/>
      <c r="C9" s="634"/>
      <c r="D9" s="52"/>
      <c r="E9" s="108"/>
      <c r="F9" s="109"/>
      <c r="G9" s="54">
        <f t="shared" ref="G9:G10" si="0">+E9*F9</f>
        <v>0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54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99.347000000000008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 t="s">
        <v>66</v>
      </c>
      <c r="B14" s="639"/>
      <c r="C14" s="640"/>
      <c r="D14" s="63" t="s">
        <v>62</v>
      </c>
      <c r="E14" s="64">
        <v>14664</v>
      </c>
      <c r="F14" s="65">
        <v>1.05</v>
      </c>
      <c r="G14" s="64">
        <f>+E14*F14</f>
        <v>15397.2</v>
      </c>
      <c r="H14" s="67"/>
    </row>
    <row r="15" spans="1:8" ht="14" thickBot="1">
      <c r="A15" s="641" t="s">
        <v>63</v>
      </c>
      <c r="B15" s="642"/>
      <c r="C15" s="643"/>
      <c r="D15" s="68" t="s">
        <v>62</v>
      </c>
      <c r="E15" s="69">
        <v>6176</v>
      </c>
      <c r="F15" s="70">
        <v>0.03</v>
      </c>
      <c r="G15" s="69">
        <f t="shared" ref="G15" si="1">+E15*F15</f>
        <v>185.28</v>
      </c>
      <c r="H15" s="67"/>
    </row>
    <row r="16" spans="1:8" ht="14" thickTop="1">
      <c r="A16" s="641"/>
      <c r="B16" s="642"/>
      <c r="C16" s="643"/>
      <c r="D16" s="68"/>
      <c r="E16" s="69"/>
      <c r="F16" s="70"/>
      <c r="G16" s="66"/>
      <c r="H16" s="67"/>
    </row>
    <row r="17" spans="1:9" ht="14" thickBot="1">
      <c r="A17" s="644"/>
      <c r="B17" s="645"/>
      <c r="C17" s="646"/>
      <c r="D17" s="72"/>
      <c r="E17" s="73"/>
      <c r="F17" s="56"/>
      <c r="G17" s="74"/>
      <c r="H17" s="75"/>
    </row>
    <row r="18" spans="1:9" thickTop="1" thickBot="1">
      <c r="A18" s="622"/>
      <c r="B18" s="617"/>
      <c r="C18" s="617"/>
      <c r="D18" s="59"/>
      <c r="E18" s="59"/>
      <c r="F18" s="60"/>
      <c r="G18" s="60" t="s">
        <v>17</v>
      </c>
      <c r="H18" s="61">
        <f>SUM(G14:G17)</f>
        <v>15582.480000000001</v>
      </c>
    </row>
    <row r="19" spans="1:9" thickTop="1" thickBot="1">
      <c r="A19" s="44" t="s">
        <v>24</v>
      </c>
      <c r="B19" s="44"/>
      <c r="C19" s="44"/>
      <c r="D19" s="44"/>
      <c r="E19" s="44"/>
      <c r="F19" s="45"/>
      <c r="G19" s="45"/>
      <c r="H19" s="44"/>
    </row>
    <row r="20" spans="1:9" ht="25" thickTop="1">
      <c r="A20" s="647" t="s">
        <v>25</v>
      </c>
      <c r="B20" s="648"/>
      <c r="C20" s="76" t="s">
        <v>26</v>
      </c>
      <c r="D20" s="76" t="s">
        <v>27</v>
      </c>
      <c r="E20" s="76" t="s">
        <v>28</v>
      </c>
      <c r="F20" s="76" t="s">
        <v>29</v>
      </c>
      <c r="G20" s="77" t="s">
        <v>12</v>
      </c>
      <c r="H20" s="649"/>
    </row>
    <row r="21" spans="1:9" ht="13">
      <c r="A21" s="632" t="s">
        <v>67</v>
      </c>
      <c r="B21" s="652"/>
      <c r="C21" s="52"/>
      <c r="D21" s="52">
        <v>5.0000000000000001E-4</v>
      </c>
      <c r="E21" s="52"/>
      <c r="F21" s="78">
        <v>180217</v>
      </c>
      <c r="G21" s="79">
        <f>+F21*D21</f>
        <v>90.108500000000006</v>
      </c>
      <c r="H21" s="650"/>
    </row>
    <row r="22" spans="1:9" ht="13">
      <c r="A22" s="653"/>
      <c r="B22" s="654"/>
      <c r="C22" s="80"/>
      <c r="D22" s="81"/>
      <c r="E22" s="81"/>
      <c r="F22" s="52"/>
      <c r="G22" s="82"/>
      <c r="H22" s="650"/>
    </row>
    <row r="23" spans="1:9" ht="14" thickBot="1">
      <c r="A23" s="644"/>
      <c r="B23" s="645"/>
      <c r="C23" s="83"/>
      <c r="D23" s="84"/>
      <c r="E23" s="84"/>
      <c r="F23" s="55"/>
      <c r="G23" s="57"/>
      <c r="H23" s="651"/>
    </row>
    <row r="24" spans="1:9" thickTop="1" thickBot="1">
      <c r="A24" s="622"/>
      <c r="B24" s="617"/>
      <c r="C24" s="85"/>
      <c r="D24" s="86"/>
      <c r="E24" s="59"/>
      <c r="F24" s="60"/>
      <c r="G24" s="60" t="s">
        <v>17</v>
      </c>
      <c r="H24" s="87">
        <f>SUM(G21:G23)</f>
        <v>90.108500000000006</v>
      </c>
    </row>
    <row r="25" spans="1:9" thickTop="1" thickBot="1">
      <c r="A25" s="44" t="s">
        <v>30</v>
      </c>
      <c r="B25" s="44"/>
      <c r="C25" s="44"/>
      <c r="D25" s="44"/>
      <c r="E25" s="44"/>
      <c r="F25" s="45"/>
      <c r="G25" s="45"/>
      <c r="H25" s="44"/>
    </row>
    <row r="26" spans="1:9" thickTop="1" thickBot="1">
      <c r="A26" s="623" t="s">
        <v>31</v>
      </c>
      <c r="B26" s="625"/>
      <c r="C26" s="50" t="s">
        <v>32</v>
      </c>
      <c r="D26" s="50" t="s">
        <v>33</v>
      </c>
      <c r="E26" s="50" t="s">
        <v>34</v>
      </c>
      <c r="F26" s="50" t="s">
        <v>11</v>
      </c>
      <c r="G26" s="51" t="s">
        <v>12</v>
      </c>
      <c r="H26" s="626"/>
    </row>
    <row r="27" spans="1:9" ht="14" thickTop="1">
      <c r="A27" s="629" t="s">
        <v>222</v>
      </c>
      <c r="B27" s="655"/>
      <c r="C27" s="355">
        <v>1</v>
      </c>
      <c r="D27" s="89"/>
      <c r="E27" s="64">
        <v>196414.18836</v>
      </c>
      <c r="F27" s="358">
        <v>0.02</v>
      </c>
      <c r="G27" s="79">
        <f>+E27*F27*C27</f>
        <v>3928.2837672000001</v>
      </c>
      <c r="H27" s="627"/>
    </row>
    <row r="28" spans="1:9" ht="13">
      <c r="A28" s="632"/>
      <c r="B28" s="656"/>
      <c r="C28" s="78"/>
      <c r="D28" s="89"/>
      <c r="E28" s="78"/>
      <c r="F28" s="90"/>
      <c r="G28" s="79"/>
      <c r="H28" s="627"/>
    </row>
    <row r="29" spans="1:9" ht="14" thickBot="1">
      <c r="A29" s="644"/>
      <c r="B29" s="646"/>
      <c r="C29" s="91"/>
      <c r="D29" s="92"/>
      <c r="E29" s="84"/>
      <c r="F29" s="56"/>
      <c r="G29" s="93"/>
      <c r="H29" s="628"/>
    </row>
    <row r="30" spans="1:9" thickTop="1" thickBot="1">
      <c r="A30" s="622"/>
      <c r="B30" s="617"/>
      <c r="C30" s="85"/>
      <c r="D30" s="59"/>
      <c r="E30" s="94"/>
      <c r="F30" s="60"/>
      <c r="G30" s="60" t="s">
        <v>17</v>
      </c>
      <c r="H30" s="61">
        <f>SUM(G27:G29)</f>
        <v>3928.2837672000001</v>
      </c>
    </row>
    <row r="31" spans="1:9" thickTop="1" thickBot="1">
      <c r="A31" s="95"/>
      <c r="B31" s="95"/>
      <c r="C31" s="85"/>
      <c r="D31" s="59"/>
      <c r="E31" s="94"/>
      <c r="F31" s="96"/>
      <c r="G31" s="85"/>
      <c r="H31" s="97"/>
    </row>
    <row r="32" spans="1:9" thickTop="1" thickBot="1">
      <c r="A32" s="95"/>
      <c r="B32" s="44"/>
      <c r="C32" s="44"/>
      <c r="D32" s="44"/>
      <c r="E32" s="657" t="s">
        <v>35</v>
      </c>
      <c r="F32" s="617"/>
      <c r="G32" s="617"/>
      <c r="H32" s="61">
        <f>ROUND((+H11+H18+H24+H30),4)</f>
        <v>19700.219300000001</v>
      </c>
      <c r="I32" s="98"/>
    </row>
    <row r="33" spans="1:8" ht="14" thickTop="1">
      <c r="A33" s="95"/>
      <c r="B33" s="95"/>
      <c r="C33" s="95"/>
      <c r="D33" s="45"/>
      <c r="E33" s="45"/>
      <c r="F33" s="45"/>
      <c r="G33" s="45"/>
      <c r="H33" s="99"/>
    </row>
    <row r="34" spans="1:8" ht="14" thickBot="1">
      <c r="A34" s="44" t="s">
        <v>36</v>
      </c>
      <c r="B34" s="44"/>
      <c r="C34" s="44"/>
      <c r="D34" s="44"/>
      <c r="E34" s="44"/>
      <c r="F34" s="45"/>
      <c r="G34" s="45"/>
      <c r="H34" s="44"/>
    </row>
    <row r="35" spans="1:8" ht="14" thickTop="1">
      <c r="A35" s="658" t="s">
        <v>8</v>
      </c>
      <c r="B35" s="659"/>
      <c r="C35" s="660"/>
      <c r="D35" s="100" t="s">
        <v>37</v>
      </c>
      <c r="E35" s="100" t="s">
        <v>10</v>
      </c>
      <c r="F35" s="100" t="s">
        <v>11</v>
      </c>
      <c r="G35" s="101" t="s">
        <v>12</v>
      </c>
      <c r="H35" s="649"/>
    </row>
    <row r="36" spans="1:8" ht="13">
      <c r="A36" s="661" t="s">
        <v>38</v>
      </c>
      <c r="B36" s="662"/>
      <c r="C36" s="662"/>
      <c r="D36" s="102" t="e">
        <f>+#REF!</f>
        <v>#REF!</v>
      </c>
      <c r="E36" s="103"/>
      <c r="F36" s="104"/>
      <c r="G36" s="105" t="e">
        <f>$H$32*D36</f>
        <v>#REF!</v>
      </c>
      <c r="H36" s="650"/>
    </row>
    <row r="37" spans="1:8" ht="14" thickBot="1">
      <c r="A37" s="661" t="s">
        <v>39</v>
      </c>
      <c r="B37" s="663"/>
      <c r="C37" s="663"/>
      <c r="D37" s="102">
        <v>0.05</v>
      </c>
      <c r="E37" s="106"/>
      <c r="F37" s="106"/>
      <c r="G37" s="105">
        <f t="shared" ref="G37" si="2">$H$32*D37</f>
        <v>985.01096500000006</v>
      </c>
      <c r="H37" s="650"/>
    </row>
    <row r="38" spans="1:8" thickTop="1" thickBot="1">
      <c r="A38" s="622"/>
      <c r="B38" s="617"/>
      <c r="C38" s="617"/>
      <c r="D38" s="58"/>
      <c r="E38" s="59"/>
      <c r="F38" s="60"/>
      <c r="G38" s="60" t="s">
        <v>17</v>
      </c>
      <c r="H38" s="61"/>
    </row>
    <row r="39" spans="1:8" ht="9.75" customHeight="1" thickTop="1">
      <c r="A39" s="95"/>
      <c r="B39" s="95"/>
      <c r="C39" s="95"/>
      <c r="D39" s="95"/>
      <c r="E39" s="95"/>
      <c r="F39" s="107"/>
      <c r="G39" s="107"/>
      <c r="H39" s="95"/>
    </row>
    <row r="40" spans="1:8" ht="9.75" customHeight="1" thickBot="1">
      <c r="A40" s="95"/>
      <c r="B40" s="95"/>
      <c r="C40" s="95"/>
      <c r="D40" s="95"/>
      <c r="E40" s="95"/>
      <c r="F40" s="107"/>
      <c r="G40" s="107"/>
      <c r="H40" s="95"/>
    </row>
    <row r="41" spans="1:8" thickTop="1" thickBot="1">
      <c r="A41" s="95"/>
      <c r="B41" s="44"/>
      <c r="C41" s="44"/>
      <c r="D41" s="44"/>
      <c r="E41" s="657" t="s">
        <v>40</v>
      </c>
      <c r="F41" s="617"/>
      <c r="G41" s="617"/>
      <c r="H41" s="61">
        <f>ROUND(H38+H32,0)</f>
        <v>19700</v>
      </c>
    </row>
    <row r="42" spans="1:8" ht="9.75" customHeight="1" thickTop="1">
      <c r="A42" s="95"/>
      <c r="B42" s="95"/>
      <c r="C42" s="95"/>
      <c r="D42" s="95"/>
      <c r="E42" s="95"/>
      <c r="F42" s="107"/>
      <c r="G42" s="107"/>
      <c r="H42" s="95"/>
    </row>
  </sheetData>
  <mergeCells count="36">
    <mergeCell ref="A38:C38"/>
    <mergeCell ref="E41:G41"/>
    <mergeCell ref="A30:B30"/>
    <mergeCell ref="E32:G32"/>
    <mergeCell ref="A35:C35"/>
    <mergeCell ref="H35:H37"/>
    <mergeCell ref="A36:C36"/>
    <mergeCell ref="A37:C37"/>
    <mergeCell ref="A24:B24"/>
    <mergeCell ref="A26:B26"/>
    <mergeCell ref="H26:H29"/>
    <mergeCell ref="A27:B27"/>
    <mergeCell ref="A28:B28"/>
    <mergeCell ref="A29:B29"/>
    <mergeCell ref="A18:C18"/>
    <mergeCell ref="A20:B20"/>
    <mergeCell ref="H20:H23"/>
    <mergeCell ref="A21:B21"/>
    <mergeCell ref="A22:B22"/>
    <mergeCell ref="A23:B23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C58C6-10EA-46ED-B36E-B1D7816E9B70}">
  <sheetPr>
    <pageSetUpPr fitToPage="1"/>
  </sheetPr>
  <dimension ref="A1:I42"/>
  <sheetViews>
    <sheetView view="pageBreakPreview" topLeftCell="A7" zoomScaleNormal="100" zoomScaleSheetLayoutView="100" workbookViewId="0">
      <selection activeCell="J14" sqref="J14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14</v>
      </c>
    </row>
    <row r="5" spans="1:8" ht="2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3623</v>
      </c>
      <c r="F8" s="111">
        <v>0.15</v>
      </c>
      <c r="G8" s="54">
        <f>+E8*F8</f>
        <v>543.44999999999993</v>
      </c>
      <c r="H8" s="627"/>
    </row>
    <row r="9" spans="1:8" ht="13">
      <c r="A9" s="632"/>
      <c r="B9" s="633"/>
      <c r="C9" s="634"/>
      <c r="D9" s="52"/>
      <c r="E9" s="108"/>
      <c r="F9" s="109"/>
      <c r="G9" s="54">
        <f t="shared" ref="G9:G10" si="0">+E9*F9</f>
        <v>0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54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543.44999999999993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ht="14" thickTop="1">
      <c r="A14" s="638" t="s">
        <v>210</v>
      </c>
      <c r="B14" s="639"/>
      <c r="C14" s="640"/>
      <c r="D14" s="63" t="s">
        <v>47</v>
      </c>
      <c r="E14" s="64">
        <v>202387</v>
      </c>
      <c r="F14" s="65">
        <v>0.01</v>
      </c>
      <c r="G14" s="64">
        <f>+E14*F14</f>
        <v>2023.8700000000001</v>
      </c>
      <c r="H14" s="67"/>
    </row>
    <row r="15" spans="1:8" ht="14" thickBot="1">
      <c r="A15" s="641"/>
      <c r="B15" s="642"/>
      <c r="C15" s="643"/>
      <c r="D15" s="68"/>
      <c r="E15" s="69"/>
      <c r="F15" s="70"/>
      <c r="G15" s="69"/>
      <c r="H15" s="67"/>
    </row>
    <row r="16" spans="1:8" ht="14" thickTop="1">
      <c r="A16" s="641"/>
      <c r="B16" s="642"/>
      <c r="C16" s="643"/>
      <c r="D16" s="68"/>
      <c r="E16" s="69"/>
      <c r="F16" s="70"/>
      <c r="G16" s="66"/>
      <c r="H16" s="67"/>
    </row>
    <row r="17" spans="1:9" ht="14" thickBot="1">
      <c r="A17" s="644"/>
      <c r="B17" s="645"/>
      <c r="C17" s="646"/>
      <c r="D17" s="72"/>
      <c r="E17" s="73"/>
      <c r="F17" s="56"/>
      <c r="G17" s="74"/>
      <c r="H17" s="75"/>
    </row>
    <row r="18" spans="1:9" thickTop="1" thickBot="1">
      <c r="A18" s="622"/>
      <c r="B18" s="617"/>
      <c r="C18" s="617"/>
      <c r="D18" s="59"/>
      <c r="E18" s="59"/>
      <c r="F18" s="60"/>
      <c r="G18" s="60" t="s">
        <v>17</v>
      </c>
      <c r="H18" s="61">
        <f>SUM(G14:G17)</f>
        <v>2023.8700000000001</v>
      </c>
    </row>
    <row r="19" spans="1:9" thickTop="1" thickBot="1">
      <c r="A19" s="44" t="s">
        <v>24</v>
      </c>
      <c r="B19" s="44"/>
      <c r="C19" s="44"/>
      <c r="D19" s="44"/>
      <c r="E19" s="44"/>
      <c r="F19" s="45"/>
      <c r="G19" s="45"/>
      <c r="H19" s="44"/>
    </row>
    <row r="20" spans="1:9" ht="25" thickTop="1">
      <c r="A20" s="647" t="s">
        <v>25</v>
      </c>
      <c r="B20" s="648"/>
      <c r="C20" s="76" t="s">
        <v>26</v>
      </c>
      <c r="D20" s="76" t="s">
        <v>27</v>
      </c>
      <c r="E20" s="76" t="s">
        <v>28</v>
      </c>
      <c r="F20" s="76" t="s">
        <v>29</v>
      </c>
      <c r="G20" s="77" t="s">
        <v>12</v>
      </c>
      <c r="H20" s="649"/>
    </row>
    <row r="21" spans="1:9" ht="13">
      <c r="A21" s="632" t="s">
        <v>211</v>
      </c>
      <c r="B21" s="652"/>
      <c r="C21" s="52"/>
      <c r="D21" s="52">
        <v>0.159</v>
      </c>
      <c r="E21" s="52"/>
      <c r="F21" s="78">
        <v>1897</v>
      </c>
      <c r="G21" s="79">
        <f>+F21*D21</f>
        <v>301.62299999999999</v>
      </c>
      <c r="H21" s="650"/>
    </row>
    <row r="22" spans="1:9" ht="13">
      <c r="A22" s="653"/>
      <c r="B22" s="654"/>
      <c r="C22" s="80"/>
      <c r="D22" s="81"/>
      <c r="E22" s="81"/>
      <c r="F22" s="52"/>
      <c r="G22" s="82"/>
      <c r="H22" s="650"/>
    </row>
    <row r="23" spans="1:9" ht="14" thickBot="1">
      <c r="A23" s="644"/>
      <c r="B23" s="645"/>
      <c r="C23" s="83"/>
      <c r="D23" s="84"/>
      <c r="E23" s="84"/>
      <c r="F23" s="55"/>
      <c r="G23" s="57"/>
      <c r="H23" s="651"/>
    </row>
    <row r="24" spans="1:9" thickTop="1" thickBot="1">
      <c r="A24" s="622"/>
      <c r="B24" s="617"/>
      <c r="C24" s="85"/>
      <c r="D24" s="86"/>
      <c r="E24" s="59"/>
      <c r="F24" s="60"/>
      <c r="G24" s="60" t="s">
        <v>17</v>
      </c>
      <c r="H24" s="87">
        <f>SUM(G21:G23)</f>
        <v>301.62299999999999</v>
      </c>
    </row>
    <row r="25" spans="1:9" thickTop="1" thickBot="1">
      <c r="A25" s="44" t="s">
        <v>30</v>
      </c>
      <c r="B25" s="44"/>
      <c r="C25" s="44"/>
      <c r="D25" s="44"/>
      <c r="E25" s="44"/>
      <c r="F25" s="45"/>
      <c r="G25" s="45"/>
      <c r="H25" s="44"/>
    </row>
    <row r="26" spans="1:9" thickTop="1" thickBot="1">
      <c r="A26" s="623" t="s">
        <v>31</v>
      </c>
      <c r="B26" s="625"/>
      <c r="C26" s="50" t="s">
        <v>32</v>
      </c>
      <c r="D26" s="50" t="s">
        <v>33</v>
      </c>
      <c r="E26" s="50" t="s">
        <v>34</v>
      </c>
      <c r="F26" s="50" t="s">
        <v>11</v>
      </c>
      <c r="G26" s="51" t="s">
        <v>12</v>
      </c>
      <c r="H26" s="626"/>
    </row>
    <row r="27" spans="1:9" ht="14" thickTop="1">
      <c r="A27" s="629"/>
      <c r="B27" s="655"/>
      <c r="C27" s="88"/>
      <c r="D27" s="89"/>
      <c r="E27" s="78"/>
      <c r="F27" s="339"/>
      <c r="G27" s="79">
        <f>+E27*F27*C27</f>
        <v>0</v>
      </c>
      <c r="H27" s="627"/>
    </row>
    <row r="28" spans="1:9" ht="13">
      <c r="A28" s="632"/>
      <c r="B28" s="656"/>
      <c r="C28" s="78"/>
      <c r="D28" s="89"/>
      <c r="E28" s="78"/>
      <c r="F28" s="90"/>
      <c r="G28" s="79"/>
      <c r="H28" s="627"/>
    </row>
    <row r="29" spans="1:9" ht="14" thickBot="1">
      <c r="A29" s="644"/>
      <c r="B29" s="646"/>
      <c r="C29" s="91"/>
      <c r="D29" s="92"/>
      <c r="E29" s="84"/>
      <c r="F29" s="56"/>
      <c r="G29" s="93"/>
      <c r="H29" s="628"/>
    </row>
    <row r="30" spans="1:9" thickTop="1" thickBot="1">
      <c r="A30" s="622"/>
      <c r="B30" s="617"/>
      <c r="C30" s="85"/>
      <c r="D30" s="59"/>
      <c r="E30" s="94"/>
      <c r="F30" s="60"/>
      <c r="G30" s="60" t="s">
        <v>17</v>
      </c>
      <c r="H30" s="61">
        <f>SUM(G27:G29)</f>
        <v>0</v>
      </c>
    </row>
    <row r="31" spans="1:9" thickTop="1" thickBot="1">
      <c r="A31" s="95"/>
      <c r="B31" s="95"/>
      <c r="C31" s="85"/>
      <c r="D31" s="59"/>
      <c r="E31" s="94"/>
      <c r="F31" s="96"/>
      <c r="G31" s="85"/>
      <c r="H31" s="97"/>
    </row>
    <row r="32" spans="1:9" thickTop="1" thickBot="1">
      <c r="A32" s="95"/>
      <c r="B32" s="44"/>
      <c r="C32" s="44"/>
      <c r="D32" s="44"/>
      <c r="E32" s="657" t="s">
        <v>35</v>
      </c>
      <c r="F32" s="617"/>
      <c r="G32" s="617"/>
      <c r="H32" s="61">
        <f>ROUND((+H11+H18+H24+H30),4)</f>
        <v>2868.9430000000002</v>
      </c>
      <c r="I32" s="98"/>
    </row>
    <row r="33" spans="1:8" ht="14" thickTop="1">
      <c r="A33" s="95"/>
      <c r="B33" s="95"/>
      <c r="C33" s="95"/>
      <c r="D33" s="45"/>
      <c r="E33" s="45"/>
      <c r="F33" s="45"/>
      <c r="G33" s="45"/>
      <c r="H33" s="99"/>
    </row>
    <row r="34" spans="1:8" ht="14" thickBot="1">
      <c r="A34" s="44" t="s">
        <v>36</v>
      </c>
      <c r="B34" s="44"/>
      <c r="C34" s="44"/>
      <c r="D34" s="44"/>
      <c r="E34" s="44"/>
      <c r="F34" s="45"/>
      <c r="G34" s="45"/>
      <c r="H34" s="44"/>
    </row>
    <row r="35" spans="1:8" ht="14" thickTop="1">
      <c r="A35" s="658" t="s">
        <v>8</v>
      </c>
      <c r="B35" s="659"/>
      <c r="C35" s="660"/>
      <c r="D35" s="100" t="s">
        <v>37</v>
      </c>
      <c r="E35" s="100" t="s">
        <v>10</v>
      </c>
      <c r="F35" s="100" t="s">
        <v>11</v>
      </c>
      <c r="G35" s="101" t="s">
        <v>12</v>
      </c>
      <c r="H35" s="649"/>
    </row>
    <row r="36" spans="1:8" ht="13">
      <c r="A36" s="661" t="s">
        <v>38</v>
      </c>
      <c r="B36" s="662"/>
      <c r="C36" s="662"/>
      <c r="D36" s="102" t="e">
        <f>+#REF!</f>
        <v>#REF!</v>
      </c>
      <c r="E36" s="103"/>
      <c r="F36" s="104"/>
      <c r="G36" s="105" t="e">
        <f>$H$32*D36</f>
        <v>#REF!</v>
      </c>
      <c r="H36" s="650"/>
    </row>
    <row r="37" spans="1:8" ht="14" thickBot="1">
      <c r="A37" s="661" t="s">
        <v>39</v>
      </c>
      <c r="B37" s="663"/>
      <c r="C37" s="663"/>
      <c r="D37" s="102">
        <v>0.05</v>
      </c>
      <c r="E37" s="106"/>
      <c r="F37" s="106"/>
      <c r="G37" s="105">
        <f t="shared" ref="G37" si="1">$H$32*D37</f>
        <v>143.44715000000002</v>
      </c>
      <c r="H37" s="650"/>
    </row>
    <row r="38" spans="1:8" thickTop="1" thickBot="1">
      <c r="A38" s="622"/>
      <c r="B38" s="617"/>
      <c r="C38" s="617"/>
      <c r="D38" s="58"/>
      <c r="E38" s="59"/>
      <c r="F38" s="60"/>
      <c r="G38" s="60" t="s">
        <v>17</v>
      </c>
      <c r="H38" s="61"/>
    </row>
    <row r="39" spans="1:8" ht="9.75" customHeight="1" thickTop="1">
      <c r="A39" s="95"/>
      <c r="B39" s="95"/>
      <c r="C39" s="95"/>
      <c r="D39" s="95"/>
      <c r="E39" s="95"/>
      <c r="F39" s="107"/>
      <c r="G39" s="107"/>
      <c r="H39" s="95"/>
    </row>
    <row r="40" spans="1:8" ht="9.75" customHeight="1" thickBot="1">
      <c r="A40" s="95"/>
      <c r="B40" s="95"/>
      <c r="C40" s="95"/>
      <c r="D40" s="95"/>
      <c r="E40" s="95"/>
      <c r="F40" s="107"/>
      <c r="G40" s="107"/>
      <c r="H40" s="95"/>
    </row>
    <row r="41" spans="1:8" thickTop="1" thickBot="1">
      <c r="A41" s="95"/>
      <c r="B41" s="44"/>
      <c r="C41" s="44"/>
      <c r="D41" s="44"/>
      <c r="E41" s="657" t="s">
        <v>40</v>
      </c>
      <c r="F41" s="617"/>
      <c r="G41" s="617"/>
      <c r="H41" s="61">
        <f>ROUND(H38+H32,0)</f>
        <v>2869</v>
      </c>
    </row>
    <row r="42" spans="1:8" ht="9.75" customHeight="1" thickTop="1">
      <c r="A42" s="95"/>
      <c r="B42" s="95"/>
      <c r="C42" s="95"/>
      <c r="D42" s="95"/>
      <c r="E42" s="95"/>
      <c r="F42" s="107"/>
      <c r="G42" s="107"/>
      <c r="H42" s="95"/>
    </row>
  </sheetData>
  <mergeCells count="36"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18:C18"/>
    <mergeCell ref="A20:B20"/>
    <mergeCell ref="H20:H23"/>
    <mergeCell ref="A21:B21"/>
    <mergeCell ref="A22:B22"/>
    <mergeCell ref="A23:B23"/>
    <mergeCell ref="H35:H37"/>
    <mergeCell ref="A36:C36"/>
    <mergeCell ref="A37:C37"/>
    <mergeCell ref="A24:B24"/>
    <mergeCell ref="A26:B26"/>
    <mergeCell ref="H26:H29"/>
    <mergeCell ref="A27:B27"/>
    <mergeCell ref="A28:B28"/>
    <mergeCell ref="A29:B29"/>
    <mergeCell ref="A38:C38"/>
    <mergeCell ref="E41:G41"/>
    <mergeCell ref="A30:B30"/>
    <mergeCell ref="E32:G32"/>
    <mergeCell ref="A35:C35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B4AF4-5EA2-42C8-94FE-87B1A8C06203}">
  <dimension ref="A1:L68"/>
  <sheetViews>
    <sheetView zoomScale="90" zoomScaleNormal="90" workbookViewId="0">
      <selection activeCell="H5" sqref="H5"/>
    </sheetView>
  </sheetViews>
  <sheetFormatPr baseColWidth="10" defaultColWidth="11.5" defaultRowHeight="16"/>
  <cols>
    <col min="1" max="1" width="14.5" style="126" customWidth="1"/>
    <col min="2" max="2" width="17.6640625" style="126" customWidth="1"/>
    <col min="3" max="7" width="11.5" style="126"/>
    <col min="8" max="9" width="12.5" style="126" customWidth="1"/>
    <col min="10" max="10" width="13.5" style="126" customWidth="1"/>
    <col min="11" max="11" width="15.83203125" style="126" customWidth="1"/>
    <col min="12" max="12" width="14.5" style="126" customWidth="1"/>
    <col min="13" max="254" width="11.5" style="125"/>
    <col min="255" max="255" width="1.83203125" style="125" customWidth="1"/>
    <col min="256" max="256" width="11.5" style="125"/>
    <col min="257" max="257" width="12.1640625" style="125" bestFit="1" customWidth="1"/>
    <col min="258" max="262" width="11.5" style="125"/>
    <col min="263" max="264" width="12.5" style="125" customWidth="1"/>
    <col min="265" max="265" width="13.5" style="125" customWidth="1"/>
    <col min="266" max="266" width="15.83203125" style="125" customWidth="1"/>
    <col min="267" max="267" width="13" style="125" customWidth="1"/>
    <col min="268" max="268" width="0.1640625" style="125" customWidth="1"/>
    <col min="269" max="510" width="11.5" style="125"/>
    <col min="511" max="511" width="1.83203125" style="125" customWidth="1"/>
    <col min="512" max="512" width="11.5" style="125"/>
    <col min="513" max="513" width="12.1640625" style="125" bestFit="1" customWidth="1"/>
    <col min="514" max="518" width="11.5" style="125"/>
    <col min="519" max="520" width="12.5" style="125" customWidth="1"/>
    <col min="521" max="521" width="13.5" style="125" customWidth="1"/>
    <col min="522" max="522" width="15.83203125" style="125" customWidth="1"/>
    <col min="523" max="523" width="13" style="125" customWidth="1"/>
    <col min="524" max="524" width="0.1640625" style="125" customWidth="1"/>
    <col min="525" max="766" width="11.5" style="125"/>
    <col min="767" max="767" width="1.83203125" style="125" customWidth="1"/>
    <col min="768" max="768" width="11.5" style="125"/>
    <col min="769" max="769" width="12.1640625" style="125" bestFit="1" customWidth="1"/>
    <col min="770" max="774" width="11.5" style="125"/>
    <col min="775" max="776" width="12.5" style="125" customWidth="1"/>
    <col min="777" max="777" width="13.5" style="125" customWidth="1"/>
    <col min="778" max="778" width="15.83203125" style="125" customWidth="1"/>
    <col min="779" max="779" width="13" style="125" customWidth="1"/>
    <col min="780" max="780" width="0.1640625" style="125" customWidth="1"/>
    <col min="781" max="1022" width="11.5" style="125"/>
    <col min="1023" max="1023" width="1.83203125" style="125" customWidth="1"/>
    <col min="1024" max="1024" width="11.5" style="125"/>
    <col min="1025" max="1025" width="12.1640625" style="125" bestFit="1" customWidth="1"/>
    <col min="1026" max="1030" width="11.5" style="125"/>
    <col min="1031" max="1032" width="12.5" style="125" customWidth="1"/>
    <col min="1033" max="1033" width="13.5" style="125" customWidth="1"/>
    <col min="1034" max="1034" width="15.83203125" style="125" customWidth="1"/>
    <col min="1035" max="1035" width="13" style="125" customWidth="1"/>
    <col min="1036" max="1036" width="0.1640625" style="125" customWidth="1"/>
    <col min="1037" max="1278" width="11.5" style="125"/>
    <col min="1279" max="1279" width="1.83203125" style="125" customWidth="1"/>
    <col min="1280" max="1280" width="11.5" style="125"/>
    <col min="1281" max="1281" width="12.1640625" style="125" bestFit="1" customWidth="1"/>
    <col min="1282" max="1286" width="11.5" style="125"/>
    <col min="1287" max="1288" width="12.5" style="125" customWidth="1"/>
    <col min="1289" max="1289" width="13.5" style="125" customWidth="1"/>
    <col min="1290" max="1290" width="15.83203125" style="125" customWidth="1"/>
    <col min="1291" max="1291" width="13" style="125" customWidth="1"/>
    <col min="1292" max="1292" width="0.1640625" style="125" customWidth="1"/>
    <col min="1293" max="1534" width="11.5" style="125"/>
    <col min="1535" max="1535" width="1.83203125" style="125" customWidth="1"/>
    <col min="1536" max="1536" width="11.5" style="125"/>
    <col min="1537" max="1537" width="12.1640625" style="125" bestFit="1" customWidth="1"/>
    <col min="1538" max="1542" width="11.5" style="125"/>
    <col min="1543" max="1544" width="12.5" style="125" customWidth="1"/>
    <col min="1545" max="1545" width="13.5" style="125" customWidth="1"/>
    <col min="1546" max="1546" width="15.83203125" style="125" customWidth="1"/>
    <col min="1547" max="1547" width="13" style="125" customWidth="1"/>
    <col min="1548" max="1548" width="0.1640625" style="125" customWidth="1"/>
    <col min="1549" max="1790" width="11.5" style="125"/>
    <col min="1791" max="1791" width="1.83203125" style="125" customWidth="1"/>
    <col min="1792" max="1792" width="11.5" style="125"/>
    <col min="1793" max="1793" width="12.1640625" style="125" bestFit="1" customWidth="1"/>
    <col min="1794" max="1798" width="11.5" style="125"/>
    <col min="1799" max="1800" width="12.5" style="125" customWidth="1"/>
    <col min="1801" max="1801" width="13.5" style="125" customWidth="1"/>
    <col min="1802" max="1802" width="15.83203125" style="125" customWidth="1"/>
    <col min="1803" max="1803" width="13" style="125" customWidth="1"/>
    <col min="1804" max="1804" width="0.1640625" style="125" customWidth="1"/>
    <col min="1805" max="2046" width="11.5" style="125"/>
    <col min="2047" max="2047" width="1.83203125" style="125" customWidth="1"/>
    <col min="2048" max="2048" width="11.5" style="125"/>
    <col min="2049" max="2049" width="12.1640625" style="125" bestFit="1" customWidth="1"/>
    <col min="2050" max="2054" width="11.5" style="125"/>
    <col min="2055" max="2056" width="12.5" style="125" customWidth="1"/>
    <col min="2057" max="2057" width="13.5" style="125" customWidth="1"/>
    <col min="2058" max="2058" width="15.83203125" style="125" customWidth="1"/>
    <col min="2059" max="2059" width="13" style="125" customWidth="1"/>
    <col min="2060" max="2060" width="0.1640625" style="125" customWidth="1"/>
    <col min="2061" max="2302" width="11.5" style="125"/>
    <col min="2303" max="2303" width="1.83203125" style="125" customWidth="1"/>
    <col min="2304" max="2304" width="11.5" style="125"/>
    <col min="2305" max="2305" width="12.1640625" style="125" bestFit="1" customWidth="1"/>
    <col min="2306" max="2310" width="11.5" style="125"/>
    <col min="2311" max="2312" width="12.5" style="125" customWidth="1"/>
    <col min="2313" max="2313" width="13.5" style="125" customWidth="1"/>
    <col min="2314" max="2314" width="15.83203125" style="125" customWidth="1"/>
    <col min="2315" max="2315" width="13" style="125" customWidth="1"/>
    <col min="2316" max="2316" width="0.1640625" style="125" customWidth="1"/>
    <col min="2317" max="2558" width="11.5" style="125"/>
    <col min="2559" max="2559" width="1.83203125" style="125" customWidth="1"/>
    <col min="2560" max="2560" width="11.5" style="125"/>
    <col min="2561" max="2561" width="12.1640625" style="125" bestFit="1" customWidth="1"/>
    <col min="2562" max="2566" width="11.5" style="125"/>
    <col min="2567" max="2568" width="12.5" style="125" customWidth="1"/>
    <col min="2569" max="2569" width="13.5" style="125" customWidth="1"/>
    <col min="2570" max="2570" width="15.83203125" style="125" customWidth="1"/>
    <col min="2571" max="2571" width="13" style="125" customWidth="1"/>
    <col min="2572" max="2572" width="0.1640625" style="125" customWidth="1"/>
    <col min="2573" max="2814" width="11.5" style="125"/>
    <col min="2815" max="2815" width="1.83203125" style="125" customWidth="1"/>
    <col min="2816" max="2816" width="11.5" style="125"/>
    <col min="2817" max="2817" width="12.1640625" style="125" bestFit="1" customWidth="1"/>
    <col min="2818" max="2822" width="11.5" style="125"/>
    <col min="2823" max="2824" width="12.5" style="125" customWidth="1"/>
    <col min="2825" max="2825" width="13.5" style="125" customWidth="1"/>
    <col min="2826" max="2826" width="15.83203125" style="125" customWidth="1"/>
    <col min="2827" max="2827" width="13" style="125" customWidth="1"/>
    <col min="2828" max="2828" width="0.1640625" style="125" customWidth="1"/>
    <col min="2829" max="3070" width="11.5" style="125"/>
    <col min="3071" max="3071" width="1.83203125" style="125" customWidth="1"/>
    <col min="3072" max="3072" width="11.5" style="125"/>
    <col min="3073" max="3073" width="12.1640625" style="125" bestFit="1" customWidth="1"/>
    <col min="3074" max="3078" width="11.5" style="125"/>
    <col min="3079" max="3080" width="12.5" style="125" customWidth="1"/>
    <col min="3081" max="3081" width="13.5" style="125" customWidth="1"/>
    <col min="3082" max="3082" width="15.83203125" style="125" customWidth="1"/>
    <col min="3083" max="3083" width="13" style="125" customWidth="1"/>
    <col min="3084" max="3084" width="0.1640625" style="125" customWidth="1"/>
    <col min="3085" max="3326" width="11.5" style="125"/>
    <col min="3327" max="3327" width="1.83203125" style="125" customWidth="1"/>
    <col min="3328" max="3328" width="11.5" style="125"/>
    <col min="3329" max="3329" width="12.1640625" style="125" bestFit="1" customWidth="1"/>
    <col min="3330" max="3334" width="11.5" style="125"/>
    <col min="3335" max="3336" width="12.5" style="125" customWidth="1"/>
    <col min="3337" max="3337" width="13.5" style="125" customWidth="1"/>
    <col min="3338" max="3338" width="15.83203125" style="125" customWidth="1"/>
    <col min="3339" max="3339" width="13" style="125" customWidth="1"/>
    <col min="3340" max="3340" width="0.1640625" style="125" customWidth="1"/>
    <col min="3341" max="3582" width="11.5" style="125"/>
    <col min="3583" max="3583" width="1.83203125" style="125" customWidth="1"/>
    <col min="3584" max="3584" width="11.5" style="125"/>
    <col min="3585" max="3585" width="12.1640625" style="125" bestFit="1" customWidth="1"/>
    <col min="3586" max="3590" width="11.5" style="125"/>
    <col min="3591" max="3592" width="12.5" style="125" customWidth="1"/>
    <col min="3593" max="3593" width="13.5" style="125" customWidth="1"/>
    <col min="3594" max="3594" width="15.83203125" style="125" customWidth="1"/>
    <col min="3595" max="3595" width="13" style="125" customWidth="1"/>
    <col min="3596" max="3596" width="0.1640625" style="125" customWidth="1"/>
    <col min="3597" max="3838" width="11.5" style="125"/>
    <col min="3839" max="3839" width="1.83203125" style="125" customWidth="1"/>
    <col min="3840" max="3840" width="11.5" style="125"/>
    <col min="3841" max="3841" width="12.1640625" style="125" bestFit="1" customWidth="1"/>
    <col min="3842" max="3846" width="11.5" style="125"/>
    <col min="3847" max="3848" width="12.5" style="125" customWidth="1"/>
    <col min="3849" max="3849" width="13.5" style="125" customWidth="1"/>
    <col min="3850" max="3850" width="15.83203125" style="125" customWidth="1"/>
    <col min="3851" max="3851" width="13" style="125" customWidth="1"/>
    <col min="3852" max="3852" width="0.1640625" style="125" customWidth="1"/>
    <col min="3853" max="4094" width="11.5" style="125"/>
    <col min="4095" max="4095" width="1.83203125" style="125" customWidth="1"/>
    <col min="4096" max="4096" width="11.5" style="125"/>
    <col min="4097" max="4097" width="12.1640625" style="125" bestFit="1" customWidth="1"/>
    <col min="4098" max="4102" width="11.5" style="125"/>
    <col min="4103" max="4104" width="12.5" style="125" customWidth="1"/>
    <col min="4105" max="4105" width="13.5" style="125" customWidth="1"/>
    <col min="4106" max="4106" width="15.83203125" style="125" customWidth="1"/>
    <col min="4107" max="4107" width="13" style="125" customWidth="1"/>
    <col min="4108" max="4108" width="0.1640625" style="125" customWidth="1"/>
    <col min="4109" max="4350" width="11.5" style="125"/>
    <col min="4351" max="4351" width="1.83203125" style="125" customWidth="1"/>
    <col min="4352" max="4352" width="11.5" style="125"/>
    <col min="4353" max="4353" width="12.1640625" style="125" bestFit="1" customWidth="1"/>
    <col min="4354" max="4358" width="11.5" style="125"/>
    <col min="4359" max="4360" width="12.5" style="125" customWidth="1"/>
    <col min="4361" max="4361" width="13.5" style="125" customWidth="1"/>
    <col min="4362" max="4362" width="15.83203125" style="125" customWidth="1"/>
    <col min="4363" max="4363" width="13" style="125" customWidth="1"/>
    <col min="4364" max="4364" width="0.1640625" style="125" customWidth="1"/>
    <col min="4365" max="4606" width="11.5" style="125"/>
    <col min="4607" max="4607" width="1.83203125" style="125" customWidth="1"/>
    <col min="4608" max="4608" width="11.5" style="125"/>
    <col min="4609" max="4609" width="12.1640625" style="125" bestFit="1" customWidth="1"/>
    <col min="4610" max="4614" width="11.5" style="125"/>
    <col min="4615" max="4616" width="12.5" style="125" customWidth="1"/>
    <col min="4617" max="4617" width="13.5" style="125" customWidth="1"/>
    <col min="4618" max="4618" width="15.83203125" style="125" customWidth="1"/>
    <col min="4619" max="4619" width="13" style="125" customWidth="1"/>
    <col min="4620" max="4620" width="0.1640625" style="125" customWidth="1"/>
    <col min="4621" max="4862" width="11.5" style="125"/>
    <col min="4863" max="4863" width="1.83203125" style="125" customWidth="1"/>
    <col min="4864" max="4864" width="11.5" style="125"/>
    <col min="4865" max="4865" width="12.1640625" style="125" bestFit="1" customWidth="1"/>
    <col min="4866" max="4870" width="11.5" style="125"/>
    <col min="4871" max="4872" width="12.5" style="125" customWidth="1"/>
    <col min="4873" max="4873" width="13.5" style="125" customWidth="1"/>
    <col min="4874" max="4874" width="15.83203125" style="125" customWidth="1"/>
    <col min="4875" max="4875" width="13" style="125" customWidth="1"/>
    <col min="4876" max="4876" width="0.1640625" style="125" customWidth="1"/>
    <col min="4877" max="5118" width="11.5" style="125"/>
    <col min="5119" max="5119" width="1.83203125" style="125" customWidth="1"/>
    <col min="5120" max="5120" width="11.5" style="125"/>
    <col min="5121" max="5121" width="12.1640625" style="125" bestFit="1" customWidth="1"/>
    <col min="5122" max="5126" width="11.5" style="125"/>
    <col min="5127" max="5128" width="12.5" style="125" customWidth="1"/>
    <col min="5129" max="5129" width="13.5" style="125" customWidth="1"/>
    <col min="5130" max="5130" width="15.83203125" style="125" customWidth="1"/>
    <col min="5131" max="5131" width="13" style="125" customWidth="1"/>
    <col min="5132" max="5132" width="0.1640625" style="125" customWidth="1"/>
    <col min="5133" max="5374" width="11.5" style="125"/>
    <col min="5375" max="5375" width="1.83203125" style="125" customWidth="1"/>
    <col min="5376" max="5376" width="11.5" style="125"/>
    <col min="5377" max="5377" width="12.1640625" style="125" bestFit="1" customWidth="1"/>
    <col min="5378" max="5382" width="11.5" style="125"/>
    <col min="5383" max="5384" width="12.5" style="125" customWidth="1"/>
    <col min="5385" max="5385" width="13.5" style="125" customWidth="1"/>
    <col min="5386" max="5386" width="15.83203125" style="125" customWidth="1"/>
    <col min="5387" max="5387" width="13" style="125" customWidth="1"/>
    <col min="5388" max="5388" width="0.1640625" style="125" customWidth="1"/>
    <col min="5389" max="5630" width="11.5" style="125"/>
    <col min="5631" max="5631" width="1.83203125" style="125" customWidth="1"/>
    <col min="5632" max="5632" width="11.5" style="125"/>
    <col min="5633" max="5633" width="12.1640625" style="125" bestFit="1" customWidth="1"/>
    <col min="5634" max="5638" width="11.5" style="125"/>
    <col min="5639" max="5640" width="12.5" style="125" customWidth="1"/>
    <col min="5641" max="5641" width="13.5" style="125" customWidth="1"/>
    <col min="5642" max="5642" width="15.83203125" style="125" customWidth="1"/>
    <col min="5643" max="5643" width="13" style="125" customWidth="1"/>
    <col min="5644" max="5644" width="0.1640625" style="125" customWidth="1"/>
    <col min="5645" max="5886" width="11.5" style="125"/>
    <col min="5887" max="5887" width="1.83203125" style="125" customWidth="1"/>
    <col min="5888" max="5888" width="11.5" style="125"/>
    <col min="5889" max="5889" width="12.1640625" style="125" bestFit="1" customWidth="1"/>
    <col min="5890" max="5894" width="11.5" style="125"/>
    <col min="5895" max="5896" width="12.5" style="125" customWidth="1"/>
    <col min="5897" max="5897" width="13.5" style="125" customWidth="1"/>
    <col min="5898" max="5898" width="15.83203125" style="125" customWidth="1"/>
    <col min="5899" max="5899" width="13" style="125" customWidth="1"/>
    <col min="5900" max="5900" width="0.1640625" style="125" customWidth="1"/>
    <col min="5901" max="6142" width="11.5" style="125"/>
    <col min="6143" max="6143" width="1.83203125" style="125" customWidth="1"/>
    <col min="6144" max="6144" width="11.5" style="125"/>
    <col min="6145" max="6145" width="12.1640625" style="125" bestFit="1" customWidth="1"/>
    <col min="6146" max="6150" width="11.5" style="125"/>
    <col min="6151" max="6152" width="12.5" style="125" customWidth="1"/>
    <col min="6153" max="6153" width="13.5" style="125" customWidth="1"/>
    <col min="6154" max="6154" width="15.83203125" style="125" customWidth="1"/>
    <col min="6155" max="6155" width="13" style="125" customWidth="1"/>
    <col min="6156" max="6156" width="0.1640625" style="125" customWidth="1"/>
    <col min="6157" max="6398" width="11.5" style="125"/>
    <col min="6399" max="6399" width="1.83203125" style="125" customWidth="1"/>
    <col min="6400" max="6400" width="11.5" style="125"/>
    <col min="6401" max="6401" width="12.1640625" style="125" bestFit="1" customWidth="1"/>
    <col min="6402" max="6406" width="11.5" style="125"/>
    <col min="6407" max="6408" width="12.5" style="125" customWidth="1"/>
    <col min="6409" max="6409" width="13.5" style="125" customWidth="1"/>
    <col min="6410" max="6410" width="15.83203125" style="125" customWidth="1"/>
    <col min="6411" max="6411" width="13" style="125" customWidth="1"/>
    <col min="6412" max="6412" width="0.1640625" style="125" customWidth="1"/>
    <col min="6413" max="6654" width="11.5" style="125"/>
    <col min="6655" max="6655" width="1.83203125" style="125" customWidth="1"/>
    <col min="6656" max="6656" width="11.5" style="125"/>
    <col min="6657" max="6657" width="12.1640625" style="125" bestFit="1" customWidth="1"/>
    <col min="6658" max="6662" width="11.5" style="125"/>
    <col min="6663" max="6664" width="12.5" style="125" customWidth="1"/>
    <col min="6665" max="6665" width="13.5" style="125" customWidth="1"/>
    <col min="6666" max="6666" width="15.83203125" style="125" customWidth="1"/>
    <col min="6667" max="6667" width="13" style="125" customWidth="1"/>
    <col min="6668" max="6668" width="0.1640625" style="125" customWidth="1"/>
    <col min="6669" max="6910" width="11.5" style="125"/>
    <col min="6911" max="6911" width="1.83203125" style="125" customWidth="1"/>
    <col min="6912" max="6912" width="11.5" style="125"/>
    <col min="6913" max="6913" width="12.1640625" style="125" bestFit="1" customWidth="1"/>
    <col min="6914" max="6918" width="11.5" style="125"/>
    <col min="6919" max="6920" width="12.5" style="125" customWidth="1"/>
    <col min="6921" max="6921" width="13.5" style="125" customWidth="1"/>
    <col min="6922" max="6922" width="15.83203125" style="125" customWidth="1"/>
    <col min="6923" max="6923" width="13" style="125" customWidth="1"/>
    <col min="6924" max="6924" width="0.1640625" style="125" customWidth="1"/>
    <col min="6925" max="7166" width="11.5" style="125"/>
    <col min="7167" max="7167" width="1.83203125" style="125" customWidth="1"/>
    <col min="7168" max="7168" width="11.5" style="125"/>
    <col min="7169" max="7169" width="12.1640625" style="125" bestFit="1" customWidth="1"/>
    <col min="7170" max="7174" width="11.5" style="125"/>
    <col min="7175" max="7176" width="12.5" style="125" customWidth="1"/>
    <col min="7177" max="7177" width="13.5" style="125" customWidth="1"/>
    <col min="7178" max="7178" width="15.83203125" style="125" customWidth="1"/>
    <col min="7179" max="7179" width="13" style="125" customWidth="1"/>
    <col min="7180" max="7180" width="0.1640625" style="125" customWidth="1"/>
    <col min="7181" max="7422" width="11.5" style="125"/>
    <col min="7423" max="7423" width="1.83203125" style="125" customWidth="1"/>
    <col min="7424" max="7424" width="11.5" style="125"/>
    <col min="7425" max="7425" width="12.1640625" style="125" bestFit="1" customWidth="1"/>
    <col min="7426" max="7430" width="11.5" style="125"/>
    <col min="7431" max="7432" width="12.5" style="125" customWidth="1"/>
    <col min="7433" max="7433" width="13.5" style="125" customWidth="1"/>
    <col min="7434" max="7434" width="15.83203125" style="125" customWidth="1"/>
    <col min="7435" max="7435" width="13" style="125" customWidth="1"/>
    <col min="7436" max="7436" width="0.1640625" style="125" customWidth="1"/>
    <col min="7437" max="7678" width="11.5" style="125"/>
    <col min="7679" max="7679" width="1.83203125" style="125" customWidth="1"/>
    <col min="7680" max="7680" width="11.5" style="125"/>
    <col min="7681" max="7681" width="12.1640625" style="125" bestFit="1" customWidth="1"/>
    <col min="7682" max="7686" width="11.5" style="125"/>
    <col min="7687" max="7688" width="12.5" style="125" customWidth="1"/>
    <col min="7689" max="7689" width="13.5" style="125" customWidth="1"/>
    <col min="7690" max="7690" width="15.83203125" style="125" customWidth="1"/>
    <col min="7691" max="7691" width="13" style="125" customWidth="1"/>
    <col min="7692" max="7692" width="0.1640625" style="125" customWidth="1"/>
    <col min="7693" max="7934" width="11.5" style="125"/>
    <col min="7935" max="7935" width="1.83203125" style="125" customWidth="1"/>
    <col min="7936" max="7936" width="11.5" style="125"/>
    <col min="7937" max="7937" width="12.1640625" style="125" bestFit="1" customWidth="1"/>
    <col min="7938" max="7942" width="11.5" style="125"/>
    <col min="7943" max="7944" width="12.5" style="125" customWidth="1"/>
    <col min="7945" max="7945" width="13.5" style="125" customWidth="1"/>
    <col min="7946" max="7946" width="15.83203125" style="125" customWidth="1"/>
    <col min="7947" max="7947" width="13" style="125" customWidth="1"/>
    <col min="7948" max="7948" width="0.1640625" style="125" customWidth="1"/>
    <col min="7949" max="8190" width="11.5" style="125"/>
    <col min="8191" max="8191" width="1.83203125" style="125" customWidth="1"/>
    <col min="8192" max="8192" width="11.5" style="125"/>
    <col min="8193" max="8193" width="12.1640625" style="125" bestFit="1" customWidth="1"/>
    <col min="8194" max="8198" width="11.5" style="125"/>
    <col min="8199" max="8200" width="12.5" style="125" customWidth="1"/>
    <col min="8201" max="8201" width="13.5" style="125" customWidth="1"/>
    <col min="8202" max="8202" width="15.83203125" style="125" customWidth="1"/>
    <col min="8203" max="8203" width="13" style="125" customWidth="1"/>
    <col min="8204" max="8204" width="0.1640625" style="125" customWidth="1"/>
    <col min="8205" max="8446" width="11.5" style="125"/>
    <col min="8447" max="8447" width="1.83203125" style="125" customWidth="1"/>
    <col min="8448" max="8448" width="11.5" style="125"/>
    <col min="8449" max="8449" width="12.1640625" style="125" bestFit="1" customWidth="1"/>
    <col min="8450" max="8454" width="11.5" style="125"/>
    <col min="8455" max="8456" width="12.5" style="125" customWidth="1"/>
    <col min="8457" max="8457" width="13.5" style="125" customWidth="1"/>
    <col min="8458" max="8458" width="15.83203125" style="125" customWidth="1"/>
    <col min="8459" max="8459" width="13" style="125" customWidth="1"/>
    <col min="8460" max="8460" width="0.1640625" style="125" customWidth="1"/>
    <col min="8461" max="8702" width="11.5" style="125"/>
    <col min="8703" max="8703" width="1.83203125" style="125" customWidth="1"/>
    <col min="8704" max="8704" width="11.5" style="125"/>
    <col min="8705" max="8705" width="12.1640625" style="125" bestFit="1" customWidth="1"/>
    <col min="8706" max="8710" width="11.5" style="125"/>
    <col min="8711" max="8712" width="12.5" style="125" customWidth="1"/>
    <col min="8713" max="8713" width="13.5" style="125" customWidth="1"/>
    <col min="8714" max="8714" width="15.83203125" style="125" customWidth="1"/>
    <col min="8715" max="8715" width="13" style="125" customWidth="1"/>
    <col min="8716" max="8716" width="0.1640625" style="125" customWidth="1"/>
    <col min="8717" max="8958" width="11.5" style="125"/>
    <col min="8959" max="8959" width="1.83203125" style="125" customWidth="1"/>
    <col min="8960" max="8960" width="11.5" style="125"/>
    <col min="8961" max="8961" width="12.1640625" style="125" bestFit="1" customWidth="1"/>
    <col min="8962" max="8966" width="11.5" style="125"/>
    <col min="8967" max="8968" width="12.5" style="125" customWidth="1"/>
    <col min="8969" max="8969" width="13.5" style="125" customWidth="1"/>
    <col min="8970" max="8970" width="15.83203125" style="125" customWidth="1"/>
    <col min="8971" max="8971" width="13" style="125" customWidth="1"/>
    <col min="8972" max="8972" width="0.1640625" style="125" customWidth="1"/>
    <col min="8973" max="9214" width="11.5" style="125"/>
    <col min="9215" max="9215" width="1.83203125" style="125" customWidth="1"/>
    <col min="9216" max="9216" width="11.5" style="125"/>
    <col min="9217" max="9217" width="12.1640625" style="125" bestFit="1" customWidth="1"/>
    <col min="9218" max="9222" width="11.5" style="125"/>
    <col min="9223" max="9224" width="12.5" style="125" customWidth="1"/>
    <col min="9225" max="9225" width="13.5" style="125" customWidth="1"/>
    <col min="9226" max="9226" width="15.83203125" style="125" customWidth="1"/>
    <col min="9227" max="9227" width="13" style="125" customWidth="1"/>
    <col min="9228" max="9228" width="0.1640625" style="125" customWidth="1"/>
    <col min="9229" max="9470" width="11.5" style="125"/>
    <col min="9471" max="9471" width="1.83203125" style="125" customWidth="1"/>
    <col min="9472" max="9472" width="11.5" style="125"/>
    <col min="9473" max="9473" width="12.1640625" style="125" bestFit="1" customWidth="1"/>
    <col min="9474" max="9478" width="11.5" style="125"/>
    <col min="9479" max="9480" width="12.5" style="125" customWidth="1"/>
    <col min="9481" max="9481" width="13.5" style="125" customWidth="1"/>
    <col min="9482" max="9482" width="15.83203125" style="125" customWidth="1"/>
    <col min="9483" max="9483" width="13" style="125" customWidth="1"/>
    <col min="9484" max="9484" width="0.1640625" style="125" customWidth="1"/>
    <col min="9485" max="9726" width="11.5" style="125"/>
    <col min="9727" max="9727" width="1.83203125" style="125" customWidth="1"/>
    <col min="9728" max="9728" width="11.5" style="125"/>
    <col min="9729" max="9729" width="12.1640625" style="125" bestFit="1" customWidth="1"/>
    <col min="9730" max="9734" width="11.5" style="125"/>
    <col min="9735" max="9736" width="12.5" style="125" customWidth="1"/>
    <col min="9737" max="9737" width="13.5" style="125" customWidth="1"/>
    <col min="9738" max="9738" width="15.83203125" style="125" customWidth="1"/>
    <col min="9739" max="9739" width="13" style="125" customWidth="1"/>
    <col min="9740" max="9740" width="0.1640625" style="125" customWidth="1"/>
    <col min="9741" max="9982" width="11.5" style="125"/>
    <col min="9983" max="9983" width="1.83203125" style="125" customWidth="1"/>
    <col min="9984" max="9984" width="11.5" style="125"/>
    <col min="9985" max="9985" width="12.1640625" style="125" bestFit="1" customWidth="1"/>
    <col min="9986" max="9990" width="11.5" style="125"/>
    <col min="9991" max="9992" width="12.5" style="125" customWidth="1"/>
    <col min="9993" max="9993" width="13.5" style="125" customWidth="1"/>
    <col min="9994" max="9994" width="15.83203125" style="125" customWidth="1"/>
    <col min="9995" max="9995" width="13" style="125" customWidth="1"/>
    <col min="9996" max="9996" width="0.1640625" style="125" customWidth="1"/>
    <col min="9997" max="10238" width="11.5" style="125"/>
    <col min="10239" max="10239" width="1.83203125" style="125" customWidth="1"/>
    <col min="10240" max="10240" width="11.5" style="125"/>
    <col min="10241" max="10241" width="12.1640625" style="125" bestFit="1" customWidth="1"/>
    <col min="10242" max="10246" width="11.5" style="125"/>
    <col min="10247" max="10248" width="12.5" style="125" customWidth="1"/>
    <col min="10249" max="10249" width="13.5" style="125" customWidth="1"/>
    <col min="10250" max="10250" width="15.83203125" style="125" customWidth="1"/>
    <col min="10251" max="10251" width="13" style="125" customWidth="1"/>
    <col min="10252" max="10252" width="0.1640625" style="125" customWidth="1"/>
    <col min="10253" max="10494" width="11.5" style="125"/>
    <col min="10495" max="10495" width="1.83203125" style="125" customWidth="1"/>
    <col min="10496" max="10496" width="11.5" style="125"/>
    <col min="10497" max="10497" width="12.1640625" style="125" bestFit="1" customWidth="1"/>
    <col min="10498" max="10502" width="11.5" style="125"/>
    <col min="10503" max="10504" width="12.5" style="125" customWidth="1"/>
    <col min="10505" max="10505" width="13.5" style="125" customWidth="1"/>
    <col min="10506" max="10506" width="15.83203125" style="125" customWidth="1"/>
    <col min="10507" max="10507" width="13" style="125" customWidth="1"/>
    <col min="10508" max="10508" width="0.1640625" style="125" customWidth="1"/>
    <col min="10509" max="10750" width="11.5" style="125"/>
    <col min="10751" max="10751" width="1.83203125" style="125" customWidth="1"/>
    <col min="10752" max="10752" width="11.5" style="125"/>
    <col min="10753" max="10753" width="12.1640625" style="125" bestFit="1" customWidth="1"/>
    <col min="10754" max="10758" width="11.5" style="125"/>
    <col min="10759" max="10760" width="12.5" style="125" customWidth="1"/>
    <col min="10761" max="10761" width="13.5" style="125" customWidth="1"/>
    <col min="10762" max="10762" width="15.83203125" style="125" customWidth="1"/>
    <col min="10763" max="10763" width="13" style="125" customWidth="1"/>
    <col min="10764" max="10764" width="0.1640625" style="125" customWidth="1"/>
    <col min="10765" max="11006" width="11.5" style="125"/>
    <col min="11007" max="11007" width="1.83203125" style="125" customWidth="1"/>
    <col min="11008" max="11008" width="11.5" style="125"/>
    <col min="11009" max="11009" width="12.1640625" style="125" bestFit="1" customWidth="1"/>
    <col min="11010" max="11014" width="11.5" style="125"/>
    <col min="11015" max="11016" width="12.5" style="125" customWidth="1"/>
    <col min="11017" max="11017" width="13.5" style="125" customWidth="1"/>
    <col min="11018" max="11018" width="15.83203125" style="125" customWidth="1"/>
    <col min="11019" max="11019" width="13" style="125" customWidth="1"/>
    <col min="11020" max="11020" width="0.1640625" style="125" customWidth="1"/>
    <col min="11021" max="11262" width="11.5" style="125"/>
    <col min="11263" max="11263" width="1.83203125" style="125" customWidth="1"/>
    <col min="11264" max="11264" width="11.5" style="125"/>
    <col min="11265" max="11265" width="12.1640625" style="125" bestFit="1" customWidth="1"/>
    <col min="11266" max="11270" width="11.5" style="125"/>
    <col min="11271" max="11272" width="12.5" style="125" customWidth="1"/>
    <col min="11273" max="11273" width="13.5" style="125" customWidth="1"/>
    <col min="11274" max="11274" width="15.83203125" style="125" customWidth="1"/>
    <col min="11275" max="11275" width="13" style="125" customWidth="1"/>
    <col min="11276" max="11276" width="0.1640625" style="125" customWidth="1"/>
    <col min="11277" max="11518" width="11.5" style="125"/>
    <col min="11519" max="11519" width="1.83203125" style="125" customWidth="1"/>
    <col min="11520" max="11520" width="11.5" style="125"/>
    <col min="11521" max="11521" width="12.1640625" style="125" bestFit="1" customWidth="1"/>
    <col min="11522" max="11526" width="11.5" style="125"/>
    <col min="11527" max="11528" width="12.5" style="125" customWidth="1"/>
    <col min="11529" max="11529" width="13.5" style="125" customWidth="1"/>
    <col min="11530" max="11530" width="15.83203125" style="125" customWidth="1"/>
    <col min="11531" max="11531" width="13" style="125" customWidth="1"/>
    <col min="11532" max="11532" width="0.1640625" style="125" customWidth="1"/>
    <col min="11533" max="11774" width="11.5" style="125"/>
    <col min="11775" max="11775" width="1.83203125" style="125" customWidth="1"/>
    <col min="11776" max="11776" width="11.5" style="125"/>
    <col min="11777" max="11777" width="12.1640625" style="125" bestFit="1" customWidth="1"/>
    <col min="11778" max="11782" width="11.5" style="125"/>
    <col min="11783" max="11784" width="12.5" style="125" customWidth="1"/>
    <col min="11785" max="11785" width="13.5" style="125" customWidth="1"/>
    <col min="11786" max="11786" width="15.83203125" style="125" customWidth="1"/>
    <col min="11787" max="11787" width="13" style="125" customWidth="1"/>
    <col min="11788" max="11788" width="0.1640625" style="125" customWidth="1"/>
    <col min="11789" max="12030" width="11.5" style="125"/>
    <col min="12031" max="12031" width="1.83203125" style="125" customWidth="1"/>
    <col min="12032" max="12032" width="11.5" style="125"/>
    <col min="12033" max="12033" width="12.1640625" style="125" bestFit="1" customWidth="1"/>
    <col min="12034" max="12038" width="11.5" style="125"/>
    <col min="12039" max="12040" width="12.5" style="125" customWidth="1"/>
    <col min="12041" max="12041" width="13.5" style="125" customWidth="1"/>
    <col min="12042" max="12042" width="15.83203125" style="125" customWidth="1"/>
    <col min="12043" max="12043" width="13" style="125" customWidth="1"/>
    <col min="12044" max="12044" width="0.1640625" style="125" customWidth="1"/>
    <col min="12045" max="12286" width="11.5" style="125"/>
    <col min="12287" max="12287" width="1.83203125" style="125" customWidth="1"/>
    <col min="12288" max="12288" width="11.5" style="125"/>
    <col min="12289" max="12289" width="12.1640625" style="125" bestFit="1" customWidth="1"/>
    <col min="12290" max="12294" width="11.5" style="125"/>
    <col min="12295" max="12296" width="12.5" style="125" customWidth="1"/>
    <col min="12297" max="12297" width="13.5" style="125" customWidth="1"/>
    <col min="12298" max="12298" width="15.83203125" style="125" customWidth="1"/>
    <col min="12299" max="12299" width="13" style="125" customWidth="1"/>
    <col min="12300" max="12300" width="0.1640625" style="125" customWidth="1"/>
    <col min="12301" max="12542" width="11.5" style="125"/>
    <col min="12543" max="12543" width="1.83203125" style="125" customWidth="1"/>
    <col min="12544" max="12544" width="11.5" style="125"/>
    <col min="12545" max="12545" width="12.1640625" style="125" bestFit="1" customWidth="1"/>
    <col min="12546" max="12550" width="11.5" style="125"/>
    <col min="12551" max="12552" width="12.5" style="125" customWidth="1"/>
    <col min="12553" max="12553" width="13.5" style="125" customWidth="1"/>
    <col min="12554" max="12554" width="15.83203125" style="125" customWidth="1"/>
    <col min="12555" max="12555" width="13" style="125" customWidth="1"/>
    <col min="12556" max="12556" width="0.1640625" style="125" customWidth="1"/>
    <col min="12557" max="12798" width="11.5" style="125"/>
    <col min="12799" max="12799" width="1.83203125" style="125" customWidth="1"/>
    <col min="12800" max="12800" width="11.5" style="125"/>
    <col min="12801" max="12801" width="12.1640625" style="125" bestFit="1" customWidth="1"/>
    <col min="12802" max="12806" width="11.5" style="125"/>
    <col min="12807" max="12808" width="12.5" style="125" customWidth="1"/>
    <col min="12809" max="12809" width="13.5" style="125" customWidth="1"/>
    <col min="12810" max="12810" width="15.83203125" style="125" customWidth="1"/>
    <col min="12811" max="12811" width="13" style="125" customWidth="1"/>
    <col min="12812" max="12812" width="0.1640625" style="125" customWidth="1"/>
    <col min="12813" max="13054" width="11.5" style="125"/>
    <col min="13055" max="13055" width="1.83203125" style="125" customWidth="1"/>
    <col min="13056" max="13056" width="11.5" style="125"/>
    <col min="13057" max="13057" width="12.1640625" style="125" bestFit="1" customWidth="1"/>
    <col min="13058" max="13062" width="11.5" style="125"/>
    <col min="13063" max="13064" width="12.5" style="125" customWidth="1"/>
    <col min="13065" max="13065" width="13.5" style="125" customWidth="1"/>
    <col min="13066" max="13066" width="15.83203125" style="125" customWidth="1"/>
    <col min="13067" max="13067" width="13" style="125" customWidth="1"/>
    <col min="13068" max="13068" width="0.1640625" style="125" customWidth="1"/>
    <col min="13069" max="13310" width="11.5" style="125"/>
    <col min="13311" max="13311" width="1.83203125" style="125" customWidth="1"/>
    <col min="13312" max="13312" width="11.5" style="125"/>
    <col min="13313" max="13313" width="12.1640625" style="125" bestFit="1" customWidth="1"/>
    <col min="13314" max="13318" width="11.5" style="125"/>
    <col min="13319" max="13320" width="12.5" style="125" customWidth="1"/>
    <col min="13321" max="13321" width="13.5" style="125" customWidth="1"/>
    <col min="13322" max="13322" width="15.83203125" style="125" customWidth="1"/>
    <col min="13323" max="13323" width="13" style="125" customWidth="1"/>
    <col min="13324" max="13324" width="0.1640625" style="125" customWidth="1"/>
    <col min="13325" max="13566" width="11.5" style="125"/>
    <col min="13567" max="13567" width="1.83203125" style="125" customWidth="1"/>
    <col min="13568" max="13568" width="11.5" style="125"/>
    <col min="13569" max="13569" width="12.1640625" style="125" bestFit="1" customWidth="1"/>
    <col min="13570" max="13574" width="11.5" style="125"/>
    <col min="13575" max="13576" width="12.5" style="125" customWidth="1"/>
    <col min="13577" max="13577" width="13.5" style="125" customWidth="1"/>
    <col min="13578" max="13578" width="15.83203125" style="125" customWidth="1"/>
    <col min="13579" max="13579" width="13" style="125" customWidth="1"/>
    <col min="13580" max="13580" width="0.1640625" style="125" customWidth="1"/>
    <col min="13581" max="13822" width="11.5" style="125"/>
    <col min="13823" max="13823" width="1.83203125" style="125" customWidth="1"/>
    <col min="13824" max="13824" width="11.5" style="125"/>
    <col min="13825" max="13825" width="12.1640625" style="125" bestFit="1" customWidth="1"/>
    <col min="13826" max="13830" width="11.5" style="125"/>
    <col min="13831" max="13832" width="12.5" style="125" customWidth="1"/>
    <col min="13833" max="13833" width="13.5" style="125" customWidth="1"/>
    <col min="13834" max="13834" width="15.83203125" style="125" customWidth="1"/>
    <col min="13835" max="13835" width="13" style="125" customWidth="1"/>
    <col min="13836" max="13836" width="0.1640625" style="125" customWidth="1"/>
    <col min="13837" max="14078" width="11.5" style="125"/>
    <col min="14079" max="14079" width="1.83203125" style="125" customWidth="1"/>
    <col min="14080" max="14080" width="11.5" style="125"/>
    <col min="14081" max="14081" width="12.1640625" style="125" bestFit="1" customWidth="1"/>
    <col min="14082" max="14086" width="11.5" style="125"/>
    <col min="14087" max="14088" width="12.5" style="125" customWidth="1"/>
    <col min="14089" max="14089" width="13.5" style="125" customWidth="1"/>
    <col min="14090" max="14090" width="15.83203125" style="125" customWidth="1"/>
    <col min="14091" max="14091" width="13" style="125" customWidth="1"/>
    <col min="14092" max="14092" width="0.1640625" style="125" customWidth="1"/>
    <col min="14093" max="14334" width="11.5" style="125"/>
    <col min="14335" max="14335" width="1.83203125" style="125" customWidth="1"/>
    <col min="14336" max="14336" width="11.5" style="125"/>
    <col min="14337" max="14337" width="12.1640625" style="125" bestFit="1" customWidth="1"/>
    <col min="14338" max="14342" width="11.5" style="125"/>
    <col min="14343" max="14344" width="12.5" style="125" customWidth="1"/>
    <col min="14345" max="14345" width="13.5" style="125" customWidth="1"/>
    <col min="14346" max="14346" width="15.83203125" style="125" customWidth="1"/>
    <col min="14347" max="14347" width="13" style="125" customWidth="1"/>
    <col min="14348" max="14348" width="0.1640625" style="125" customWidth="1"/>
    <col min="14349" max="14590" width="11.5" style="125"/>
    <col min="14591" max="14591" width="1.83203125" style="125" customWidth="1"/>
    <col min="14592" max="14592" width="11.5" style="125"/>
    <col min="14593" max="14593" width="12.1640625" style="125" bestFit="1" customWidth="1"/>
    <col min="14594" max="14598" width="11.5" style="125"/>
    <col min="14599" max="14600" width="12.5" style="125" customWidth="1"/>
    <col min="14601" max="14601" width="13.5" style="125" customWidth="1"/>
    <col min="14602" max="14602" width="15.83203125" style="125" customWidth="1"/>
    <col min="14603" max="14603" width="13" style="125" customWidth="1"/>
    <col min="14604" max="14604" width="0.1640625" style="125" customWidth="1"/>
    <col min="14605" max="14846" width="11.5" style="125"/>
    <col min="14847" max="14847" width="1.83203125" style="125" customWidth="1"/>
    <col min="14848" max="14848" width="11.5" style="125"/>
    <col min="14849" max="14849" width="12.1640625" style="125" bestFit="1" customWidth="1"/>
    <col min="14850" max="14854" width="11.5" style="125"/>
    <col min="14855" max="14856" width="12.5" style="125" customWidth="1"/>
    <col min="14857" max="14857" width="13.5" style="125" customWidth="1"/>
    <col min="14858" max="14858" width="15.83203125" style="125" customWidth="1"/>
    <col min="14859" max="14859" width="13" style="125" customWidth="1"/>
    <col min="14860" max="14860" width="0.1640625" style="125" customWidth="1"/>
    <col min="14861" max="15102" width="11.5" style="125"/>
    <col min="15103" max="15103" width="1.83203125" style="125" customWidth="1"/>
    <col min="15104" max="15104" width="11.5" style="125"/>
    <col min="15105" max="15105" width="12.1640625" style="125" bestFit="1" customWidth="1"/>
    <col min="15106" max="15110" width="11.5" style="125"/>
    <col min="15111" max="15112" width="12.5" style="125" customWidth="1"/>
    <col min="15113" max="15113" width="13.5" style="125" customWidth="1"/>
    <col min="15114" max="15114" width="15.83203125" style="125" customWidth="1"/>
    <col min="15115" max="15115" width="13" style="125" customWidth="1"/>
    <col min="15116" max="15116" width="0.1640625" style="125" customWidth="1"/>
    <col min="15117" max="15358" width="11.5" style="125"/>
    <col min="15359" max="15359" width="1.83203125" style="125" customWidth="1"/>
    <col min="15360" max="15360" width="11.5" style="125"/>
    <col min="15361" max="15361" width="12.1640625" style="125" bestFit="1" customWidth="1"/>
    <col min="15362" max="15366" width="11.5" style="125"/>
    <col min="15367" max="15368" width="12.5" style="125" customWidth="1"/>
    <col min="15369" max="15369" width="13.5" style="125" customWidth="1"/>
    <col min="15370" max="15370" width="15.83203125" style="125" customWidth="1"/>
    <col min="15371" max="15371" width="13" style="125" customWidth="1"/>
    <col min="15372" max="15372" width="0.1640625" style="125" customWidth="1"/>
    <col min="15373" max="15614" width="11.5" style="125"/>
    <col min="15615" max="15615" width="1.83203125" style="125" customWidth="1"/>
    <col min="15616" max="15616" width="11.5" style="125"/>
    <col min="15617" max="15617" width="12.1640625" style="125" bestFit="1" customWidth="1"/>
    <col min="15618" max="15622" width="11.5" style="125"/>
    <col min="15623" max="15624" width="12.5" style="125" customWidth="1"/>
    <col min="15625" max="15625" width="13.5" style="125" customWidth="1"/>
    <col min="15626" max="15626" width="15.83203125" style="125" customWidth="1"/>
    <col min="15627" max="15627" width="13" style="125" customWidth="1"/>
    <col min="15628" max="15628" width="0.1640625" style="125" customWidth="1"/>
    <col min="15629" max="15870" width="11.5" style="125"/>
    <col min="15871" max="15871" width="1.83203125" style="125" customWidth="1"/>
    <col min="15872" max="15872" width="11.5" style="125"/>
    <col min="15873" max="15873" width="12.1640625" style="125" bestFit="1" customWidth="1"/>
    <col min="15874" max="15878" width="11.5" style="125"/>
    <col min="15879" max="15880" width="12.5" style="125" customWidth="1"/>
    <col min="15881" max="15881" width="13.5" style="125" customWidth="1"/>
    <col min="15882" max="15882" width="15.83203125" style="125" customWidth="1"/>
    <col min="15883" max="15883" width="13" style="125" customWidth="1"/>
    <col min="15884" max="15884" width="0.1640625" style="125" customWidth="1"/>
    <col min="15885" max="16126" width="11.5" style="125"/>
    <col min="16127" max="16127" width="1.83203125" style="125" customWidth="1"/>
    <col min="16128" max="16128" width="11.5" style="125"/>
    <col min="16129" max="16129" width="12.1640625" style="125" bestFit="1" customWidth="1"/>
    <col min="16130" max="16134" width="11.5" style="125"/>
    <col min="16135" max="16136" width="12.5" style="125" customWidth="1"/>
    <col min="16137" max="16137" width="13.5" style="125" customWidth="1"/>
    <col min="16138" max="16138" width="15.83203125" style="125" customWidth="1"/>
    <col min="16139" max="16139" width="13" style="125" customWidth="1"/>
    <col min="16140" max="16140" width="0.1640625" style="125" customWidth="1"/>
    <col min="16141" max="16384" width="11.5" style="125"/>
  </cols>
  <sheetData>
    <row r="1" spans="1:12" ht="17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12" ht="17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12">
      <c r="A3" s="44"/>
      <c r="B3" s="44"/>
      <c r="C3" s="44"/>
      <c r="D3" s="44"/>
      <c r="E3" s="44"/>
      <c r="F3" s="45"/>
      <c r="G3" s="45"/>
      <c r="H3" s="44"/>
    </row>
    <row r="4" spans="1:12" ht="24.5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15</v>
      </c>
    </row>
    <row r="5" spans="1:12" ht="2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12" ht="17" thickBot="1">
      <c r="A6" s="44"/>
      <c r="B6" s="44"/>
      <c r="C6" s="44"/>
      <c r="D6" s="44"/>
      <c r="E6" s="44"/>
      <c r="F6" s="45"/>
      <c r="G6" s="45"/>
      <c r="H6" s="44"/>
    </row>
    <row r="7" spans="1:12">
      <c r="A7" s="137" t="s">
        <v>115</v>
      </c>
      <c r="B7" s="138"/>
      <c r="C7" s="139"/>
      <c r="D7" s="139"/>
      <c r="E7" s="139"/>
      <c r="F7" s="139"/>
      <c r="G7" s="139"/>
      <c r="H7" s="139"/>
      <c r="I7" s="139"/>
      <c r="J7" s="139"/>
      <c r="K7" s="139"/>
      <c r="L7" s="140"/>
    </row>
    <row r="8" spans="1:12" ht="17" thickBot="1">
      <c r="A8" s="128"/>
      <c r="L8" s="129"/>
    </row>
    <row r="9" spans="1:12" ht="15">
      <c r="A9" s="141" t="s">
        <v>68</v>
      </c>
      <c r="B9" s="566" t="s">
        <v>116</v>
      </c>
      <c r="C9" s="567"/>
      <c r="D9" s="567"/>
      <c r="E9" s="567"/>
      <c r="F9" s="567"/>
      <c r="G9" s="567"/>
      <c r="H9" s="567"/>
      <c r="I9" s="567"/>
      <c r="J9" s="568"/>
      <c r="K9" s="142" t="s">
        <v>70</v>
      </c>
      <c r="L9" s="141" t="s">
        <v>117</v>
      </c>
    </row>
    <row r="10" spans="1:12" ht="17" thickBot="1">
      <c r="A10" s="143"/>
      <c r="B10" s="576"/>
      <c r="C10" s="577"/>
      <c r="D10" s="577"/>
      <c r="E10" s="577"/>
      <c r="F10" s="577"/>
      <c r="G10" s="577"/>
      <c r="H10" s="577"/>
      <c r="I10" s="577"/>
      <c r="J10" s="578"/>
      <c r="K10" s="144" t="s">
        <v>75</v>
      </c>
      <c r="L10" s="145"/>
    </row>
    <row r="11" spans="1:12">
      <c r="A11" s="128"/>
      <c r="L11" s="129"/>
    </row>
    <row r="12" spans="1:12">
      <c r="A12" s="146" t="s">
        <v>119</v>
      </c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48"/>
    </row>
    <row r="13" spans="1:12" ht="17" thickBot="1">
      <c r="A13" s="149"/>
      <c r="H13" s="127"/>
      <c r="I13" s="127"/>
      <c r="L13" s="129"/>
    </row>
    <row r="14" spans="1:12">
      <c r="A14" s="566" t="s">
        <v>116</v>
      </c>
      <c r="B14" s="579"/>
      <c r="C14" s="579"/>
      <c r="D14" s="579"/>
      <c r="E14" s="580"/>
      <c r="F14" s="581" t="s">
        <v>120</v>
      </c>
      <c r="G14" s="579"/>
      <c r="H14" s="676" t="s">
        <v>121</v>
      </c>
      <c r="I14" s="677"/>
      <c r="J14" s="151" t="s">
        <v>122</v>
      </c>
      <c r="K14" s="142" t="s">
        <v>123</v>
      </c>
      <c r="L14" s="152" t="s">
        <v>124</v>
      </c>
    </row>
    <row r="15" spans="1:12">
      <c r="A15" s="583" t="s">
        <v>149</v>
      </c>
      <c r="B15" s="584"/>
      <c r="C15" s="584"/>
      <c r="D15" s="584"/>
      <c r="E15" s="585"/>
      <c r="F15" s="586"/>
      <c r="G15" s="585"/>
      <c r="H15" s="586"/>
      <c r="I15" s="585"/>
      <c r="J15" s="154"/>
      <c r="K15" s="195">
        <v>0.09</v>
      </c>
      <c r="L15" s="156">
        <v>4000</v>
      </c>
    </row>
    <row r="16" spans="1:12">
      <c r="A16" s="569"/>
      <c r="B16" s="570"/>
      <c r="C16" s="570"/>
      <c r="D16" s="570"/>
      <c r="E16" s="571"/>
      <c r="F16" s="157"/>
      <c r="G16" s="158"/>
      <c r="H16" s="587"/>
      <c r="I16" s="588"/>
      <c r="J16" s="154"/>
      <c r="K16" s="155"/>
      <c r="L16" s="156"/>
    </row>
    <row r="17" spans="1:12" ht="17" thickBot="1">
      <c r="A17" s="572"/>
      <c r="B17" s="573"/>
      <c r="C17" s="573"/>
      <c r="D17" s="573"/>
      <c r="E17" s="574"/>
      <c r="F17" s="575"/>
      <c r="G17" s="574"/>
      <c r="H17" s="575"/>
      <c r="I17" s="574"/>
      <c r="J17" s="159"/>
      <c r="K17" s="160"/>
      <c r="L17" s="161"/>
    </row>
    <row r="18" spans="1:12" ht="17" thickBot="1">
      <c r="A18" s="602" t="s">
        <v>126</v>
      </c>
      <c r="B18" s="603"/>
      <c r="C18" s="603"/>
      <c r="D18" s="603"/>
      <c r="E18" s="603"/>
      <c r="F18" s="603"/>
      <c r="G18" s="603"/>
      <c r="H18" s="603"/>
      <c r="I18" s="603"/>
      <c r="J18" s="603"/>
      <c r="K18" s="604"/>
      <c r="L18" s="162">
        <f>+L15*K15</f>
        <v>360</v>
      </c>
    </row>
    <row r="19" spans="1:12">
      <c r="A19" s="149"/>
      <c r="L19" s="129"/>
    </row>
    <row r="20" spans="1:12">
      <c r="A20" s="163" t="s">
        <v>127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1"/>
    </row>
    <row r="21" spans="1:12" ht="17" thickBot="1">
      <c r="A21" s="132"/>
      <c r="B21" s="127"/>
      <c r="C21" s="127"/>
      <c r="D21" s="127"/>
      <c r="E21" s="127"/>
      <c r="F21" s="127"/>
      <c r="G21" s="127"/>
      <c r="H21" s="127"/>
      <c r="L21" s="129"/>
    </row>
    <row r="22" spans="1:12" ht="15">
      <c r="A22" s="566" t="s">
        <v>116</v>
      </c>
      <c r="B22" s="567"/>
      <c r="C22" s="567"/>
      <c r="D22" s="567"/>
      <c r="E22" s="567"/>
      <c r="F22" s="567"/>
      <c r="G22" s="567"/>
      <c r="H22" s="582"/>
      <c r="I22" s="150" t="s">
        <v>70</v>
      </c>
      <c r="J22" s="151" t="s">
        <v>117</v>
      </c>
      <c r="K22" s="142" t="s">
        <v>128</v>
      </c>
      <c r="L22" s="152" t="s">
        <v>124</v>
      </c>
    </row>
    <row r="23" spans="1:12">
      <c r="A23" s="583" t="s">
        <v>150</v>
      </c>
      <c r="B23" s="584"/>
      <c r="C23" s="584"/>
      <c r="D23" s="584"/>
      <c r="E23" s="584"/>
      <c r="F23" s="584"/>
      <c r="G23" s="584"/>
      <c r="H23" s="585"/>
      <c r="I23" s="164"/>
      <c r="J23" s="196">
        <v>80</v>
      </c>
      <c r="K23" s="166">
        <v>1200</v>
      </c>
      <c r="L23" s="156">
        <f>+K23*J23</f>
        <v>96000</v>
      </c>
    </row>
    <row r="24" spans="1:12">
      <c r="A24" s="583"/>
      <c r="B24" s="584"/>
      <c r="C24" s="584"/>
      <c r="D24" s="584"/>
      <c r="E24" s="584"/>
      <c r="F24" s="584"/>
      <c r="G24" s="584"/>
      <c r="H24" s="585"/>
      <c r="I24" s="167"/>
      <c r="J24" s="168"/>
      <c r="K24" s="169"/>
      <c r="L24" s="170"/>
    </row>
    <row r="25" spans="1:12">
      <c r="A25" s="583"/>
      <c r="B25" s="584"/>
      <c r="C25" s="584"/>
      <c r="D25" s="584"/>
      <c r="E25" s="584"/>
      <c r="F25" s="584"/>
      <c r="G25" s="584"/>
      <c r="H25" s="585"/>
      <c r="I25" s="167"/>
      <c r="J25" s="168"/>
      <c r="K25" s="169"/>
      <c r="L25" s="170"/>
    </row>
    <row r="26" spans="1:12">
      <c r="A26" s="583"/>
      <c r="B26" s="584"/>
      <c r="C26" s="584"/>
      <c r="D26" s="584"/>
      <c r="E26" s="584"/>
      <c r="F26" s="584"/>
      <c r="G26" s="584"/>
      <c r="H26" s="585"/>
      <c r="I26" s="167"/>
      <c r="J26" s="168"/>
      <c r="K26" s="169"/>
      <c r="L26" s="170"/>
    </row>
    <row r="27" spans="1:12">
      <c r="A27" s="583"/>
      <c r="B27" s="584"/>
      <c r="C27" s="584"/>
      <c r="D27" s="584"/>
      <c r="E27" s="584"/>
      <c r="F27" s="584"/>
      <c r="G27" s="584"/>
      <c r="H27" s="585"/>
      <c r="I27" s="167"/>
      <c r="J27" s="168"/>
      <c r="K27" s="169"/>
      <c r="L27" s="170"/>
    </row>
    <row r="28" spans="1:12">
      <c r="A28" s="583"/>
      <c r="B28" s="584"/>
      <c r="C28" s="584"/>
      <c r="D28" s="584"/>
      <c r="E28" s="584"/>
      <c r="F28" s="584"/>
      <c r="G28" s="584"/>
      <c r="H28" s="585"/>
      <c r="I28" s="167"/>
      <c r="J28" s="168"/>
      <c r="K28" s="169"/>
      <c r="L28" s="170"/>
    </row>
    <row r="29" spans="1:12" ht="17" thickBot="1">
      <c r="A29" s="572"/>
      <c r="B29" s="573"/>
      <c r="C29" s="573"/>
      <c r="D29" s="573"/>
      <c r="E29" s="573"/>
      <c r="F29" s="573"/>
      <c r="G29" s="573"/>
      <c r="H29" s="574"/>
      <c r="I29" s="171"/>
      <c r="J29" s="172"/>
      <c r="K29" s="169"/>
      <c r="L29" s="173"/>
    </row>
    <row r="30" spans="1:12" ht="17" thickBot="1">
      <c r="A30" s="602" t="s">
        <v>126</v>
      </c>
      <c r="B30" s="603"/>
      <c r="C30" s="603"/>
      <c r="D30" s="603"/>
      <c r="E30" s="603"/>
      <c r="F30" s="603"/>
      <c r="G30" s="603"/>
      <c r="H30" s="603"/>
      <c r="I30" s="603"/>
      <c r="J30" s="603"/>
      <c r="K30" s="604"/>
      <c r="L30" s="162">
        <f>SUM(L23:L29)</f>
        <v>96000</v>
      </c>
    </row>
    <row r="31" spans="1:12">
      <c r="A31" s="128"/>
      <c r="L31" s="129"/>
    </row>
    <row r="32" spans="1:12">
      <c r="A32" s="163" t="s">
        <v>129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1"/>
    </row>
    <row r="33" spans="1:12" ht="17" thickBot="1">
      <c r="A33" s="128"/>
      <c r="L33" s="129"/>
    </row>
    <row r="34" spans="1:12" ht="15">
      <c r="A34" s="566" t="s">
        <v>130</v>
      </c>
      <c r="B34" s="567"/>
      <c r="C34" s="567"/>
      <c r="D34" s="567"/>
      <c r="E34" s="567"/>
      <c r="F34" s="567"/>
      <c r="G34" s="567"/>
      <c r="H34" s="151" t="s">
        <v>131</v>
      </c>
      <c r="I34" s="142" t="s">
        <v>132</v>
      </c>
      <c r="J34" s="151" t="s">
        <v>133</v>
      </c>
      <c r="K34" s="142" t="s">
        <v>134</v>
      </c>
      <c r="L34" s="152" t="s">
        <v>124</v>
      </c>
    </row>
    <row r="35" spans="1:12">
      <c r="A35" s="583"/>
      <c r="B35" s="584"/>
      <c r="C35" s="584"/>
      <c r="D35" s="584"/>
      <c r="E35" s="584"/>
      <c r="F35" s="584"/>
      <c r="G35" s="584"/>
      <c r="H35" s="165"/>
      <c r="I35" s="153"/>
      <c r="J35" s="174"/>
      <c r="K35" s="166"/>
      <c r="L35" s="156"/>
    </row>
    <row r="36" spans="1:12" ht="17" thickBot="1">
      <c r="A36" s="572"/>
      <c r="B36" s="573"/>
      <c r="C36" s="573"/>
      <c r="D36" s="573"/>
      <c r="E36" s="573"/>
      <c r="F36" s="573"/>
      <c r="G36" s="573"/>
      <c r="H36" s="175"/>
      <c r="I36" s="127"/>
      <c r="J36" s="176"/>
      <c r="K36" s="166"/>
      <c r="L36" s="156"/>
    </row>
    <row r="37" spans="1:12" ht="17" thickBot="1">
      <c r="A37" s="602" t="s">
        <v>126</v>
      </c>
      <c r="B37" s="603"/>
      <c r="C37" s="603"/>
      <c r="D37" s="603"/>
      <c r="E37" s="603"/>
      <c r="F37" s="603"/>
      <c r="G37" s="603"/>
      <c r="H37" s="603"/>
      <c r="I37" s="603"/>
      <c r="J37" s="603"/>
      <c r="K37" s="604"/>
      <c r="L37" s="162">
        <f>SUM(L35:L36)</f>
        <v>0</v>
      </c>
    </row>
    <row r="38" spans="1:12">
      <c r="A38" s="128"/>
      <c r="L38" s="129"/>
    </row>
    <row r="39" spans="1:12">
      <c r="A39" s="163" t="s">
        <v>30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1"/>
    </row>
    <row r="40" spans="1:12" ht="17" thickBot="1">
      <c r="A40" s="128"/>
      <c r="L40" s="129"/>
    </row>
    <row r="41" spans="1:12" ht="15">
      <c r="A41" s="566" t="s">
        <v>136</v>
      </c>
      <c r="B41" s="567"/>
      <c r="C41" s="567"/>
      <c r="D41" s="567"/>
      <c r="E41" s="567"/>
      <c r="F41" s="567"/>
      <c r="G41" s="567"/>
      <c r="H41" s="151" t="s">
        <v>137</v>
      </c>
      <c r="I41" s="177" t="s">
        <v>138</v>
      </c>
      <c r="J41" s="178" t="s">
        <v>139</v>
      </c>
      <c r="K41" s="177" t="s">
        <v>123</v>
      </c>
      <c r="L41" s="179" t="s">
        <v>124</v>
      </c>
    </row>
    <row r="42" spans="1:12">
      <c r="A42" s="583"/>
      <c r="B42" s="584"/>
      <c r="C42" s="584"/>
      <c r="D42" s="584"/>
      <c r="E42" s="584"/>
      <c r="F42" s="584"/>
      <c r="G42" s="584"/>
      <c r="H42" s="154"/>
      <c r="I42" s="197"/>
      <c r="J42" s="154"/>
      <c r="K42" s="153"/>
      <c r="L42" s="156">
        <f>+J42*K42</f>
        <v>0</v>
      </c>
    </row>
    <row r="43" spans="1:12" ht="17" thickBot="1">
      <c r="A43" s="572"/>
      <c r="B43" s="573"/>
      <c r="C43" s="573"/>
      <c r="D43" s="573"/>
      <c r="E43" s="573"/>
      <c r="F43" s="573"/>
      <c r="G43" s="573"/>
      <c r="H43" s="154"/>
      <c r="I43" s="166"/>
      <c r="J43" s="154"/>
      <c r="K43" s="153"/>
      <c r="L43" s="156"/>
    </row>
    <row r="44" spans="1:12" ht="17" thickBot="1">
      <c r="A44" s="602" t="s">
        <v>126</v>
      </c>
      <c r="B44" s="603"/>
      <c r="C44" s="603"/>
      <c r="D44" s="603"/>
      <c r="E44" s="603"/>
      <c r="F44" s="603"/>
      <c r="G44" s="603"/>
      <c r="H44" s="603"/>
      <c r="I44" s="603"/>
      <c r="J44" s="603"/>
      <c r="K44" s="604"/>
      <c r="L44" s="162">
        <f>SUM(L42:L43)</f>
        <v>0</v>
      </c>
    </row>
    <row r="45" spans="1:12" ht="17" thickBot="1">
      <c r="A45" s="128"/>
      <c r="L45" s="129"/>
    </row>
    <row r="46" spans="1:12" ht="17" thickBot="1">
      <c r="A46" s="605" t="s">
        <v>140</v>
      </c>
      <c r="B46" s="606"/>
      <c r="C46" s="606"/>
      <c r="D46" s="606"/>
      <c r="E46" s="606"/>
      <c r="F46" s="606"/>
      <c r="G46" s="606"/>
      <c r="H46" s="606"/>
      <c r="I46" s="606"/>
      <c r="J46" s="606"/>
      <c r="K46" s="607"/>
      <c r="L46" s="162">
        <f>ROUND(L18+L30+L37+L44,0)</f>
        <v>96360</v>
      </c>
    </row>
    <row r="47" spans="1:12">
      <c r="A47" s="128"/>
      <c r="L47" s="129"/>
    </row>
    <row r="48" spans="1:12">
      <c r="A48" s="128"/>
      <c r="L48" s="129"/>
    </row>
    <row r="49" spans="1:12">
      <c r="A49" s="128"/>
      <c r="L49" s="129"/>
    </row>
    <row r="50" spans="1:12">
      <c r="A50" s="128"/>
      <c r="L50" s="129"/>
    </row>
    <row r="51" spans="1:12">
      <c r="A51" s="128"/>
      <c r="L51" s="129"/>
    </row>
    <row r="52" spans="1:12">
      <c r="A52" s="128"/>
      <c r="L52" s="129"/>
    </row>
    <row r="53" spans="1:12">
      <c r="A53" s="128"/>
      <c r="L53" s="129"/>
    </row>
    <row r="54" spans="1:12">
      <c r="A54" s="128"/>
      <c r="F54" s="180" t="s">
        <v>141</v>
      </c>
      <c r="L54" s="129"/>
    </row>
    <row r="55" spans="1:12">
      <c r="A55" s="128"/>
      <c r="F55" s="180" t="s">
        <v>142</v>
      </c>
      <c r="G55" s="589"/>
      <c r="H55" s="589"/>
      <c r="I55" s="589"/>
      <c r="L55" s="129"/>
    </row>
    <row r="56" spans="1:12">
      <c r="A56" s="590" t="s">
        <v>143</v>
      </c>
      <c r="B56" s="591"/>
      <c r="C56" s="591"/>
      <c r="D56" s="591"/>
      <c r="E56" s="591"/>
      <c r="F56" s="591"/>
      <c r="G56" s="591"/>
      <c r="H56" s="591"/>
      <c r="I56" s="591"/>
      <c r="J56" s="591"/>
      <c r="K56" s="591"/>
      <c r="L56" s="592"/>
    </row>
    <row r="57" spans="1:12">
      <c r="A57" s="128"/>
      <c r="F57" s="126" t="s">
        <v>144</v>
      </c>
      <c r="L57" s="129"/>
    </row>
    <row r="58" spans="1:12">
      <c r="A58" s="163" t="s">
        <v>145</v>
      </c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1"/>
    </row>
    <row r="59" spans="1:12" ht="15">
      <c r="A59" s="593"/>
      <c r="B59" s="594"/>
      <c r="C59" s="594"/>
      <c r="D59" s="594"/>
      <c r="E59" s="594"/>
      <c r="F59" s="594"/>
      <c r="G59" s="594"/>
      <c r="H59" s="594"/>
      <c r="I59" s="594"/>
      <c r="J59" s="594"/>
      <c r="K59" s="594"/>
      <c r="L59" s="595"/>
    </row>
    <row r="60" spans="1:12" ht="15">
      <c r="A60" s="596"/>
      <c r="B60" s="597"/>
      <c r="C60" s="597"/>
      <c r="D60" s="597"/>
      <c r="E60" s="597"/>
      <c r="F60" s="597"/>
      <c r="G60" s="597"/>
      <c r="H60" s="597"/>
      <c r="I60" s="597"/>
      <c r="J60" s="597"/>
      <c r="K60" s="597"/>
      <c r="L60" s="598"/>
    </row>
    <row r="61" spans="1:12" ht="15">
      <c r="A61" s="678"/>
      <c r="B61" s="679"/>
      <c r="C61" s="679"/>
      <c r="D61" s="679"/>
      <c r="E61" s="679"/>
      <c r="F61" s="679"/>
      <c r="G61" s="679"/>
      <c r="H61" s="679"/>
      <c r="I61" s="679"/>
      <c r="J61" s="679"/>
      <c r="K61" s="679"/>
      <c r="L61" s="680"/>
    </row>
    <row r="62" spans="1:12" ht="15">
      <c r="A62" s="181"/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3"/>
    </row>
    <row r="63" spans="1:12">
      <c r="A63" s="181" t="s">
        <v>146</v>
      </c>
      <c r="B63" s="184"/>
      <c r="C63" s="182"/>
      <c r="D63" s="182"/>
      <c r="E63" s="182"/>
      <c r="F63" s="182"/>
      <c r="G63" s="182"/>
      <c r="H63" s="182"/>
      <c r="I63" s="182"/>
      <c r="J63" s="182"/>
      <c r="K63" s="182"/>
      <c r="L63" s="183"/>
    </row>
    <row r="64" spans="1:12">
      <c r="A64" s="128" t="s">
        <v>147</v>
      </c>
      <c r="E64" s="180"/>
      <c r="L64" s="129"/>
    </row>
    <row r="65" spans="1:12">
      <c r="A65" s="128"/>
      <c r="E65" s="180"/>
      <c r="L65" s="129"/>
    </row>
    <row r="66" spans="1:12">
      <c r="A66" s="128"/>
      <c r="L66" s="129"/>
    </row>
    <row r="67" spans="1:12">
      <c r="A67" s="128" t="s">
        <v>148</v>
      </c>
      <c r="B67" s="185"/>
      <c r="C67" s="185"/>
      <c r="D67" s="186"/>
      <c r="E67" s="187"/>
      <c r="F67" s="187"/>
      <c r="G67" s="187"/>
      <c r="H67" s="187"/>
      <c r="I67" s="188"/>
      <c r="J67" s="188"/>
      <c r="K67" s="188"/>
      <c r="L67" s="189"/>
    </row>
    <row r="68" spans="1:12" ht="17" thickBot="1">
      <c r="A68" s="190"/>
      <c r="B68" s="191"/>
      <c r="C68" s="191"/>
      <c r="D68" s="127"/>
      <c r="E68" s="192"/>
      <c r="F68" s="192"/>
      <c r="G68" s="192"/>
      <c r="H68" s="192"/>
      <c r="I68" s="193"/>
      <c r="J68" s="193"/>
      <c r="K68" s="193"/>
      <c r="L68" s="194"/>
    </row>
  </sheetData>
  <mergeCells count="40">
    <mergeCell ref="G55:I55"/>
    <mergeCell ref="A56:L56"/>
    <mergeCell ref="A59:L61"/>
    <mergeCell ref="A1:H1"/>
    <mergeCell ref="A2:D2"/>
    <mergeCell ref="E2:H2"/>
    <mergeCell ref="B4:F4"/>
    <mergeCell ref="B5:F5"/>
    <mergeCell ref="A37:K37"/>
    <mergeCell ref="A41:G41"/>
    <mergeCell ref="A42:G42"/>
    <mergeCell ref="A43:G43"/>
    <mergeCell ref="A44:K44"/>
    <mergeCell ref="A46:K46"/>
    <mergeCell ref="A28:H28"/>
    <mergeCell ref="A29:H29"/>
    <mergeCell ref="A30:K30"/>
    <mergeCell ref="A34:G34"/>
    <mergeCell ref="A35:G35"/>
    <mergeCell ref="A36:G36"/>
    <mergeCell ref="A22:H22"/>
    <mergeCell ref="A23:H23"/>
    <mergeCell ref="A24:H24"/>
    <mergeCell ref="A25:H25"/>
    <mergeCell ref="A26:H26"/>
    <mergeCell ref="A27:H27"/>
    <mergeCell ref="B9:J9"/>
    <mergeCell ref="A18:K18"/>
    <mergeCell ref="B10:J10"/>
    <mergeCell ref="A14:E14"/>
    <mergeCell ref="F14:G14"/>
    <mergeCell ref="H14:I14"/>
    <mergeCell ref="A15:E15"/>
    <mergeCell ref="F15:G15"/>
    <mergeCell ref="H15:I15"/>
    <mergeCell ref="A16:E16"/>
    <mergeCell ref="H16:I16"/>
    <mergeCell ref="A17:E17"/>
    <mergeCell ref="F17:G17"/>
    <mergeCell ref="H17:I17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ACEC6-EC9D-4FC6-BE6F-1B26BD3BDAFD}">
  <sheetPr>
    <pageSetUpPr fitToPage="1"/>
  </sheetPr>
  <dimension ref="A1:R148"/>
  <sheetViews>
    <sheetView topLeftCell="A13" zoomScale="70" zoomScaleNormal="70" workbookViewId="0">
      <selection activeCell="K20" sqref="K20"/>
    </sheetView>
  </sheetViews>
  <sheetFormatPr baseColWidth="10" defaultColWidth="10.5" defaultRowHeight="20.5" customHeight="1" zeroHeight="1"/>
  <cols>
    <col min="1" max="1" width="3" style="323" customWidth="1"/>
    <col min="2" max="2" width="16.5" style="323" customWidth="1"/>
    <col min="3" max="3" width="11.5" style="323" customWidth="1"/>
    <col min="4" max="4" width="17" style="323" customWidth="1"/>
    <col min="5" max="7" width="14.5" style="323" customWidth="1"/>
    <col min="8" max="8" width="16.5" style="323" customWidth="1"/>
    <col min="9" max="9" width="23.5" style="323" customWidth="1"/>
    <col min="10" max="10" width="30.1640625" style="323" bestFit="1" customWidth="1"/>
    <col min="11" max="11" width="26.5" style="323" customWidth="1"/>
    <col min="12" max="13" width="16.5" style="323" customWidth="1"/>
    <col min="14" max="14" width="21.5" style="323" customWidth="1"/>
    <col min="15" max="15" width="17" style="202" bestFit="1" customWidth="1"/>
    <col min="16" max="16" width="13" style="202" customWidth="1"/>
    <col min="17" max="17" width="18" style="202" bestFit="1" customWidth="1"/>
    <col min="18" max="18" width="13.5" style="202" bestFit="1" customWidth="1"/>
    <col min="19" max="16384" width="10.5" style="202"/>
  </cols>
  <sheetData>
    <row r="1" spans="1:17" ht="17" thickBot="1">
      <c r="B1" s="608" t="s">
        <v>0</v>
      </c>
      <c r="C1" s="609"/>
      <c r="D1" s="609"/>
      <c r="E1" s="609"/>
      <c r="F1" s="609"/>
      <c r="G1" s="609"/>
      <c r="H1" s="609"/>
      <c r="I1" s="610"/>
    </row>
    <row r="2" spans="1:17" ht="17" thickBot="1">
      <c r="B2" s="611" t="s">
        <v>1</v>
      </c>
      <c r="C2" s="612"/>
      <c r="D2" s="612"/>
      <c r="E2" s="613"/>
      <c r="F2" s="614" t="s">
        <v>2</v>
      </c>
      <c r="G2" s="612"/>
      <c r="H2" s="612"/>
      <c r="I2" s="615"/>
    </row>
    <row r="3" spans="1:17" ht="20.5" customHeight="1">
      <c r="B3" s="44"/>
      <c r="C3" s="44"/>
      <c r="D3" s="44"/>
      <c r="E3" s="44"/>
      <c r="F3" s="44"/>
      <c r="G3" s="45"/>
      <c r="H3" s="45"/>
      <c r="I3" s="44"/>
    </row>
    <row r="4" spans="1:17" ht="20.5" customHeight="1">
      <c r="B4" s="46" t="s">
        <v>3</v>
      </c>
      <c r="C4" s="616" t="e">
        <f>+#REF!</f>
        <v>#REF!</v>
      </c>
      <c r="D4" s="617"/>
      <c r="E4" s="617"/>
      <c r="F4" s="617"/>
      <c r="G4" s="617"/>
      <c r="H4" s="47" t="s">
        <v>4</v>
      </c>
      <c r="I4" s="48">
        <v>16</v>
      </c>
    </row>
    <row r="5" spans="1:17" ht="20.5" customHeight="1">
      <c r="B5" s="46" t="s">
        <v>5</v>
      </c>
      <c r="C5" s="618" t="e">
        <f>VLOOKUP(I4,#REF!,2,0)</f>
        <v>#REF!</v>
      </c>
      <c r="D5" s="617"/>
      <c r="E5" s="617"/>
      <c r="F5" s="617"/>
      <c r="G5" s="617"/>
      <c r="H5" s="45" t="s">
        <v>6</v>
      </c>
      <c r="I5" s="49" t="e">
        <f>VLOOKUP(I4,#REF!,3,0)</f>
        <v>#REF!</v>
      </c>
    </row>
    <row r="6" spans="1:17" ht="20.5" customHeight="1"/>
    <row r="7" spans="1:17" ht="4.5" customHeight="1" thickBot="1">
      <c r="A7" s="198"/>
      <c r="B7" s="199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1"/>
    </row>
    <row r="8" spans="1:17" s="205" customFormat="1" ht="25.5" customHeight="1" thickBot="1">
      <c r="A8" s="203"/>
      <c r="B8" s="690" t="s">
        <v>115</v>
      </c>
      <c r="C8" s="691"/>
      <c r="D8" s="691"/>
      <c r="E8" s="691"/>
      <c r="F8" s="691"/>
      <c r="G8" s="691"/>
      <c r="H8" s="691"/>
      <c r="I8" s="691"/>
      <c r="J8" s="691"/>
      <c r="K8" s="691"/>
      <c r="L8" s="691"/>
      <c r="M8" s="691"/>
      <c r="N8" s="692"/>
    </row>
    <row r="9" spans="1:17" ht="5.25" customHeight="1" thickBot="1">
      <c r="A9" s="206"/>
      <c r="B9" s="207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9"/>
    </row>
    <row r="10" spans="1:17" ht="47" customHeight="1" thickBot="1">
      <c r="A10" s="206"/>
      <c r="B10" s="210" t="s">
        <v>152</v>
      </c>
      <c r="C10" s="693" t="s">
        <v>116</v>
      </c>
      <c r="D10" s="693"/>
      <c r="E10" s="693"/>
      <c r="F10" s="693"/>
      <c r="G10" s="693"/>
      <c r="H10" s="693"/>
      <c r="I10" s="693"/>
      <c r="J10" s="693"/>
      <c r="K10" s="204" t="s">
        <v>153</v>
      </c>
      <c r="L10" s="694" t="s">
        <v>70</v>
      </c>
      <c r="M10" s="694"/>
      <c r="N10" s="211" t="s">
        <v>117</v>
      </c>
    </row>
    <row r="11" spans="1:17" ht="132" customHeight="1" thickBot="1">
      <c r="A11" s="198"/>
      <c r="B11" s="212" t="s">
        <v>175</v>
      </c>
      <c r="C11" s="695" t="s">
        <v>183</v>
      </c>
      <c r="D11" s="695"/>
      <c r="E11" s="695"/>
      <c r="F11" s="695"/>
      <c r="G11" s="695"/>
      <c r="H11" s="695"/>
      <c r="I11" s="695"/>
      <c r="J11" s="695"/>
      <c r="K11" s="213"/>
      <c r="L11" s="696" t="s">
        <v>111</v>
      </c>
      <c r="M11" s="696"/>
      <c r="N11" s="214"/>
    </row>
    <row r="12" spans="1:17" ht="4.5" customHeight="1">
      <c r="A12" s="206"/>
      <c r="B12" s="215" t="s">
        <v>154</v>
      </c>
      <c r="C12" s="216"/>
      <c r="D12" s="216"/>
      <c r="E12" s="216"/>
      <c r="F12" s="216"/>
      <c r="G12" s="216"/>
      <c r="H12" s="216"/>
      <c r="I12" s="216"/>
      <c r="J12" s="216"/>
      <c r="K12" s="216"/>
      <c r="L12" s="216"/>
      <c r="M12" s="216"/>
      <c r="N12" s="217"/>
    </row>
    <row r="13" spans="1:17" ht="20" customHeight="1">
      <c r="A13" s="206"/>
      <c r="B13" s="681" t="s">
        <v>119</v>
      </c>
      <c r="C13" s="682"/>
      <c r="D13" s="682"/>
      <c r="E13" s="682"/>
      <c r="F13" s="682"/>
      <c r="G13" s="682"/>
      <c r="H13" s="682"/>
      <c r="I13" s="682"/>
      <c r="J13" s="682"/>
      <c r="K13" s="682"/>
      <c r="L13" s="682"/>
      <c r="M13" s="682"/>
      <c r="N13" s="683"/>
    </row>
    <row r="14" spans="1:17" ht="5.25" customHeight="1" thickBot="1">
      <c r="A14" s="206"/>
      <c r="B14" s="684"/>
      <c r="C14" s="685"/>
      <c r="D14" s="685"/>
      <c r="E14" s="685"/>
      <c r="F14" s="685"/>
      <c r="G14" s="685"/>
      <c r="H14" s="685"/>
      <c r="I14" s="685"/>
      <c r="J14" s="685"/>
      <c r="K14" s="685"/>
      <c r="L14" s="685"/>
      <c r="M14" s="685"/>
      <c r="N14" s="686"/>
    </row>
    <row r="15" spans="1:17" ht="21" customHeight="1" thickBot="1">
      <c r="A15" s="206"/>
      <c r="B15" s="218" t="s">
        <v>151</v>
      </c>
      <c r="C15" s="687" t="s">
        <v>116</v>
      </c>
      <c r="D15" s="687"/>
      <c r="E15" s="687"/>
      <c r="F15" s="687"/>
      <c r="G15" s="687"/>
      <c r="H15" s="687"/>
      <c r="I15" s="687"/>
      <c r="J15" s="219" t="s">
        <v>121</v>
      </c>
      <c r="K15" s="219" t="s">
        <v>122</v>
      </c>
      <c r="L15" s="687" t="s">
        <v>123</v>
      </c>
      <c r="M15" s="687"/>
      <c r="N15" s="220" t="s">
        <v>124</v>
      </c>
      <c r="O15" s="221"/>
      <c r="P15" s="221"/>
    </row>
    <row r="16" spans="1:17" ht="17">
      <c r="A16" s="198"/>
      <c r="B16" s="222" t="s">
        <v>184</v>
      </c>
      <c r="C16" s="688" t="s">
        <v>192</v>
      </c>
      <c r="D16" s="688"/>
      <c r="E16" s="688"/>
      <c r="F16" s="688"/>
      <c r="G16" s="688"/>
      <c r="H16" s="688"/>
      <c r="I16" s="688"/>
      <c r="J16" s="223"/>
      <c r="K16" s="224">
        <v>202300</v>
      </c>
      <c r="L16" s="689">
        <v>1.0596587898696619E-3</v>
      </c>
      <c r="M16" s="689"/>
      <c r="N16" s="225">
        <f>IF(L16="","",ROUND(L16*K16,2))</f>
        <v>214.37</v>
      </c>
      <c r="Q16" s="226"/>
    </row>
    <row r="17" spans="1:17" ht="17">
      <c r="A17" s="198"/>
      <c r="B17" s="227" t="s">
        <v>185</v>
      </c>
      <c r="C17" s="697" t="s">
        <v>193</v>
      </c>
      <c r="D17" s="697"/>
      <c r="E17" s="697"/>
      <c r="F17" s="697"/>
      <c r="G17" s="697"/>
      <c r="H17" s="697"/>
      <c r="I17" s="697"/>
      <c r="J17" s="228"/>
      <c r="K17" s="229">
        <v>6487.5</v>
      </c>
      <c r="L17" s="698">
        <v>1.0596587898696619E-3</v>
      </c>
      <c r="M17" s="699"/>
      <c r="N17" s="230">
        <f t="shared" ref="N17:N29" si="0">IF(L17="","",ROUND(L17*K17,2))</f>
        <v>6.87</v>
      </c>
      <c r="O17" s="231"/>
      <c r="P17" s="231"/>
    </row>
    <row r="18" spans="1:17" ht="17">
      <c r="A18" s="198"/>
      <c r="B18" s="227" t="s">
        <v>186</v>
      </c>
      <c r="C18" s="697" t="s">
        <v>194</v>
      </c>
      <c r="D18" s="697"/>
      <c r="E18" s="697"/>
      <c r="F18" s="697"/>
      <c r="G18" s="697"/>
      <c r="H18" s="697"/>
      <c r="I18" s="697"/>
      <c r="J18" s="228"/>
      <c r="K18" s="229">
        <v>249900</v>
      </c>
      <c r="L18" s="698">
        <v>1.0596587898696619E-3</v>
      </c>
      <c r="M18" s="699"/>
      <c r="N18" s="230">
        <f t="shared" si="0"/>
        <v>264.81</v>
      </c>
      <c r="O18" s="231"/>
      <c r="P18" s="231"/>
    </row>
    <row r="19" spans="1:17" ht="17">
      <c r="A19" s="198"/>
      <c r="B19" s="227" t="s">
        <v>187</v>
      </c>
      <c r="C19" s="697" t="s">
        <v>195</v>
      </c>
      <c r="D19" s="697"/>
      <c r="E19" s="697"/>
      <c r="F19" s="697"/>
      <c r="G19" s="697"/>
      <c r="H19" s="697"/>
      <c r="I19" s="697"/>
      <c r="J19" s="228"/>
      <c r="K19" s="229">
        <v>98628.911202754156</v>
      </c>
      <c r="L19" s="698">
        <v>1.0596587898696619E-3</v>
      </c>
      <c r="M19" s="699"/>
      <c r="N19" s="230">
        <f t="shared" si="0"/>
        <v>104.51</v>
      </c>
      <c r="O19" s="231"/>
      <c r="P19" s="231"/>
      <c r="Q19" s="232"/>
    </row>
    <row r="20" spans="1:17" ht="17">
      <c r="A20" s="198"/>
      <c r="B20" s="227" t="s">
        <v>188</v>
      </c>
      <c r="C20" s="697" t="s">
        <v>196</v>
      </c>
      <c r="D20" s="697"/>
      <c r="E20" s="697"/>
      <c r="F20" s="697"/>
      <c r="G20" s="697"/>
      <c r="H20" s="697"/>
      <c r="I20" s="697"/>
      <c r="J20" s="228"/>
      <c r="K20" s="229">
        <v>5741.7500459339999</v>
      </c>
      <c r="L20" s="698">
        <v>1.0596587898696619E-3</v>
      </c>
      <c r="M20" s="699"/>
      <c r="N20" s="230">
        <f t="shared" si="0"/>
        <v>6.08</v>
      </c>
    </row>
    <row r="21" spans="1:17" ht="17">
      <c r="A21" s="198"/>
      <c r="B21" s="227" t="s">
        <v>182</v>
      </c>
      <c r="C21" s="697" t="s">
        <v>182</v>
      </c>
      <c r="D21" s="697"/>
      <c r="E21" s="697"/>
      <c r="F21" s="697"/>
      <c r="G21" s="697"/>
      <c r="H21" s="697"/>
      <c r="I21" s="697"/>
      <c r="J21" s="228"/>
      <c r="K21" s="229" t="s">
        <v>182</v>
      </c>
      <c r="L21" s="698" t="s">
        <v>182</v>
      </c>
      <c r="M21" s="699"/>
      <c r="N21" s="230" t="str">
        <f t="shared" si="0"/>
        <v/>
      </c>
    </row>
    <row r="22" spans="1:17" ht="17">
      <c r="A22" s="198"/>
      <c r="B22" s="227" t="s">
        <v>182</v>
      </c>
      <c r="C22" s="697" t="s">
        <v>182</v>
      </c>
      <c r="D22" s="697"/>
      <c r="E22" s="697"/>
      <c r="F22" s="697"/>
      <c r="G22" s="697"/>
      <c r="H22" s="697"/>
      <c r="I22" s="697"/>
      <c r="J22" s="228"/>
      <c r="K22" s="229" t="s">
        <v>182</v>
      </c>
      <c r="L22" s="698" t="s">
        <v>182</v>
      </c>
      <c r="M22" s="699"/>
      <c r="N22" s="230" t="str">
        <f t="shared" si="0"/>
        <v/>
      </c>
    </row>
    <row r="23" spans="1:17" ht="17">
      <c r="A23" s="198"/>
      <c r="B23" s="227" t="s">
        <v>182</v>
      </c>
      <c r="C23" s="697" t="s">
        <v>182</v>
      </c>
      <c r="D23" s="697"/>
      <c r="E23" s="697"/>
      <c r="F23" s="697"/>
      <c r="G23" s="697"/>
      <c r="H23" s="697"/>
      <c r="I23" s="697"/>
      <c r="J23" s="228"/>
      <c r="K23" s="229" t="s">
        <v>182</v>
      </c>
      <c r="L23" s="698" t="s">
        <v>182</v>
      </c>
      <c r="M23" s="699"/>
      <c r="N23" s="230" t="str">
        <f t="shared" si="0"/>
        <v/>
      </c>
    </row>
    <row r="24" spans="1:17" ht="17">
      <c r="A24" s="198"/>
      <c r="B24" s="227" t="s">
        <v>182</v>
      </c>
      <c r="C24" s="697" t="s">
        <v>182</v>
      </c>
      <c r="D24" s="697"/>
      <c r="E24" s="697"/>
      <c r="F24" s="697"/>
      <c r="G24" s="697"/>
      <c r="H24" s="697"/>
      <c r="I24" s="697"/>
      <c r="J24" s="228"/>
      <c r="K24" s="229" t="s">
        <v>182</v>
      </c>
      <c r="L24" s="698" t="s">
        <v>182</v>
      </c>
      <c r="M24" s="699"/>
      <c r="N24" s="230" t="str">
        <f t="shared" si="0"/>
        <v/>
      </c>
    </row>
    <row r="25" spans="1:17" ht="17">
      <c r="A25" s="198"/>
      <c r="B25" s="227" t="s">
        <v>182</v>
      </c>
      <c r="C25" s="697" t="s">
        <v>182</v>
      </c>
      <c r="D25" s="697"/>
      <c r="E25" s="697"/>
      <c r="F25" s="697"/>
      <c r="G25" s="697"/>
      <c r="H25" s="697"/>
      <c r="I25" s="697"/>
      <c r="J25" s="228"/>
      <c r="K25" s="229" t="s">
        <v>182</v>
      </c>
      <c r="L25" s="698" t="s">
        <v>182</v>
      </c>
      <c r="M25" s="699"/>
      <c r="N25" s="230" t="str">
        <f t="shared" si="0"/>
        <v/>
      </c>
    </row>
    <row r="26" spans="1:17" ht="17">
      <c r="A26" s="198"/>
      <c r="B26" s="227" t="s">
        <v>182</v>
      </c>
      <c r="C26" s="697" t="s">
        <v>182</v>
      </c>
      <c r="D26" s="697"/>
      <c r="E26" s="697"/>
      <c r="F26" s="697"/>
      <c r="G26" s="697"/>
      <c r="H26" s="697"/>
      <c r="I26" s="697"/>
      <c r="J26" s="228"/>
      <c r="K26" s="229" t="s">
        <v>182</v>
      </c>
      <c r="L26" s="698" t="s">
        <v>182</v>
      </c>
      <c r="M26" s="699"/>
      <c r="N26" s="230" t="str">
        <f t="shared" si="0"/>
        <v/>
      </c>
    </row>
    <row r="27" spans="1:17" ht="17">
      <c r="A27" s="198"/>
      <c r="B27" s="227" t="s">
        <v>182</v>
      </c>
      <c r="C27" s="697" t="s">
        <v>182</v>
      </c>
      <c r="D27" s="697"/>
      <c r="E27" s="697"/>
      <c r="F27" s="697"/>
      <c r="G27" s="697"/>
      <c r="H27" s="697"/>
      <c r="I27" s="697"/>
      <c r="J27" s="228"/>
      <c r="K27" s="229" t="s">
        <v>182</v>
      </c>
      <c r="L27" s="698" t="s">
        <v>182</v>
      </c>
      <c r="M27" s="699"/>
      <c r="N27" s="230" t="str">
        <f t="shared" si="0"/>
        <v/>
      </c>
    </row>
    <row r="28" spans="1:17" ht="17">
      <c r="A28" s="198"/>
      <c r="B28" s="227" t="s">
        <v>182</v>
      </c>
      <c r="C28" s="697" t="s">
        <v>182</v>
      </c>
      <c r="D28" s="697"/>
      <c r="E28" s="697"/>
      <c r="F28" s="697"/>
      <c r="G28" s="697"/>
      <c r="H28" s="697"/>
      <c r="I28" s="697"/>
      <c r="J28" s="228"/>
      <c r="K28" s="229" t="s">
        <v>182</v>
      </c>
      <c r="L28" s="698" t="s">
        <v>182</v>
      </c>
      <c r="M28" s="699"/>
      <c r="N28" s="230" t="str">
        <f t="shared" si="0"/>
        <v/>
      </c>
    </row>
    <row r="29" spans="1:17" ht="18" thickBot="1">
      <c r="A29" s="198"/>
      <c r="B29" s="233"/>
      <c r="C29" s="705" t="s">
        <v>182</v>
      </c>
      <c r="D29" s="705"/>
      <c r="E29" s="705"/>
      <c r="F29" s="705"/>
      <c r="G29" s="705"/>
      <c r="H29" s="705"/>
      <c r="I29" s="705"/>
      <c r="J29" s="234"/>
      <c r="K29" s="235" t="s">
        <v>182</v>
      </c>
      <c r="L29" s="706" t="s">
        <v>182</v>
      </c>
      <c r="M29" s="707"/>
      <c r="N29" s="236" t="str">
        <f t="shared" si="0"/>
        <v/>
      </c>
    </row>
    <row r="30" spans="1:17" ht="18" thickBot="1">
      <c r="A30" s="198"/>
      <c r="B30" s="237" t="s">
        <v>189</v>
      </c>
      <c r="C30" s="708" t="s">
        <v>197</v>
      </c>
      <c r="D30" s="708"/>
      <c r="E30" s="708"/>
      <c r="F30" s="708"/>
      <c r="G30" s="708"/>
      <c r="H30" s="708"/>
      <c r="I30" s="708"/>
      <c r="J30" s="238" t="s">
        <v>42</v>
      </c>
      <c r="K30" s="239">
        <f>IF(B30="","",N77)</f>
        <v>0</v>
      </c>
      <c r="L30" s="709">
        <v>0.05</v>
      </c>
      <c r="M30" s="709"/>
      <c r="N30" s="240">
        <f>IF(K30="","",ROUND(L30*K30,2))</f>
        <v>0</v>
      </c>
    </row>
    <row r="31" spans="1:17" ht="17" thickBot="1">
      <c r="A31" s="206"/>
      <c r="B31" s="710" t="s">
        <v>126</v>
      </c>
      <c r="C31" s="711"/>
      <c r="D31" s="711"/>
      <c r="E31" s="711"/>
      <c r="F31" s="711"/>
      <c r="G31" s="711"/>
      <c r="H31" s="711"/>
      <c r="I31" s="711"/>
      <c r="J31" s="711"/>
      <c r="K31" s="711"/>
      <c r="L31" s="711"/>
      <c r="M31" s="712"/>
      <c r="N31" s="241">
        <f>ROUND(SUM(N16:N30),2)</f>
        <v>596.64</v>
      </c>
      <c r="O31" s="242"/>
      <c r="P31" s="242"/>
    </row>
    <row r="32" spans="1:17" ht="3" customHeight="1">
      <c r="A32" s="206"/>
      <c r="B32" s="243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9"/>
    </row>
    <row r="33" spans="1:16" ht="20" customHeight="1">
      <c r="A33" s="206"/>
      <c r="B33" s="713" t="s">
        <v>127</v>
      </c>
      <c r="C33" s="714"/>
      <c r="D33" s="714"/>
      <c r="E33" s="714"/>
      <c r="F33" s="714"/>
      <c r="G33" s="714"/>
      <c r="H33" s="714"/>
      <c r="I33" s="714"/>
      <c r="J33" s="714"/>
      <c r="K33" s="714"/>
      <c r="L33" s="714"/>
      <c r="M33" s="714"/>
      <c r="N33" s="715"/>
    </row>
    <row r="34" spans="1:16" ht="6.75" customHeight="1" thickBot="1">
      <c r="A34" s="206"/>
      <c r="B34" s="700"/>
      <c r="C34" s="701"/>
      <c r="D34" s="701"/>
      <c r="E34" s="701"/>
      <c r="F34" s="701"/>
      <c r="G34" s="701"/>
      <c r="H34" s="701"/>
      <c r="I34" s="701"/>
      <c r="J34" s="701"/>
      <c r="K34" s="701"/>
      <c r="L34" s="701"/>
      <c r="M34" s="701"/>
      <c r="N34" s="702"/>
    </row>
    <row r="35" spans="1:16" ht="21" customHeight="1" thickBot="1">
      <c r="A35" s="206"/>
      <c r="B35" s="218" t="s">
        <v>151</v>
      </c>
      <c r="C35" s="687" t="s">
        <v>116</v>
      </c>
      <c r="D35" s="687"/>
      <c r="E35" s="687"/>
      <c r="F35" s="687"/>
      <c r="G35" s="687"/>
      <c r="H35" s="687"/>
      <c r="I35" s="687"/>
      <c r="J35" s="219" t="s">
        <v>70</v>
      </c>
      <c r="K35" s="219" t="s">
        <v>117</v>
      </c>
      <c r="L35" s="687" t="s">
        <v>128</v>
      </c>
      <c r="M35" s="687"/>
      <c r="N35" s="220" t="s">
        <v>124</v>
      </c>
    </row>
    <row r="36" spans="1:16" ht="41" customHeight="1">
      <c r="A36" s="198"/>
      <c r="B36" s="222" t="s">
        <v>190</v>
      </c>
      <c r="C36" s="688" t="s">
        <v>198</v>
      </c>
      <c r="D36" s="688"/>
      <c r="E36" s="688"/>
      <c r="F36" s="688"/>
      <c r="G36" s="688"/>
      <c r="H36" s="688"/>
      <c r="I36" s="688"/>
      <c r="J36" s="223" t="s">
        <v>47</v>
      </c>
      <c r="K36" s="244">
        <v>0.04</v>
      </c>
      <c r="L36" s="703">
        <v>6942.4594179644027</v>
      </c>
      <c r="M36" s="703"/>
      <c r="N36" s="225">
        <f>IF(L36="","",ROUND(L36*K36,2))</f>
        <v>277.7</v>
      </c>
      <c r="O36" s="245"/>
      <c r="P36" s="245"/>
    </row>
    <row r="37" spans="1:16" ht="17">
      <c r="A37" s="198"/>
      <c r="B37" s="227" t="s">
        <v>182</v>
      </c>
      <c r="C37" s="697" t="s">
        <v>182</v>
      </c>
      <c r="D37" s="697"/>
      <c r="E37" s="697"/>
      <c r="F37" s="697"/>
      <c r="G37" s="697"/>
      <c r="H37" s="697"/>
      <c r="I37" s="697"/>
      <c r="J37" s="228" t="s">
        <v>182</v>
      </c>
      <c r="K37" s="246" t="s">
        <v>182</v>
      </c>
      <c r="L37" s="704" t="s">
        <v>182</v>
      </c>
      <c r="M37" s="704"/>
      <c r="N37" s="230" t="str">
        <f>IF(L37="","",ROUND(L37*K37,2))</f>
        <v/>
      </c>
      <c r="O37" s="245"/>
      <c r="P37" s="245"/>
    </row>
    <row r="38" spans="1:16" ht="24.5" customHeight="1">
      <c r="A38" s="198"/>
      <c r="B38" s="227" t="s">
        <v>182</v>
      </c>
      <c r="C38" s="697" t="s">
        <v>182</v>
      </c>
      <c r="D38" s="697"/>
      <c r="E38" s="697"/>
      <c r="F38" s="697"/>
      <c r="G38" s="697"/>
      <c r="H38" s="697"/>
      <c r="I38" s="697"/>
      <c r="J38" s="228" t="s">
        <v>182</v>
      </c>
      <c r="K38" s="246" t="s">
        <v>182</v>
      </c>
      <c r="L38" s="704" t="s">
        <v>182</v>
      </c>
      <c r="M38" s="704"/>
      <c r="N38" s="230" t="str">
        <f t="shared" ref="N38:N51" si="1">IF(L38="","",ROUND(L38*K38,2))</f>
        <v/>
      </c>
    </row>
    <row r="39" spans="1:16" ht="17">
      <c r="A39" s="198"/>
      <c r="B39" s="227" t="s">
        <v>182</v>
      </c>
      <c r="C39" s="697" t="s">
        <v>182</v>
      </c>
      <c r="D39" s="697"/>
      <c r="E39" s="697"/>
      <c r="F39" s="697"/>
      <c r="G39" s="697"/>
      <c r="H39" s="697"/>
      <c r="I39" s="697"/>
      <c r="J39" s="228" t="s">
        <v>182</v>
      </c>
      <c r="K39" s="246" t="s">
        <v>182</v>
      </c>
      <c r="L39" s="704" t="s">
        <v>182</v>
      </c>
      <c r="M39" s="704"/>
      <c r="N39" s="230" t="str">
        <f t="shared" si="1"/>
        <v/>
      </c>
    </row>
    <row r="40" spans="1:16" ht="23" customHeight="1">
      <c r="A40" s="198"/>
      <c r="B40" s="227" t="s">
        <v>182</v>
      </c>
      <c r="C40" s="697" t="s">
        <v>182</v>
      </c>
      <c r="D40" s="697"/>
      <c r="E40" s="697"/>
      <c r="F40" s="697"/>
      <c r="G40" s="697"/>
      <c r="H40" s="697"/>
      <c r="I40" s="697"/>
      <c r="J40" s="228" t="s">
        <v>182</v>
      </c>
      <c r="K40" s="246" t="s">
        <v>182</v>
      </c>
      <c r="L40" s="704" t="s">
        <v>182</v>
      </c>
      <c r="M40" s="704"/>
      <c r="N40" s="230" t="str">
        <f t="shared" si="1"/>
        <v/>
      </c>
    </row>
    <row r="41" spans="1:16" ht="17">
      <c r="A41" s="198"/>
      <c r="B41" s="227" t="s">
        <v>182</v>
      </c>
      <c r="C41" s="697" t="s">
        <v>182</v>
      </c>
      <c r="D41" s="697"/>
      <c r="E41" s="697"/>
      <c r="F41" s="697"/>
      <c r="G41" s="697"/>
      <c r="H41" s="697"/>
      <c r="I41" s="697"/>
      <c r="J41" s="228" t="s">
        <v>182</v>
      </c>
      <c r="K41" s="246" t="s">
        <v>182</v>
      </c>
      <c r="L41" s="704" t="s">
        <v>182</v>
      </c>
      <c r="M41" s="704"/>
      <c r="N41" s="230" t="str">
        <f t="shared" si="1"/>
        <v/>
      </c>
    </row>
    <row r="42" spans="1:16" ht="17">
      <c r="A42" s="198"/>
      <c r="B42" s="227" t="s">
        <v>182</v>
      </c>
      <c r="C42" s="697" t="s">
        <v>182</v>
      </c>
      <c r="D42" s="697"/>
      <c r="E42" s="697"/>
      <c r="F42" s="697"/>
      <c r="G42" s="697"/>
      <c r="H42" s="697"/>
      <c r="I42" s="697"/>
      <c r="J42" s="228" t="s">
        <v>182</v>
      </c>
      <c r="K42" s="246" t="s">
        <v>182</v>
      </c>
      <c r="L42" s="704" t="s">
        <v>182</v>
      </c>
      <c r="M42" s="704"/>
      <c r="N42" s="230" t="str">
        <f t="shared" si="1"/>
        <v/>
      </c>
    </row>
    <row r="43" spans="1:16" ht="17">
      <c r="A43" s="198"/>
      <c r="B43" s="227" t="s">
        <v>182</v>
      </c>
      <c r="C43" s="697" t="s">
        <v>182</v>
      </c>
      <c r="D43" s="697"/>
      <c r="E43" s="697"/>
      <c r="F43" s="697"/>
      <c r="G43" s="697"/>
      <c r="H43" s="697"/>
      <c r="I43" s="697"/>
      <c r="J43" s="228" t="s">
        <v>182</v>
      </c>
      <c r="K43" s="246" t="s">
        <v>182</v>
      </c>
      <c r="L43" s="704" t="s">
        <v>182</v>
      </c>
      <c r="M43" s="704"/>
      <c r="N43" s="230" t="str">
        <f t="shared" si="1"/>
        <v/>
      </c>
    </row>
    <row r="44" spans="1:16" ht="17">
      <c r="A44" s="198"/>
      <c r="B44" s="227" t="s">
        <v>182</v>
      </c>
      <c r="C44" s="697" t="s">
        <v>182</v>
      </c>
      <c r="D44" s="697"/>
      <c r="E44" s="697"/>
      <c r="F44" s="697"/>
      <c r="G44" s="697"/>
      <c r="H44" s="697"/>
      <c r="I44" s="697"/>
      <c r="J44" s="228" t="s">
        <v>182</v>
      </c>
      <c r="K44" s="246" t="s">
        <v>182</v>
      </c>
      <c r="L44" s="704" t="s">
        <v>182</v>
      </c>
      <c r="M44" s="704"/>
      <c r="N44" s="230" t="str">
        <f t="shared" si="1"/>
        <v/>
      </c>
    </row>
    <row r="45" spans="1:16" ht="17">
      <c r="A45" s="198"/>
      <c r="B45" s="227" t="s">
        <v>182</v>
      </c>
      <c r="C45" s="697" t="s">
        <v>182</v>
      </c>
      <c r="D45" s="697"/>
      <c r="E45" s="697"/>
      <c r="F45" s="697"/>
      <c r="G45" s="697"/>
      <c r="H45" s="697"/>
      <c r="I45" s="697"/>
      <c r="J45" s="228" t="s">
        <v>182</v>
      </c>
      <c r="K45" s="246" t="s">
        <v>182</v>
      </c>
      <c r="L45" s="704" t="s">
        <v>182</v>
      </c>
      <c r="M45" s="704"/>
      <c r="N45" s="230" t="str">
        <f t="shared" si="1"/>
        <v/>
      </c>
    </row>
    <row r="46" spans="1:16" ht="17">
      <c r="A46" s="198"/>
      <c r="B46" s="227" t="s">
        <v>182</v>
      </c>
      <c r="C46" s="697" t="s">
        <v>182</v>
      </c>
      <c r="D46" s="697"/>
      <c r="E46" s="697"/>
      <c r="F46" s="697"/>
      <c r="G46" s="697"/>
      <c r="H46" s="697"/>
      <c r="I46" s="697"/>
      <c r="J46" s="228" t="s">
        <v>182</v>
      </c>
      <c r="K46" s="246" t="s">
        <v>182</v>
      </c>
      <c r="L46" s="704" t="s">
        <v>182</v>
      </c>
      <c r="M46" s="704"/>
      <c r="N46" s="230" t="str">
        <f t="shared" si="1"/>
        <v/>
      </c>
    </row>
    <row r="47" spans="1:16" ht="17">
      <c r="A47" s="198"/>
      <c r="B47" s="227" t="s">
        <v>182</v>
      </c>
      <c r="C47" s="697" t="s">
        <v>182</v>
      </c>
      <c r="D47" s="697"/>
      <c r="E47" s="697"/>
      <c r="F47" s="697"/>
      <c r="G47" s="697"/>
      <c r="H47" s="697"/>
      <c r="I47" s="697"/>
      <c r="J47" s="228" t="s">
        <v>182</v>
      </c>
      <c r="K47" s="246" t="s">
        <v>182</v>
      </c>
      <c r="L47" s="704" t="s">
        <v>182</v>
      </c>
      <c r="M47" s="704"/>
      <c r="N47" s="230" t="str">
        <f t="shared" si="1"/>
        <v/>
      </c>
    </row>
    <row r="48" spans="1:16" ht="17">
      <c r="A48" s="198"/>
      <c r="B48" s="227" t="s">
        <v>182</v>
      </c>
      <c r="C48" s="697" t="s">
        <v>182</v>
      </c>
      <c r="D48" s="697"/>
      <c r="E48" s="697"/>
      <c r="F48" s="697"/>
      <c r="G48" s="697"/>
      <c r="H48" s="697"/>
      <c r="I48" s="697"/>
      <c r="J48" s="228" t="s">
        <v>182</v>
      </c>
      <c r="K48" s="246" t="s">
        <v>182</v>
      </c>
      <c r="L48" s="704" t="s">
        <v>182</v>
      </c>
      <c r="M48" s="704"/>
      <c r="N48" s="230" t="str">
        <f t="shared" si="1"/>
        <v/>
      </c>
    </row>
    <row r="49" spans="1:16" ht="17">
      <c r="A49" s="198"/>
      <c r="B49" s="227" t="s">
        <v>182</v>
      </c>
      <c r="C49" s="697" t="s">
        <v>182</v>
      </c>
      <c r="D49" s="697"/>
      <c r="E49" s="697"/>
      <c r="F49" s="697"/>
      <c r="G49" s="697"/>
      <c r="H49" s="697"/>
      <c r="I49" s="697"/>
      <c r="J49" s="228" t="s">
        <v>182</v>
      </c>
      <c r="K49" s="246" t="s">
        <v>182</v>
      </c>
      <c r="L49" s="704" t="s">
        <v>182</v>
      </c>
      <c r="M49" s="704"/>
      <c r="N49" s="230" t="str">
        <f t="shared" si="1"/>
        <v/>
      </c>
    </row>
    <row r="50" spans="1:16" ht="17">
      <c r="A50" s="198"/>
      <c r="B50" s="227" t="s">
        <v>182</v>
      </c>
      <c r="C50" s="697" t="s">
        <v>182</v>
      </c>
      <c r="D50" s="697"/>
      <c r="E50" s="697"/>
      <c r="F50" s="697"/>
      <c r="G50" s="697"/>
      <c r="H50" s="697"/>
      <c r="I50" s="697"/>
      <c r="J50" s="228" t="s">
        <v>182</v>
      </c>
      <c r="K50" s="246" t="s">
        <v>182</v>
      </c>
      <c r="L50" s="704" t="s">
        <v>182</v>
      </c>
      <c r="M50" s="704"/>
      <c r="N50" s="230" t="str">
        <f t="shared" si="1"/>
        <v/>
      </c>
    </row>
    <row r="51" spans="1:16" ht="18" thickBot="1">
      <c r="A51" s="198"/>
      <c r="B51" s="233" t="s">
        <v>182</v>
      </c>
      <c r="C51" s="705" t="s">
        <v>182</v>
      </c>
      <c r="D51" s="705"/>
      <c r="E51" s="705"/>
      <c r="F51" s="705"/>
      <c r="G51" s="705"/>
      <c r="H51" s="705"/>
      <c r="I51" s="705"/>
      <c r="J51" s="234" t="s">
        <v>182</v>
      </c>
      <c r="K51" s="247" t="s">
        <v>182</v>
      </c>
      <c r="L51" s="721" t="s">
        <v>182</v>
      </c>
      <c r="M51" s="721"/>
      <c r="N51" s="236" t="str">
        <f t="shared" si="1"/>
        <v/>
      </c>
    </row>
    <row r="52" spans="1:16" ht="17" thickBot="1">
      <c r="A52" s="206"/>
      <c r="B52" s="722" t="s">
        <v>126</v>
      </c>
      <c r="C52" s="723"/>
      <c r="D52" s="723"/>
      <c r="E52" s="723"/>
      <c r="F52" s="723"/>
      <c r="G52" s="723"/>
      <c r="H52" s="723"/>
      <c r="I52" s="723"/>
      <c r="J52" s="723"/>
      <c r="K52" s="723"/>
      <c r="L52" s="723"/>
      <c r="M52" s="723"/>
      <c r="N52" s="248">
        <f>ROUND(SUM(N36:N51),2)</f>
        <v>277.7</v>
      </c>
    </row>
    <row r="53" spans="1:16" ht="4.5" customHeight="1">
      <c r="A53" s="206"/>
      <c r="B53" s="207"/>
      <c r="C53" s="208"/>
      <c r="D53" s="208"/>
      <c r="E53" s="208"/>
      <c r="F53" s="208"/>
      <c r="G53" s="208"/>
      <c r="H53" s="208"/>
      <c r="I53" s="208"/>
      <c r="J53" s="208"/>
      <c r="K53" s="208"/>
      <c r="L53" s="208"/>
      <c r="M53" s="208"/>
      <c r="N53" s="209"/>
    </row>
    <row r="54" spans="1:16" s="205" customFormat="1" ht="19.25" customHeight="1">
      <c r="A54" s="203"/>
      <c r="B54" s="713" t="s">
        <v>129</v>
      </c>
      <c r="C54" s="714"/>
      <c r="D54" s="714"/>
      <c r="E54" s="714"/>
      <c r="F54" s="714"/>
      <c r="G54" s="714"/>
      <c r="H54" s="714"/>
      <c r="I54" s="714"/>
      <c r="J54" s="714"/>
      <c r="K54" s="714"/>
      <c r="L54" s="714"/>
      <c r="M54" s="714"/>
      <c r="N54" s="715"/>
    </row>
    <row r="55" spans="1:16" ht="6.75" customHeight="1" thickBot="1">
      <c r="A55" s="206"/>
      <c r="B55" s="716"/>
      <c r="C55" s="717"/>
      <c r="D55" s="717"/>
      <c r="E55" s="717"/>
      <c r="F55" s="717"/>
      <c r="G55" s="717"/>
      <c r="H55" s="717"/>
      <c r="I55" s="717"/>
      <c r="J55" s="717"/>
      <c r="K55" s="717"/>
      <c r="L55" s="717"/>
      <c r="M55" s="717"/>
      <c r="N55" s="718"/>
    </row>
    <row r="56" spans="1:16" ht="21" customHeight="1" thickBot="1">
      <c r="A56" s="206"/>
      <c r="B56" s="218" t="s">
        <v>151</v>
      </c>
      <c r="C56" s="687" t="s">
        <v>116</v>
      </c>
      <c r="D56" s="687"/>
      <c r="E56" s="687"/>
      <c r="F56" s="687"/>
      <c r="G56" s="687"/>
      <c r="H56" s="687"/>
      <c r="I56" s="219" t="s">
        <v>70</v>
      </c>
      <c r="J56" s="219" t="s">
        <v>155</v>
      </c>
      <c r="K56" s="219" t="s">
        <v>156</v>
      </c>
      <c r="L56" s="219" t="s">
        <v>157</v>
      </c>
      <c r="M56" s="219" t="s">
        <v>134</v>
      </c>
      <c r="N56" s="220" t="s">
        <v>124</v>
      </c>
    </row>
    <row r="57" spans="1:16" ht="16">
      <c r="A57" s="198"/>
      <c r="B57" s="249" t="s">
        <v>191</v>
      </c>
      <c r="C57" s="719" t="s">
        <v>199</v>
      </c>
      <c r="D57" s="719"/>
      <c r="E57" s="719"/>
      <c r="F57" s="719"/>
      <c r="G57" s="719"/>
      <c r="H57" s="719"/>
      <c r="I57" s="250" t="s">
        <v>200</v>
      </c>
      <c r="J57" s="251">
        <v>0.04</v>
      </c>
      <c r="K57" s="252">
        <f>IF(B57="","",1)</f>
        <v>1</v>
      </c>
      <c r="L57" s="252">
        <f>IF(C57="","",K57*J57)</f>
        <v>0.04</v>
      </c>
      <c r="M57" s="253">
        <v>2160.3851076645883</v>
      </c>
      <c r="N57" s="225">
        <f>IF(B57="","",ROUND(L57*M57,2))</f>
        <v>86.42</v>
      </c>
      <c r="O57" s="254"/>
      <c r="P57" s="254"/>
    </row>
    <row r="58" spans="1:16" ht="17">
      <c r="A58" s="198"/>
      <c r="B58" s="255" t="s">
        <v>182</v>
      </c>
      <c r="C58" s="720" t="s">
        <v>182</v>
      </c>
      <c r="D58" s="720"/>
      <c r="E58" s="720"/>
      <c r="F58" s="720"/>
      <c r="G58" s="720"/>
      <c r="H58" s="720"/>
      <c r="I58" s="256" t="s">
        <v>182</v>
      </c>
      <c r="J58" s="257" t="s">
        <v>182</v>
      </c>
      <c r="K58" s="257" t="str">
        <f>IF(B58="","",1)</f>
        <v/>
      </c>
      <c r="L58" s="257" t="str">
        <f>IF(C58="","",K58*J58)</f>
        <v/>
      </c>
      <c r="M58" s="258" t="s">
        <v>182</v>
      </c>
      <c r="N58" s="230" t="str">
        <f>IF(B58="","",ROUND(L58*M58,2))</f>
        <v/>
      </c>
    </row>
    <row r="59" spans="1:16" ht="17">
      <c r="A59" s="198"/>
      <c r="B59" s="255" t="s">
        <v>182</v>
      </c>
      <c r="C59" s="720" t="s">
        <v>182</v>
      </c>
      <c r="D59" s="720"/>
      <c r="E59" s="720"/>
      <c r="F59" s="720"/>
      <c r="G59" s="720"/>
      <c r="H59" s="720"/>
      <c r="I59" s="256" t="s">
        <v>182</v>
      </c>
      <c r="J59" s="257" t="s">
        <v>182</v>
      </c>
      <c r="K59" s="257" t="str">
        <f>IF(B59="","",1)</f>
        <v/>
      </c>
      <c r="L59" s="257" t="str">
        <f>IF(C59="","",K59*J59)</f>
        <v/>
      </c>
      <c r="M59" s="258" t="s">
        <v>182</v>
      </c>
      <c r="N59" s="230" t="str">
        <f>IF(B59="","",ROUND(L59*M59,2))</f>
        <v/>
      </c>
    </row>
    <row r="60" spans="1:16" ht="17">
      <c r="A60" s="198"/>
      <c r="B60" s="255" t="s">
        <v>182</v>
      </c>
      <c r="C60" s="720" t="s">
        <v>182</v>
      </c>
      <c r="D60" s="720"/>
      <c r="E60" s="720"/>
      <c r="F60" s="720"/>
      <c r="G60" s="720"/>
      <c r="H60" s="720"/>
      <c r="I60" s="256" t="s">
        <v>182</v>
      </c>
      <c r="J60" s="257" t="s">
        <v>182</v>
      </c>
      <c r="K60" s="257" t="str">
        <f>IF(B60="","",1)</f>
        <v/>
      </c>
      <c r="L60" s="257" t="str">
        <f>IF(C60="","",K60*J60)</f>
        <v/>
      </c>
      <c r="M60" s="258" t="s">
        <v>182</v>
      </c>
      <c r="N60" s="230" t="str">
        <f>IF(B60="","",ROUND(L60*M60,2))</f>
        <v/>
      </c>
    </row>
    <row r="61" spans="1:16" ht="15.75" customHeight="1" thickBot="1">
      <c r="A61" s="198"/>
      <c r="B61" s="259" t="s">
        <v>182</v>
      </c>
      <c r="C61" s="728" t="s">
        <v>182</v>
      </c>
      <c r="D61" s="728"/>
      <c r="E61" s="728"/>
      <c r="F61" s="728"/>
      <c r="G61" s="728"/>
      <c r="H61" s="728"/>
      <c r="I61" s="260" t="s">
        <v>182</v>
      </c>
      <c r="J61" s="261" t="s">
        <v>182</v>
      </c>
      <c r="K61" s="261" t="str">
        <f>IF(B61="","",1)</f>
        <v/>
      </c>
      <c r="L61" s="261" t="str">
        <f>IF(C61="","",K61*J61)</f>
        <v/>
      </c>
      <c r="M61" s="262" t="s">
        <v>182</v>
      </c>
      <c r="N61" s="236" t="str">
        <f>IF(B61="","",ROUND(L61*M61,2))</f>
        <v/>
      </c>
    </row>
    <row r="62" spans="1:16" ht="17" thickBot="1">
      <c r="A62" s="206"/>
      <c r="B62" s="722" t="s">
        <v>126</v>
      </c>
      <c r="C62" s="723"/>
      <c r="D62" s="723"/>
      <c r="E62" s="723"/>
      <c r="F62" s="723"/>
      <c r="G62" s="723"/>
      <c r="H62" s="723"/>
      <c r="I62" s="723"/>
      <c r="J62" s="723"/>
      <c r="K62" s="723"/>
      <c r="L62" s="723"/>
      <c r="M62" s="723"/>
      <c r="N62" s="248">
        <f>ROUND(SUM(N57:N61),2)</f>
        <v>86.42</v>
      </c>
    </row>
    <row r="63" spans="1:16" ht="3.75" customHeight="1">
      <c r="A63" s="206"/>
      <c r="B63" s="207"/>
      <c r="C63" s="208"/>
      <c r="D63" s="208"/>
      <c r="E63" s="208"/>
      <c r="F63" s="208"/>
      <c r="G63" s="208"/>
      <c r="H63" s="208"/>
      <c r="I63" s="208"/>
      <c r="J63" s="208"/>
      <c r="K63" s="208"/>
      <c r="L63" s="208"/>
      <c r="M63" s="208"/>
      <c r="N63" s="209"/>
    </row>
    <row r="64" spans="1:16" ht="20" customHeight="1">
      <c r="A64" s="206"/>
      <c r="B64" s="681" t="s">
        <v>30</v>
      </c>
      <c r="C64" s="682"/>
      <c r="D64" s="682"/>
      <c r="E64" s="682"/>
      <c r="F64" s="682"/>
      <c r="G64" s="682"/>
      <c r="H64" s="682"/>
      <c r="I64" s="682"/>
      <c r="J64" s="682"/>
      <c r="K64" s="682"/>
      <c r="L64" s="682"/>
      <c r="M64" s="682"/>
      <c r="N64" s="683"/>
    </row>
    <row r="65" spans="1:18" ht="5.25" customHeight="1" thickBot="1">
      <c r="A65" s="206"/>
      <c r="B65" s="729"/>
      <c r="C65" s="730"/>
      <c r="D65" s="730"/>
      <c r="E65" s="730"/>
      <c r="F65" s="730"/>
      <c r="G65" s="730"/>
      <c r="H65" s="730"/>
      <c r="I65" s="730"/>
      <c r="J65" s="730"/>
      <c r="K65" s="730"/>
      <c r="L65" s="730"/>
      <c r="M65" s="730"/>
      <c r="N65" s="731"/>
    </row>
    <row r="66" spans="1:18" ht="39" customHeight="1" thickBot="1">
      <c r="A66" s="206"/>
      <c r="B66" s="218" t="s">
        <v>151</v>
      </c>
      <c r="C66" s="687" t="s">
        <v>116</v>
      </c>
      <c r="D66" s="687"/>
      <c r="E66" s="687"/>
      <c r="F66" s="687"/>
      <c r="G66" s="687"/>
      <c r="H66" s="687"/>
      <c r="I66" s="219" t="s">
        <v>137</v>
      </c>
      <c r="J66" s="219" t="s">
        <v>158</v>
      </c>
      <c r="K66" s="219" t="s">
        <v>159</v>
      </c>
      <c r="L66" s="687" t="s">
        <v>123</v>
      </c>
      <c r="M66" s="687"/>
      <c r="N66" s="220" t="s">
        <v>124</v>
      </c>
    </row>
    <row r="67" spans="1:18" ht="17">
      <c r="A67" s="198"/>
      <c r="B67" s="263"/>
      <c r="C67" s="724" t="s">
        <v>182</v>
      </c>
      <c r="D67" s="724"/>
      <c r="E67" s="724"/>
      <c r="F67" s="724"/>
      <c r="G67" s="724"/>
      <c r="H67" s="724"/>
      <c r="I67" s="264" t="s">
        <v>182</v>
      </c>
      <c r="J67" s="265" t="s">
        <v>182</v>
      </c>
      <c r="K67" s="266" t="str">
        <f>IF(B67="","",(I67*J67))</f>
        <v/>
      </c>
      <c r="L67" s="725"/>
      <c r="M67" s="725"/>
      <c r="N67" s="267" t="str">
        <f>IF(L67="","",ROUND(K67/L67,2))</f>
        <v/>
      </c>
      <c r="O67" s="268"/>
      <c r="P67" s="269"/>
      <c r="Q67" s="270"/>
    </row>
    <row r="68" spans="1:18" ht="17">
      <c r="A68" s="198"/>
      <c r="B68" s="271" t="s">
        <v>182</v>
      </c>
      <c r="C68" s="726" t="s">
        <v>182</v>
      </c>
      <c r="D68" s="726"/>
      <c r="E68" s="726"/>
      <c r="F68" s="726"/>
      <c r="G68" s="726"/>
      <c r="H68" s="726"/>
      <c r="I68" s="272" t="s">
        <v>182</v>
      </c>
      <c r="J68" s="273" t="s">
        <v>182</v>
      </c>
      <c r="K68" s="274" t="str">
        <f t="shared" ref="K68:K76" si="2">IF(B68="","",(I68*J68))</f>
        <v/>
      </c>
      <c r="L68" s="727" t="s">
        <v>182</v>
      </c>
      <c r="M68" s="727"/>
      <c r="N68" s="275" t="str">
        <f t="shared" ref="N68:N76" si="3">IF(L68="","",ROUND(K68/L68,2))</f>
        <v/>
      </c>
      <c r="O68" s="268"/>
      <c r="P68" s="269"/>
      <c r="Q68" s="276"/>
    </row>
    <row r="69" spans="1:18" ht="20.5" customHeight="1">
      <c r="A69" s="198"/>
      <c r="B69" s="271" t="s">
        <v>182</v>
      </c>
      <c r="C69" s="726" t="s">
        <v>182</v>
      </c>
      <c r="D69" s="726"/>
      <c r="E69" s="726"/>
      <c r="F69" s="726"/>
      <c r="G69" s="726"/>
      <c r="H69" s="726"/>
      <c r="I69" s="272" t="s">
        <v>182</v>
      </c>
      <c r="J69" s="273" t="s">
        <v>182</v>
      </c>
      <c r="K69" s="274" t="str">
        <f t="shared" si="2"/>
        <v/>
      </c>
      <c r="L69" s="727" t="s">
        <v>182</v>
      </c>
      <c r="M69" s="727"/>
      <c r="N69" s="275" t="str">
        <f t="shared" si="3"/>
        <v/>
      </c>
    </row>
    <row r="70" spans="1:18" ht="17">
      <c r="A70" s="198"/>
      <c r="B70" s="271" t="s">
        <v>182</v>
      </c>
      <c r="C70" s="726" t="s">
        <v>182</v>
      </c>
      <c r="D70" s="726"/>
      <c r="E70" s="726"/>
      <c r="F70" s="726"/>
      <c r="G70" s="726"/>
      <c r="H70" s="726"/>
      <c r="I70" s="272" t="s">
        <v>182</v>
      </c>
      <c r="J70" s="273" t="s">
        <v>182</v>
      </c>
      <c r="K70" s="274" t="str">
        <f t="shared" si="2"/>
        <v/>
      </c>
      <c r="L70" s="727" t="s">
        <v>182</v>
      </c>
      <c r="M70" s="727"/>
      <c r="N70" s="275" t="str">
        <f t="shared" si="3"/>
        <v/>
      </c>
      <c r="R70" s="277"/>
    </row>
    <row r="71" spans="1:18" ht="17">
      <c r="A71" s="198"/>
      <c r="B71" s="271" t="s">
        <v>182</v>
      </c>
      <c r="C71" s="726" t="s">
        <v>182</v>
      </c>
      <c r="D71" s="726"/>
      <c r="E71" s="726"/>
      <c r="F71" s="726"/>
      <c r="G71" s="726"/>
      <c r="H71" s="726"/>
      <c r="I71" s="272" t="s">
        <v>182</v>
      </c>
      <c r="J71" s="273" t="s">
        <v>182</v>
      </c>
      <c r="K71" s="274" t="str">
        <f t="shared" si="2"/>
        <v/>
      </c>
      <c r="L71" s="727" t="s">
        <v>182</v>
      </c>
      <c r="M71" s="727"/>
      <c r="N71" s="275"/>
    </row>
    <row r="72" spans="1:18" ht="17">
      <c r="A72" s="198"/>
      <c r="B72" s="271" t="s">
        <v>182</v>
      </c>
      <c r="C72" s="726" t="s">
        <v>182</v>
      </c>
      <c r="D72" s="726"/>
      <c r="E72" s="726"/>
      <c r="F72" s="726"/>
      <c r="G72" s="726"/>
      <c r="H72" s="726"/>
      <c r="I72" s="272" t="s">
        <v>182</v>
      </c>
      <c r="J72" s="273" t="s">
        <v>182</v>
      </c>
      <c r="K72" s="274" t="str">
        <f t="shared" si="2"/>
        <v/>
      </c>
      <c r="L72" s="727" t="s">
        <v>182</v>
      </c>
      <c r="M72" s="727"/>
      <c r="N72" s="275" t="str">
        <f t="shared" si="3"/>
        <v/>
      </c>
    </row>
    <row r="73" spans="1:18" ht="17">
      <c r="A73" s="198"/>
      <c r="B73" s="271" t="s">
        <v>182</v>
      </c>
      <c r="C73" s="726" t="s">
        <v>182</v>
      </c>
      <c r="D73" s="726"/>
      <c r="E73" s="726"/>
      <c r="F73" s="726"/>
      <c r="G73" s="726"/>
      <c r="H73" s="726"/>
      <c r="I73" s="272" t="s">
        <v>182</v>
      </c>
      <c r="J73" s="273" t="s">
        <v>182</v>
      </c>
      <c r="K73" s="274" t="str">
        <f t="shared" si="2"/>
        <v/>
      </c>
      <c r="L73" s="727" t="s">
        <v>182</v>
      </c>
      <c r="M73" s="727"/>
      <c r="N73" s="275" t="str">
        <f t="shared" si="3"/>
        <v/>
      </c>
    </row>
    <row r="74" spans="1:18" ht="17">
      <c r="A74" s="198"/>
      <c r="B74" s="271" t="s">
        <v>182</v>
      </c>
      <c r="C74" s="726" t="s">
        <v>182</v>
      </c>
      <c r="D74" s="726"/>
      <c r="E74" s="726"/>
      <c r="F74" s="726"/>
      <c r="G74" s="726"/>
      <c r="H74" s="726"/>
      <c r="I74" s="272" t="s">
        <v>182</v>
      </c>
      <c r="J74" s="273" t="s">
        <v>182</v>
      </c>
      <c r="K74" s="274" t="str">
        <f t="shared" si="2"/>
        <v/>
      </c>
      <c r="L74" s="727" t="s">
        <v>182</v>
      </c>
      <c r="M74" s="727"/>
      <c r="N74" s="275" t="str">
        <f t="shared" si="3"/>
        <v/>
      </c>
    </row>
    <row r="75" spans="1:18" ht="17">
      <c r="A75" s="198"/>
      <c r="B75" s="271" t="s">
        <v>182</v>
      </c>
      <c r="C75" s="726" t="s">
        <v>182</v>
      </c>
      <c r="D75" s="726"/>
      <c r="E75" s="726"/>
      <c r="F75" s="726"/>
      <c r="G75" s="726"/>
      <c r="H75" s="726"/>
      <c r="I75" s="272" t="s">
        <v>182</v>
      </c>
      <c r="J75" s="273" t="s">
        <v>182</v>
      </c>
      <c r="K75" s="274" t="str">
        <f t="shared" si="2"/>
        <v/>
      </c>
      <c r="L75" s="727" t="s">
        <v>182</v>
      </c>
      <c r="M75" s="727"/>
      <c r="N75" s="275" t="str">
        <f t="shared" si="3"/>
        <v/>
      </c>
    </row>
    <row r="76" spans="1:18" ht="18" thickBot="1">
      <c r="A76" s="198"/>
      <c r="B76" s="278" t="s">
        <v>182</v>
      </c>
      <c r="C76" s="778" t="s">
        <v>182</v>
      </c>
      <c r="D76" s="778"/>
      <c r="E76" s="778"/>
      <c r="F76" s="778"/>
      <c r="G76" s="778"/>
      <c r="H76" s="778"/>
      <c r="I76" s="279" t="s">
        <v>182</v>
      </c>
      <c r="J76" s="280" t="s">
        <v>182</v>
      </c>
      <c r="K76" s="281" t="str">
        <f t="shared" si="2"/>
        <v/>
      </c>
      <c r="L76" s="779" t="s">
        <v>182</v>
      </c>
      <c r="M76" s="779"/>
      <c r="N76" s="282" t="str">
        <f t="shared" si="3"/>
        <v/>
      </c>
    </row>
    <row r="77" spans="1:18" ht="17" thickBot="1">
      <c r="A77" s="206"/>
      <c r="B77" s="722" t="s">
        <v>126</v>
      </c>
      <c r="C77" s="723"/>
      <c r="D77" s="723"/>
      <c r="E77" s="723"/>
      <c r="F77" s="723"/>
      <c r="G77" s="723"/>
      <c r="H77" s="723"/>
      <c r="I77" s="723"/>
      <c r="J77" s="723"/>
      <c r="K77" s="723"/>
      <c r="L77" s="723"/>
      <c r="M77" s="723"/>
      <c r="N77" s="248">
        <f>IFERROR(ROUND(SUM(N67:N76),2),"")</f>
        <v>0</v>
      </c>
    </row>
    <row r="78" spans="1:18" ht="5" customHeight="1" thickBot="1">
      <c r="A78" s="206"/>
      <c r="B78" s="207"/>
      <c r="C78" s="208"/>
      <c r="D78" s="208"/>
      <c r="E78" s="208"/>
      <c r="F78" s="208"/>
      <c r="G78" s="208"/>
      <c r="H78" s="208"/>
      <c r="I78" s="208"/>
      <c r="J78" s="208"/>
      <c r="K78" s="208"/>
      <c r="L78" s="208"/>
      <c r="M78" s="208"/>
      <c r="N78" s="209"/>
    </row>
    <row r="79" spans="1:18" ht="17" thickBot="1">
      <c r="A79" s="206"/>
      <c r="B79" s="780" t="s">
        <v>140</v>
      </c>
      <c r="C79" s="781"/>
      <c r="D79" s="781"/>
      <c r="E79" s="781"/>
      <c r="F79" s="781"/>
      <c r="G79" s="781"/>
      <c r="H79" s="781"/>
      <c r="I79" s="781"/>
      <c r="J79" s="781"/>
      <c r="K79" s="781"/>
      <c r="L79" s="781"/>
      <c r="M79" s="782"/>
      <c r="N79" s="283">
        <f>ROUND((N77+N62+N52+N31),2)</f>
        <v>960.76</v>
      </c>
      <c r="P79" s="276"/>
    </row>
    <row r="80" spans="1:18" ht="5" customHeight="1">
      <c r="A80" s="206"/>
      <c r="B80" s="207"/>
      <c r="C80" s="208"/>
      <c r="D80" s="208"/>
      <c r="E80" s="208"/>
      <c r="F80" s="208"/>
      <c r="G80" s="208"/>
      <c r="H80" s="208"/>
      <c r="I80" s="208"/>
      <c r="J80" s="208"/>
      <c r="K80" s="208"/>
      <c r="L80" s="208"/>
      <c r="M80" s="208"/>
      <c r="N80" s="209"/>
    </row>
    <row r="81" spans="1:14" ht="22.5" customHeight="1">
      <c r="A81" s="206"/>
      <c r="B81" s="681" t="s">
        <v>160</v>
      </c>
      <c r="C81" s="682"/>
      <c r="D81" s="682"/>
      <c r="E81" s="682"/>
      <c r="F81" s="682"/>
      <c r="G81" s="682"/>
      <c r="H81" s="682"/>
      <c r="I81" s="682"/>
      <c r="J81" s="682"/>
      <c r="K81" s="682"/>
      <c r="L81" s="682"/>
      <c r="M81" s="682"/>
      <c r="N81" s="683"/>
    </row>
    <row r="82" spans="1:14" ht="6.75" customHeight="1" thickBot="1">
      <c r="A82" s="206"/>
      <c r="B82" s="783"/>
      <c r="C82" s="784"/>
      <c r="D82" s="784"/>
      <c r="E82" s="784"/>
      <c r="F82" s="784"/>
      <c r="G82" s="784"/>
      <c r="H82" s="784"/>
      <c r="I82" s="784"/>
      <c r="J82" s="784"/>
      <c r="K82" s="784"/>
      <c r="L82" s="784"/>
      <c r="M82" s="784"/>
      <c r="N82" s="785"/>
    </row>
    <row r="83" spans="1:14" ht="17.25" customHeight="1">
      <c r="A83" s="206"/>
      <c r="B83" s="765" t="s">
        <v>116</v>
      </c>
      <c r="C83" s="766"/>
      <c r="D83" s="766"/>
      <c r="E83" s="766"/>
      <c r="F83" s="766"/>
      <c r="G83" s="766"/>
      <c r="H83" s="766"/>
      <c r="I83" s="284"/>
      <c r="J83" s="285"/>
      <c r="K83" s="286" t="s">
        <v>161</v>
      </c>
      <c r="L83" s="767" t="s">
        <v>162</v>
      </c>
      <c r="M83" s="768"/>
      <c r="N83" s="769"/>
    </row>
    <row r="84" spans="1:14" ht="16">
      <c r="A84" s="198"/>
      <c r="B84" s="770" t="s">
        <v>163</v>
      </c>
      <c r="C84" s="771"/>
      <c r="D84" s="771"/>
      <c r="E84" s="771"/>
      <c r="F84" s="771"/>
      <c r="G84" s="771"/>
      <c r="H84" s="771"/>
      <c r="I84" s="287"/>
      <c r="J84" s="288"/>
      <c r="K84" s="289"/>
      <c r="L84" s="772"/>
      <c r="M84" s="773"/>
      <c r="N84" s="774"/>
    </row>
    <row r="85" spans="1:14" ht="16">
      <c r="A85" s="198"/>
      <c r="B85" s="290" t="s">
        <v>164</v>
      </c>
      <c r="C85" s="291"/>
      <c r="D85" s="291"/>
      <c r="E85" s="291"/>
      <c r="F85" s="291"/>
      <c r="G85" s="291"/>
      <c r="H85" s="291"/>
      <c r="I85" s="287"/>
      <c r="J85" s="288"/>
      <c r="K85" s="289"/>
      <c r="L85" s="772"/>
      <c r="M85" s="773"/>
      <c r="N85" s="774"/>
    </row>
    <row r="86" spans="1:14" ht="17" thickBot="1">
      <c r="A86" s="198"/>
      <c r="B86" s="292" t="s">
        <v>165</v>
      </c>
      <c r="C86" s="293"/>
      <c r="D86" s="293"/>
      <c r="E86" s="293"/>
      <c r="F86" s="293"/>
      <c r="G86" s="293"/>
      <c r="H86" s="293"/>
      <c r="I86" s="294"/>
      <c r="J86" s="295"/>
      <c r="K86" s="296"/>
      <c r="L86" s="775"/>
      <c r="M86" s="776"/>
      <c r="N86" s="777"/>
    </row>
    <row r="87" spans="1:14" s="205" customFormat="1" ht="24.75" customHeight="1" thickBot="1">
      <c r="A87" s="203"/>
      <c r="B87" s="735" t="s">
        <v>126</v>
      </c>
      <c r="C87" s="736"/>
      <c r="D87" s="736"/>
      <c r="E87" s="736"/>
      <c r="F87" s="736"/>
      <c r="G87" s="736"/>
      <c r="H87" s="736"/>
      <c r="I87" s="736"/>
      <c r="J87" s="736"/>
      <c r="K87" s="736"/>
      <c r="L87" s="736"/>
      <c r="M87" s="737"/>
      <c r="N87" s="297"/>
    </row>
    <row r="88" spans="1:14" ht="6.75" customHeight="1" thickBot="1">
      <c r="A88" s="206"/>
      <c r="B88" s="207"/>
      <c r="C88" s="208"/>
      <c r="D88" s="208"/>
      <c r="E88" s="208"/>
      <c r="F88" s="208"/>
      <c r="G88" s="208"/>
      <c r="H88" s="208"/>
      <c r="I88" s="208"/>
      <c r="J88" s="208"/>
      <c r="K88" s="208"/>
      <c r="L88" s="208"/>
      <c r="M88" s="208"/>
      <c r="N88" s="209"/>
    </row>
    <row r="89" spans="1:14" ht="22.5" customHeight="1" thickBot="1">
      <c r="A89" s="206"/>
      <c r="B89" s="738" t="s">
        <v>166</v>
      </c>
      <c r="C89" s="739"/>
      <c r="D89" s="739"/>
      <c r="E89" s="739"/>
      <c r="F89" s="739"/>
      <c r="G89" s="739"/>
      <c r="H89" s="739"/>
      <c r="I89" s="739"/>
      <c r="J89" s="739"/>
      <c r="K89" s="739"/>
      <c r="L89" s="739"/>
      <c r="M89" s="740"/>
      <c r="N89" s="298"/>
    </row>
    <row r="90" spans="1:14" ht="7.5" customHeight="1">
      <c r="A90" s="198"/>
      <c r="B90" s="299"/>
      <c r="C90" s="300"/>
      <c r="D90" s="300"/>
      <c r="E90" s="300"/>
      <c r="F90" s="300"/>
      <c r="G90" s="300"/>
      <c r="H90" s="300"/>
      <c r="I90" s="300"/>
      <c r="J90" s="300"/>
      <c r="K90" s="300"/>
      <c r="L90" s="300"/>
      <c r="M90" s="300"/>
      <c r="N90" s="301"/>
    </row>
    <row r="91" spans="1:14" ht="7.5" customHeight="1">
      <c r="A91" s="198"/>
      <c r="B91" s="199"/>
      <c r="C91" s="200"/>
      <c r="D91" s="200"/>
      <c r="E91" s="200"/>
      <c r="F91" s="200"/>
      <c r="G91" s="200"/>
      <c r="H91" s="200"/>
      <c r="I91" s="200"/>
      <c r="J91" s="200"/>
      <c r="K91" s="200"/>
      <c r="L91" s="200"/>
      <c r="M91" s="200"/>
      <c r="N91" s="201"/>
    </row>
    <row r="92" spans="1:14" ht="10.5" customHeight="1">
      <c r="A92" s="198"/>
      <c r="B92" s="199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1"/>
    </row>
    <row r="93" spans="1:14" ht="12" customHeight="1">
      <c r="A93" s="198"/>
      <c r="B93" s="199"/>
      <c r="C93" s="200"/>
      <c r="D93" s="200"/>
      <c r="E93" s="200"/>
      <c r="F93" s="200"/>
      <c r="G93" s="200"/>
      <c r="H93" s="200"/>
      <c r="I93" s="200"/>
      <c r="J93" s="200"/>
      <c r="K93" s="200"/>
      <c r="L93" s="200"/>
      <c r="M93" s="200"/>
      <c r="N93" s="201"/>
    </row>
    <row r="94" spans="1:14" ht="16">
      <c r="A94" s="198"/>
      <c r="B94" s="199"/>
      <c r="C94" s="200"/>
      <c r="D94" s="200"/>
      <c r="E94" s="302" t="s">
        <v>167</v>
      </c>
      <c r="F94" s="302"/>
      <c r="G94" s="302"/>
      <c r="H94" s="302"/>
      <c r="I94" s="302"/>
      <c r="J94" s="302"/>
      <c r="K94" s="200"/>
      <c r="L94" s="200"/>
      <c r="M94" s="200"/>
      <c r="N94" s="201"/>
    </row>
    <row r="95" spans="1:14" ht="16">
      <c r="A95" s="198"/>
      <c r="B95" s="199"/>
      <c r="C95" s="200"/>
      <c r="D95" s="200"/>
      <c r="E95" s="200" t="s">
        <v>168</v>
      </c>
      <c r="F95" s="200"/>
      <c r="G95" s="200"/>
      <c r="H95" s="200"/>
      <c r="I95" s="200"/>
      <c r="J95" s="200"/>
      <c r="K95" s="200"/>
      <c r="L95" s="200"/>
      <c r="M95" s="200"/>
      <c r="N95" s="201"/>
    </row>
    <row r="96" spans="1:14" ht="16">
      <c r="A96" s="198"/>
      <c r="B96" s="199"/>
      <c r="C96" s="200"/>
      <c r="D96" s="200"/>
      <c r="E96" s="200" t="s">
        <v>169</v>
      </c>
      <c r="F96" s="200"/>
      <c r="G96" s="200"/>
      <c r="H96" s="200"/>
      <c r="I96" s="200"/>
      <c r="J96" s="200"/>
      <c r="K96" s="200"/>
      <c r="L96" s="200"/>
      <c r="M96" s="200"/>
      <c r="N96" s="201"/>
    </row>
    <row r="97" spans="1:14" ht="16">
      <c r="A97" s="198"/>
      <c r="B97" s="199"/>
      <c r="C97" s="200"/>
      <c r="D97" s="200"/>
      <c r="E97" s="200" t="s">
        <v>170</v>
      </c>
      <c r="F97" s="200"/>
      <c r="G97" s="200"/>
      <c r="H97" s="200"/>
      <c r="I97" s="200"/>
      <c r="J97" s="200"/>
      <c r="K97" s="200"/>
      <c r="L97" s="200"/>
      <c r="M97" s="200"/>
      <c r="N97" s="201"/>
    </row>
    <row r="98" spans="1:14" ht="10.5" customHeight="1" thickBot="1">
      <c r="A98" s="198"/>
      <c r="B98" s="199"/>
      <c r="C98" s="200"/>
      <c r="D98" s="200"/>
      <c r="E98" s="200"/>
      <c r="F98" s="200" t="s">
        <v>144</v>
      </c>
      <c r="G98" s="200"/>
      <c r="H98" s="200"/>
      <c r="I98" s="200"/>
      <c r="J98" s="200"/>
      <c r="K98" s="200"/>
      <c r="L98" s="200"/>
      <c r="M98" s="200"/>
      <c r="N98" s="201"/>
    </row>
    <row r="99" spans="1:14" ht="25.25" customHeight="1" thickBot="1">
      <c r="A99" s="198"/>
      <c r="B99" s="741" t="s">
        <v>171</v>
      </c>
      <c r="C99" s="742"/>
      <c r="D99" s="742"/>
      <c r="E99" s="742"/>
      <c r="F99" s="742"/>
      <c r="G99" s="742"/>
      <c r="H99" s="742"/>
      <c r="I99" s="742"/>
      <c r="J99" s="742"/>
      <c r="K99" s="742"/>
      <c r="L99" s="742"/>
      <c r="M99" s="742"/>
      <c r="N99" s="743"/>
    </row>
    <row r="100" spans="1:14" ht="24.5" customHeight="1">
      <c r="A100" s="198"/>
      <c r="B100" s="744" t="s">
        <v>182</v>
      </c>
      <c r="C100" s="745"/>
      <c r="D100" s="745"/>
      <c r="E100" s="745"/>
      <c r="F100" s="745"/>
      <c r="G100" s="745"/>
      <c r="H100" s="745"/>
      <c r="I100" s="745"/>
      <c r="J100" s="745"/>
      <c r="K100" s="745"/>
      <c r="L100" s="745"/>
      <c r="M100" s="745"/>
      <c r="N100" s="746"/>
    </row>
    <row r="101" spans="1:14" ht="27.5" customHeight="1">
      <c r="A101" s="198"/>
      <c r="B101" s="747"/>
      <c r="C101" s="748"/>
      <c r="D101" s="748"/>
      <c r="E101" s="748"/>
      <c r="F101" s="748"/>
      <c r="G101" s="748"/>
      <c r="H101" s="748"/>
      <c r="I101" s="748"/>
      <c r="J101" s="748"/>
      <c r="K101" s="748"/>
      <c r="L101" s="748"/>
      <c r="M101" s="748"/>
      <c r="N101" s="749"/>
    </row>
    <row r="102" spans="1:14" ht="36.5" customHeight="1" thickBot="1">
      <c r="A102" s="198"/>
      <c r="B102" s="750"/>
      <c r="C102" s="751"/>
      <c r="D102" s="751"/>
      <c r="E102" s="751"/>
      <c r="F102" s="751"/>
      <c r="G102" s="751"/>
      <c r="H102" s="751"/>
      <c r="I102" s="751"/>
      <c r="J102" s="751"/>
      <c r="K102" s="751"/>
      <c r="L102" s="751"/>
      <c r="M102" s="751"/>
      <c r="N102" s="752"/>
    </row>
    <row r="103" spans="1:14" ht="7.5" customHeight="1" thickBot="1">
      <c r="A103" s="206"/>
      <c r="B103" s="303"/>
      <c r="C103" s="304"/>
      <c r="D103" s="304"/>
      <c r="E103" s="304"/>
      <c r="F103" s="304"/>
      <c r="G103" s="304"/>
      <c r="H103" s="304"/>
      <c r="I103" s="304"/>
      <c r="J103" s="304"/>
      <c r="K103" s="304"/>
      <c r="L103" s="304"/>
      <c r="M103" s="304"/>
      <c r="N103" s="305"/>
    </row>
    <row r="104" spans="1:14" ht="18" customHeight="1" thickBot="1">
      <c r="A104" s="206"/>
      <c r="B104" s="753" t="s">
        <v>172</v>
      </c>
      <c r="C104" s="754"/>
      <c r="D104" s="754"/>
      <c r="E104" s="754"/>
      <c r="F104" s="754"/>
      <c r="G104" s="754"/>
      <c r="H104" s="754"/>
      <c r="I104" s="754"/>
      <c r="J104" s="754"/>
      <c r="K104" s="754"/>
      <c r="L104" s="754"/>
      <c r="M104" s="754"/>
      <c r="N104" s="755"/>
    </row>
    <row r="105" spans="1:14" ht="16">
      <c r="A105" s="206"/>
      <c r="B105" s="756" t="s">
        <v>182</v>
      </c>
      <c r="C105" s="757"/>
      <c r="D105" s="757"/>
      <c r="E105" s="757"/>
      <c r="F105" s="757"/>
      <c r="G105" s="757"/>
      <c r="H105" s="757"/>
      <c r="I105" s="757"/>
      <c r="J105" s="757"/>
      <c r="K105" s="757"/>
      <c r="L105" s="757"/>
      <c r="M105" s="757"/>
      <c r="N105" s="758"/>
    </row>
    <row r="106" spans="1:14" ht="29.5" customHeight="1">
      <c r="A106" s="206"/>
      <c r="B106" s="759"/>
      <c r="C106" s="760"/>
      <c r="D106" s="760"/>
      <c r="E106" s="760"/>
      <c r="F106" s="760"/>
      <c r="G106" s="760"/>
      <c r="H106" s="760"/>
      <c r="I106" s="760"/>
      <c r="J106" s="760"/>
      <c r="K106" s="760"/>
      <c r="L106" s="760"/>
      <c r="M106" s="760"/>
      <c r="N106" s="761"/>
    </row>
    <row r="107" spans="1:14" ht="21" customHeight="1">
      <c r="A107" s="206"/>
      <c r="B107" s="759"/>
      <c r="C107" s="760"/>
      <c r="D107" s="760"/>
      <c r="E107" s="760"/>
      <c r="F107" s="760"/>
      <c r="G107" s="760"/>
      <c r="H107" s="760"/>
      <c r="I107" s="760"/>
      <c r="J107" s="760"/>
      <c r="K107" s="760"/>
      <c r="L107" s="760"/>
      <c r="M107" s="760"/>
      <c r="N107" s="761"/>
    </row>
    <row r="108" spans="1:14" ht="30.5" customHeight="1" thickBot="1">
      <c r="A108" s="206"/>
      <c r="B108" s="762"/>
      <c r="C108" s="763"/>
      <c r="D108" s="763"/>
      <c r="E108" s="763"/>
      <c r="F108" s="763"/>
      <c r="G108" s="763"/>
      <c r="H108" s="763"/>
      <c r="I108" s="763"/>
      <c r="J108" s="763"/>
      <c r="K108" s="763"/>
      <c r="L108" s="763"/>
      <c r="M108" s="763"/>
      <c r="N108" s="764"/>
    </row>
    <row r="109" spans="1:14" ht="5.25" customHeight="1">
      <c r="A109" s="206"/>
      <c r="B109" s="306"/>
      <c r="C109" s="307"/>
      <c r="D109" s="307"/>
      <c r="E109" s="307"/>
      <c r="F109" s="307"/>
      <c r="G109" s="307"/>
      <c r="H109" s="307"/>
      <c r="I109" s="307"/>
      <c r="J109" s="307"/>
      <c r="K109" s="307"/>
      <c r="L109" s="307"/>
      <c r="M109" s="307"/>
      <c r="N109" s="308"/>
    </row>
    <row r="110" spans="1:14" ht="5.25" customHeight="1">
      <c r="A110" s="198"/>
      <c r="B110" s="309"/>
      <c r="C110" s="310"/>
      <c r="D110" s="310"/>
      <c r="E110" s="310"/>
      <c r="F110" s="310"/>
      <c r="G110" s="310"/>
      <c r="H110" s="310"/>
      <c r="I110" s="310"/>
      <c r="J110" s="310"/>
      <c r="K110" s="310"/>
      <c r="L110" s="310"/>
      <c r="M110" s="310"/>
      <c r="N110" s="311"/>
    </row>
    <row r="111" spans="1:14" ht="9.75" customHeight="1">
      <c r="A111" s="198"/>
      <c r="B111" s="309"/>
      <c r="C111" s="310"/>
      <c r="D111" s="310"/>
      <c r="E111" s="310"/>
      <c r="F111" s="310"/>
      <c r="G111" s="310"/>
      <c r="H111" s="310"/>
      <c r="I111" s="310"/>
      <c r="J111" s="310"/>
      <c r="K111" s="310"/>
      <c r="L111" s="310"/>
      <c r="M111" s="310"/>
      <c r="N111" s="311"/>
    </row>
    <row r="112" spans="1:14" ht="16">
      <c r="A112" s="198"/>
      <c r="B112" s="312"/>
      <c r="C112" s="313"/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4"/>
    </row>
    <row r="113" spans="1:14" ht="16">
      <c r="A113" s="198"/>
      <c r="B113" s="199"/>
      <c r="C113" s="200"/>
      <c r="D113" s="200"/>
      <c r="E113" s="200" t="s">
        <v>167</v>
      </c>
      <c r="F113" s="302"/>
      <c r="G113" s="302"/>
      <c r="H113" s="200"/>
      <c r="I113" s="200"/>
      <c r="J113" s="200"/>
      <c r="K113" s="200"/>
      <c r="L113" s="200"/>
      <c r="M113" s="200"/>
      <c r="N113" s="201"/>
    </row>
    <row r="114" spans="1:14" ht="16">
      <c r="A114" s="198"/>
      <c r="B114" s="199"/>
      <c r="C114" s="200"/>
      <c r="D114" s="200"/>
      <c r="E114" s="315" t="s">
        <v>168</v>
      </c>
      <c r="F114" s="200"/>
      <c r="G114" s="200"/>
      <c r="H114" s="315"/>
      <c r="I114" s="315"/>
      <c r="J114" s="315"/>
      <c r="K114" s="200"/>
      <c r="L114" s="200"/>
      <c r="M114" s="200"/>
      <c r="N114" s="201"/>
    </row>
    <row r="115" spans="1:14" ht="16">
      <c r="A115" s="198"/>
      <c r="B115" s="199"/>
      <c r="C115" s="200"/>
      <c r="D115" s="200"/>
      <c r="E115" s="316" t="s">
        <v>173</v>
      </c>
      <c r="F115" s="200"/>
      <c r="G115" s="200"/>
      <c r="H115" s="316"/>
      <c r="I115" s="316"/>
      <c r="J115" s="316"/>
      <c r="K115" s="200"/>
      <c r="L115" s="200"/>
      <c r="M115" s="200"/>
      <c r="N115" s="201"/>
    </row>
    <row r="116" spans="1:14" ht="16">
      <c r="A116" s="198"/>
      <c r="B116" s="317"/>
      <c r="C116" s="313"/>
      <c r="D116" s="313"/>
      <c r="E116" s="200" t="s">
        <v>170</v>
      </c>
      <c r="F116" s="200"/>
      <c r="G116" s="200"/>
      <c r="H116" s="200"/>
      <c r="I116" s="200"/>
      <c r="J116" s="200"/>
      <c r="K116" s="313"/>
      <c r="L116" s="313"/>
      <c r="M116" s="313"/>
      <c r="N116" s="314"/>
    </row>
    <row r="117" spans="1:14" ht="12.75" customHeight="1">
      <c r="A117" s="198"/>
      <c r="B117" s="317"/>
      <c r="C117" s="313"/>
      <c r="D117" s="313"/>
      <c r="E117" s="313"/>
      <c r="F117" s="200"/>
      <c r="G117" s="200"/>
      <c r="H117" s="200"/>
      <c r="I117" s="200"/>
      <c r="J117" s="200"/>
      <c r="K117" s="313"/>
      <c r="L117" s="313"/>
      <c r="M117" s="313"/>
      <c r="N117" s="314"/>
    </row>
    <row r="118" spans="1:14" ht="24.75" customHeight="1">
      <c r="A118" s="206"/>
      <c r="B118" s="732" t="s">
        <v>174</v>
      </c>
      <c r="C118" s="733"/>
      <c r="D118" s="733"/>
      <c r="E118" s="733"/>
      <c r="F118" s="733"/>
      <c r="G118" s="733"/>
      <c r="H118" s="733"/>
      <c r="I118" s="733"/>
      <c r="J118" s="733"/>
      <c r="K118" s="733"/>
      <c r="L118" s="733"/>
      <c r="M118" s="733"/>
      <c r="N118" s="734"/>
    </row>
    <row r="119" spans="1:14" ht="7.5" customHeight="1" thickBot="1">
      <c r="A119" s="198"/>
      <c r="B119" s="318"/>
      <c r="C119" s="319"/>
      <c r="D119" s="319"/>
      <c r="E119" s="320"/>
      <c r="F119" s="320"/>
      <c r="G119" s="320"/>
      <c r="H119" s="320"/>
      <c r="I119" s="320"/>
      <c r="J119" s="321"/>
      <c r="K119" s="321"/>
      <c r="L119" s="321"/>
      <c r="M119" s="321"/>
      <c r="N119" s="322"/>
    </row>
    <row r="120" spans="1:14" ht="16"/>
    <row r="121" spans="1:14" ht="20.5" customHeight="1"/>
    <row r="122" spans="1:14" ht="20.5" customHeight="1"/>
    <row r="123" spans="1:14" ht="20.5" customHeight="1"/>
    <row r="124" spans="1:14" ht="20.5" customHeight="1"/>
    <row r="125" spans="1:14" ht="20.5" customHeight="1"/>
    <row r="126" spans="1:14" ht="20.5" customHeight="1"/>
    <row r="127" spans="1:14" ht="20.5" customHeight="1"/>
    <row r="128" spans="1:14" ht="20.5" customHeight="1"/>
    <row r="129" ht="20.5" customHeight="1"/>
    <row r="130" ht="20.5" customHeight="1"/>
    <row r="131" ht="20.5" customHeight="1"/>
    <row r="132" ht="20.5" customHeight="1"/>
    <row r="133" ht="20.5" customHeight="1"/>
    <row r="134" ht="20.5" customHeight="1"/>
    <row r="135" ht="20.5" customHeight="1"/>
    <row r="136" ht="20.5" customHeight="1"/>
    <row r="137" ht="20.5" customHeight="1"/>
    <row r="138" ht="20.5" customHeight="1"/>
    <row r="139" ht="20.5" customHeight="1"/>
    <row r="140" ht="20.5" customHeight="1"/>
    <row r="141" ht="20.5" customHeight="1"/>
    <row r="142" ht="20.5" customHeight="1"/>
    <row r="143" ht="20.5" customHeight="1"/>
    <row r="144" ht="20.5" customHeight="1"/>
    <row r="145" ht="20.5" customHeight="1"/>
    <row r="146" ht="20.5" customHeight="1"/>
    <row r="147" ht="20.5" customHeight="1"/>
    <row r="148" ht="20.5" customHeight="1"/>
  </sheetData>
  <mergeCells count="132">
    <mergeCell ref="B118:N118"/>
    <mergeCell ref="B1:I1"/>
    <mergeCell ref="B2:E2"/>
    <mergeCell ref="F2:I2"/>
    <mergeCell ref="C4:G4"/>
    <mergeCell ref="C5:G5"/>
    <mergeCell ref="B87:M87"/>
    <mergeCell ref="B89:M89"/>
    <mergeCell ref="B99:N99"/>
    <mergeCell ref="B100:N102"/>
    <mergeCell ref="B104:N104"/>
    <mergeCell ref="B105:N108"/>
    <mergeCell ref="B83:H83"/>
    <mergeCell ref="L83:N83"/>
    <mergeCell ref="B84:H84"/>
    <mergeCell ref="L84:N84"/>
    <mergeCell ref="L85:N85"/>
    <mergeCell ref="L86:N86"/>
    <mergeCell ref="C76:H76"/>
    <mergeCell ref="L76:M76"/>
    <mergeCell ref="B77:M77"/>
    <mergeCell ref="B79:M79"/>
    <mergeCell ref="B81:N81"/>
    <mergeCell ref="B82:N82"/>
    <mergeCell ref="C73:H73"/>
    <mergeCell ref="L73:M73"/>
    <mergeCell ref="C74:H74"/>
    <mergeCell ref="L74:M74"/>
    <mergeCell ref="C75:H75"/>
    <mergeCell ref="L75:M75"/>
    <mergeCell ref="C70:H70"/>
    <mergeCell ref="L70:M70"/>
    <mergeCell ref="C71:H71"/>
    <mergeCell ref="L71:M71"/>
    <mergeCell ref="C72:H72"/>
    <mergeCell ref="L72:M72"/>
    <mergeCell ref="C67:H67"/>
    <mergeCell ref="L67:M67"/>
    <mergeCell ref="C68:H68"/>
    <mergeCell ref="L68:M68"/>
    <mergeCell ref="C69:H69"/>
    <mergeCell ref="L69:M69"/>
    <mergeCell ref="C61:H61"/>
    <mergeCell ref="B62:M62"/>
    <mergeCell ref="B64:N64"/>
    <mergeCell ref="B65:N65"/>
    <mergeCell ref="C66:H66"/>
    <mergeCell ref="L66:M66"/>
    <mergeCell ref="B55:N55"/>
    <mergeCell ref="C56:H56"/>
    <mergeCell ref="C57:H57"/>
    <mergeCell ref="C58:H58"/>
    <mergeCell ref="C59:H59"/>
    <mergeCell ref="C60:H60"/>
    <mergeCell ref="C50:I50"/>
    <mergeCell ref="L50:M50"/>
    <mergeCell ref="C51:I51"/>
    <mergeCell ref="L51:M51"/>
    <mergeCell ref="B52:M52"/>
    <mergeCell ref="B54:N54"/>
    <mergeCell ref="C47:I47"/>
    <mergeCell ref="L47:M47"/>
    <mergeCell ref="C48:I48"/>
    <mergeCell ref="L48:M48"/>
    <mergeCell ref="C49:I49"/>
    <mergeCell ref="L49:M49"/>
    <mergeCell ref="C44:I44"/>
    <mergeCell ref="L44:M44"/>
    <mergeCell ref="C45:I45"/>
    <mergeCell ref="L45:M45"/>
    <mergeCell ref="C46:I46"/>
    <mergeCell ref="L46:M46"/>
    <mergeCell ref="C41:I41"/>
    <mergeCell ref="L41:M41"/>
    <mergeCell ref="C42:I42"/>
    <mergeCell ref="L42:M42"/>
    <mergeCell ref="C43:I43"/>
    <mergeCell ref="L43:M43"/>
    <mergeCell ref="C38:I38"/>
    <mergeCell ref="L38:M38"/>
    <mergeCell ref="C39:I39"/>
    <mergeCell ref="L39:M39"/>
    <mergeCell ref="C40:I40"/>
    <mergeCell ref="L40:M40"/>
    <mergeCell ref="B34:N34"/>
    <mergeCell ref="C35:I35"/>
    <mergeCell ref="L35:M35"/>
    <mergeCell ref="C36:I36"/>
    <mergeCell ref="L36:M36"/>
    <mergeCell ref="C37:I37"/>
    <mergeCell ref="L37:M37"/>
    <mergeCell ref="C29:I29"/>
    <mergeCell ref="L29:M29"/>
    <mergeCell ref="C30:I30"/>
    <mergeCell ref="L30:M30"/>
    <mergeCell ref="B31:M31"/>
    <mergeCell ref="B33:N33"/>
    <mergeCell ref="C26:I26"/>
    <mergeCell ref="L26:M26"/>
    <mergeCell ref="C27:I27"/>
    <mergeCell ref="L27:M27"/>
    <mergeCell ref="C28:I28"/>
    <mergeCell ref="L28:M28"/>
    <mergeCell ref="C23:I23"/>
    <mergeCell ref="L23:M23"/>
    <mergeCell ref="C24:I24"/>
    <mergeCell ref="L24:M24"/>
    <mergeCell ref="C25:I25"/>
    <mergeCell ref="L25:M25"/>
    <mergeCell ref="C20:I20"/>
    <mergeCell ref="L20:M20"/>
    <mergeCell ref="C21:I21"/>
    <mergeCell ref="L21:M21"/>
    <mergeCell ref="C22:I22"/>
    <mergeCell ref="L22:M22"/>
    <mergeCell ref="C17:I17"/>
    <mergeCell ref="L17:M17"/>
    <mergeCell ref="C18:I18"/>
    <mergeCell ref="L18:M18"/>
    <mergeCell ref="C19:I19"/>
    <mergeCell ref="L19:M19"/>
    <mergeCell ref="B13:N13"/>
    <mergeCell ref="B14:N14"/>
    <mergeCell ref="C15:I15"/>
    <mergeCell ref="L15:M15"/>
    <mergeCell ref="C16:I16"/>
    <mergeCell ref="L16:M16"/>
    <mergeCell ref="B8:N8"/>
    <mergeCell ref="C10:J10"/>
    <mergeCell ref="L10:M10"/>
    <mergeCell ref="C11:J11"/>
    <mergeCell ref="L11:M11"/>
  </mergeCells>
  <printOptions verticalCentered="1"/>
  <pageMargins left="0.11811023622047245" right="0.11811023622047245" top="0.15748031496062992" bottom="0.15748031496062992" header="0.19685039370078741" footer="0.19685039370078741"/>
  <pageSetup paperSize="5" scale="25" orientation="portrait" verticalDpi="597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96877-565C-4EFB-864E-28500DDF4DE2}">
  <dimension ref="A1:L70"/>
  <sheetViews>
    <sheetView topLeftCell="A13" workbookViewId="0">
      <selection activeCell="M4" sqref="M4"/>
    </sheetView>
  </sheetViews>
  <sheetFormatPr baseColWidth="10" defaultColWidth="11.5" defaultRowHeight="16"/>
  <cols>
    <col min="1" max="8" width="11.5" style="126"/>
    <col min="9" max="11" width="11.5" style="126" customWidth="1"/>
    <col min="12" max="12" width="14.1640625" style="126" customWidth="1"/>
    <col min="13" max="254" width="11.5" style="125"/>
    <col min="255" max="255" width="11.5" style="125" customWidth="1"/>
    <col min="256" max="263" width="11.5" style="125"/>
    <col min="264" max="268" width="11.5" style="125" customWidth="1"/>
    <col min="269" max="510" width="11.5" style="125"/>
    <col min="511" max="511" width="11.5" style="125" customWidth="1"/>
    <col min="512" max="519" width="11.5" style="125"/>
    <col min="520" max="524" width="11.5" style="125" customWidth="1"/>
    <col min="525" max="766" width="11.5" style="125"/>
    <col min="767" max="767" width="11.5" style="125" customWidth="1"/>
    <col min="768" max="775" width="11.5" style="125"/>
    <col min="776" max="780" width="11.5" style="125" customWidth="1"/>
    <col min="781" max="1022" width="11.5" style="125"/>
    <col min="1023" max="1023" width="11.5" style="125" customWidth="1"/>
    <col min="1024" max="1031" width="11.5" style="125"/>
    <col min="1032" max="1036" width="11.5" style="125" customWidth="1"/>
    <col min="1037" max="1278" width="11.5" style="125"/>
    <col min="1279" max="1279" width="11.5" style="125" customWidth="1"/>
    <col min="1280" max="1287" width="11.5" style="125"/>
    <col min="1288" max="1292" width="11.5" style="125" customWidth="1"/>
    <col min="1293" max="1534" width="11.5" style="125"/>
    <col min="1535" max="1535" width="11.5" style="125" customWidth="1"/>
    <col min="1536" max="1543" width="11.5" style="125"/>
    <col min="1544" max="1548" width="11.5" style="125" customWidth="1"/>
    <col min="1549" max="1790" width="11.5" style="125"/>
    <col min="1791" max="1791" width="11.5" style="125" customWidth="1"/>
    <col min="1792" max="1799" width="11.5" style="125"/>
    <col min="1800" max="1804" width="11.5" style="125" customWidth="1"/>
    <col min="1805" max="2046" width="11.5" style="125"/>
    <col min="2047" max="2047" width="11.5" style="125" customWidth="1"/>
    <col min="2048" max="2055" width="11.5" style="125"/>
    <col min="2056" max="2060" width="11.5" style="125" customWidth="1"/>
    <col min="2061" max="2302" width="11.5" style="125"/>
    <col min="2303" max="2303" width="11.5" style="125" customWidth="1"/>
    <col min="2304" max="2311" width="11.5" style="125"/>
    <col min="2312" max="2316" width="11.5" style="125" customWidth="1"/>
    <col min="2317" max="2558" width="11.5" style="125"/>
    <col min="2559" max="2559" width="11.5" style="125" customWidth="1"/>
    <col min="2560" max="2567" width="11.5" style="125"/>
    <col min="2568" max="2572" width="11.5" style="125" customWidth="1"/>
    <col min="2573" max="2814" width="11.5" style="125"/>
    <col min="2815" max="2815" width="11.5" style="125" customWidth="1"/>
    <col min="2816" max="2823" width="11.5" style="125"/>
    <col min="2824" max="2828" width="11.5" style="125" customWidth="1"/>
    <col min="2829" max="3070" width="11.5" style="125"/>
    <col min="3071" max="3071" width="11.5" style="125" customWidth="1"/>
    <col min="3072" max="3079" width="11.5" style="125"/>
    <col min="3080" max="3084" width="11.5" style="125" customWidth="1"/>
    <col min="3085" max="3326" width="11.5" style="125"/>
    <col min="3327" max="3327" width="11.5" style="125" customWidth="1"/>
    <col min="3328" max="3335" width="11.5" style="125"/>
    <col min="3336" max="3340" width="11.5" style="125" customWidth="1"/>
    <col min="3341" max="3582" width="11.5" style="125"/>
    <col min="3583" max="3583" width="11.5" style="125" customWidth="1"/>
    <col min="3584" max="3591" width="11.5" style="125"/>
    <col min="3592" max="3596" width="11.5" style="125" customWidth="1"/>
    <col min="3597" max="3838" width="11.5" style="125"/>
    <col min="3839" max="3839" width="11.5" style="125" customWidth="1"/>
    <col min="3840" max="3847" width="11.5" style="125"/>
    <col min="3848" max="3852" width="11.5" style="125" customWidth="1"/>
    <col min="3853" max="4094" width="11.5" style="125"/>
    <col min="4095" max="4095" width="11.5" style="125" customWidth="1"/>
    <col min="4096" max="4103" width="11.5" style="125"/>
    <col min="4104" max="4108" width="11.5" style="125" customWidth="1"/>
    <col min="4109" max="4350" width="11.5" style="125"/>
    <col min="4351" max="4351" width="11.5" style="125" customWidth="1"/>
    <col min="4352" max="4359" width="11.5" style="125"/>
    <col min="4360" max="4364" width="11.5" style="125" customWidth="1"/>
    <col min="4365" max="4606" width="11.5" style="125"/>
    <col min="4607" max="4607" width="11.5" style="125" customWidth="1"/>
    <col min="4608" max="4615" width="11.5" style="125"/>
    <col min="4616" max="4620" width="11.5" style="125" customWidth="1"/>
    <col min="4621" max="4862" width="11.5" style="125"/>
    <col min="4863" max="4863" width="11.5" style="125" customWidth="1"/>
    <col min="4864" max="4871" width="11.5" style="125"/>
    <col min="4872" max="4876" width="11.5" style="125" customWidth="1"/>
    <col min="4877" max="5118" width="11.5" style="125"/>
    <col min="5119" max="5119" width="11.5" style="125" customWidth="1"/>
    <col min="5120" max="5127" width="11.5" style="125"/>
    <col min="5128" max="5132" width="11.5" style="125" customWidth="1"/>
    <col min="5133" max="5374" width="11.5" style="125"/>
    <col min="5375" max="5375" width="11.5" style="125" customWidth="1"/>
    <col min="5376" max="5383" width="11.5" style="125"/>
    <col min="5384" max="5388" width="11.5" style="125" customWidth="1"/>
    <col min="5389" max="5630" width="11.5" style="125"/>
    <col min="5631" max="5631" width="11.5" style="125" customWidth="1"/>
    <col min="5632" max="5639" width="11.5" style="125"/>
    <col min="5640" max="5644" width="11.5" style="125" customWidth="1"/>
    <col min="5645" max="5886" width="11.5" style="125"/>
    <col min="5887" max="5887" width="11.5" style="125" customWidth="1"/>
    <col min="5888" max="5895" width="11.5" style="125"/>
    <col min="5896" max="5900" width="11.5" style="125" customWidth="1"/>
    <col min="5901" max="6142" width="11.5" style="125"/>
    <col min="6143" max="6143" width="11.5" style="125" customWidth="1"/>
    <col min="6144" max="6151" width="11.5" style="125"/>
    <col min="6152" max="6156" width="11.5" style="125" customWidth="1"/>
    <col min="6157" max="6398" width="11.5" style="125"/>
    <col min="6399" max="6399" width="11.5" style="125" customWidth="1"/>
    <col min="6400" max="6407" width="11.5" style="125"/>
    <col min="6408" max="6412" width="11.5" style="125" customWidth="1"/>
    <col min="6413" max="6654" width="11.5" style="125"/>
    <col min="6655" max="6655" width="11.5" style="125" customWidth="1"/>
    <col min="6656" max="6663" width="11.5" style="125"/>
    <col min="6664" max="6668" width="11.5" style="125" customWidth="1"/>
    <col min="6669" max="6910" width="11.5" style="125"/>
    <col min="6911" max="6911" width="11.5" style="125" customWidth="1"/>
    <col min="6912" max="6919" width="11.5" style="125"/>
    <col min="6920" max="6924" width="11.5" style="125" customWidth="1"/>
    <col min="6925" max="7166" width="11.5" style="125"/>
    <col min="7167" max="7167" width="11.5" style="125" customWidth="1"/>
    <col min="7168" max="7175" width="11.5" style="125"/>
    <col min="7176" max="7180" width="11.5" style="125" customWidth="1"/>
    <col min="7181" max="7422" width="11.5" style="125"/>
    <col min="7423" max="7423" width="11.5" style="125" customWidth="1"/>
    <col min="7424" max="7431" width="11.5" style="125"/>
    <col min="7432" max="7436" width="11.5" style="125" customWidth="1"/>
    <col min="7437" max="7678" width="11.5" style="125"/>
    <col min="7679" max="7679" width="11.5" style="125" customWidth="1"/>
    <col min="7680" max="7687" width="11.5" style="125"/>
    <col min="7688" max="7692" width="11.5" style="125" customWidth="1"/>
    <col min="7693" max="7934" width="11.5" style="125"/>
    <col min="7935" max="7935" width="11.5" style="125" customWidth="1"/>
    <col min="7936" max="7943" width="11.5" style="125"/>
    <col min="7944" max="7948" width="11.5" style="125" customWidth="1"/>
    <col min="7949" max="8190" width="11.5" style="125"/>
    <col min="8191" max="8191" width="11.5" style="125" customWidth="1"/>
    <col min="8192" max="8199" width="11.5" style="125"/>
    <col min="8200" max="8204" width="11.5" style="125" customWidth="1"/>
    <col min="8205" max="8446" width="11.5" style="125"/>
    <col min="8447" max="8447" width="11.5" style="125" customWidth="1"/>
    <col min="8448" max="8455" width="11.5" style="125"/>
    <col min="8456" max="8460" width="11.5" style="125" customWidth="1"/>
    <col min="8461" max="8702" width="11.5" style="125"/>
    <col min="8703" max="8703" width="11.5" style="125" customWidth="1"/>
    <col min="8704" max="8711" width="11.5" style="125"/>
    <col min="8712" max="8716" width="11.5" style="125" customWidth="1"/>
    <col min="8717" max="8958" width="11.5" style="125"/>
    <col min="8959" max="8959" width="11.5" style="125" customWidth="1"/>
    <col min="8960" max="8967" width="11.5" style="125"/>
    <col min="8968" max="8972" width="11.5" style="125" customWidth="1"/>
    <col min="8973" max="9214" width="11.5" style="125"/>
    <col min="9215" max="9215" width="11.5" style="125" customWidth="1"/>
    <col min="9216" max="9223" width="11.5" style="125"/>
    <col min="9224" max="9228" width="11.5" style="125" customWidth="1"/>
    <col min="9229" max="9470" width="11.5" style="125"/>
    <col min="9471" max="9471" width="11.5" style="125" customWidth="1"/>
    <col min="9472" max="9479" width="11.5" style="125"/>
    <col min="9480" max="9484" width="11.5" style="125" customWidth="1"/>
    <col min="9485" max="9726" width="11.5" style="125"/>
    <col min="9727" max="9727" width="11.5" style="125" customWidth="1"/>
    <col min="9728" max="9735" width="11.5" style="125"/>
    <col min="9736" max="9740" width="11.5" style="125" customWidth="1"/>
    <col min="9741" max="9982" width="11.5" style="125"/>
    <col min="9983" max="9983" width="11.5" style="125" customWidth="1"/>
    <col min="9984" max="9991" width="11.5" style="125"/>
    <col min="9992" max="9996" width="11.5" style="125" customWidth="1"/>
    <col min="9997" max="10238" width="11.5" style="125"/>
    <col min="10239" max="10239" width="11.5" style="125" customWidth="1"/>
    <col min="10240" max="10247" width="11.5" style="125"/>
    <col min="10248" max="10252" width="11.5" style="125" customWidth="1"/>
    <col min="10253" max="10494" width="11.5" style="125"/>
    <col min="10495" max="10495" width="11.5" style="125" customWidth="1"/>
    <col min="10496" max="10503" width="11.5" style="125"/>
    <col min="10504" max="10508" width="11.5" style="125" customWidth="1"/>
    <col min="10509" max="10750" width="11.5" style="125"/>
    <col min="10751" max="10751" width="11.5" style="125" customWidth="1"/>
    <col min="10752" max="10759" width="11.5" style="125"/>
    <col min="10760" max="10764" width="11.5" style="125" customWidth="1"/>
    <col min="10765" max="11006" width="11.5" style="125"/>
    <col min="11007" max="11007" width="11.5" style="125" customWidth="1"/>
    <col min="11008" max="11015" width="11.5" style="125"/>
    <col min="11016" max="11020" width="11.5" style="125" customWidth="1"/>
    <col min="11021" max="11262" width="11.5" style="125"/>
    <col min="11263" max="11263" width="11.5" style="125" customWidth="1"/>
    <col min="11264" max="11271" width="11.5" style="125"/>
    <col min="11272" max="11276" width="11.5" style="125" customWidth="1"/>
    <col min="11277" max="11518" width="11.5" style="125"/>
    <col min="11519" max="11519" width="11.5" style="125" customWidth="1"/>
    <col min="11520" max="11527" width="11.5" style="125"/>
    <col min="11528" max="11532" width="11.5" style="125" customWidth="1"/>
    <col min="11533" max="11774" width="11.5" style="125"/>
    <col min="11775" max="11775" width="11.5" style="125" customWidth="1"/>
    <col min="11776" max="11783" width="11.5" style="125"/>
    <col min="11784" max="11788" width="11.5" style="125" customWidth="1"/>
    <col min="11789" max="12030" width="11.5" style="125"/>
    <col min="12031" max="12031" width="11.5" style="125" customWidth="1"/>
    <col min="12032" max="12039" width="11.5" style="125"/>
    <col min="12040" max="12044" width="11.5" style="125" customWidth="1"/>
    <col min="12045" max="12286" width="11.5" style="125"/>
    <col min="12287" max="12287" width="11.5" style="125" customWidth="1"/>
    <col min="12288" max="12295" width="11.5" style="125"/>
    <col min="12296" max="12300" width="11.5" style="125" customWidth="1"/>
    <col min="12301" max="12542" width="11.5" style="125"/>
    <col min="12543" max="12543" width="11.5" style="125" customWidth="1"/>
    <col min="12544" max="12551" width="11.5" style="125"/>
    <col min="12552" max="12556" width="11.5" style="125" customWidth="1"/>
    <col min="12557" max="12798" width="11.5" style="125"/>
    <col min="12799" max="12799" width="11.5" style="125" customWidth="1"/>
    <col min="12800" max="12807" width="11.5" style="125"/>
    <col min="12808" max="12812" width="11.5" style="125" customWidth="1"/>
    <col min="12813" max="13054" width="11.5" style="125"/>
    <col min="13055" max="13055" width="11.5" style="125" customWidth="1"/>
    <col min="13056" max="13063" width="11.5" style="125"/>
    <col min="13064" max="13068" width="11.5" style="125" customWidth="1"/>
    <col min="13069" max="13310" width="11.5" style="125"/>
    <col min="13311" max="13311" width="11.5" style="125" customWidth="1"/>
    <col min="13312" max="13319" width="11.5" style="125"/>
    <col min="13320" max="13324" width="11.5" style="125" customWidth="1"/>
    <col min="13325" max="13566" width="11.5" style="125"/>
    <col min="13567" max="13567" width="11.5" style="125" customWidth="1"/>
    <col min="13568" max="13575" width="11.5" style="125"/>
    <col min="13576" max="13580" width="11.5" style="125" customWidth="1"/>
    <col min="13581" max="13822" width="11.5" style="125"/>
    <col min="13823" max="13823" width="11.5" style="125" customWidth="1"/>
    <col min="13824" max="13831" width="11.5" style="125"/>
    <col min="13832" max="13836" width="11.5" style="125" customWidth="1"/>
    <col min="13837" max="14078" width="11.5" style="125"/>
    <col min="14079" max="14079" width="11.5" style="125" customWidth="1"/>
    <col min="14080" max="14087" width="11.5" style="125"/>
    <col min="14088" max="14092" width="11.5" style="125" customWidth="1"/>
    <col min="14093" max="14334" width="11.5" style="125"/>
    <col min="14335" max="14335" width="11.5" style="125" customWidth="1"/>
    <col min="14336" max="14343" width="11.5" style="125"/>
    <col min="14344" max="14348" width="11.5" style="125" customWidth="1"/>
    <col min="14349" max="14590" width="11.5" style="125"/>
    <col min="14591" max="14591" width="11.5" style="125" customWidth="1"/>
    <col min="14592" max="14599" width="11.5" style="125"/>
    <col min="14600" max="14604" width="11.5" style="125" customWidth="1"/>
    <col min="14605" max="14846" width="11.5" style="125"/>
    <col min="14847" max="14847" width="11.5" style="125" customWidth="1"/>
    <col min="14848" max="14855" width="11.5" style="125"/>
    <col min="14856" max="14860" width="11.5" style="125" customWidth="1"/>
    <col min="14861" max="15102" width="11.5" style="125"/>
    <col min="15103" max="15103" width="11.5" style="125" customWidth="1"/>
    <col min="15104" max="15111" width="11.5" style="125"/>
    <col min="15112" max="15116" width="11.5" style="125" customWidth="1"/>
    <col min="15117" max="15358" width="11.5" style="125"/>
    <col min="15359" max="15359" width="11.5" style="125" customWidth="1"/>
    <col min="15360" max="15367" width="11.5" style="125"/>
    <col min="15368" max="15372" width="11.5" style="125" customWidth="1"/>
    <col min="15373" max="15614" width="11.5" style="125"/>
    <col min="15615" max="15615" width="11.5" style="125" customWidth="1"/>
    <col min="15616" max="15623" width="11.5" style="125"/>
    <col min="15624" max="15628" width="11.5" style="125" customWidth="1"/>
    <col min="15629" max="15870" width="11.5" style="125"/>
    <col min="15871" max="15871" width="11.5" style="125" customWidth="1"/>
    <col min="15872" max="15879" width="11.5" style="125"/>
    <col min="15880" max="15884" width="11.5" style="125" customWidth="1"/>
    <col min="15885" max="16126" width="11.5" style="125"/>
    <col min="16127" max="16127" width="11.5" style="125" customWidth="1"/>
    <col min="16128" max="16135" width="11.5" style="125"/>
    <col min="16136" max="16140" width="11.5" style="125" customWidth="1"/>
    <col min="16141" max="16384" width="11.5" style="125"/>
  </cols>
  <sheetData>
    <row r="1" spans="1:12" ht="17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12" ht="17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12">
      <c r="A3" s="44"/>
      <c r="B3" s="44"/>
      <c r="C3" s="44"/>
      <c r="D3" s="44"/>
      <c r="E3" s="44"/>
      <c r="F3" s="45"/>
      <c r="G3" s="45"/>
      <c r="H3" s="44"/>
    </row>
    <row r="4" spans="1:12" ht="27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18</v>
      </c>
      <c r="L4" s="371"/>
    </row>
    <row r="5" spans="1:12" ht="26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  <c r="K5" s="372"/>
    </row>
    <row r="7" spans="1:12">
      <c r="C7" s="372"/>
    </row>
    <row r="8" spans="1:12" ht="17" thickBot="1"/>
    <row r="9" spans="1:12">
      <c r="A9" s="137" t="s">
        <v>115</v>
      </c>
      <c r="B9" s="138"/>
      <c r="C9" s="139"/>
      <c r="D9" s="139"/>
      <c r="E9" s="139"/>
      <c r="F9" s="139"/>
      <c r="G9" s="139"/>
      <c r="H9" s="139"/>
      <c r="I9" s="139"/>
      <c r="J9" s="139"/>
      <c r="K9" s="139"/>
      <c r="L9" s="140"/>
    </row>
    <row r="10" spans="1:12" ht="4.5" customHeight="1" thickBot="1">
      <c r="A10" s="128"/>
      <c r="L10" s="129"/>
    </row>
    <row r="11" spans="1:12" ht="15">
      <c r="A11" s="141" t="s">
        <v>68</v>
      </c>
      <c r="B11" s="566" t="s">
        <v>116</v>
      </c>
      <c r="C11" s="567"/>
      <c r="D11" s="567"/>
      <c r="E11" s="567"/>
      <c r="F11" s="567"/>
      <c r="G11" s="567"/>
      <c r="H11" s="567"/>
      <c r="I11" s="567"/>
      <c r="J11" s="568"/>
      <c r="K11" s="142" t="s">
        <v>70</v>
      </c>
      <c r="L11" s="141" t="s">
        <v>117</v>
      </c>
    </row>
    <row r="12" spans="1:12" ht="26.25" customHeight="1" thickBot="1">
      <c r="A12" s="145" t="s">
        <v>176</v>
      </c>
      <c r="B12" s="786" t="s">
        <v>177</v>
      </c>
      <c r="C12" s="577"/>
      <c r="D12" s="577"/>
      <c r="E12" s="577"/>
      <c r="F12" s="577"/>
      <c r="G12" s="577"/>
      <c r="H12" s="577"/>
      <c r="I12" s="577"/>
      <c r="J12" s="578"/>
      <c r="K12" s="144" t="s">
        <v>178</v>
      </c>
      <c r="L12" s="145"/>
    </row>
    <row r="13" spans="1:12">
      <c r="A13" s="128"/>
      <c r="L13" s="129"/>
    </row>
    <row r="14" spans="1:12">
      <c r="A14" s="146" t="s">
        <v>119</v>
      </c>
      <c r="B14" s="147"/>
      <c r="C14" s="147"/>
      <c r="D14" s="147"/>
      <c r="E14" s="147"/>
      <c r="F14" s="147"/>
      <c r="G14" s="147"/>
      <c r="H14" s="147"/>
      <c r="I14" s="147"/>
      <c r="J14" s="147"/>
      <c r="K14" s="147"/>
      <c r="L14" s="148"/>
    </row>
    <row r="15" spans="1:12" ht="3.75" customHeight="1" thickBot="1">
      <c r="A15" s="149"/>
      <c r="H15" s="127"/>
      <c r="I15" s="127"/>
      <c r="L15" s="129"/>
    </row>
    <row r="16" spans="1:12">
      <c r="A16" s="566" t="s">
        <v>116</v>
      </c>
      <c r="B16" s="579"/>
      <c r="C16" s="579"/>
      <c r="D16" s="579"/>
      <c r="E16" s="580"/>
      <c r="F16" s="581" t="s">
        <v>120</v>
      </c>
      <c r="G16" s="579"/>
      <c r="H16" s="676" t="s">
        <v>121</v>
      </c>
      <c r="I16" s="677"/>
      <c r="J16" s="151" t="s">
        <v>122</v>
      </c>
      <c r="K16" s="142" t="s">
        <v>123</v>
      </c>
      <c r="L16" s="152" t="s">
        <v>124</v>
      </c>
    </row>
    <row r="17" spans="1:12">
      <c r="A17" s="583" t="s">
        <v>65</v>
      </c>
      <c r="B17" s="584"/>
      <c r="C17" s="584"/>
      <c r="D17" s="584"/>
      <c r="E17" s="585"/>
      <c r="F17" s="586" t="s">
        <v>179</v>
      </c>
      <c r="G17" s="585"/>
      <c r="H17" s="586"/>
      <c r="I17" s="585"/>
      <c r="J17" s="154"/>
      <c r="K17" s="155"/>
      <c r="L17" s="156">
        <f>+L46*0.03</f>
        <v>0</v>
      </c>
    </row>
    <row r="18" spans="1:12">
      <c r="A18" s="569"/>
      <c r="B18" s="570"/>
      <c r="C18" s="570"/>
      <c r="D18" s="570"/>
      <c r="E18" s="571"/>
      <c r="F18" s="157"/>
      <c r="G18" s="158"/>
      <c r="H18" s="157"/>
      <c r="I18" s="158"/>
      <c r="J18" s="154"/>
      <c r="K18" s="155"/>
      <c r="L18" s="156"/>
    </row>
    <row r="19" spans="1:12" ht="17" thickBot="1">
      <c r="A19" s="572"/>
      <c r="B19" s="573"/>
      <c r="C19" s="573"/>
      <c r="D19" s="573"/>
      <c r="E19" s="574"/>
      <c r="F19" s="575"/>
      <c r="G19" s="574"/>
      <c r="H19" s="575"/>
      <c r="I19" s="574"/>
      <c r="J19" s="159"/>
      <c r="K19" s="160"/>
      <c r="L19" s="161"/>
    </row>
    <row r="20" spans="1:12" ht="17" thickBot="1">
      <c r="A20" s="602" t="s">
        <v>126</v>
      </c>
      <c r="B20" s="603"/>
      <c r="C20" s="603"/>
      <c r="D20" s="603"/>
      <c r="E20" s="603"/>
      <c r="F20" s="603"/>
      <c r="G20" s="603"/>
      <c r="H20" s="603"/>
      <c r="I20" s="603"/>
      <c r="J20" s="603"/>
      <c r="K20" s="604"/>
      <c r="L20" s="162">
        <f>SUM(L17:L19)</f>
        <v>0</v>
      </c>
    </row>
    <row r="21" spans="1:12">
      <c r="A21" s="149"/>
      <c r="L21" s="129"/>
    </row>
    <row r="22" spans="1:12">
      <c r="A22" s="163" t="s">
        <v>127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1"/>
    </row>
    <row r="23" spans="1:12" ht="3.75" customHeight="1" thickBot="1">
      <c r="A23" s="132"/>
      <c r="B23" s="127"/>
      <c r="C23" s="127"/>
      <c r="D23" s="127"/>
      <c r="E23" s="127"/>
      <c r="F23" s="127"/>
      <c r="G23" s="127"/>
      <c r="H23" s="127"/>
      <c r="L23" s="129"/>
    </row>
    <row r="24" spans="1:12" ht="15">
      <c r="A24" s="566" t="s">
        <v>116</v>
      </c>
      <c r="B24" s="567"/>
      <c r="C24" s="567"/>
      <c r="D24" s="567"/>
      <c r="E24" s="567"/>
      <c r="F24" s="567"/>
      <c r="G24" s="567"/>
      <c r="H24" s="582"/>
      <c r="I24" s="150" t="s">
        <v>70</v>
      </c>
      <c r="J24" s="151" t="s">
        <v>117</v>
      </c>
      <c r="K24" s="142" t="s">
        <v>128</v>
      </c>
      <c r="L24" s="152" t="s">
        <v>124</v>
      </c>
    </row>
    <row r="25" spans="1:12">
      <c r="A25" s="583"/>
      <c r="B25" s="584"/>
      <c r="C25" s="584"/>
      <c r="D25" s="584"/>
      <c r="E25" s="584"/>
      <c r="F25" s="584"/>
      <c r="G25" s="584"/>
      <c r="H25" s="585"/>
      <c r="I25" s="164"/>
      <c r="J25" s="165"/>
      <c r="K25" s="166"/>
      <c r="L25" s="156"/>
    </row>
    <row r="26" spans="1:12">
      <c r="A26" s="583"/>
      <c r="B26" s="584"/>
      <c r="C26" s="584"/>
      <c r="D26" s="584"/>
      <c r="E26" s="584"/>
      <c r="F26" s="584"/>
      <c r="G26" s="584"/>
      <c r="H26" s="585"/>
      <c r="I26" s="167"/>
      <c r="J26" s="168"/>
      <c r="K26" s="169"/>
      <c r="L26" s="170"/>
    </row>
    <row r="27" spans="1:12">
      <c r="A27" s="583"/>
      <c r="B27" s="584"/>
      <c r="C27" s="584"/>
      <c r="D27" s="584"/>
      <c r="E27" s="584"/>
      <c r="F27" s="584"/>
      <c r="G27" s="584"/>
      <c r="H27" s="585"/>
      <c r="I27" s="167"/>
      <c r="J27" s="168"/>
      <c r="K27" s="169"/>
      <c r="L27" s="170"/>
    </row>
    <row r="28" spans="1:12">
      <c r="A28" s="583"/>
      <c r="B28" s="584"/>
      <c r="C28" s="584"/>
      <c r="D28" s="584"/>
      <c r="E28" s="584"/>
      <c r="F28" s="584"/>
      <c r="G28" s="584"/>
      <c r="H28" s="585"/>
      <c r="I28" s="167"/>
      <c r="J28" s="168"/>
      <c r="K28" s="169"/>
      <c r="L28" s="170"/>
    </row>
    <row r="29" spans="1:12">
      <c r="A29" s="583"/>
      <c r="B29" s="584"/>
      <c r="C29" s="584"/>
      <c r="D29" s="584"/>
      <c r="E29" s="584"/>
      <c r="F29" s="584"/>
      <c r="G29" s="584"/>
      <c r="H29" s="585"/>
      <c r="I29" s="167"/>
      <c r="J29" s="168"/>
      <c r="K29" s="169"/>
      <c r="L29" s="170"/>
    </row>
    <row r="30" spans="1:12">
      <c r="A30" s="583"/>
      <c r="B30" s="584"/>
      <c r="C30" s="584"/>
      <c r="D30" s="584"/>
      <c r="E30" s="584"/>
      <c r="F30" s="584"/>
      <c r="G30" s="584"/>
      <c r="H30" s="585"/>
      <c r="I30" s="167"/>
      <c r="J30" s="168"/>
      <c r="K30" s="169"/>
      <c r="L30" s="170"/>
    </row>
    <row r="31" spans="1:12" ht="17" thickBot="1">
      <c r="A31" s="572"/>
      <c r="B31" s="573"/>
      <c r="C31" s="573"/>
      <c r="D31" s="573"/>
      <c r="E31" s="573"/>
      <c r="F31" s="573"/>
      <c r="G31" s="573"/>
      <c r="H31" s="574"/>
      <c r="I31" s="171"/>
      <c r="J31" s="172"/>
      <c r="K31" s="169"/>
      <c r="L31" s="173"/>
    </row>
    <row r="32" spans="1:12" ht="17" thickBot="1">
      <c r="A32" s="602" t="s">
        <v>126</v>
      </c>
      <c r="B32" s="603"/>
      <c r="C32" s="603"/>
      <c r="D32" s="603"/>
      <c r="E32" s="603"/>
      <c r="F32" s="603"/>
      <c r="G32" s="603"/>
      <c r="H32" s="603"/>
      <c r="I32" s="603"/>
      <c r="J32" s="603"/>
      <c r="K32" s="604"/>
      <c r="L32" s="162">
        <f>SUM(L25:L31)</f>
        <v>0</v>
      </c>
    </row>
    <row r="33" spans="1:12">
      <c r="A33" s="128"/>
      <c r="L33" s="129"/>
    </row>
    <row r="34" spans="1:12">
      <c r="A34" s="163" t="s">
        <v>129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1"/>
    </row>
    <row r="35" spans="1:12" ht="17" thickBot="1">
      <c r="A35" s="128"/>
      <c r="L35" s="129"/>
    </row>
    <row r="36" spans="1:12" ht="15">
      <c r="A36" s="566" t="s">
        <v>130</v>
      </c>
      <c r="B36" s="567"/>
      <c r="C36" s="567"/>
      <c r="D36" s="567"/>
      <c r="E36" s="567"/>
      <c r="F36" s="567"/>
      <c r="G36" s="567"/>
      <c r="H36" s="151" t="s">
        <v>131</v>
      </c>
      <c r="I36" s="142" t="s">
        <v>132</v>
      </c>
      <c r="J36" s="151" t="s">
        <v>133</v>
      </c>
      <c r="K36" s="142" t="s">
        <v>134</v>
      </c>
      <c r="L36" s="152" t="s">
        <v>124</v>
      </c>
    </row>
    <row r="37" spans="1:12">
      <c r="A37" s="583"/>
      <c r="B37" s="584"/>
      <c r="C37" s="584"/>
      <c r="D37" s="584"/>
      <c r="E37" s="584"/>
      <c r="F37" s="584"/>
      <c r="G37" s="584"/>
      <c r="H37" s="165"/>
      <c r="I37" s="153"/>
      <c r="J37" s="174"/>
      <c r="K37" s="153"/>
      <c r="L37" s="324">
        <f>+J37*K37</f>
        <v>0</v>
      </c>
    </row>
    <row r="38" spans="1:12" ht="17" thickBot="1">
      <c r="A38" s="572"/>
      <c r="B38" s="573"/>
      <c r="C38" s="573"/>
      <c r="D38" s="573"/>
      <c r="E38" s="573"/>
      <c r="F38" s="573"/>
      <c r="G38" s="573"/>
      <c r="H38" s="175"/>
      <c r="I38" s="127"/>
      <c r="J38" s="176"/>
      <c r="K38" s="127"/>
      <c r="L38" s="325">
        <f>+J38*K38</f>
        <v>0</v>
      </c>
    </row>
    <row r="39" spans="1:12" ht="17" thickBot="1">
      <c r="A39" s="602" t="s">
        <v>126</v>
      </c>
      <c r="B39" s="603"/>
      <c r="C39" s="603"/>
      <c r="D39" s="603"/>
      <c r="E39" s="603"/>
      <c r="F39" s="603"/>
      <c r="G39" s="603"/>
      <c r="H39" s="603"/>
      <c r="I39" s="603"/>
      <c r="J39" s="603"/>
      <c r="K39" s="604"/>
      <c r="L39" s="326">
        <f>SUM(L37:L38)</f>
        <v>0</v>
      </c>
    </row>
    <row r="40" spans="1:12">
      <c r="A40" s="128"/>
      <c r="L40" s="129"/>
    </row>
    <row r="41" spans="1:12">
      <c r="A41" s="163" t="s">
        <v>30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1"/>
    </row>
    <row r="42" spans="1:12" ht="17" thickBot="1">
      <c r="A42" s="128"/>
      <c r="L42" s="129"/>
    </row>
    <row r="43" spans="1:12" ht="25">
      <c r="A43" s="566" t="s">
        <v>136</v>
      </c>
      <c r="B43" s="567"/>
      <c r="C43" s="567"/>
      <c r="D43" s="567"/>
      <c r="E43" s="567"/>
      <c r="F43" s="567"/>
      <c r="G43" s="567"/>
      <c r="H43" s="151" t="s">
        <v>137</v>
      </c>
      <c r="I43" s="177" t="s">
        <v>138</v>
      </c>
      <c r="J43" s="178" t="s">
        <v>139</v>
      </c>
      <c r="K43" s="177" t="s">
        <v>123</v>
      </c>
      <c r="L43" s="179" t="s">
        <v>124</v>
      </c>
    </row>
    <row r="44" spans="1:12">
      <c r="A44" s="583"/>
      <c r="B44" s="584"/>
      <c r="C44" s="584"/>
      <c r="D44" s="584"/>
      <c r="E44" s="584"/>
      <c r="F44" s="584"/>
      <c r="G44" s="584"/>
      <c r="H44" s="154"/>
      <c r="I44" s="166">
        <v>0.85</v>
      </c>
      <c r="J44" s="154">
        <f>+H44*1.85</f>
        <v>0</v>
      </c>
      <c r="K44" s="153">
        <v>3</v>
      </c>
      <c r="L44" s="156">
        <f>+J44/K44</f>
        <v>0</v>
      </c>
    </row>
    <row r="45" spans="1:12" ht="17" thickBot="1">
      <c r="A45" s="572"/>
      <c r="B45" s="573"/>
      <c r="C45" s="573"/>
      <c r="D45" s="573"/>
      <c r="E45" s="573"/>
      <c r="F45" s="573"/>
      <c r="G45" s="573"/>
      <c r="H45" s="327"/>
      <c r="I45" s="127"/>
      <c r="J45" s="327"/>
      <c r="K45" s="127"/>
      <c r="L45" s="325"/>
    </row>
    <row r="46" spans="1:12" ht="17" thickBot="1">
      <c r="A46" s="602" t="s">
        <v>126</v>
      </c>
      <c r="B46" s="603"/>
      <c r="C46" s="603"/>
      <c r="D46" s="603"/>
      <c r="E46" s="603"/>
      <c r="F46" s="603"/>
      <c r="G46" s="603"/>
      <c r="H46" s="603"/>
      <c r="I46" s="603"/>
      <c r="J46" s="603"/>
      <c r="K46" s="604"/>
      <c r="L46" s="162">
        <f>SUM(L44:L45)</f>
        <v>0</v>
      </c>
    </row>
    <row r="47" spans="1:12" ht="17" thickBot="1">
      <c r="A47" s="128"/>
      <c r="L47" s="129"/>
    </row>
    <row r="48" spans="1:12" ht="17" thickBot="1">
      <c r="A48" s="605" t="s">
        <v>140</v>
      </c>
      <c r="B48" s="606"/>
      <c r="C48" s="606"/>
      <c r="D48" s="606"/>
      <c r="E48" s="606"/>
      <c r="F48" s="606"/>
      <c r="G48" s="606"/>
      <c r="H48" s="606"/>
      <c r="I48" s="606"/>
      <c r="J48" s="606"/>
      <c r="K48" s="607"/>
      <c r="L48" s="162">
        <f>ROUND(L20+L32+L39+L46,0)</f>
        <v>0</v>
      </c>
    </row>
    <row r="49" spans="1:12">
      <c r="A49" s="128"/>
      <c r="L49" s="129"/>
    </row>
    <row r="50" spans="1:12">
      <c r="A50" s="128"/>
      <c r="L50" s="129"/>
    </row>
    <row r="51" spans="1:12">
      <c r="A51" s="128"/>
      <c r="L51" s="129"/>
    </row>
    <row r="52" spans="1:12">
      <c r="A52" s="128"/>
      <c r="L52" s="129"/>
    </row>
    <row r="53" spans="1:12">
      <c r="A53" s="128"/>
      <c r="L53" s="129"/>
    </row>
    <row r="54" spans="1:12">
      <c r="A54" s="128"/>
      <c r="L54" s="129"/>
    </row>
    <row r="55" spans="1:12">
      <c r="A55" s="128"/>
      <c r="L55" s="129"/>
    </row>
    <row r="56" spans="1:12">
      <c r="A56" s="128"/>
      <c r="F56" s="180" t="s">
        <v>141</v>
      </c>
      <c r="L56" s="129"/>
    </row>
    <row r="57" spans="1:12">
      <c r="A57" s="128"/>
      <c r="F57" s="180" t="s">
        <v>142</v>
      </c>
      <c r="G57" s="589"/>
      <c r="H57" s="589"/>
      <c r="I57" s="589"/>
      <c r="L57" s="129"/>
    </row>
    <row r="58" spans="1:12">
      <c r="A58" s="590" t="s">
        <v>143</v>
      </c>
      <c r="B58" s="591"/>
      <c r="C58" s="591"/>
      <c r="D58" s="591"/>
      <c r="E58" s="591"/>
      <c r="F58" s="591"/>
      <c r="G58" s="591"/>
      <c r="H58" s="591"/>
      <c r="I58" s="591"/>
      <c r="J58" s="591"/>
      <c r="K58" s="591"/>
      <c r="L58" s="592"/>
    </row>
    <row r="59" spans="1:12">
      <c r="A59" s="128"/>
      <c r="F59" s="126" t="s">
        <v>144</v>
      </c>
      <c r="L59" s="129"/>
    </row>
    <row r="60" spans="1:12">
      <c r="A60" s="163" t="s">
        <v>180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1"/>
    </row>
    <row r="61" spans="1:12" ht="15">
      <c r="A61" s="593"/>
      <c r="B61" s="594"/>
      <c r="C61" s="594"/>
      <c r="D61" s="594"/>
      <c r="E61" s="594"/>
      <c r="F61" s="594"/>
      <c r="G61" s="594"/>
      <c r="H61" s="594"/>
      <c r="I61" s="594"/>
      <c r="J61" s="594"/>
      <c r="K61" s="594"/>
      <c r="L61" s="595"/>
    </row>
    <row r="62" spans="1:12" ht="15">
      <c r="A62" s="596"/>
      <c r="B62" s="597"/>
      <c r="C62" s="597"/>
      <c r="D62" s="597"/>
      <c r="E62" s="597"/>
      <c r="F62" s="597"/>
      <c r="G62" s="597"/>
      <c r="H62" s="597"/>
      <c r="I62" s="597"/>
      <c r="J62" s="597"/>
      <c r="K62" s="597"/>
      <c r="L62" s="598"/>
    </row>
    <row r="63" spans="1:12" ht="15">
      <c r="A63" s="678"/>
      <c r="B63" s="679"/>
      <c r="C63" s="679"/>
      <c r="D63" s="679"/>
      <c r="E63" s="679"/>
      <c r="F63" s="679"/>
      <c r="G63" s="679"/>
      <c r="H63" s="679"/>
      <c r="I63" s="679"/>
      <c r="J63" s="679"/>
      <c r="K63" s="679"/>
      <c r="L63" s="680"/>
    </row>
    <row r="64" spans="1:12" ht="15">
      <c r="A64" s="181"/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3"/>
    </row>
    <row r="65" spans="1:12">
      <c r="A65" s="181" t="s">
        <v>146</v>
      </c>
      <c r="B65" s="184"/>
      <c r="C65" s="182"/>
      <c r="D65" s="182"/>
      <c r="E65" s="182"/>
      <c r="F65" s="182"/>
      <c r="G65" s="182"/>
      <c r="H65" s="182"/>
      <c r="I65" s="182"/>
      <c r="J65" s="182"/>
      <c r="K65" s="182"/>
      <c r="L65" s="183"/>
    </row>
    <row r="66" spans="1:12">
      <c r="A66" s="128" t="s">
        <v>147</v>
      </c>
      <c r="E66" s="180"/>
      <c r="L66" s="129"/>
    </row>
    <row r="67" spans="1:12">
      <c r="A67" s="128"/>
      <c r="E67" s="180"/>
      <c r="L67" s="129"/>
    </row>
    <row r="68" spans="1:12">
      <c r="A68" s="128"/>
      <c r="L68" s="129"/>
    </row>
    <row r="69" spans="1:12">
      <c r="A69" s="128" t="s">
        <v>148</v>
      </c>
      <c r="B69" s="185"/>
      <c r="C69" s="185"/>
      <c r="D69" s="186"/>
      <c r="E69" s="187"/>
      <c r="F69" s="187"/>
      <c r="G69" s="187"/>
      <c r="H69" s="187"/>
      <c r="I69" s="188"/>
      <c r="J69" s="188"/>
      <c r="K69" s="188"/>
      <c r="L69" s="189"/>
    </row>
    <row r="70" spans="1:12" ht="17" thickBot="1">
      <c r="A70" s="190"/>
      <c r="B70" s="191"/>
      <c r="C70" s="191"/>
      <c r="D70" s="127"/>
      <c r="E70" s="192"/>
      <c r="F70" s="192"/>
      <c r="G70" s="192"/>
      <c r="H70" s="192"/>
      <c r="I70" s="193"/>
      <c r="J70" s="193"/>
      <c r="K70" s="193"/>
      <c r="L70" s="194"/>
    </row>
  </sheetData>
  <mergeCells count="39">
    <mergeCell ref="A58:L58"/>
    <mergeCell ref="A61:L63"/>
    <mergeCell ref="A1:H1"/>
    <mergeCell ref="A2:D2"/>
    <mergeCell ref="E2:H2"/>
    <mergeCell ref="B4:F4"/>
    <mergeCell ref="B5:F5"/>
    <mergeCell ref="A43:G43"/>
    <mergeCell ref="A44:G44"/>
    <mergeCell ref="A45:G45"/>
    <mergeCell ref="A46:K46"/>
    <mergeCell ref="A48:K48"/>
    <mergeCell ref="G57:I57"/>
    <mergeCell ref="A31:H31"/>
    <mergeCell ref="A32:K32"/>
    <mergeCell ref="A36:G36"/>
    <mergeCell ref="A37:G37"/>
    <mergeCell ref="A38:G38"/>
    <mergeCell ref="A39:K39"/>
    <mergeCell ref="A25:H25"/>
    <mergeCell ref="A26:H26"/>
    <mergeCell ref="A27:H27"/>
    <mergeCell ref="A28:H28"/>
    <mergeCell ref="A29:H29"/>
    <mergeCell ref="A30:H30"/>
    <mergeCell ref="B11:J11"/>
    <mergeCell ref="A24:H24"/>
    <mergeCell ref="B12:J12"/>
    <mergeCell ref="A16:E16"/>
    <mergeCell ref="F16:G16"/>
    <mergeCell ref="H16:I16"/>
    <mergeCell ref="A17:E17"/>
    <mergeCell ref="F17:G17"/>
    <mergeCell ref="H17:I17"/>
    <mergeCell ref="A18:E18"/>
    <mergeCell ref="A19:E19"/>
    <mergeCell ref="F19:G19"/>
    <mergeCell ref="H19:I19"/>
    <mergeCell ref="A20:K2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D1AC5-DE15-4A8A-AD04-21EC28032DD9}">
  <sheetPr>
    <pageSetUpPr fitToPage="1"/>
  </sheetPr>
  <dimension ref="A1:J21"/>
  <sheetViews>
    <sheetView view="pageBreakPreview" zoomScaleNormal="100" zoomScaleSheetLayoutView="100" workbookViewId="0">
      <selection activeCell="K10" sqref="K10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10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10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10" ht="9.75" customHeight="1">
      <c r="A3" s="44"/>
      <c r="B3" s="44"/>
      <c r="C3" s="44"/>
      <c r="D3" s="44"/>
      <c r="E3" s="44"/>
      <c r="F3" s="45"/>
      <c r="G3" s="45"/>
      <c r="H3" s="44"/>
    </row>
    <row r="4" spans="1:10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19</v>
      </c>
      <c r="J4" s="370"/>
    </row>
    <row r="5" spans="1:10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10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10" thickTop="1" thickBot="1">
      <c r="A7" s="623" t="s">
        <v>8</v>
      </c>
      <c r="B7" s="624"/>
      <c r="C7" s="625"/>
      <c r="D7" s="50" t="s">
        <v>19</v>
      </c>
      <c r="E7" s="50" t="s">
        <v>230</v>
      </c>
      <c r="F7" s="50" t="s">
        <v>11</v>
      </c>
      <c r="G7" s="51" t="s">
        <v>12</v>
      </c>
      <c r="H7" s="626"/>
    </row>
    <row r="8" spans="1:10" ht="14" thickTop="1">
      <c r="A8" s="629" t="s">
        <v>227</v>
      </c>
      <c r="B8" s="630"/>
      <c r="C8" s="631"/>
      <c r="D8" s="52" t="s">
        <v>228</v>
      </c>
      <c r="E8" s="108">
        <v>345926</v>
      </c>
      <c r="F8" s="357">
        <v>1</v>
      </c>
      <c r="G8" s="54">
        <f>+E8*F8</f>
        <v>345926</v>
      </c>
      <c r="H8" s="627"/>
    </row>
    <row r="9" spans="1:10" ht="13">
      <c r="A9" s="632"/>
      <c r="B9" s="633"/>
      <c r="C9" s="634"/>
      <c r="D9" s="52"/>
      <c r="E9" s="108"/>
      <c r="F9" s="109"/>
      <c r="G9" s="54"/>
      <c r="H9" s="627"/>
    </row>
    <row r="10" spans="1:10" ht="14" thickBot="1">
      <c r="A10" s="635"/>
      <c r="B10" s="636"/>
      <c r="C10" s="637"/>
      <c r="D10" s="73"/>
      <c r="E10" s="73"/>
      <c r="F10" s="110"/>
      <c r="G10" s="110"/>
      <c r="H10" s="628"/>
    </row>
    <row r="11" spans="1:10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345926</v>
      </c>
    </row>
    <row r="12" spans="1:10" ht="14" thickTop="1">
      <c r="A12" s="95"/>
      <c r="B12" s="95"/>
      <c r="C12" s="95"/>
      <c r="D12" s="45"/>
      <c r="E12" s="45"/>
      <c r="F12" s="45"/>
      <c r="G12" s="45"/>
      <c r="H12" s="99"/>
    </row>
    <row r="13" spans="1:10" ht="14" thickBot="1">
      <c r="A13" s="44" t="s">
        <v>36</v>
      </c>
      <c r="B13" s="44"/>
      <c r="C13" s="44"/>
      <c r="D13" s="44"/>
      <c r="E13" s="44"/>
      <c r="F13" s="45"/>
      <c r="G13" s="45"/>
      <c r="H13" s="44"/>
    </row>
    <row r="14" spans="1:10" ht="14" thickTop="1">
      <c r="A14" s="658" t="s">
        <v>8</v>
      </c>
      <c r="B14" s="659"/>
      <c r="C14" s="660"/>
      <c r="D14" s="100" t="s">
        <v>37</v>
      </c>
      <c r="E14" s="100" t="s">
        <v>10</v>
      </c>
      <c r="F14" s="100" t="s">
        <v>11</v>
      </c>
      <c r="G14" s="101" t="s">
        <v>12</v>
      </c>
      <c r="H14" s="649"/>
    </row>
    <row r="15" spans="1:10" ht="13">
      <c r="A15" s="661" t="s">
        <v>38</v>
      </c>
      <c r="B15" s="662"/>
      <c r="C15" s="662"/>
      <c r="D15" s="102" t="e">
        <f>+#REF!</f>
        <v>#REF!</v>
      </c>
      <c r="E15" s="103"/>
      <c r="F15" s="104"/>
      <c r="G15" s="105" t="e">
        <f>H11*D15</f>
        <v>#REF!</v>
      </c>
      <c r="H15" s="650"/>
    </row>
    <row r="16" spans="1:10" ht="14" thickBot="1">
      <c r="A16" s="661" t="s">
        <v>39</v>
      </c>
      <c r="B16" s="663"/>
      <c r="C16" s="663"/>
      <c r="D16" s="102">
        <v>0.05</v>
      </c>
      <c r="E16" s="106"/>
      <c r="F16" s="106"/>
      <c r="G16" s="105">
        <f>+H11*D16</f>
        <v>17296.3</v>
      </c>
      <c r="H16" s="650"/>
    </row>
    <row r="17" spans="1:8" thickTop="1" thickBot="1">
      <c r="A17" s="622"/>
      <c r="B17" s="617"/>
      <c r="C17" s="617"/>
      <c r="D17" s="58"/>
      <c r="E17" s="59"/>
      <c r="F17" s="60"/>
      <c r="G17" s="60" t="s">
        <v>17</v>
      </c>
      <c r="H17" s="61"/>
    </row>
    <row r="18" spans="1:8" ht="9.75" customHeight="1" thickTop="1">
      <c r="A18" s="95"/>
      <c r="B18" s="95"/>
      <c r="C18" s="95"/>
      <c r="D18" s="95"/>
      <c r="E18" s="95"/>
      <c r="F18" s="107"/>
      <c r="G18" s="107"/>
      <c r="H18" s="95"/>
    </row>
    <row r="19" spans="1:8" ht="9.75" customHeight="1" thickBot="1">
      <c r="A19" s="95"/>
      <c r="B19" s="95"/>
      <c r="C19" s="95"/>
      <c r="D19" s="95"/>
      <c r="E19" s="95"/>
      <c r="F19" s="107"/>
      <c r="G19" s="107"/>
      <c r="H19" s="95"/>
    </row>
    <row r="20" spans="1:8" thickTop="1" thickBot="1">
      <c r="A20" s="95"/>
      <c r="B20" s="44"/>
      <c r="C20" s="44"/>
      <c r="D20" s="44"/>
      <c r="E20" s="657" t="s">
        <v>40</v>
      </c>
      <c r="F20" s="617"/>
      <c r="G20" s="617"/>
      <c r="H20" s="61">
        <f>ROUND(H17+H11,0)</f>
        <v>345926</v>
      </c>
    </row>
    <row r="21" spans="1:8" ht="9.75" customHeight="1" thickTop="1">
      <c r="A21" s="95"/>
      <c r="B21" s="95"/>
      <c r="C21" s="95"/>
      <c r="D21" s="95"/>
      <c r="E21" s="95"/>
      <c r="F21" s="107"/>
      <c r="G21" s="107"/>
      <c r="H21" s="95"/>
    </row>
  </sheetData>
  <mergeCells count="17">
    <mergeCell ref="A17:C17"/>
    <mergeCell ref="E20:G20"/>
    <mergeCell ref="A14:C14"/>
    <mergeCell ref="H14:H16"/>
    <mergeCell ref="A15:C15"/>
    <mergeCell ref="A16:C16"/>
    <mergeCell ref="A11:C11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CE894-3D2C-4A6E-BDD1-EF581B86677E}">
  <sheetPr>
    <pageSetUpPr fitToPage="1"/>
  </sheetPr>
  <dimension ref="A1:I44"/>
  <sheetViews>
    <sheetView view="pageBreakPreview" topLeftCell="A28" zoomScaleNormal="100" zoomScaleSheetLayoutView="100" workbookViewId="0">
      <selection activeCell="L12" sqref="L12"/>
    </sheetView>
  </sheetViews>
  <sheetFormatPr baseColWidth="10" defaultColWidth="12.6640625" defaultRowHeight="15" customHeight="1"/>
  <cols>
    <col min="1" max="1" width="15.6640625" style="43" customWidth="1"/>
    <col min="2" max="2" width="11.5" style="43" customWidth="1"/>
    <col min="3" max="3" width="8.1640625" style="43" customWidth="1"/>
    <col min="4" max="4" width="13.33203125" style="43" bestFit="1" customWidth="1"/>
    <col min="5" max="5" width="11.1640625" style="43" bestFit="1" customWidth="1"/>
    <col min="6" max="6" width="11.6640625" style="43" customWidth="1"/>
    <col min="7" max="7" width="11.1640625" style="43" bestFit="1" customWidth="1"/>
    <col min="8" max="8" width="9.5" style="43" customWidth="1"/>
    <col min="9" max="26" width="11.5" style="43" customWidth="1"/>
    <col min="27" max="16384" width="12.6640625" style="43"/>
  </cols>
  <sheetData>
    <row r="1" spans="1:8" ht="17.5" customHeight="1" thickBot="1">
      <c r="A1" s="608" t="s">
        <v>0</v>
      </c>
      <c r="B1" s="609"/>
      <c r="C1" s="609"/>
      <c r="D1" s="609"/>
      <c r="E1" s="609"/>
      <c r="F1" s="609"/>
      <c r="G1" s="609"/>
      <c r="H1" s="610"/>
    </row>
    <row r="2" spans="1:8" ht="15.5" customHeight="1" thickBot="1">
      <c r="A2" s="611" t="s">
        <v>1</v>
      </c>
      <c r="B2" s="612"/>
      <c r="C2" s="612"/>
      <c r="D2" s="613"/>
      <c r="E2" s="614" t="s">
        <v>2</v>
      </c>
      <c r="F2" s="612"/>
      <c r="G2" s="612"/>
      <c r="H2" s="615"/>
    </row>
    <row r="3" spans="1:8" ht="9.75" customHeight="1">
      <c r="A3" s="44"/>
      <c r="B3" s="44"/>
      <c r="C3" s="44"/>
      <c r="D3" s="44"/>
      <c r="E3" s="44"/>
      <c r="F3" s="45"/>
      <c r="G3" s="45"/>
      <c r="H3" s="44"/>
    </row>
    <row r="4" spans="1:8" ht="32" customHeight="1">
      <c r="A4" s="46" t="s">
        <v>3</v>
      </c>
      <c r="B4" s="616" t="e">
        <f>+#REF!</f>
        <v>#REF!</v>
      </c>
      <c r="C4" s="617"/>
      <c r="D4" s="617"/>
      <c r="E4" s="617"/>
      <c r="F4" s="617"/>
      <c r="G4" s="47" t="s">
        <v>4</v>
      </c>
      <c r="H4" s="48">
        <v>20</v>
      </c>
    </row>
    <row r="5" spans="1:8" ht="14.5" customHeight="1">
      <c r="A5" s="46" t="s">
        <v>5</v>
      </c>
      <c r="B5" s="618" t="e">
        <f>VLOOKUP(H4,#REF!,2,0)</f>
        <v>#REF!</v>
      </c>
      <c r="C5" s="617"/>
      <c r="D5" s="617"/>
      <c r="E5" s="617"/>
      <c r="F5" s="617"/>
      <c r="G5" s="45" t="s">
        <v>6</v>
      </c>
      <c r="H5" s="49" t="e">
        <f>VLOOKUP(H4,#REF!,3,0)</f>
        <v>#REF!</v>
      </c>
    </row>
    <row r="6" spans="1:8" ht="14" thickBot="1">
      <c r="A6" s="44" t="s">
        <v>7</v>
      </c>
      <c r="B6" s="44"/>
      <c r="C6" s="44"/>
      <c r="D6" s="44"/>
      <c r="E6" s="44"/>
      <c r="F6" s="45"/>
      <c r="G6" s="45"/>
      <c r="H6" s="44"/>
    </row>
    <row r="7" spans="1:8" thickTop="1" thickBot="1">
      <c r="A7" s="623" t="s">
        <v>8</v>
      </c>
      <c r="B7" s="624"/>
      <c r="C7" s="625"/>
      <c r="D7" s="50" t="s">
        <v>9</v>
      </c>
      <c r="E7" s="50" t="s">
        <v>10</v>
      </c>
      <c r="F7" s="50" t="s">
        <v>11</v>
      </c>
      <c r="G7" s="51" t="s">
        <v>12</v>
      </c>
      <c r="H7" s="626"/>
    </row>
    <row r="8" spans="1:8" ht="14" thickTop="1">
      <c r="A8" s="629" t="s">
        <v>41</v>
      </c>
      <c r="B8" s="630"/>
      <c r="C8" s="631"/>
      <c r="D8" s="52" t="s">
        <v>42</v>
      </c>
      <c r="E8" s="108">
        <v>108862</v>
      </c>
      <c r="F8" s="111">
        <v>0.05</v>
      </c>
      <c r="G8" s="54">
        <f>+E8*F8</f>
        <v>5443.1</v>
      </c>
      <c r="H8" s="627"/>
    </row>
    <row r="9" spans="1:8" ht="13">
      <c r="A9" s="632" t="s">
        <v>226</v>
      </c>
      <c r="B9" s="633"/>
      <c r="C9" s="634"/>
      <c r="D9" s="52" t="s">
        <v>14</v>
      </c>
      <c r="E9" s="108">
        <v>10055.5</v>
      </c>
      <c r="F9" s="52">
        <v>0.25</v>
      </c>
      <c r="G9" s="54">
        <f t="shared" ref="G9:G10" si="0">+E9*F9</f>
        <v>2513.875</v>
      </c>
      <c r="H9" s="627"/>
    </row>
    <row r="10" spans="1:8" ht="14" thickBot="1">
      <c r="A10" s="635"/>
      <c r="B10" s="636"/>
      <c r="C10" s="637"/>
      <c r="D10" s="73"/>
      <c r="E10" s="73"/>
      <c r="F10" s="110"/>
      <c r="G10" s="73">
        <f t="shared" si="0"/>
        <v>0</v>
      </c>
      <c r="H10" s="628"/>
    </row>
    <row r="11" spans="1:8" thickTop="1" thickBot="1">
      <c r="A11" s="622"/>
      <c r="B11" s="617"/>
      <c r="C11" s="617"/>
      <c r="D11" s="58"/>
      <c r="E11" s="59"/>
      <c r="F11" s="60"/>
      <c r="G11" s="60" t="s">
        <v>17</v>
      </c>
      <c r="H11" s="61">
        <f>SUM(G8:G10)</f>
        <v>7956.9750000000004</v>
      </c>
    </row>
    <row r="12" spans="1:8" thickTop="1" thickBot="1">
      <c r="A12" s="44" t="s">
        <v>18</v>
      </c>
      <c r="B12" s="44"/>
      <c r="C12" s="44"/>
      <c r="D12" s="44"/>
      <c r="E12" s="44"/>
      <c r="F12" s="45"/>
      <c r="G12" s="45"/>
      <c r="H12" s="44"/>
    </row>
    <row r="13" spans="1:8" thickTop="1" thickBot="1">
      <c r="A13" s="623" t="s">
        <v>8</v>
      </c>
      <c r="B13" s="624"/>
      <c r="C13" s="625"/>
      <c r="D13" s="50" t="s">
        <v>19</v>
      </c>
      <c r="E13" s="50" t="s">
        <v>20</v>
      </c>
      <c r="F13" s="50" t="s">
        <v>21</v>
      </c>
      <c r="G13" s="51" t="s">
        <v>12</v>
      </c>
      <c r="H13" s="62"/>
    </row>
    <row r="14" spans="1:8" thickTop="1" thickBot="1">
      <c r="A14" s="638" t="s">
        <v>22</v>
      </c>
      <c r="B14" s="639"/>
      <c r="C14" s="640"/>
      <c r="D14" s="63" t="s">
        <v>49</v>
      </c>
      <c r="E14" s="64">
        <v>34</v>
      </c>
      <c r="F14" s="358">
        <v>5.4</v>
      </c>
      <c r="G14" s="66">
        <f>+E14*F14</f>
        <v>183.60000000000002</v>
      </c>
      <c r="H14" s="67"/>
    </row>
    <row r="15" spans="1:8" thickTop="1" thickBot="1">
      <c r="A15" s="641" t="s">
        <v>50</v>
      </c>
      <c r="B15" s="642"/>
      <c r="C15" s="643"/>
      <c r="D15" s="68" t="s">
        <v>47</v>
      </c>
      <c r="E15" s="69">
        <v>110940</v>
      </c>
      <c r="F15" s="359">
        <f>0.56*0.15*0.2</f>
        <v>1.6800000000000002E-2</v>
      </c>
      <c r="G15" s="66">
        <f t="shared" ref="G15:G19" si="1">+E15*F15</f>
        <v>1863.7920000000004</v>
      </c>
      <c r="H15" s="67"/>
    </row>
    <row r="16" spans="1:8" thickTop="1" thickBot="1">
      <c r="A16" s="641" t="s">
        <v>51</v>
      </c>
      <c r="B16" s="642"/>
      <c r="C16" s="643"/>
      <c r="D16" s="68" t="s">
        <v>52</v>
      </c>
      <c r="E16" s="69">
        <v>690</v>
      </c>
      <c r="F16" s="359">
        <f>0.15*0.2*350</f>
        <v>10.5</v>
      </c>
      <c r="G16" s="66">
        <f t="shared" si="1"/>
        <v>7245</v>
      </c>
      <c r="H16" s="67"/>
    </row>
    <row r="17" spans="1:8" ht="14" thickTop="1">
      <c r="A17" s="641" t="s">
        <v>53</v>
      </c>
      <c r="B17" s="642"/>
      <c r="C17" s="643"/>
      <c r="D17" s="68" t="s">
        <v>47</v>
      </c>
      <c r="E17" s="69">
        <v>142000</v>
      </c>
      <c r="F17" s="359">
        <f>0.84*0.15*0.2</f>
        <v>2.52E-2</v>
      </c>
      <c r="G17" s="66">
        <f t="shared" si="1"/>
        <v>3578.4</v>
      </c>
      <c r="H17" s="67"/>
    </row>
    <row r="18" spans="1:8" ht="13">
      <c r="A18" s="641" t="s">
        <v>224</v>
      </c>
      <c r="B18" s="642"/>
      <c r="C18" s="643"/>
      <c r="D18" s="343" t="s">
        <v>225</v>
      </c>
      <c r="E18" s="344">
        <v>66212</v>
      </c>
      <c r="F18" s="360">
        <v>0.15</v>
      </c>
      <c r="G18" s="346">
        <f t="shared" si="1"/>
        <v>9931.7999999999993</v>
      </c>
      <c r="H18" s="67"/>
    </row>
    <row r="19" spans="1:8" ht="14" thickBot="1">
      <c r="A19" s="635" t="s">
        <v>215</v>
      </c>
      <c r="B19" s="636"/>
      <c r="C19" s="637"/>
      <c r="D19" s="72" t="s">
        <v>111</v>
      </c>
      <c r="E19" s="73">
        <v>20000</v>
      </c>
      <c r="F19" s="55">
        <v>1</v>
      </c>
      <c r="G19" s="74">
        <f t="shared" si="1"/>
        <v>20000</v>
      </c>
      <c r="H19" s="75"/>
    </row>
    <row r="20" spans="1:8" thickTop="1" thickBot="1">
      <c r="A20" s="622"/>
      <c r="B20" s="617"/>
      <c r="C20" s="617"/>
      <c r="D20" s="59"/>
      <c r="E20" s="59"/>
      <c r="F20" s="60"/>
      <c r="G20" s="60" t="s">
        <v>17</v>
      </c>
      <c r="H20" s="61">
        <f>SUM(G14:G19)</f>
        <v>42802.591999999997</v>
      </c>
    </row>
    <row r="21" spans="1:8" thickTop="1" thickBot="1">
      <c r="A21" s="44" t="s">
        <v>24</v>
      </c>
      <c r="B21" s="44"/>
      <c r="C21" s="44"/>
      <c r="D21" s="44"/>
      <c r="E21" s="44"/>
      <c r="F21" s="45"/>
      <c r="G21" s="45"/>
      <c r="H21" s="44"/>
    </row>
    <row r="22" spans="1:8" ht="25" thickTop="1">
      <c r="A22" s="647" t="s">
        <v>25</v>
      </c>
      <c r="B22" s="648"/>
      <c r="C22" s="76" t="s">
        <v>26</v>
      </c>
      <c r="D22" s="76" t="s">
        <v>27</v>
      </c>
      <c r="E22" s="76" t="s">
        <v>28</v>
      </c>
      <c r="F22" s="76" t="s">
        <v>29</v>
      </c>
      <c r="G22" s="77" t="s">
        <v>12</v>
      </c>
      <c r="H22" s="649"/>
    </row>
    <row r="23" spans="1:8" ht="13">
      <c r="A23" s="632" t="s">
        <v>54</v>
      </c>
      <c r="B23" s="652"/>
      <c r="C23" s="52"/>
      <c r="D23" s="53">
        <v>9</v>
      </c>
      <c r="E23" s="52"/>
      <c r="F23" s="78">
        <v>1900</v>
      </c>
      <c r="G23" s="79">
        <f>+F23*D23</f>
        <v>17100</v>
      </c>
      <c r="H23" s="650"/>
    </row>
    <row r="24" spans="1:8" ht="13">
      <c r="A24" s="653"/>
      <c r="B24" s="654"/>
      <c r="C24" s="80"/>
      <c r="D24" s="81"/>
      <c r="E24" s="81"/>
      <c r="F24" s="52"/>
      <c r="G24" s="82"/>
      <c r="H24" s="650"/>
    </row>
    <row r="25" spans="1:8" ht="14" thickBot="1">
      <c r="A25" s="644"/>
      <c r="B25" s="645"/>
      <c r="C25" s="83"/>
      <c r="D25" s="84"/>
      <c r="E25" s="84"/>
      <c r="F25" s="55"/>
      <c r="G25" s="57"/>
      <c r="H25" s="651"/>
    </row>
    <row r="26" spans="1:8" thickTop="1" thickBot="1">
      <c r="A26" s="622"/>
      <c r="B26" s="617"/>
      <c r="C26" s="85"/>
      <c r="D26" s="86"/>
      <c r="E26" s="59"/>
      <c r="F26" s="60"/>
      <c r="G26" s="60" t="s">
        <v>17</v>
      </c>
      <c r="H26" s="87">
        <f>SUM(G23:G25)</f>
        <v>17100</v>
      </c>
    </row>
    <row r="27" spans="1:8" thickTop="1" thickBot="1">
      <c r="A27" s="44" t="s">
        <v>30</v>
      </c>
      <c r="B27" s="44"/>
      <c r="C27" s="44"/>
      <c r="D27" s="44"/>
      <c r="E27" s="44"/>
      <c r="F27" s="45"/>
      <c r="G27" s="45"/>
      <c r="H27" s="44"/>
    </row>
    <row r="28" spans="1:8" thickTop="1" thickBot="1">
      <c r="A28" s="623" t="s">
        <v>31</v>
      </c>
      <c r="B28" s="625"/>
      <c r="C28" s="50" t="s">
        <v>32</v>
      </c>
      <c r="D28" s="50" t="s">
        <v>33</v>
      </c>
      <c r="E28" s="50" t="s">
        <v>34</v>
      </c>
      <c r="F28" s="50" t="s">
        <v>11</v>
      </c>
      <c r="G28" s="51" t="s">
        <v>12</v>
      </c>
      <c r="H28" s="626"/>
    </row>
    <row r="29" spans="1:8" ht="14" thickTop="1">
      <c r="A29" s="629" t="s">
        <v>222</v>
      </c>
      <c r="B29" s="655"/>
      <c r="C29" s="88">
        <v>1</v>
      </c>
      <c r="D29" s="89"/>
      <c r="E29" s="64">
        <v>196414.18836</v>
      </c>
      <c r="F29" s="65">
        <v>3.3333333333333298E-2</v>
      </c>
      <c r="G29" s="79">
        <f>+E29*F29*C29</f>
        <v>6547.1396119999927</v>
      </c>
      <c r="H29" s="627"/>
    </row>
    <row r="30" spans="1:8" ht="13">
      <c r="A30" s="632"/>
      <c r="B30" s="656"/>
      <c r="C30" s="78"/>
      <c r="D30" s="89"/>
      <c r="E30" s="78"/>
      <c r="F30" s="90"/>
      <c r="G30" s="79"/>
      <c r="H30" s="627"/>
    </row>
    <row r="31" spans="1:8" ht="14" thickBot="1">
      <c r="A31" s="644"/>
      <c r="B31" s="646"/>
      <c r="C31" s="91"/>
      <c r="D31" s="92"/>
      <c r="E31" s="84"/>
      <c r="F31" s="56"/>
      <c r="G31" s="93"/>
      <c r="H31" s="628"/>
    </row>
    <row r="32" spans="1:8" thickTop="1" thickBot="1">
      <c r="A32" s="622"/>
      <c r="B32" s="617"/>
      <c r="C32" s="85"/>
      <c r="D32" s="59"/>
      <c r="E32" s="94"/>
      <c r="F32" s="60"/>
      <c r="G32" s="60" t="s">
        <v>17</v>
      </c>
      <c r="H32" s="61">
        <f>SUM(G29:G31)</f>
        <v>6547.1396119999927</v>
      </c>
    </row>
    <row r="33" spans="1:9" thickTop="1" thickBot="1">
      <c r="A33" s="95"/>
      <c r="B33" s="95"/>
      <c r="C33" s="85"/>
      <c r="D33" s="59"/>
      <c r="E33" s="94"/>
      <c r="F33" s="96"/>
      <c r="G33" s="85"/>
      <c r="H33" s="97"/>
    </row>
    <row r="34" spans="1:9" thickTop="1" thickBot="1">
      <c r="A34" s="95"/>
      <c r="B34" s="44"/>
      <c r="C34" s="44"/>
      <c r="D34" s="44"/>
      <c r="E34" s="657" t="s">
        <v>35</v>
      </c>
      <c r="F34" s="617"/>
      <c r="G34" s="617"/>
      <c r="H34" s="61">
        <f>ROUND((+H11+H20+H26+H32),4)</f>
        <v>74406.706600000005</v>
      </c>
      <c r="I34" s="98"/>
    </row>
    <row r="35" spans="1:9" ht="14" thickTop="1">
      <c r="A35" s="95"/>
      <c r="B35" s="95"/>
      <c r="C35" s="95"/>
      <c r="D35" s="45"/>
      <c r="E35" s="45"/>
      <c r="F35" s="45"/>
      <c r="G35" s="45"/>
      <c r="H35" s="99"/>
    </row>
    <row r="36" spans="1:9" ht="14" thickBot="1">
      <c r="A36" s="44" t="s">
        <v>36</v>
      </c>
      <c r="B36" s="44"/>
      <c r="C36" s="44"/>
      <c r="D36" s="44"/>
      <c r="E36" s="44"/>
      <c r="F36" s="45"/>
      <c r="G36" s="45"/>
      <c r="H36" s="44"/>
    </row>
    <row r="37" spans="1:9" ht="14" thickTop="1">
      <c r="A37" s="658" t="s">
        <v>8</v>
      </c>
      <c r="B37" s="659"/>
      <c r="C37" s="660"/>
      <c r="D37" s="100" t="s">
        <v>37</v>
      </c>
      <c r="E37" s="100" t="s">
        <v>10</v>
      </c>
      <c r="F37" s="100" t="s">
        <v>11</v>
      </c>
      <c r="G37" s="101" t="s">
        <v>12</v>
      </c>
      <c r="H37" s="649"/>
    </row>
    <row r="38" spans="1:9" ht="13">
      <c r="A38" s="661" t="s">
        <v>38</v>
      </c>
      <c r="B38" s="662"/>
      <c r="C38" s="662"/>
      <c r="D38" s="102" t="e">
        <f>+#REF!</f>
        <v>#REF!</v>
      </c>
      <c r="E38" s="103"/>
      <c r="F38" s="104"/>
      <c r="G38" s="105" t="e">
        <f>$H$34*D38</f>
        <v>#REF!</v>
      </c>
      <c r="H38" s="650"/>
    </row>
    <row r="39" spans="1:9" ht="14" thickBot="1">
      <c r="A39" s="661" t="s">
        <v>39</v>
      </c>
      <c r="B39" s="663"/>
      <c r="C39" s="663"/>
      <c r="D39" s="102">
        <v>0.05</v>
      </c>
      <c r="E39" s="106"/>
      <c r="F39" s="106"/>
      <c r="G39" s="105">
        <f t="shared" ref="G39" si="2">$H$34*D39</f>
        <v>3720.3353300000003</v>
      </c>
      <c r="H39" s="650"/>
    </row>
    <row r="40" spans="1:9" thickTop="1" thickBot="1">
      <c r="A40" s="622"/>
      <c r="B40" s="617"/>
      <c r="C40" s="617"/>
      <c r="D40" s="58"/>
      <c r="E40" s="59"/>
      <c r="F40" s="60"/>
      <c r="G40" s="60" t="s">
        <v>17</v>
      </c>
      <c r="H40" s="61"/>
    </row>
    <row r="41" spans="1:9" ht="9.75" customHeight="1" thickTop="1">
      <c r="A41" s="95"/>
      <c r="B41" s="95"/>
      <c r="C41" s="95"/>
      <c r="D41" s="95"/>
      <c r="E41" s="95"/>
      <c r="F41" s="107"/>
      <c r="G41" s="107"/>
      <c r="H41" s="95"/>
    </row>
    <row r="42" spans="1:9" ht="9.75" customHeight="1" thickBot="1">
      <c r="A42" s="95"/>
      <c r="B42" s="95"/>
      <c r="C42" s="95"/>
      <c r="D42" s="95"/>
      <c r="E42" s="95"/>
      <c r="F42" s="107"/>
      <c r="G42" s="107"/>
      <c r="H42" s="95"/>
    </row>
    <row r="43" spans="1:9" thickTop="1" thickBot="1">
      <c r="A43" s="95"/>
      <c r="B43" s="44"/>
      <c r="C43" s="44"/>
      <c r="D43" s="44"/>
      <c r="E43" s="657" t="s">
        <v>40</v>
      </c>
      <c r="F43" s="617"/>
      <c r="G43" s="617"/>
      <c r="H43" s="61">
        <f>ROUND(H40+H34,0)</f>
        <v>74407</v>
      </c>
    </row>
    <row r="44" spans="1:9" ht="9.75" customHeight="1" thickTop="1">
      <c r="A44" s="95"/>
      <c r="B44" s="95"/>
      <c r="C44" s="95"/>
      <c r="D44" s="95"/>
      <c r="E44" s="95"/>
      <c r="F44" s="107"/>
      <c r="G44" s="107"/>
      <c r="H44" s="95"/>
    </row>
  </sheetData>
  <mergeCells count="38">
    <mergeCell ref="A40:C40"/>
    <mergeCell ref="E43:G43"/>
    <mergeCell ref="A32:B32"/>
    <mergeCell ref="E34:G34"/>
    <mergeCell ref="A37:C37"/>
    <mergeCell ref="H37:H39"/>
    <mergeCell ref="A38:C38"/>
    <mergeCell ref="A39:C39"/>
    <mergeCell ref="A26:B26"/>
    <mergeCell ref="A28:B28"/>
    <mergeCell ref="H28:H31"/>
    <mergeCell ref="A29:B29"/>
    <mergeCell ref="A30:B30"/>
    <mergeCell ref="A31:B31"/>
    <mergeCell ref="A18:C18"/>
    <mergeCell ref="A19:C19"/>
    <mergeCell ref="A20:C20"/>
    <mergeCell ref="A22:B22"/>
    <mergeCell ref="H22:H25"/>
    <mergeCell ref="A23:B23"/>
    <mergeCell ref="A24:B24"/>
    <mergeCell ref="A25:B25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scale="97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EC081-7671-4461-A53B-AC40E58927F4}">
  <dimension ref="A1:K30"/>
  <sheetViews>
    <sheetView view="pageBreakPreview" topLeftCell="A22" zoomScaleNormal="100" zoomScaleSheetLayoutView="100" workbookViewId="0">
      <selection activeCell="M16" sqref="M16"/>
    </sheetView>
  </sheetViews>
  <sheetFormatPr baseColWidth="10" defaultColWidth="11.5" defaultRowHeight="15"/>
  <cols>
    <col min="1" max="1" width="12.5" bestFit="1" customWidth="1"/>
    <col min="6" max="6" width="14.5" style="116" bestFit="1" customWidth="1"/>
    <col min="7" max="7" width="14.83203125" style="116" customWidth="1"/>
    <col min="8" max="9" width="0" hidden="1" customWidth="1"/>
    <col min="11" max="11" width="14.5" style="116" bestFit="1" customWidth="1"/>
  </cols>
  <sheetData>
    <row r="1" spans="1:11" ht="16" thickBot="1">
      <c r="A1" s="791" t="s">
        <v>82</v>
      </c>
      <c r="B1" s="792"/>
      <c r="C1" s="792"/>
      <c r="D1" s="792"/>
      <c r="E1" s="792"/>
      <c r="F1" s="792"/>
      <c r="G1" s="792"/>
      <c r="H1" s="792"/>
      <c r="I1" s="792"/>
      <c r="J1" s="792"/>
      <c r="K1" s="793"/>
    </row>
    <row r="2" spans="1:11">
      <c r="A2" s="794" t="s">
        <v>83</v>
      </c>
      <c r="B2" s="795"/>
      <c r="C2" s="796"/>
      <c r="D2" s="796"/>
      <c r="E2" s="796"/>
      <c r="F2" s="796"/>
      <c r="G2" s="796"/>
      <c r="H2" s="796"/>
      <c r="I2" s="796"/>
      <c r="J2" s="796"/>
      <c r="K2" s="797"/>
    </row>
    <row r="3" spans="1:11" ht="41.5" customHeight="1">
      <c r="A3" s="798" t="s">
        <v>84</v>
      </c>
      <c r="B3" s="799"/>
      <c r="C3" s="800" t="e">
        <f>#REF!</f>
        <v>#REF!</v>
      </c>
      <c r="D3" s="800"/>
      <c r="E3" s="800"/>
      <c r="F3" s="800"/>
      <c r="G3" s="800"/>
      <c r="H3" s="800"/>
      <c r="I3" s="800"/>
      <c r="J3" s="800"/>
      <c r="K3" s="801"/>
    </row>
    <row r="4" spans="1:11" ht="28">
      <c r="A4" s="35" t="s">
        <v>85</v>
      </c>
      <c r="B4" s="11" t="s">
        <v>86</v>
      </c>
      <c r="C4" s="11" t="s">
        <v>19</v>
      </c>
      <c r="D4" s="787" t="s">
        <v>8</v>
      </c>
      <c r="E4" s="788"/>
      <c r="F4" s="789"/>
      <c r="G4" s="787" t="s">
        <v>87</v>
      </c>
      <c r="H4" s="788"/>
      <c r="I4" s="789"/>
      <c r="J4" s="787" t="s">
        <v>88</v>
      </c>
      <c r="K4" s="790"/>
    </row>
    <row r="5" spans="1:11" ht="16" thickBot="1">
      <c r="A5" s="36"/>
      <c r="B5" s="34">
        <v>1.1000000000000001</v>
      </c>
      <c r="C5" s="37" t="s">
        <v>76</v>
      </c>
      <c r="D5" s="802" t="s">
        <v>102</v>
      </c>
      <c r="E5" s="803"/>
      <c r="F5" s="804"/>
      <c r="G5" s="805"/>
      <c r="H5" s="806"/>
      <c r="I5" s="807"/>
      <c r="J5" s="808"/>
      <c r="K5" s="809"/>
    </row>
    <row r="6" spans="1:11">
      <c r="A6" s="810" t="s">
        <v>90</v>
      </c>
      <c r="B6" s="811"/>
      <c r="C6" s="811"/>
      <c r="D6" s="812"/>
      <c r="E6" s="816" t="s">
        <v>91</v>
      </c>
      <c r="F6" s="817"/>
      <c r="G6" s="817"/>
      <c r="H6" s="817"/>
      <c r="I6" s="817"/>
      <c r="J6" s="818"/>
      <c r="K6" s="819" t="s">
        <v>92</v>
      </c>
    </row>
    <row r="7" spans="1:11" ht="57" thickBot="1">
      <c r="A7" s="813"/>
      <c r="B7" s="814"/>
      <c r="C7" s="814"/>
      <c r="D7" s="815"/>
      <c r="E7" s="12" t="s">
        <v>93</v>
      </c>
      <c r="F7" s="120" t="s">
        <v>103</v>
      </c>
      <c r="G7" s="120" t="s">
        <v>104</v>
      </c>
      <c r="H7" s="13" t="s">
        <v>96</v>
      </c>
      <c r="I7" s="13" t="s">
        <v>97</v>
      </c>
      <c r="J7" s="14" t="s">
        <v>98</v>
      </c>
      <c r="K7" s="820"/>
    </row>
    <row r="8" spans="1:11" ht="16" thickBot="1">
      <c r="A8" s="822"/>
      <c r="B8" s="823"/>
      <c r="C8" s="823"/>
      <c r="D8" s="823"/>
      <c r="E8" s="823"/>
      <c r="F8" s="823"/>
      <c r="G8" s="823"/>
      <c r="H8" s="823"/>
      <c r="I8" s="823"/>
      <c r="J8" s="823"/>
      <c r="K8" s="824"/>
    </row>
    <row r="9" spans="1:11" ht="14.5" customHeight="1" thickBot="1">
      <c r="A9" s="794" t="str">
        <f>+MC!A9</f>
        <v xml:space="preserve">Banderas Sector El madroño </v>
      </c>
      <c r="B9" s="795"/>
      <c r="C9" s="795"/>
      <c r="D9" s="821"/>
      <c r="E9" s="32"/>
      <c r="F9" s="113">
        <v>850000</v>
      </c>
      <c r="G9" s="115">
        <f>+F9/7</f>
        <v>121428.57142857143</v>
      </c>
      <c r="H9" s="16"/>
      <c r="I9" s="16"/>
      <c r="J9" s="32">
        <v>1</v>
      </c>
      <c r="K9" s="117">
        <f>+J9*F9</f>
        <v>850000</v>
      </c>
    </row>
    <row r="10" spans="1:11" ht="14.5" customHeight="1" thickBot="1">
      <c r="A10" s="794" t="str">
        <f>+MC!A10</f>
        <v>Pisamo</v>
      </c>
      <c r="B10" s="795"/>
      <c r="C10" s="795"/>
      <c r="D10" s="821"/>
      <c r="E10" s="32"/>
      <c r="F10" s="113">
        <v>800000</v>
      </c>
      <c r="G10" s="115">
        <f t="shared" ref="G10:G28" si="0">+F10/7</f>
        <v>114285.71428571429</v>
      </c>
      <c r="H10" s="16"/>
      <c r="I10" s="16"/>
      <c r="J10" s="32">
        <v>1</v>
      </c>
      <c r="K10" s="117">
        <f t="shared" ref="K10:K28" si="1">+J10*F10</f>
        <v>800000</v>
      </c>
    </row>
    <row r="11" spans="1:11" ht="14.5" customHeight="1" thickBot="1">
      <c r="A11" s="794" t="str">
        <f>+MC!A11</f>
        <v>El Cairo</v>
      </c>
      <c r="B11" s="795"/>
      <c r="C11" s="795"/>
      <c r="D11" s="821"/>
      <c r="E11" s="32"/>
      <c r="F11" s="113">
        <v>1100000</v>
      </c>
      <c r="G11" s="115">
        <f>+F11/7</f>
        <v>157142.85714285713</v>
      </c>
      <c r="H11" s="18"/>
      <c r="I11" s="18"/>
      <c r="J11" s="32">
        <v>1</v>
      </c>
      <c r="K11" s="117">
        <f t="shared" si="1"/>
        <v>1100000</v>
      </c>
    </row>
    <row r="12" spans="1:11" ht="14.5" customHeight="1" thickBot="1">
      <c r="A12" s="794" t="str">
        <f>+MC!A12</f>
        <v>Sarciri sector Empocaldas</v>
      </c>
      <c r="B12" s="795"/>
      <c r="C12" s="795"/>
      <c r="D12" s="821"/>
      <c r="E12" s="17"/>
      <c r="F12" s="114">
        <v>900000</v>
      </c>
      <c r="G12" s="115">
        <f>+F12/7</f>
        <v>128571.42857142857</v>
      </c>
      <c r="H12" s="18"/>
      <c r="I12" s="18"/>
      <c r="J12" s="32">
        <v>1</v>
      </c>
      <c r="K12" s="117">
        <f t="shared" si="1"/>
        <v>900000</v>
      </c>
    </row>
    <row r="13" spans="1:11" ht="14.5" customHeight="1">
      <c r="A13" s="794" t="e">
        <f>+MC!#REF!</f>
        <v>#REF!</v>
      </c>
      <c r="B13" s="795"/>
      <c r="C13" s="795"/>
      <c r="D13" s="821"/>
      <c r="E13" s="15"/>
      <c r="F13" s="115">
        <v>1100000</v>
      </c>
      <c r="G13" s="115">
        <f>+F13/7</f>
        <v>157142.85714285713</v>
      </c>
      <c r="H13" s="16"/>
      <c r="I13" s="16"/>
      <c r="J13" s="32">
        <v>1</v>
      </c>
      <c r="K13" s="117">
        <f t="shared" si="1"/>
        <v>1100000</v>
      </c>
    </row>
    <row r="14" spans="1:11" ht="14.5" customHeight="1">
      <c r="A14" s="329"/>
      <c r="B14" s="331"/>
      <c r="C14" s="331"/>
      <c r="D14" s="331"/>
      <c r="E14" s="15"/>
      <c r="F14" s="115">
        <v>900000</v>
      </c>
      <c r="G14" s="115">
        <f>+F14/7</f>
        <v>128571.42857142857</v>
      </c>
      <c r="H14" s="16"/>
      <c r="I14" s="16"/>
      <c r="J14" s="32">
        <v>1</v>
      </c>
      <c r="K14" s="117">
        <f t="shared" si="1"/>
        <v>900000</v>
      </c>
    </row>
    <row r="15" spans="1:11" ht="14.5" customHeight="1">
      <c r="A15" s="329"/>
      <c r="B15" s="331"/>
      <c r="C15" s="331"/>
      <c r="D15" s="331"/>
      <c r="E15" s="15"/>
      <c r="F15" s="115">
        <v>750000</v>
      </c>
      <c r="G15" s="115">
        <f t="shared" si="0"/>
        <v>107142.85714285714</v>
      </c>
      <c r="H15" s="16"/>
      <c r="I15" s="16"/>
      <c r="J15" s="32">
        <v>1</v>
      </c>
      <c r="K15" s="117">
        <f t="shared" si="1"/>
        <v>750000</v>
      </c>
    </row>
    <row r="16" spans="1:11" ht="14.5" customHeight="1">
      <c r="A16" s="329"/>
      <c r="B16" s="331"/>
      <c r="C16" s="331"/>
      <c r="D16" s="331"/>
      <c r="E16" s="15"/>
      <c r="F16" s="115">
        <v>1100000</v>
      </c>
      <c r="G16" s="115">
        <f t="shared" si="0"/>
        <v>157142.85714285713</v>
      </c>
      <c r="H16" s="16"/>
      <c r="I16" s="16"/>
      <c r="J16" s="32">
        <v>1</v>
      </c>
      <c r="K16" s="117">
        <f t="shared" si="1"/>
        <v>1100000</v>
      </c>
    </row>
    <row r="17" spans="1:11" ht="14.5" customHeight="1">
      <c r="A17" s="329"/>
      <c r="B17" s="331"/>
      <c r="C17" s="331"/>
      <c r="D17" s="331"/>
      <c r="E17" s="15"/>
      <c r="F17" s="115">
        <v>800000</v>
      </c>
      <c r="G17" s="115">
        <f t="shared" si="0"/>
        <v>114285.71428571429</v>
      </c>
      <c r="H17" s="16"/>
      <c r="I17" s="16"/>
      <c r="J17" s="32">
        <v>1</v>
      </c>
      <c r="K17" s="117">
        <f t="shared" si="1"/>
        <v>800000</v>
      </c>
    </row>
    <row r="18" spans="1:11" ht="14.5" customHeight="1">
      <c r="A18" s="329"/>
      <c r="B18" s="331"/>
      <c r="C18" s="331"/>
      <c r="D18" s="331"/>
      <c r="E18" s="15"/>
      <c r="F18" s="115">
        <v>800000</v>
      </c>
      <c r="G18" s="115">
        <f t="shared" si="0"/>
        <v>114285.71428571429</v>
      </c>
      <c r="H18" s="16"/>
      <c r="I18" s="16"/>
      <c r="J18" s="32">
        <v>1</v>
      </c>
      <c r="K18" s="117">
        <f t="shared" si="1"/>
        <v>800000</v>
      </c>
    </row>
    <row r="19" spans="1:11" ht="14.5" customHeight="1">
      <c r="A19" s="329"/>
      <c r="B19" s="331"/>
      <c r="C19" s="331"/>
      <c r="D19" s="331"/>
      <c r="E19" s="15"/>
      <c r="F19" s="115">
        <v>800000</v>
      </c>
      <c r="G19" s="115">
        <f t="shared" si="0"/>
        <v>114285.71428571429</v>
      </c>
      <c r="H19" s="16"/>
      <c r="I19" s="16"/>
      <c r="J19" s="32">
        <v>1</v>
      </c>
      <c r="K19" s="117">
        <f t="shared" si="1"/>
        <v>800000</v>
      </c>
    </row>
    <row r="20" spans="1:11" ht="14.5" customHeight="1">
      <c r="A20" s="329"/>
      <c r="B20" s="331"/>
      <c r="C20" s="331"/>
      <c r="D20" s="331"/>
      <c r="E20" s="15"/>
      <c r="F20" s="115">
        <v>1100000</v>
      </c>
      <c r="G20" s="115">
        <f>+F20/7</f>
        <v>157142.85714285713</v>
      </c>
      <c r="H20" s="16"/>
      <c r="I20" s="16"/>
      <c r="J20" s="32">
        <v>1</v>
      </c>
      <c r="K20" s="117">
        <f t="shared" si="1"/>
        <v>1100000</v>
      </c>
    </row>
    <row r="21" spans="1:11">
      <c r="A21" s="329"/>
      <c r="B21" s="331"/>
      <c r="C21" s="331"/>
      <c r="D21" s="331"/>
      <c r="E21" s="15"/>
      <c r="F21" s="115">
        <v>700000</v>
      </c>
      <c r="G21" s="115">
        <f t="shared" si="0"/>
        <v>100000</v>
      </c>
      <c r="H21" s="16"/>
      <c r="I21" s="16"/>
      <c r="J21" s="32">
        <v>1</v>
      </c>
      <c r="K21" s="117">
        <f t="shared" si="1"/>
        <v>700000</v>
      </c>
    </row>
    <row r="22" spans="1:11" ht="14.5" customHeight="1">
      <c r="A22" s="122"/>
      <c r="B22" s="331"/>
      <c r="C22" s="331"/>
      <c r="D22" s="331"/>
      <c r="E22" s="15"/>
      <c r="F22" s="115">
        <v>850000</v>
      </c>
      <c r="G22" s="115">
        <f t="shared" si="0"/>
        <v>121428.57142857143</v>
      </c>
      <c r="H22" s="16"/>
      <c r="I22" s="16"/>
      <c r="J22" s="32">
        <v>1</v>
      </c>
      <c r="K22" s="117">
        <f t="shared" si="1"/>
        <v>850000</v>
      </c>
    </row>
    <row r="23" spans="1:11" ht="14.5" customHeight="1">
      <c r="A23" s="122"/>
      <c r="B23" s="331"/>
      <c r="C23" s="331"/>
      <c r="D23" s="331"/>
      <c r="E23" s="15"/>
      <c r="F23" s="115">
        <v>800000</v>
      </c>
      <c r="G23" s="115">
        <f t="shared" si="0"/>
        <v>114285.71428571429</v>
      </c>
      <c r="H23" s="16"/>
      <c r="I23" s="16"/>
      <c r="J23" s="32">
        <v>1</v>
      </c>
      <c r="K23" s="117">
        <f t="shared" si="1"/>
        <v>800000</v>
      </c>
    </row>
    <row r="24" spans="1:11" ht="14.5" customHeight="1">
      <c r="A24" s="333"/>
      <c r="B24" s="331"/>
      <c r="C24" s="331"/>
      <c r="D24" s="331"/>
      <c r="E24" s="15"/>
      <c r="F24" s="115">
        <v>900000</v>
      </c>
      <c r="G24" s="115">
        <f t="shared" si="0"/>
        <v>128571.42857142857</v>
      </c>
      <c r="H24" s="16"/>
      <c r="I24" s="16"/>
      <c r="J24" s="32">
        <v>1</v>
      </c>
      <c r="K24" s="117">
        <f t="shared" si="1"/>
        <v>900000</v>
      </c>
    </row>
    <row r="25" spans="1:11" ht="14.5" customHeight="1">
      <c r="A25" s="334"/>
      <c r="B25" s="331"/>
      <c r="C25" s="331"/>
      <c r="D25" s="331"/>
      <c r="E25" s="15"/>
      <c r="F25" s="115">
        <v>750000</v>
      </c>
      <c r="G25" s="115">
        <f t="shared" si="0"/>
        <v>107142.85714285714</v>
      </c>
      <c r="H25" s="16"/>
      <c r="I25" s="16"/>
      <c r="J25" s="32">
        <v>1</v>
      </c>
      <c r="K25" s="117">
        <f t="shared" si="1"/>
        <v>750000</v>
      </c>
    </row>
    <row r="26" spans="1:11" ht="14.5" customHeight="1">
      <c r="A26" s="334"/>
      <c r="B26" s="331"/>
      <c r="C26" s="331"/>
      <c r="D26" s="331"/>
      <c r="E26" s="15"/>
      <c r="F26" s="115">
        <v>850000</v>
      </c>
      <c r="G26" s="115">
        <f t="shared" si="0"/>
        <v>121428.57142857143</v>
      </c>
      <c r="H26" s="16"/>
      <c r="I26" s="16"/>
      <c r="J26" s="32">
        <v>1</v>
      </c>
      <c r="K26" s="117">
        <f t="shared" si="1"/>
        <v>850000</v>
      </c>
    </row>
    <row r="27" spans="1:11" ht="14.5" customHeight="1">
      <c r="A27" s="330"/>
      <c r="B27" s="331"/>
      <c r="C27" s="331"/>
      <c r="D27" s="331"/>
      <c r="E27" s="15"/>
      <c r="F27" s="115">
        <v>1100000</v>
      </c>
      <c r="G27" s="115">
        <f t="shared" si="0"/>
        <v>157142.85714285713</v>
      </c>
      <c r="H27" s="16"/>
      <c r="I27" s="16"/>
      <c r="J27" s="32">
        <v>1</v>
      </c>
      <c r="K27" s="117">
        <f t="shared" si="1"/>
        <v>1100000</v>
      </c>
    </row>
    <row r="28" spans="1:11" ht="26.25" customHeight="1">
      <c r="A28" s="331"/>
      <c r="B28" s="331"/>
      <c r="C28" s="331"/>
      <c r="D28" s="331"/>
      <c r="E28" s="15"/>
      <c r="F28" s="115">
        <v>1100000</v>
      </c>
      <c r="G28" s="115">
        <f t="shared" si="0"/>
        <v>157142.85714285713</v>
      </c>
      <c r="H28" s="16"/>
      <c r="I28" s="16"/>
      <c r="J28" s="15">
        <v>1</v>
      </c>
      <c r="K28" s="115">
        <f t="shared" si="1"/>
        <v>1100000</v>
      </c>
    </row>
    <row r="29" spans="1:11">
      <c r="K29" s="118"/>
    </row>
    <row r="30" spans="1:11">
      <c r="E30" t="s">
        <v>181</v>
      </c>
      <c r="F30" s="116">
        <f t="shared" ref="F30:J30" si="2">AVERAGE(F9:F28)</f>
        <v>902500</v>
      </c>
      <c r="G30" s="116">
        <f>AVERAGE(G9:G28)</f>
        <v>128928.57142857143</v>
      </c>
      <c r="H30" s="116" t="e">
        <f t="shared" si="2"/>
        <v>#DIV/0!</v>
      </c>
      <c r="I30" s="116" t="e">
        <f t="shared" si="2"/>
        <v>#DIV/0!</v>
      </c>
      <c r="J30" s="116">
        <f t="shared" si="2"/>
        <v>1</v>
      </c>
      <c r="K30" s="116">
        <f>AVERAGE(K9:K28)</f>
        <v>902500</v>
      </c>
    </row>
  </sheetData>
  <mergeCells count="20">
    <mergeCell ref="A13:D13"/>
    <mergeCell ref="A8:K8"/>
    <mergeCell ref="A9:D9"/>
    <mergeCell ref="A10:D10"/>
    <mergeCell ref="A11:D11"/>
    <mergeCell ref="A12:D12"/>
    <mergeCell ref="D5:F5"/>
    <mergeCell ref="G5:I5"/>
    <mergeCell ref="J5:K5"/>
    <mergeCell ref="A6:D7"/>
    <mergeCell ref="E6:J6"/>
    <mergeCell ref="K6:K7"/>
    <mergeCell ref="D4:F4"/>
    <mergeCell ref="G4:I4"/>
    <mergeCell ref="J4:K4"/>
    <mergeCell ref="A1:K1"/>
    <mergeCell ref="A2:B2"/>
    <mergeCell ref="C2:K2"/>
    <mergeCell ref="A3:B3"/>
    <mergeCell ref="C3:K3"/>
  </mergeCells>
  <pageMargins left="0.7" right="0.7" top="0.75" bottom="0.75" header="0.3" footer="0.3"/>
  <pageSetup paperSize="9" scale="6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E1FE7-EC31-487B-ABD6-DB04C323F150}">
  <sheetPr>
    <pageSetUpPr fitToPage="1"/>
  </sheetPr>
  <dimension ref="A1:K58"/>
  <sheetViews>
    <sheetView view="pageBreakPreview" zoomScale="80" zoomScaleNormal="90" zoomScaleSheetLayoutView="80" workbookViewId="0">
      <selection activeCell="A46" sqref="A46"/>
    </sheetView>
  </sheetViews>
  <sheetFormatPr baseColWidth="10" defaultColWidth="10.1640625" defaultRowHeight="15"/>
  <cols>
    <col min="1" max="1" width="57.5" style="373" customWidth="1"/>
    <col min="2" max="2" width="21" style="373" customWidth="1"/>
    <col min="3" max="3" width="16.5" style="378" customWidth="1"/>
    <col min="4" max="4" width="20" style="379" bestFit="1" customWidth="1"/>
    <col min="5" max="5" width="20" style="379" customWidth="1"/>
    <col min="6" max="6" width="4.5" style="373" customWidth="1"/>
    <col min="7" max="7" width="21.1640625" style="373" customWidth="1"/>
    <col min="8" max="8" width="20" style="373" customWidth="1"/>
    <col min="9" max="14" width="18.5" style="373" customWidth="1"/>
    <col min="15" max="15" width="14" style="373" customWidth="1"/>
    <col min="16" max="16" width="15.5" style="373" customWidth="1"/>
    <col min="17" max="16384" width="10.1640625" style="373"/>
  </cols>
  <sheetData>
    <row r="1" spans="1:8">
      <c r="A1" s="557" t="s">
        <v>265</v>
      </c>
      <c r="B1" s="558"/>
      <c r="C1" s="558"/>
      <c r="D1" s="558"/>
      <c r="E1" s="559"/>
    </row>
    <row r="2" spans="1:8" ht="16" thickBot="1">
      <c r="A2" s="560"/>
      <c r="B2" s="561"/>
      <c r="C2" s="561"/>
      <c r="D2" s="561"/>
      <c r="E2" s="562"/>
    </row>
    <row r="3" spans="1:8" ht="11.5" customHeight="1" thickBot="1">
      <c r="A3" s="374"/>
      <c r="B3" s="375"/>
      <c r="C3" s="375"/>
      <c r="D3" s="375"/>
      <c r="E3" s="376"/>
    </row>
    <row r="4" spans="1:8">
      <c r="A4" s="377" t="s">
        <v>233</v>
      </c>
      <c r="E4" s="380"/>
    </row>
    <row r="5" spans="1:8">
      <c r="A5" s="381" t="s">
        <v>3</v>
      </c>
      <c r="E5" s="380"/>
    </row>
    <row r="6" spans="1:8">
      <c r="A6" s="563"/>
      <c r="B6" s="382" t="s">
        <v>234</v>
      </c>
      <c r="C6" s="383">
        <f>ROUND(D39,4)</f>
        <v>0.34499999999999997</v>
      </c>
      <c r="D6" s="384" t="s">
        <v>235</v>
      </c>
      <c r="E6" s="385">
        <v>2.5</v>
      </c>
      <c r="H6" s="386"/>
    </row>
    <row r="7" spans="1:8">
      <c r="A7" s="564"/>
      <c r="B7" s="387" t="s">
        <v>236</v>
      </c>
      <c r="C7" s="388">
        <v>349442379</v>
      </c>
      <c r="D7" s="387" t="s">
        <v>237</v>
      </c>
      <c r="E7" s="389"/>
    </row>
    <row r="8" spans="1:8" ht="32">
      <c r="A8" s="564"/>
      <c r="B8" s="390" t="s">
        <v>238</v>
      </c>
      <c r="C8" s="391">
        <v>469999999</v>
      </c>
      <c r="D8" s="387" t="s">
        <v>239</v>
      </c>
      <c r="E8" s="459">
        <v>1750905</v>
      </c>
    </row>
    <row r="9" spans="1:8" ht="3" customHeight="1">
      <c r="A9" s="565"/>
      <c r="B9" s="392"/>
      <c r="C9" s="393"/>
      <c r="D9" s="392"/>
      <c r="E9" s="394"/>
    </row>
    <row r="10" spans="1:8">
      <c r="A10" s="381"/>
      <c r="C10" s="373"/>
      <c r="E10" s="395"/>
    </row>
    <row r="11" spans="1:8" ht="29.25" customHeight="1">
      <c r="A11" s="396" t="s">
        <v>240</v>
      </c>
      <c r="B11" s="397" t="s">
        <v>241</v>
      </c>
      <c r="C11" s="397" t="s">
        <v>242</v>
      </c>
      <c r="D11" s="398" t="s">
        <v>243</v>
      </c>
      <c r="E11" s="399" t="s">
        <v>244</v>
      </c>
    </row>
    <row r="12" spans="1:8">
      <c r="A12" s="400" t="s">
        <v>245</v>
      </c>
      <c r="B12" s="401">
        <v>3700000</v>
      </c>
      <c r="C12" s="402">
        <v>0.75</v>
      </c>
      <c r="D12" s="402">
        <f>+E6</f>
        <v>2.5</v>
      </c>
      <c r="E12" s="403">
        <f>B12*C12*D12</f>
        <v>6937500</v>
      </c>
    </row>
    <row r="13" spans="1:8">
      <c r="A13" s="404" t="s">
        <v>246</v>
      </c>
      <c r="B13" s="405">
        <v>2600000</v>
      </c>
      <c r="C13" s="406">
        <v>1</v>
      </c>
      <c r="D13" s="406">
        <f>+D12</f>
        <v>2.5</v>
      </c>
      <c r="E13" s="407">
        <f>B13*C13*D13</f>
        <v>6500000</v>
      </c>
    </row>
    <row r="14" spans="1:8">
      <c r="A14" s="408" t="s">
        <v>247</v>
      </c>
      <c r="B14" s="409"/>
      <c r="C14" s="410"/>
      <c r="D14" s="411"/>
      <c r="E14" s="412">
        <f>SUM(E12:E13)</f>
        <v>13437500</v>
      </c>
      <c r="G14" s="413"/>
    </row>
    <row r="15" spans="1:8">
      <c r="A15" s="408" t="s">
        <v>248</v>
      </c>
      <c r="B15" s="409"/>
      <c r="C15" s="410"/>
      <c r="D15" s="414">
        <f>+'[165]Analisis Factor Prestacional'!C28</f>
        <v>0.80870000000000009</v>
      </c>
      <c r="E15" s="412">
        <f>E14*D15</f>
        <v>10866906.250000002</v>
      </c>
    </row>
    <row r="16" spans="1:8">
      <c r="A16" s="408" t="s">
        <v>249</v>
      </c>
      <c r="B16" s="409"/>
      <c r="C16" s="410"/>
      <c r="D16" s="411"/>
      <c r="E16" s="412">
        <f>E14+E15</f>
        <v>24304406.25</v>
      </c>
    </row>
    <row r="17" spans="1:11" ht="16">
      <c r="A17" s="415" t="s">
        <v>250</v>
      </c>
      <c r="B17" s="397" t="s">
        <v>241</v>
      </c>
      <c r="C17" s="397" t="s">
        <v>242</v>
      </c>
      <c r="D17" s="398" t="s">
        <v>243</v>
      </c>
      <c r="E17" s="399" t="s">
        <v>244</v>
      </c>
    </row>
    <row r="18" spans="1:11">
      <c r="A18" s="416" t="s">
        <v>251</v>
      </c>
      <c r="B18" s="417">
        <v>2500000</v>
      </c>
      <c r="C18" s="418">
        <v>0.75</v>
      </c>
      <c r="D18" s="418">
        <f>+E6</f>
        <v>2.5</v>
      </c>
      <c r="E18" s="419">
        <f>ROUND(B18*C18*D18,0)</f>
        <v>4687500</v>
      </c>
    </row>
    <row r="19" spans="1:11">
      <c r="A19" s="416" t="s">
        <v>252</v>
      </c>
      <c r="B19" s="417">
        <v>2500000</v>
      </c>
      <c r="C19" s="418">
        <v>0.5</v>
      </c>
      <c r="D19" s="418">
        <f>+E6</f>
        <v>2.5</v>
      </c>
      <c r="E19" s="419">
        <f>ROUND(B19*C19*D19,0)</f>
        <v>3125000</v>
      </c>
    </row>
    <row r="20" spans="1:11">
      <c r="A20" s="404" t="s">
        <v>247</v>
      </c>
      <c r="B20" s="420"/>
      <c r="C20" s="421"/>
      <c r="D20" s="406"/>
      <c r="E20" s="412">
        <f>SUM(E18:E19)</f>
        <v>7812500</v>
      </c>
      <c r="H20" s="422"/>
    </row>
    <row r="21" spans="1:11">
      <c r="A21" s="408" t="s">
        <v>248</v>
      </c>
      <c r="B21" s="409"/>
      <c r="C21" s="410"/>
      <c r="D21" s="414">
        <v>6.9599999999999995E-2</v>
      </c>
      <c r="E21" s="412">
        <f>E20*D21</f>
        <v>543750</v>
      </c>
    </row>
    <row r="22" spans="1:11">
      <c r="A22" s="408" t="s">
        <v>249</v>
      </c>
      <c r="B22" s="409"/>
      <c r="C22" s="410"/>
      <c r="D22" s="411"/>
      <c r="E22" s="412">
        <f>E20+E21</f>
        <v>8356250</v>
      </c>
    </row>
    <row r="23" spans="1:11">
      <c r="A23" s="400"/>
      <c r="B23" s="423"/>
      <c r="C23" s="424"/>
      <c r="D23" s="425"/>
      <c r="E23" s="426"/>
    </row>
    <row r="24" spans="1:11">
      <c r="A24" s="400"/>
      <c r="B24" s="423"/>
      <c r="C24" s="424"/>
      <c r="D24" s="425"/>
      <c r="E24" s="426"/>
    </row>
    <row r="25" spans="1:11" ht="16">
      <c r="A25" s="396" t="s">
        <v>253</v>
      </c>
      <c r="B25" s="397" t="s">
        <v>254</v>
      </c>
      <c r="C25" s="397" t="s">
        <v>117</v>
      </c>
      <c r="D25" s="398"/>
      <c r="E25" s="399" t="s">
        <v>244</v>
      </c>
    </row>
    <row r="26" spans="1:11">
      <c r="A26" s="427" t="s">
        <v>255</v>
      </c>
      <c r="B26" s="428">
        <v>469999999.755</v>
      </c>
      <c r="C26" s="429">
        <v>9.8400958524357783E-3</v>
      </c>
      <c r="D26" s="430"/>
      <c r="E26" s="431">
        <f>B26*C26</f>
        <v>4624845.0482339924</v>
      </c>
    </row>
    <row r="27" spans="1:11">
      <c r="A27" s="432" t="s">
        <v>256</v>
      </c>
      <c r="B27" s="428">
        <v>469999999.755</v>
      </c>
      <c r="C27" s="433">
        <v>0.02</v>
      </c>
      <c r="D27" s="434"/>
      <c r="E27" s="435">
        <f>B27*C27</f>
        <v>9399999.9951000009</v>
      </c>
    </row>
    <row r="28" spans="1:11">
      <c r="A28" s="432" t="s">
        <v>257</v>
      </c>
      <c r="B28" s="428">
        <v>469999999.755</v>
      </c>
      <c r="C28" s="433">
        <v>0.01</v>
      </c>
      <c r="D28" s="434"/>
      <c r="E28" s="435">
        <f t="shared" ref="E28:E31" si="0">B28*C28</f>
        <v>4699999.9975500004</v>
      </c>
      <c r="H28" s="436"/>
      <c r="K28" s="437"/>
    </row>
    <row r="29" spans="1:11">
      <c r="A29" s="432" t="s">
        <v>258</v>
      </c>
      <c r="B29" s="428">
        <v>469999999.755</v>
      </c>
      <c r="C29" s="433">
        <v>0.04</v>
      </c>
      <c r="D29" s="434"/>
      <c r="E29" s="435">
        <f t="shared" si="0"/>
        <v>18799999.990200002</v>
      </c>
      <c r="H29" s="413"/>
      <c r="K29" s="437"/>
    </row>
    <row r="30" spans="1:11">
      <c r="A30" s="432" t="s">
        <v>259</v>
      </c>
      <c r="B30" s="428">
        <v>469999999.755</v>
      </c>
      <c r="C30" s="433">
        <v>0.02</v>
      </c>
      <c r="D30" s="434"/>
      <c r="E30" s="435">
        <f t="shared" si="0"/>
        <v>9399999.9951000009</v>
      </c>
      <c r="K30" s="437"/>
    </row>
    <row r="31" spans="1:11">
      <c r="A31" s="432" t="s">
        <v>260</v>
      </c>
      <c r="B31" s="428">
        <v>469999999.755</v>
      </c>
      <c r="C31" s="433">
        <v>0.05</v>
      </c>
      <c r="D31" s="434"/>
      <c r="E31" s="435">
        <f t="shared" si="0"/>
        <v>23499999.987750001</v>
      </c>
      <c r="K31" s="437"/>
    </row>
    <row r="32" spans="1:11" ht="10.5" customHeight="1">
      <c r="A32" s="438"/>
      <c r="B32" s="439"/>
      <c r="C32" s="440"/>
      <c r="D32" s="441"/>
      <c r="E32" s="442"/>
    </row>
    <row r="33" spans="1:8">
      <c r="A33" s="408" t="s">
        <v>261</v>
      </c>
      <c r="B33" s="409"/>
      <c r="C33" s="410"/>
      <c r="D33" s="411"/>
      <c r="E33" s="412">
        <f>SUM(E26:E31)</f>
        <v>70424845.013933986</v>
      </c>
    </row>
    <row r="34" spans="1:8">
      <c r="A34" s="400"/>
      <c r="B34" s="423"/>
      <c r="C34" s="424"/>
      <c r="D34" s="425"/>
      <c r="E34" s="443"/>
      <c r="H34" s="444"/>
    </row>
    <row r="35" spans="1:8">
      <c r="A35" s="445" t="s">
        <v>262</v>
      </c>
      <c r="B35" s="409"/>
      <c r="C35" s="410"/>
      <c r="D35" s="446">
        <f>+E35/C7</f>
        <v>0.29499999769632979</v>
      </c>
      <c r="E35" s="447">
        <f>ROUND(E16+E22+E33,0)</f>
        <v>103085501</v>
      </c>
      <c r="G35" s="448"/>
    </row>
    <row r="36" spans="1:8">
      <c r="A36" s="400"/>
      <c r="B36" s="423"/>
      <c r="C36" s="424"/>
      <c r="D36" s="449"/>
      <c r="E36" s="426"/>
    </row>
    <row r="37" spans="1:8">
      <c r="A37" s="445" t="s">
        <v>263</v>
      </c>
      <c r="B37" s="409"/>
      <c r="C37" s="410"/>
      <c r="D37" s="446">
        <v>0.05</v>
      </c>
      <c r="E37" s="450">
        <f>ROUND(D37*$C$7,0)</f>
        <v>17472119</v>
      </c>
    </row>
    <row r="38" spans="1:8" ht="8.25" customHeight="1">
      <c r="A38" s="400"/>
      <c r="B38" s="423"/>
      <c r="C38" s="424"/>
      <c r="D38" s="449"/>
      <c r="E38" s="426"/>
    </row>
    <row r="39" spans="1:8" ht="18" customHeight="1" thickBot="1">
      <c r="A39" s="451" t="s">
        <v>264</v>
      </c>
      <c r="B39" s="452"/>
      <c r="C39" s="453"/>
      <c r="D39" s="454">
        <f>+D37+D35</f>
        <v>0.34499999769632977</v>
      </c>
      <c r="E39" s="455"/>
    </row>
    <row r="40" spans="1:8">
      <c r="A40" s="456"/>
      <c r="B40" s="423"/>
      <c r="C40" s="424"/>
      <c r="E40" s="456"/>
    </row>
    <row r="41" spans="1:8">
      <c r="A41" s="456"/>
      <c r="B41" s="423"/>
      <c r="C41" s="424"/>
      <c r="E41" s="456"/>
    </row>
    <row r="42" spans="1:8">
      <c r="A42" s="456"/>
      <c r="B42" s="423"/>
      <c r="C42" s="424"/>
      <c r="E42" s="456"/>
    </row>
    <row r="43" spans="1:8">
      <c r="A43" s="457"/>
      <c r="B43" s="423"/>
      <c r="C43" s="424"/>
      <c r="E43" s="456"/>
    </row>
    <row r="44" spans="1:8">
      <c r="A44" s="458"/>
      <c r="B44" s="423"/>
      <c r="C44" s="424"/>
      <c r="E44" s="456"/>
    </row>
    <row r="45" spans="1:8">
      <c r="A45" s="457"/>
      <c r="B45" s="423"/>
      <c r="C45" s="424"/>
      <c r="E45" s="456"/>
    </row>
    <row r="46" spans="1:8">
      <c r="A46" s="456"/>
      <c r="B46" s="423"/>
      <c r="C46" s="424"/>
      <c r="E46" s="456"/>
    </row>
    <row r="47" spans="1:8">
      <c r="A47" s="456"/>
      <c r="B47" s="423"/>
      <c r="C47" s="424"/>
      <c r="E47" s="456"/>
    </row>
    <row r="48" spans="1:8">
      <c r="A48" s="456"/>
      <c r="B48" s="423"/>
      <c r="C48" s="424"/>
      <c r="E48" s="456"/>
    </row>
    <row r="49" spans="1:7">
      <c r="A49" s="456"/>
      <c r="B49" s="423"/>
      <c r="C49" s="424"/>
      <c r="E49" s="456"/>
    </row>
    <row r="51" spans="1:7">
      <c r="D51" s="373"/>
      <c r="E51" s="373"/>
      <c r="G51" s="379"/>
    </row>
    <row r="52" spans="1:7">
      <c r="D52" s="373"/>
      <c r="E52" s="373"/>
      <c r="G52" s="379"/>
    </row>
    <row r="53" spans="1:7">
      <c r="D53" s="373"/>
      <c r="E53" s="373"/>
      <c r="G53" s="379"/>
    </row>
    <row r="54" spans="1:7">
      <c r="D54" s="373"/>
      <c r="E54" s="373"/>
      <c r="G54" s="379"/>
    </row>
    <row r="55" spans="1:7">
      <c r="D55" s="373"/>
      <c r="E55" s="373"/>
      <c r="G55" s="379"/>
    </row>
    <row r="56" spans="1:7">
      <c r="D56" s="373"/>
      <c r="E56" s="373"/>
      <c r="G56" s="379"/>
    </row>
    <row r="57" spans="1:7">
      <c r="D57" s="373"/>
      <c r="E57" s="373"/>
    </row>
    <row r="58" spans="1:7">
      <c r="D58" s="373"/>
      <c r="E58" s="373"/>
    </row>
  </sheetData>
  <mergeCells count="2">
    <mergeCell ref="A1:E2"/>
    <mergeCell ref="A6:A9"/>
  </mergeCells>
  <pageMargins left="0.59055118110236227" right="0.59055118110236227" top="0.78740157480314965" bottom="0.78740157480314965" header="0.19685039370078741" footer="7.874015748031496E-2"/>
  <pageSetup scale="65" fitToHeight="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C81DC-C4E5-447E-A671-E103EEAE7E25}">
  <sheetPr codeName="Hoja42"/>
  <dimension ref="A1:K35"/>
  <sheetViews>
    <sheetView view="pageBreakPreview" topLeftCell="A4" zoomScaleNormal="100" zoomScaleSheetLayoutView="100" workbookViewId="0">
      <selection activeCell="I37" sqref="I37"/>
    </sheetView>
  </sheetViews>
  <sheetFormatPr baseColWidth="10" defaultColWidth="11.5" defaultRowHeight="15"/>
  <cols>
    <col min="1" max="1" width="69.6640625" bestFit="1" customWidth="1"/>
    <col min="3" max="3" width="9" bestFit="1" customWidth="1"/>
    <col min="9" max="9" width="14.33203125" style="116" bestFit="1" customWidth="1"/>
    <col min="10" max="10" width="15.33203125" bestFit="1" customWidth="1"/>
  </cols>
  <sheetData>
    <row r="1" spans="1:11" ht="16" thickBot="1">
      <c r="A1" s="791" t="s">
        <v>82</v>
      </c>
      <c r="B1" s="792"/>
      <c r="C1" s="792"/>
      <c r="D1" s="792"/>
      <c r="E1" s="792"/>
      <c r="F1" s="792"/>
      <c r="G1" s="792"/>
      <c r="H1" s="793"/>
    </row>
    <row r="2" spans="1:11">
      <c r="A2" s="123" t="s">
        <v>83</v>
      </c>
      <c r="B2" s="796"/>
      <c r="C2" s="796"/>
      <c r="D2" s="796"/>
      <c r="E2" s="796"/>
      <c r="F2" s="796"/>
      <c r="G2" s="796"/>
      <c r="H2" s="797"/>
    </row>
    <row r="3" spans="1:11" ht="41.5" customHeight="1">
      <c r="A3" s="124" t="s">
        <v>84</v>
      </c>
      <c r="B3" s="800"/>
      <c r="C3" s="800"/>
      <c r="D3" s="800"/>
      <c r="E3" s="800"/>
      <c r="F3" s="800"/>
      <c r="G3" s="800"/>
      <c r="H3" s="801"/>
    </row>
    <row r="4" spans="1:11" ht="29" thickBot="1">
      <c r="A4" s="35" t="s">
        <v>85</v>
      </c>
      <c r="B4" s="788"/>
      <c r="C4" s="789"/>
      <c r="D4" s="787" t="s">
        <v>87</v>
      </c>
      <c r="E4" s="788"/>
      <c r="F4" s="789"/>
      <c r="G4" s="787" t="s">
        <v>88</v>
      </c>
      <c r="H4" s="790"/>
    </row>
    <row r="5" spans="1:11" ht="41.5" hidden="1" customHeight="1">
      <c r="A5" s="36"/>
      <c r="B5" s="803"/>
      <c r="C5" s="804"/>
      <c r="D5" s="805" t="s">
        <v>89</v>
      </c>
      <c r="E5" s="806"/>
      <c r="F5" s="807"/>
      <c r="G5" s="808"/>
      <c r="H5" s="809"/>
    </row>
    <row r="6" spans="1:11">
      <c r="A6" s="810" t="s">
        <v>90</v>
      </c>
      <c r="B6" s="816" t="s">
        <v>91</v>
      </c>
      <c r="C6" s="817"/>
      <c r="D6" s="817"/>
      <c r="E6" s="817"/>
      <c r="F6" s="817"/>
      <c r="G6" s="818"/>
      <c r="H6" s="812" t="s">
        <v>92</v>
      </c>
    </row>
    <row r="7" spans="1:11" ht="57" thickBot="1">
      <c r="A7" s="813"/>
      <c r="B7" s="12" t="s">
        <v>93</v>
      </c>
      <c r="C7" s="13" t="s">
        <v>94</v>
      </c>
      <c r="D7" s="13" t="s">
        <v>95</v>
      </c>
      <c r="E7" s="13" t="s">
        <v>96</v>
      </c>
      <c r="F7" s="13" t="s">
        <v>97</v>
      </c>
      <c r="G7" s="14" t="s">
        <v>98</v>
      </c>
      <c r="H7" s="815"/>
    </row>
    <row r="8" spans="1:11" ht="16" thickBot="1">
      <c r="A8" s="822"/>
      <c r="B8" s="823"/>
      <c r="C8" s="823"/>
      <c r="D8" s="823"/>
      <c r="E8" s="823"/>
      <c r="F8" s="823"/>
      <c r="G8" s="823"/>
      <c r="H8" s="824"/>
    </row>
    <row r="9" spans="1:11" ht="14.5" customHeight="1">
      <c r="A9" s="328" t="s">
        <v>216</v>
      </c>
      <c r="B9" s="32"/>
      <c r="C9" s="32">
        <f>+$H$34/4</f>
        <v>102.10481524816562</v>
      </c>
      <c r="D9" s="16"/>
      <c r="E9" s="16"/>
      <c r="F9" s="16"/>
      <c r="G9" s="32">
        <v>1</v>
      </c>
      <c r="H9" s="33">
        <f>+G9*C9</f>
        <v>102.10481524816562</v>
      </c>
      <c r="J9" s="116"/>
      <c r="K9" s="337"/>
    </row>
    <row r="10" spans="1:11" ht="14.5" customHeight="1">
      <c r="A10" s="329" t="s">
        <v>217</v>
      </c>
      <c r="B10" s="32"/>
      <c r="C10" s="32">
        <f t="shared" ref="C10:C12" si="0">+$H$34/4</f>
        <v>102.10481524816562</v>
      </c>
      <c r="D10" s="16"/>
      <c r="E10" s="16"/>
      <c r="F10" s="16"/>
      <c r="G10" s="32">
        <v>1</v>
      </c>
      <c r="H10" s="33">
        <f t="shared" ref="H10:H27" si="1">+G10*C10</f>
        <v>102.10481524816562</v>
      </c>
      <c r="J10" s="116"/>
      <c r="K10" s="337"/>
    </row>
    <row r="11" spans="1:11" ht="14.5" customHeight="1">
      <c r="A11" s="329" t="s">
        <v>218</v>
      </c>
      <c r="B11" s="32"/>
      <c r="C11" s="32">
        <f t="shared" si="0"/>
        <v>102.10481524816562</v>
      </c>
      <c r="D11" s="18"/>
      <c r="E11" s="18"/>
      <c r="F11" s="18"/>
      <c r="G11" s="32">
        <v>1</v>
      </c>
      <c r="H11" s="33">
        <f t="shared" si="1"/>
        <v>102.10481524816562</v>
      </c>
      <c r="J11" s="116"/>
      <c r="K11" s="337"/>
    </row>
    <row r="12" spans="1:11" ht="14.5" customHeight="1">
      <c r="A12" s="329" t="s">
        <v>219</v>
      </c>
      <c r="B12" s="17"/>
      <c r="C12" s="32">
        <f t="shared" si="0"/>
        <v>102.10481524816562</v>
      </c>
      <c r="D12" s="18"/>
      <c r="E12" s="18"/>
      <c r="F12" s="18"/>
      <c r="G12" s="32">
        <v>1</v>
      </c>
      <c r="H12" s="33">
        <f t="shared" si="1"/>
        <v>102.10481524816562</v>
      </c>
      <c r="J12" s="116"/>
      <c r="K12" s="337"/>
    </row>
    <row r="13" spans="1:11" ht="14.5" customHeight="1">
      <c r="A13" s="329"/>
      <c r="B13" s="15"/>
      <c r="C13" s="16"/>
      <c r="D13" s="16"/>
      <c r="E13" s="16"/>
      <c r="F13" s="16"/>
      <c r="G13" s="32">
        <v>1</v>
      </c>
      <c r="H13" s="33">
        <f t="shared" si="1"/>
        <v>0</v>
      </c>
      <c r="J13" s="116"/>
      <c r="K13" s="337"/>
    </row>
    <row r="14" spans="1:11" ht="14.5" customHeight="1">
      <c r="A14" s="329"/>
      <c r="B14" s="15"/>
      <c r="C14" s="16"/>
      <c r="D14" s="16"/>
      <c r="E14" s="16"/>
      <c r="F14" s="16"/>
      <c r="G14" s="32">
        <v>1</v>
      </c>
      <c r="H14" s="33">
        <f t="shared" si="1"/>
        <v>0</v>
      </c>
      <c r="J14" s="116"/>
      <c r="K14" s="337"/>
    </row>
    <row r="15" spans="1:11">
      <c r="A15" s="329"/>
      <c r="B15" s="15"/>
      <c r="C15" s="16"/>
      <c r="D15" s="16"/>
      <c r="E15" s="16"/>
      <c r="F15" s="16"/>
      <c r="G15" s="32">
        <v>1</v>
      </c>
      <c r="H15" s="33">
        <f t="shared" si="1"/>
        <v>0</v>
      </c>
      <c r="J15" s="116"/>
      <c r="K15" s="337"/>
    </row>
    <row r="16" spans="1:11" ht="14.5" customHeight="1">
      <c r="A16" s="329"/>
      <c r="B16" s="15"/>
      <c r="C16" s="16"/>
      <c r="D16" s="16"/>
      <c r="E16" s="16"/>
      <c r="F16" s="16"/>
      <c r="G16" s="32">
        <v>1</v>
      </c>
      <c r="H16" s="33">
        <f t="shared" si="1"/>
        <v>0</v>
      </c>
      <c r="J16" s="116"/>
      <c r="K16" s="337"/>
    </row>
    <row r="17" spans="1:11" ht="14.5" customHeight="1">
      <c r="A17" s="329"/>
      <c r="B17" s="15"/>
      <c r="C17" s="16"/>
      <c r="D17" s="16"/>
      <c r="E17" s="16"/>
      <c r="F17" s="16"/>
      <c r="G17" s="32">
        <v>1</v>
      </c>
      <c r="H17" s="33">
        <f t="shared" si="1"/>
        <v>0</v>
      </c>
      <c r="J17" s="116"/>
      <c r="K17" s="337"/>
    </row>
    <row r="18" spans="1:11" ht="14.5" customHeight="1">
      <c r="A18" s="329"/>
      <c r="B18" s="15"/>
      <c r="C18" s="16"/>
      <c r="D18" s="16"/>
      <c r="E18" s="16"/>
      <c r="F18" s="16"/>
      <c r="G18" s="32">
        <v>1</v>
      </c>
      <c r="H18" s="33">
        <f t="shared" si="1"/>
        <v>0</v>
      </c>
      <c r="J18" s="116"/>
      <c r="K18" s="337"/>
    </row>
    <row r="19" spans="1:11" ht="14.5" customHeight="1">
      <c r="A19" s="329"/>
      <c r="B19" s="15"/>
      <c r="C19" s="16"/>
      <c r="D19" s="16"/>
      <c r="E19" s="16"/>
      <c r="F19" s="16"/>
      <c r="G19" s="32">
        <v>1</v>
      </c>
      <c r="H19" s="33">
        <f t="shared" si="1"/>
        <v>0</v>
      </c>
      <c r="J19" s="116"/>
      <c r="K19" s="337"/>
    </row>
    <row r="20" spans="1:11" ht="14.5" customHeight="1">
      <c r="A20" s="329"/>
      <c r="B20" s="15"/>
      <c r="C20" s="16"/>
      <c r="D20" s="16"/>
      <c r="E20" s="16"/>
      <c r="F20" s="16"/>
      <c r="G20" s="32">
        <v>1</v>
      </c>
      <c r="H20" s="33">
        <f t="shared" si="1"/>
        <v>0</v>
      </c>
      <c r="J20" s="116"/>
      <c r="K20" s="337"/>
    </row>
    <row r="21" spans="1:11" ht="14.5" customHeight="1">
      <c r="A21" s="122"/>
      <c r="B21" s="15"/>
      <c r="C21" s="16"/>
      <c r="D21" s="16"/>
      <c r="E21" s="16"/>
      <c r="F21" s="16"/>
      <c r="G21" s="32">
        <v>1</v>
      </c>
      <c r="H21" s="33">
        <f t="shared" si="1"/>
        <v>0</v>
      </c>
      <c r="J21" s="116"/>
      <c r="K21" s="337"/>
    </row>
    <row r="22" spans="1:11" ht="14.5" customHeight="1">
      <c r="A22" s="122"/>
      <c r="B22" s="15"/>
      <c r="C22" s="16"/>
      <c r="D22" s="16"/>
      <c r="E22" s="16"/>
      <c r="F22" s="16"/>
      <c r="G22" s="32">
        <v>1</v>
      </c>
      <c r="H22" s="33">
        <f t="shared" si="1"/>
        <v>0</v>
      </c>
      <c r="J22" s="116"/>
      <c r="K22" s="337"/>
    </row>
    <row r="23" spans="1:11" s="368" customFormat="1" ht="14.5" customHeight="1">
      <c r="A23" s="361"/>
      <c r="B23" s="362"/>
      <c r="C23" s="363"/>
      <c r="D23" s="363"/>
      <c r="E23" s="363"/>
      <c r="F23" s="363"/>
      <c r="G23" s="364">
        <v>1</v>
      </c>
      <c r="H23" s="365">
        <f t="shared" si="1"/>
        <v>0</v>
      </c>
      <c r="I23" s="366"/>
      <c r="J23" s="366"/>
      <c r="K23" s="367"/>
    </row>
    <row r="24" spans="1:11" s="368" customFormat="1" ht="14.5" customHeight="1">
      <c r="A24" s="369"/>
      <c r="B24" s="362"/>
      <c r="C24" s="363"/>
      <c r="D24" s="363"/>
      <c r="E24" s="363"/>
      <c r="F24" s="363"/>
      <c r="G24" s="364">
        <v>1</v>
      </c>
      <c r="H24" s="365">
        <f t="shared" si="1"/>
        <v>0</v>
      </c>
      <c r="I24" s="366"/>
      <c r="J24" s="366"/>
      <c r="K24" s="367"/>
    </row>
    <row r="25" spans="1:11" s="368" customFormat="1" ht="14.5" customHeight="1">
      <c r="A25" s="369"/>
      <c r="B25" s="362"/>
      <c r="C25" s="363"/>
      <c r="D25" s="363"/>
      <c r="E25" s="363"/>
      <c r="F25" s="363"/>
      <c r="G25" s="364">
        <v>1</v>
      </c>
      <c r="H25" s="365">
        <f t="shared" si="1"/>
        <v>0</v>
      </c>
      <c r="I25" s="366"/>
      <c r="J25" s="366"/>
      <c r="K25" s="367"/>
    </row>
    <row r="26" spans="1:11" ht="14.5" customHeight="1">
      <c r="A26" s="330"/>
      <c r="B26" s="15"/>
      <c r="C26" s="16"/>
      <c r="D26" s="16"/>
      <c r="E26" s="16"/>
      <c r="F26" s="16"/>
      <c r="G26" s="32">
        <v>1</v>
      </c>
      <c r="H26" s="33">
        <f t="shared" si="1"/>
        <v>0</v>
      </c>
    </row>
    <row r="27" spans="1:11" ht="26.25" customHeight="1" thickBot="1">
      <c r="A27" s="332"/>
      <c r="B27" s="17"/>
      <c r="C27" s="18"/>
      <c r="D27" s="18"/>
      <c r="E27" s="18"/>
      <c r="F27" s="18"/>
      <c r="G27" s="32">
        <v>1</v>
      </c>
      <c r="H27" s="33">
        <f t="shared" si="1"/>
        <v>0</v>
      </c>
    </row>
    <row r="28" spans="1:11">
      <c r="A28" s="810" t="s">
        <v>99</v>
      </c>
      <c r="B28" s="811"/>
      <c r="C28" s="810" t="s">
        <v>100</v>
      </c>
      <c r="D28" s="811"/>
      <c r="E28" s="811"/>
      <c r="F28" s="811"/>
      <c r="G28" s="812"/>
      <c r="H28" s="33"/>
    </row>
    <row r="29" spans="1:11">
      <c r="A29" s="19"/>
      <c r="B29" s="28"/>
      <c r="C29" s="20"/>
      <c r="D29" s="29"/>
      <c r="E29" s="29"/>
      <c r="F29" s="29"/>
      <c r="G29" s="21"/>
      <c r="H29" s="22"/>
    </row>
    <row r="30" spans="1:11">
      <c r="A30" s="23"/>
      <c r="B30" s="28"/>
      <c r="C30" s="20"/>
      <c r="D30" s="29"/>
      <c r="E30" s="29"/>
      <c r="F30" s="29"/>
      <c r="G30" s="21"/>
      <c r="H30" s="22"/>
    </row>
    <row r="31" spans="1:11">
      <c r="A31" s="23"/>
      <c r="B31" s="29"/>
      <c r="C31" s="23"/>
      <c r="D31" s="29"/>
      <c r="E31" s="29"/>
      <c r="F31" s="29"/>
      <c r="G31" s="21"/>
      <c r="H31" s="22"/>
    </row>
    <row r="32" spans="1:11">
      <c r="A32" s="24"/>
      <c r="B32" s="30"/>
      <c r="C32" s="23"/>
      <c r="D32" s="29"/>
      <c r="E32" s="29"/>
      <c r="F32" s="29"/>
      <c r="G32" s="21"/>
      <c r="H32" s="25"/>
    </row>
    <row r="33" spans="1:11" ht="16" thickBot="1">
      <c r="A33" s="825"/>
      <c r="B33" s="826"/>
      <c r="C33" s="813"/>
      <c r="D33" s="814"/>
      <c r="E33" s="814"/>
      <c r="F33" s="814"/>
      <c r="G33" s="815"/>
      <c r="H33" s="31"/>
    </row>
    <row r="34" spans="1:11" ht="16" thickBot="1">
      <c r="A34" s="827" t="s">
        <v>101</v>
      </c>
      <c r="B34" s="828"/>
      <c r="C34" s="829"/>
      <c r="D34" s="829"/>
      <c r="E34" s="829"/>
      <c r="F34" s="829"/>
      <c r="G34" s="830"/>
      <c r="H34" s="26">
        <v>408.41926099266249</v>
      </c>
      <c r="J34" s="336" t="e">
        <f>AVERAGE(J9:J27)</f>
        <v>#DIV/0!</v>
      </c>
      <c r="K34" s="337" t="e">
        <f>+J34/$H$34</f>
        <v>#DIV/0!</v>
      </c>
    </row>
    <row r="35" spans="1:11">
      <c r="H35" s="27"/>
    </row>
  </sheetData>
  <mergeCells count="18">
    <mergeCell ref="D4:F4"/>
    <mergeCell ref="G4:H4"/>
    <mergeCell ref="A1:H1"/>
    <mergeCell ref="B2:H2"/>
    <mergeCell ref="B3:H3"/>
    <mergeCell ref="B4:C4"/>
    <mergeCell ref="D5:F5"/>
    <mergeCell ref="G5:H5"/>
    <mergeCell ref="A6:A7"/>
    <mergeCell ref="B6:G6"/>
    <mergeCell ref="H6:H7"/>
    <mergeCell ref="B5:C5"/>
    <mergeCell ref="A8:H8"/>
    <mergeCell ref="A33:B33"/>
    <mergeCell ref="C33:G33"/>
    <mergeCell ref="A34:G34"/>
    <mergeCell ref="A28:B28"/>
    <mergeCell ref="C28:G28"/>
  </mergeCells>
  <pageMargins left="0.7" right="0.7" top="0.75" bottom="0.75" header="0.3" footer="0.3"/>
  <pageSetup paperSize="9" scale="5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53196-7BA6-5645-91CD-DA866051D5D8}">
  <sheetPr>
    <tabColor theme="9" tint="0.59999389629810485"/>
    <pageSetUpPr fitToPage="1"/>
  </sheetPr>
  <dimension ref="B1:I24"/>
  <sheetViews>
    <sheetView view="pageBreakPreview" zoomScale="120" zoomScaleNormal="70" zoomScaleSheetLayoutView="120" workbookViewId="0">
      <selection activeCell="C10" sqref="C10"/>
    </sheetView>
  </sheetViews>
  <sheetFormatPr baseColWidth="10" defaultColWidth="11.5" defaultRowHeight="14"/>
  <cols>
    <col min="1" max="1" width="19.33203125" style="1" customWidth="1"/>
    <col min="2" max="2" width="11.5" style="2"/>
    <col min="3" max="3" width="88.6640625" style="3" customWidth="1"/>
    <col min="4" max="4" width="8.83203125" style="2" bestFit="1" customWidth="1"/>
    <col min="5" max="5" width="16.33203125" style="4" customWidth="1"/>
    <col min="6" max="6" width="14.1640625" style="2" bestFit="1" customWidth="1"/>
    <col min="7" max="7" width="20" style="4" bestFit="1" customWidth="1"/>
    <col min="8" max="8" width="48" style="1" bestFit="1" customWidth="1"/>
    <col min="9" max="9" width="18.33203125" style="1" bestFit="1" customWidth="1"/>
    <col min="10" max="10" width="11.5" style="1"/>
    <col min="11" max="11" width="20.5" style="1" bestFit="1" customWidth="1"/>
    <col min="12" max="16384" width="11.5" style="1"/>
  </cols>
  <sheetData>
    <row r="1" spans="2:8" ht="33.75" customHeight="1">
      <c r="B1" s="831" t="s">
        <v>220</v>
      </c>
      <c r="C1" s="831"/>
      <c r="D1" s="831"/>
      <c r="E1" s="831"/>
      <c r="F1" s="831"/>
      <c r="G1" s="831"/>
    </row>
    <row r="2" spans="2:8" ht="27.75" customHeight="1">
      <c r="B2" s="832" t="s">
        <v>221</v>
      </c>
      <c r="C2" s="832"/>
      <c r="D2" s="832"/>
      <c r="E2" s="832"/>
      <c r="F2" s="832"/>
      <c r="G2" s="832"/>
    </row>
    <row r="3" spans="2:8" ht="15">
      <c r="B3" s="7" t="s">
        <v>68</v>
      </c>
      <c r="C3" s="10" t="s">
        <v>69</v>
      </c>
      <c r="D3" s="7" t="s">
        <v>70</v>
      </c>
      <c r="E3" s="9" t="s">
        <v>71</v>
      </c>
      <c r="F3" s="7" t="s">
        <v>72</v>
      </c>
      <c r="G3" s="9" t="s">
        <v>73</v>
      </c>
      <c r="H3" s="347"/>
    </row>
    <row r="4" spans="2:8" ht="15">
      <c r="B4" s="7"/>
      <c r="C4" s="8" t="s">
        <v>74</v>
      </c>
      <c r="D4" s="7"/>
      <c r="E4" s="39"/>
      <c r="F4" s="7"/>
      <c r="G4" s="40">
        <f>ROUNDUP(SUM(G5:G7),0)</f>
        <v>20089122</v>
      </c>
    </row>
    <row r="5" spans="2:8" ht="15">
      <c r="B5" s="5">
        <v>1</v>
      </c>
      <c r="C5" s="6" t="s">
        <v>105</v>
      </c>
      <c r="D5" s="5" t="s">
        <v>111</v>
      </c>
      <c r="E5" s="41">
        <f>+'3. conformación  calzada'!H40*1.345</f>
        <v>710.16</v>
      </c>
      <c r="F5" s="38">
        <v>1592.8351178713838</v>
      </c>
      <c r="G5" s="41">
        <f>+E5*F5</f>
        <v>1131167.7873075418</v>
      </c>
    </row>
    <row r="6" spans="2:8" ht="15">
      <c r="B6" s="5">
        <v>2</v>
      </c>
      <c r="C6" s="6" t="s">
        <v>106</v>
      </c>
      <c r="D6" s="5" t="s">
        <v>47</v>
      </c>
      <c r="E6" s="41">
        <f>+'4. excavación '!H40*1.345</f>
        <v>59498.764999999999</v>
      </c>
      <c r="F6" s="38">
        <v>159.28351178713837</v>
      </c>
      <c r="G6" s="41">
        <f>+E6*F6</f>
        <v>9477172.2361976746</v>
      </c>
    </row>
    <row r="7" spans="2:8" ht="15">
      <c r="B7" s="5">
        <v>3</v>
      </c>
      <c r="C7" s="6" t="s">
        <v>114</v>
      </c>
      <c r="D7" s="5" t="s">
        <v>111</v>
      </c>
      <c r="E7" s="41">
        <f>+'5. plastico '!H39*1.345</f>
        <v>15475.57</v>
      </c>
      <c r="F7" s="38">
        <v>612.62889148899376</v>
      </c>
      <c r="G7" s="41">
        <f>+E7*F7</f>
        <v>9480781.2942603268</v>
      </c>
    </row>
    <row r="8" spans="2:8" ht="15">
      <c r="B8" s="7"/>
      <c r="C8" s="8" t="s">
        <v>77</v>
      </c>
      <c r="D8" s="7"/>
      <c r="E8" s="39"/>
      <c r="F8" s="39"/>
      <c r="G8" s="40">
        <f>ROUNDUP(SUM(G9:G10),2)</f>
        <v>27151708.200000003</v>
      </c>
    </row>
    <row r="9" spans="2:8" ht="15">
      <c r="B9" s="5">
        <v>4</v>
      </c>
      <c r="C9" s="6" t="s">
        <v>107</v>
      </c>
      <c r="D9" s="5" t="s">
        <v>47</v>
      </c>
      <c r="E9" s="41">
        <f>+'6. relleno suelo'!H40*1.345</f>
        <v>56916.364999999998</v>
      </c>
      <c r="F9" s="38">
        <v>73.515466978679243</v>
      </c>
      <c r="G9" s="41">
        <f t="shared" ref="G9:G10" si="0">+E9*F9</f>
        <v>4184233.1517039547</v>
      </c>
    </row>
    <row r="10" spans="2:8" ht="15">
      <c r="B10" s="5">
        <v>5</v>
      </c>
      <c r="C10" s="6" t="s">
        <v>108</v>
      </c>
      <c r="D10" s="5" t="s">
        <v>47</v>
      </c>
      <c r="E10" s="121">
        <f>+'7. relleno recebo'!H40*1.345</f>
        <v>144192.42010349999</v>
      </c>
      <c r="F10" s="38">
        <v>159.28351178713837</v>
      </c>
      <c r="G10" s="41">
        <f t="shared" si="0"/>
        <v>22967475.047171846</v>
      </c>
    </row>
    <row r="11" spans="2:8" ht="15">
      <c r="B11" s="7"/>
      <c r="C11" s="8" t="s">
        <v>78</v>
      </c>
      <c r="D11" s="7"/>
      <c r="E11" s="39"/>
      <c r="F11" s="39"/>
      <c r="G11" s="40">
        <f>ROUNDUP(SUM(G12:G15),0)</f>
        <v>228919065</v>
      </c>
    </row>
    <row r="12" spans="2:8" ht="15">
      <c r="B12" s="5">
        <v>6</v>
      </c>
      <c r="C12" s="6" t="s">
        <v>109</v>
      </c>
      <c r="D12" s="5" t="s">
        <v>47</v>
      </c>
      <c r="E12" s="41">
        <f>+'8. concreto 21MPA'!H43*1.345</f>
        <v>848676.16999999993</v>
      </c>
      <c r="F12" s="38">
        <v>178.88763631478616</v>
      </c>
      <c r="G12" s="41">
        <f t="shared" ref="G12:G15" si="1">+E12*F12</f>
        <v>151817674.04798561</v>
      </c>
    </row>
    <row r="13" spans="2:8" ht="15">
      <c r="B13" s="5">
        <v>7</v>
      </c>
      <c r="C13" s="6" t="s">
        <v>213</v>
      </c>
      <c r="D13" s="5" t="s">
        <v>47</v>
      </c>
      <c r="E13" s="41">
        <f>+'10. Ciclópeo'!H44*1.345</f>
        <v>760468.38</v>
      </c>
      <c r="F13" s="38">
        <v>51.869246146068136</v>
      </c>
      <c r="G13" s="41">
        <f t="shared" si="1"/>
        <v>39444921.588521682</v>
      </c>
    </row>
    <row r="14" spans="2:8" ht="15">
      <c r="B14" s="5">
        <v>8</v>
      </c>
      <c r="C14" s="6" t="s">
        <v>110</v>
      </c>
      <c r="D14" s="5" t="s">
        <v>62</v>
      </c>
      <c r="E14" s="41">
        <f>+'11. Acero'!H41*1.345</f>
        <v>9935.5149999999994</v>
      </c>
      <c r="F14" s="38">
        <v>409.23609951464783</v>
      </c>
      <c r="G14" s="41">
        <f t="shared" si="1"/>
        <v>4065971.4052692759</v>
      </c>
    </row>
    <row r="15" spans="2:8" ht="15">
      <c r="B15" s="5">
        <v>9</v>
      </c>
      <c r="C15" s="6" t="s">
        <v>66</v>
      </c>
      <c r="D15" s="5" t="s">
        <v>111</v>
      </c>
      <c r="E15" s="41">
        <f>+'13. Malla electro'!H41*1.345</f>
        <v>26496.5</v>
      </c>
      <c r="F15" s="38">
        <v>1267.7333861212244</v>
      </c>
      <c r="G15" s="41">
        <f t="shared" si="1"/>
        <v>33590497.665361024</v>
      </c>
    </row>
    <row r="16" spans="2:8" ht="15">
      <c r="B16" s="7"/>
      <c r="C16" s="8" t="s">
        <v>79</v>
      </c>
      <c r="D16" s="7"/>
      <c r="E16" s="39"/>
      <c r="F16" s="39"/>
      <c r="G16" s="40">
        <f>ROUNDUP(SUM(G17:G17),0)</f>
        <v>110697204</v>
      </c>
    </row>
    <row r="17" spans="2:9" ht="15">
      <c r="B17" s="5">
        <v>10</v>
      </c>
      <c r="C17" s="6" t="s">
        <v>112</v>
      </c>
      <c r="D17" s="5" t="s">
        <v>47</v>
      </c>
      <c r="E17" s="119">
        <f>+SOBREACARREO!G30*1.345</f>
        <v>173408.92857142858</v>
      </c>
      <c r="F17" s="38">
        <v>638.35930493153148</v>
      </c>
      <c r="G17" s="41">
        <f>+E17*F17</f>
        <v>110697203.11177874</v>
      </c>
    </row>
    <row r="18" spans="2:9" ht="15">
      <c r="B18" s="7"/>
      <c r="C18" s="8" t="s">
        <v>212</v>
      </c>
      <c r="D18" s="7"/>
      <c r="E18" s="39"/>
      <c r="F18" s="39"/>
      <c r="G18" s="40">
        <f>ROUNDUP(SUM(G19:G20),0)</f>
        <v>83142900</v>
      </c>
    </row>
    <row r="19" spans="2:9" ht="17.25" customHeight="1">
      <c r="B19" s="5">
        <v>11</v>
      </c>
      <c r="C19" s="6" t="s">
        <v>229</v>
      </c>
      <c r="D19" s="5" t="s">
        <v>228</v>
      </c>
      <c r="E19" s="119">
        <f>+'19. Alquiler Campamento'!H20*1.345</f>
        <v>465270.47</v>
      </c>
      <c r="F19" s="38">
        <v>3</v>
      </c>
      <c r="G19" s="41">
        <f>+E19*F19</f>
        <v>1395811.41</v>
      </c>
    </row>
    <row r="20" spans="2:9" ht="39" customHeight="1">
      <c r="B20" s="5">
        <v>12</v>
      </c>
      <c r="C20" s="6" t="s">
        <v>231</v>
      </c>
      <c r="D20" s="5" t="s">
        <v>113</v>
      </c>
      <c r="E20" s="119">
        <f>+'20. Sardinel'!H43*1.345</f>
        <v>100077.41499999999</v>
      </c>
      <c r="F20" s="38">
        <v>816.83852198532497</v>
      </c>
      <c r="G20" s="41">
        <f>+E20*F20</f>
        <v>81747087.752711982</v>
      </c>
    </row>
    <row r="21" spans="2:9" ht="14.5" customHeight="1">
      <c r="B21" s="833" t="s">
        <v>80</v>
      </c>
      <c r="C21" s="833"/>
      <c r="D21" s="833"/>
      <c r="E21" s="833"/>
      <c r="F21" s="10"/>
      <c r="G21" s="40">
        <f>ROUND(G4+G8+G11+G16+G18,0)</f>
        <v>469999999</v>
      </c>
    </row>
    <row r="22" spans="2:9">
      <c r="G22" s="42"/>
    </row>
    <row r="24" spans="2:9">
      <c r="H24" s="335" t="e">
        <f>+#REF!/MC!$H$34</f>
        <v>#REF!</v>
      </c>
      <c r="I24" s="335"/>
    </row>
  </sheetData>
  <mergeCells count="3">
    <mergeCell ref="B1:G1"/>
    <mergeCell ref="B2:G2"/>
    <mergeCell ref="B21:E21"/>
  </mergeCells>
  <pageMargins left="0.7" right="0.7" top="0.75" bottom="0.75" header="0.3" footer="0.3"/>
  <pageSetup scale="54" fitToHeight="0" orientation="portrait" r:id="rId1"/>
  <ignoredErrors>
    <ignoredError sqref="G8 G11 G16 G18" 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D3CF-57CC-BF4C-9C7E-5A04236736FE}">
  <dimension ref="A1:M55"/>
  <sheetViews>
    <sheetView showGridLines="0" tabSelected="1" view="pageBreakPreview" zoomScaleNormal="55" zoomScaleSheetLayoutView="100" zoomScalePageLayoutView="70" workbookViewId="0">
      <selection activeCell="O14" sqref="O14"/>
    </sheetView>
  </sheetViews>
  <sheetFormatPr baseColWidth="10" defaultColWidth="11.5" defaultRowHeight="14"/>
  <cols>
    <col min="1" max="2" width="4.5" style="463" customWidth="1"/>
    <col min="3" max="3" width="14.6640625" style="463" customWidth="1"/>
    <col min="4" max="4" width="14.33203125" style="463" customWidth="1"/>
    <col min="5" max="5" width="16.1640625" style="546" customWidth="1"/>
    <col min="6" max="6" width="17.5" style="463" customWidth="1"/>
    <col min="7" max="7" width="73.33203125" style="463" customWidth="1"/>
    <col min="8" max="8" width="8.6640625" style="463" customWidth="1"/>
    <col min="9" max="9" width="18.83203125" style="463" customWidth="1"/>
    <col min="10" max="10" width="23.83203125" style="463" customWidth="1"/>
    <col min="11" max="11" width="30" style="463" customWidth="1"/>
    <col min="12" max="13" width="4.5" style="463" customWidth="1"/>
    <col min="14" max="16384" width="11.5" style="463"/>
  </cols>
  <sheetData>
    <row r="1" spans="1:13" ht="17" thickBot="1">
      <c r="A1" s="460"/>
      <c r="B1" s="461"/>
      <c r="C1" s="462"/>
      <c r="D1" s="461"/>
      <c r="E1" s="462"/>
      <c r="F1" s="460"/>
      <c r="G1" s="460"/>
      <c r="H1" s="460"/>
      <c r="I1" s="460"/>
      <c r="J1" s="460"/>
      <c r="K1" s="460"/>
      <c r="L1" s="460"/>
      <c r="M1" s="460"/>
    </row>
    <row r="2" spans="1:13" ht="17" thickTop="1">
      <c r="A2" s="460"/>
      <c r="B2" s="872"/>
      <c r="C2" s="873"/>
      <c r="D2" s="873"/>
      <c r="E2" s="873"/>
      <c r="F2" s="873"/>
      <c r="G2" s="873"/>
      <c r="H2" s="873"/>
      <c r="I2" s="873"/>
      <c r="J2" s="873"/>
      <c r="K2" s="873"/>
      <c r="L2" s="874"/>
      <c r="M2" s="460"/>
    </row>
    <row r="3" spans="1:13" ht="30.75" customHeight="1">
      <c r="A3" s="460"/>
      <c r="B3" s="464"/>
      <c r="C3" s="875" t="s">
        <v>266</v>
      </c>
      <c r="D3" s="876"/>
      <c r="E3" s="876"/>
      <c r="F3" s="877"/>
      <c r="G3" s="460"/>
      <c r="H3" s="460"/>
      <c r="I3" s="460"/>
      <c r="J3" s="460"/>
      <c r="K3" s="460"/>
      <c r="L3" s="465"/>
      <c r="M3" s="460"/>
    </row>
    <row r="4" spans="1:13" ht="16">
      <c r="A4" s="460"/>
      <c r="B4" s="464"/>
      <c r="C4" s="466" t="s">
        <v>267</v>
      </c>
      <c r="D4" s="467" t="s">
        <v>268</v>
      </c>
      <c r="E4" s="466" t="s">
        <v>269</v>
      </c>
      <c r="F4" s="467">
        <v>2</v>
      </c>
      <c r="G4" s="460"/>
      <c r="H4" s="460"/>
      <c r="I4" s="460"/>
      <c r="J4" s="460"/>
      <c r="K4" s="460"/>
      <c r="L4" s="465"/>
      <c r="M4" s="460"/>
    </row>
    <row r="5" spans="1:13" ht="17" thickBot="1">
      <c r="A5" s="460"/>
      <c r="B5" s="464"/>
      <c r="C5" s="461"/>
      <c r="D5" s="462"/>
      <c r="E5" s="461"/>
      <c r="F5" s="462"/>
      <c r="G5" s="460"/>
      <c r="H5" s="460"/>
      <c r="I5" s="460"/>
      <c r="J5" s="460"/>
      <c r="K5" s="460"/>
      <c r="L5" s="465"/>
      <c r="M5" s="460"/>
    </row>
    <row r="6" spans="1:13" ht="31.5" customHeight="1" thickTop="1">
      <c r="A6" s="460"/>
      <c r="B6" s="464"/>
      <c r="C6" s="878" t="s">
        <v>270</v>
      </c>
      <c r="D6" s="879"/>
      <c r="E6" s="879"/>
      <c r="F6" s="879"/>
      <c r="G6" s="879"/>
      <c r="H6" s="879"/>
      <c r="I6" s="879"/>
      <c r="J6" s="879"/>
      <c r="K6" s="880"/>
      <c r="L6" s="465"/>
      <c r="M6" s="460"/>
    </row>
    <row r="7" spans="1:13" ht="16">
      <c r="A7" s="460"/>
      <c r="B7" s="468"/>
      <c r="C7" s="881" t="s">
        <v>271</v>
      </c>
      <c r="D7" s="881"/>
      <c r="E7" s="881"/>
      <c r="F7" s="881"/>
      <c r="G7" s="881"/>
      <c r="H7" s="881"/>
      <c r="I7" s="881"/>
      <c r="J7" s="881"/>
      <c r="K7" s="882"/>
      <c r="L7" s="465"/>
      <c r="M7" s="460"/>
    </row>
    <row r="8" spans="1:13" s="472" customFormat="1" ht="16">
      <c r="A8" s="469"/>
      <c r="B8" s="470"/>
      <c r="C8" s="883" t="s">
        <v>272</v>
      </c>
      <c r="D8" s="884"/>
      <c r="E8" s="884"/>
      <c r="F8" s="884"/>
      <c r="G8" s="884"/>
      <c r="H8" s="884"/>
      <c r="I8" s="884"/>
      <c r="J8" s="884"/>
      <c r="K8" s="885"/>
      <c r="L8" s="471"/>
      <c r="M8" s="469"/>
    </row>
    <row r="9" spans="1:13" ht="16">
      <c r="A9" s="460"/>
      <c r="B9" s="468"/>
      <c r="C9" s="883"/>
      <c r="D9" s="884"/>
      <c r="E9" s="884"/>
      <c r="F9" s="884"/>
      <c r="G9" s="884"/>
      <c r="H9" s="884"/>
      <c r="I9" s="884"/>
      <c r="J9" s="884"/>
      <c r="K9" s="885"/>
      <c r="L9" s="465"/>
      <c r="M9" s="460"/>
    </row>
    <row r="10" spans="1:13" ht="34.5" customHeight="1">
      <c r="A10" s="460"/>
      <c r="B10" s="468"/>
      <c r="C10" s="886" t="s">
        <v>273</v>
      </c>
      <c r="D10" s="887"/>
      <c r="E10" s="887"/>
      <c r="F10" s="887"/>
      <c r="G10" s="887"/>
      <c r="H10" s="887"/>
      <c r="I10" s="887"/>
      <c r="J10" s="887"/>
      <c r="K10" s="888"/>
      <c r="L10" s="465"/>
      <c r="M10" s="460"/>
    </row>
    <row r="11" spans="1:13" ht="30" customHeight="1" thickBot="1">
      <c r="A11" s="460"/>
      <c r="B11" s="464"/>
      <c r="C11" s="860"/>
      <c r="D11" s="861"/>
      <c r="E11" s="861"/>
      <c r="F11" s="861"/>
      <c r="G11" s="861"/>
      <c r="H11" s="861"/>
      <c r="I11" s="861"/>
      <c r="J11" s="861"/>
      <c r="K11" s="862"/>
      <c r="L11" s="465"/>
      <c r="M11" s="460"/>
    </row>
    <row r="12" spans="1:13" ht="30" customHeight="1">
      <c r="A12" s="460"/>
      <c r="B12" s="464"/>
      <c r="C12" s="863" t="s">
        <v>274</v>
      </c>
      <c r="D12" s="865" t="s">
        <v>275</v>
      </c>
      <c r="E12" s="867" t="s">
        <v>276</v>
      </c>
      <c r="F12" s="867"/>
      <c r="G12" s="863" t="s">
        <v>277</v>
      </c>
      <c r="H12" s="865" t="s">
        <v>278</v>
      </c>
      <c r="I12" s="865" t="s">
        <v>117</v>
      </c>
      <c r="J12" s="868" t="s">
        <v>279</v>
      </c>
      <c r="K12" s="870" t="s">
        <v>280</v>
      </c>
      <c r="L12" s="465"/>
      <c r="M12" s="460"/>
    </row>
    <row r="13" spans="1:13" ht="30" customHeight="1" thickBot="1">
      <c r="A13" s="460"/>
      <c r="B13" s="464"/>
      <c r="C13" s="864"/>
      <c r="D13" s="866"/>
      <c r="E13" s="473" t="s">
        <v>281</v>
      </c>
      <c r="F13" s="473" t="s">
        <v>282</v>
      </c>
      <c r="G13" s="864"/>
      <c r="H13" s="866"/>
      <c r="I13" s="866"/>
      <c r="J13" s="869"/>
      <c r="K13" s="871"/>
      <c r="L13" s="465"/>
      <c r="M13" s="460"/>
    </row>
    <row r="14" spans="1:13" ht="30" customHeight="1" thickBot="1">
      <c r="A14" s="460"/>
      <c r="B14" s="464"/>
      <c r="C14" s="474"/>
      <c r="D14" s="475"/>
      <c r="E14" s="475"/>
      <c r="F14" s="475"/>
      <c r="G14" s="475" t="s">
        <v>74</v>
      </c>
      <c r="H14" s="475"/>
      <c r="I14" s="475"/>
      <c r="J14" s="475"/>
      <c r="K14" s="476"/>
      <c r="L14" s="465"/>
      <c r="M14" s="460"/>
    </row>
    <row r="15" spans="1:13" ht="30" customHeight="1">
      <c r="A15" s="460"/>
      <c r="B15" s="464"/>
      <c r="C15" s="477">
        <v>1</v>
      </c>
      <c r="D15" s="478"/>
      <c r="E15" s="478"/>
      <c r="F15" s="478"/>
      <c r="G15" s="6" t="s">
        <v>105</v>
      </c>
      <c r="H15" s="5" t="s">
        <v>111</v>
      </c>
      <c r="I15" s="38">
        <v>1592.8351178713838</v>
      </c>
      <c r="J15" s="41">
        <v>710.16</v>
      </c>
      <c r="K15" s="489">
        <v>1131167.7873075418</v>
      </c>
      <c r="L15" s="465"/>
      <c r="M15" s="460"/>
    </row>
    <row r="16" spans="1:13" ht="30" customHeight="1">
      <c r="A16" s="460"/>
      <c r="B16" s="464"/>
      <c r="C16" s="477">
        <v>2</v>
      </c>
      <c r="D16" s="478"/>
      <c r="E16" s="478"/>
      <c r="F16" s="478"/>
      <c r="G16" s="6" t="s">
        <v>106</v>
      </c>
      <c r="H16" s="5" t="s">
        <v>47</v>
      </c>
      <c r="I16" s="38">
        <v>159.28351178713837</v>
      </c>
      <c r="J16" s="41">
        <v>59498.764999999999</v>
      </c>
      <c r="K16" s="489">
        <v>9477172.2361976746</v>
      </c>
      <c r="L16" s="465"/>
      <c r="M16" s="460"/>
    </row>
    <row r="17" spans="1:13" s="460" customFormat="1" ht="30" customHeight="1">
      <c r="B17" s="464"/>
      <c r="C17" s="477">
        <v>3</v>
      </c>
      <c r="D17" s="478"/>
      <c r="E17" s="478"/>
      <c r="F17" s="478"/>
      <c r="G17" s="6" t="s">
        <v>114</v>
      </c>
      <c r="H17" s="5" t="s">
        <v>111</v>
      </c>
      <c r="I17" s="38">
        <v>612.62889148899376</v>
      </c>
      <c r="J17" s="41">
        <v>15475.57</v>
      </c>
      <c r="K17" s="489">
        <v>9480781.2942603268</v>
      </c>
      <c r="L17" s="465"/>
    </row>
    <row r="18" spans="1:13" ht="30" customHeight="1" thickBot="1">
      <c r="A18" s="460"/>
      <c r="B18" s="464"/>
      <c r="C18" s="483" t="s">
        <v>283</v>
      </c>
      <c r="D18" s="490"/>
      <c r="E18" s="491"/>
      <c r="F18" s="490"/>
      <c r="G18" s="490"/>
      <c r="H18" s="490"/>
      <c r="I18" s="480"/>
      <c r="J18" s="490"/>
      <c r="K18" s="487"/>
      <c r="L18" s="465"/>
      <c r="M18" s="460"/>
    </row>
    <row r="19" spans="1:13" ht="30" customHeight="1" thickBot="1">
      <c r="A19" s="460"/>
      <c r="B19" s="464"/>
      <c r="C19" s="474"/>
      <c r="D19" s="475"/>
      <c r="E19" s="475"/>
      <c r="F19" s="475"/>
      <c r="G19" s="475" t="s">
        <v>302</v>
      </c>
      <c r="H19" s="475"/>
      <c r="I19" s="475"/>
      <c r="J19" s="475"/>
      <c r="K19" s="476"/>
      <c r="L19" s="465"/>
      <c r="M19" s="460"/>
    </row>
    <row r="20" spans="1:13" ht="30" customHeight="1">
      <c r="A20" s="460"/>
      <c r="B20" s="464"/>
      <c r="C20" s="477">
        <v>4</v>
      </c>
      <c r="D20" s="478"/>
      <c r="E20" s="478"/>
      <c r="F20" s="478"/>
      <c r="G20" s="6" t="s">
        <v>107</v>
      </c>
      <c r="H20" s="5" t="s">
        <v>47</v>
      </c>
      <c r="I20" s="38">
        <v>73.515466978679243</v>
      </c>
      <c r="J20" s="41">
        <v>56916.364999999998</v>
      </c>
      <c r="K20" s="489">
        <v>4184233.1517039547</v>
      </c>
      <c r="L20" s="465"/>
      <c r="M20" s="460"/>
    </row>
    <row r="21" spans="1:13" ht="30" customHeight="1">
      <c r="A21" s="460"/>
      <c r="B21" s="464"/>
      <c r="C21" s="477">
        <v>5</v>
      </c>
      <c r="D21" s="492"/>
      <c r="E21" s="492"/>
      <c r="F21" s="492"/>
      <c r="G21" s="6" t="s">
        <v>108</v>
      </c>
      <c r="H21" s="5" t="s">
        <v>47</v>
      </c>
      <c r="I21" s="38">
        <v>159.28351178713837</v>
      </c>
      <c r="J21" s="121">
        <v>144192.42010349999</v>
      </c>
      <c r="K21" s="489">
        <v>22967475.047171846</v>
      </c>
      <c r="L21" s="465"/>
      <c r="M21" s="460"/>
    </row>
    <row r="22" spans="1:13" ht="30" customHeight="1" thickBot="1">
      <c r="A22" s="460"/>
      <c r="B22" s="464"/>
      <c r="C22" s="493" t="s">
        <v>283</v>
      </c>
      <c r="D22" s="494"/>
      <c r="E22" s="494"/>
      <c r="F22" s="494"/>
      <c r="G22" s="495"/>
      <c r="H22" s="494"/>
      <c r="I22" s="480"/>
      <c r="J22" s="496"/>
      <c r="K22" s="497"/>
      <c r="L22" s="465"/>
      <c r="M22" s="460"/>
    </row>
    <row r="23" spans="1:13" ht="30" customHeight="1" thickBot="1">
      <c r="A23" s="460"/>
      <c r="B23" s="464"/>
      <c r="C23" s="474"/>
      <c r="D23" s="475"/>
      <c r="E23" s="475"/>
      <c r="F23" s="475"/>
      <c r="G23" s="475" t="s">
        <v>78</v>
      </c>
      <c r="H23" s="475"/>
      <c r="I23" s="475"/>
      <c r="J23" s="475"/>
      <c r="K23" s="476"/>
      <c r="L23" s="465"/>
      <c r="M23" s="460"/>
    </row>
    <row r="24" spans="1:13" ht="30" customHeight="1">
      <c r="A24" s="460"/>
      <c r="B24" s="464"/>
      <c r="C24" s="477">
        <v>6</v>
      </c>
      <c r="D24" s="478"/>
      <c r="E24" s="478"/>
      <c r="F24" s="478"/>
      <c r="G24" s="6" t="s">
        <v>109</v>
      </c>
      <c r="H24" s="5" t="s">
        <v>47</v>
      </c>
      <c r="I24" s="38">
        <v>178.88763631478616</v>
      </c>
      <c r="J24" s="41">
        <v>848676.16999999993</v>
      </c>
      <c r="K24" s="489">
        <v>151817674.04798561</v>
      </c>
      <c r="L24" s="465"/>
      <c r="M24" s="460"/>
    </row>
    <row r="25" spans="1:13" ht="30" customHeight="1">
      <c r="A25" s="460"/>
      <c r="B25" s="464"/>
      <c r="C25" s="477">
        <v>7</v>
      </c>
      <c r="D25" s="478"/>
      <c r="E25" s="478"/>
      <c r="F25" s="478"/>
      <c r="G25" s="6" t="s">
        <v>213</v>
      </c>
      <c r="H25" s="5" t="s">
        <v>47</v>
      </c>
      <c r="I25" s="38">
        <v>51.869246146068136</v>
      </c>
      <c r="J25" s="41">
        <v>760468.38</v>
      </c>
      <c r="K25" s="489">
        <v>39444921.588521682</v>
      </c>
      <c r="L25" s="465"/>
      <c r="M25" s="460"/>
    </row>
    <row r="26" spans="1:13" ht="30" customHeight="1">
      <c r="A26" s="460"/>
      <c r="B26" s="464"/>
      <c r="C26" s="477">
        <v>8</v>
      </c>
      <c r="D26" s="478"/>
      <c r="E26" s="478"/>
      <c r="F26" s="478"/>
      <c r="G26" s="6" t="s">
        <v>110</v>
      </c>
      <c r="H26" s="5" t="s">
        <v>62</v>
      </c>
      <c r="I26" s="38">
        <v>409.23609951464783</v>
      </c>
      <c r="J26" s="41">
        <v>9935.5149999999994</v>
      </c>
      <c r="K26" s="489">
        <v>4065971.4052692759</v>
      </c>
      <c r="L26" s="465"/>
      <c r="M26" s="460"/>
    </row>
    <row r="27" spans="1:13" ht="30" customHeight="1">
      <c r="A27" s="460"/>
      <c r="B27" s="464"/>
      <c r="C27" s="477">
        <v>9</v>
      </c>
      <c r="D27" s="478"/>
      <c r="E27" s="478"/>
      <c r="F27" s="478"/>
      <c r="G27" s="6" t="s">
        <v>66</v>
      </c>
      <c r="H27" s="5" t="s">
        <v>111</v>
      </c>
      <c r="I27" s="38">
        <v>1267.7333861212244</v>
      </c>
      <c r="J27" s="41">
        <v>26496.5</v>
      </c>
      <c r="K27" s="489">
        <v>33590497.665361024</v>
      </c>
      <c r="L27" s="465"/>
      <c r="M27" s="460"/>
    </row>
    <row r="28" spans="1:13" ht="30" customHeight="1" thickBot="1">
      <c r="A28" s="460"/>
      <c r="B28" s="464"/>
      <c r="C28" s="493" t="s">
        <v>283</v>
      </c>
      <c r="D28" s="494"/>
      <c r="E28" s="494"/>
      <c r="F28" s="494"/>
      <c r="G28" s="495"/>
      <c r="H28" s="494"/>
      <c r="I28" s="480"/>
      <c r="J28" s="496"/>
      <c r="K28" s="497"/>
      <c r="L28" s="465"/>
      <c r="M28" s="460"/>
    </row>
    <row r="29" spans="1:13" ht="30" customHeight="1" thickBot="1">
      <c r="A29" s="460"/>
      <c r="B29" s="464"/>
      <c r="C29" s="474"/>
      <c r="D29" s="475"/>
      <c r="E29" s="475"/>
      <c r="F29" s="475"/>
      <c r="G29" s="475" t="s">
        <v>79</v>
      </c>
      <c r="H29" s="475"/>
      <c r="I29" s="475"/>
      <c r="J29" s="475"/>
      <c r="K29" s="476"/>
      <c r="L29" s="465"/>
      <c r="M29" s="460"/>
    </row>
    <row r="30" spans="1:13" ht="30" customHeight="1">
      <c r="A30" s="460"/>
      <c r="B30" s="464"/>
      <c r="C30" s="477">
        <v>10</v>
      </c>
      <c r="D30" s="478"/>
      <c r="E30" s="478"/>
      <c r="F30" s="478"/>
      <c r="G30" s="6" t="s">
        <v>112</v>
      </c>
      <c r="H30" s="5" t="s">
        <v>47</v>
      </c>
      <c r="I30" s="38">
        <v>638.35930493153148</v>
      </c>
      <c r="J30" s="119">
        <v>173408.92857142858</v>
      </c>
      <c r="K30" s="489">
        <v>110697203.11177874</v>
      </c>
      <c r="L30" s="465"/>
      <c r="M30" s="460"/>
    </row>
    <row r="31" spans="1:13" ht="30" customHeight="1" thickBot="1">
      <c r="A31" s="460"/>
      <c r="B31" s="464"/>
      <c r="C31" s="483" t="s">
        <v>283</v>
      </c>
      <c r="D31" s="499"/>
      <c r="E31" s="499"/>
      <c r="F31" s="499"/>
      <c r="G31" s="500"/>
      <c r="H31" s="484"/>
      <c r="I31" s="480"/>
      <c r="J31" s="486"/>
      <c r="K31" s="487"/>
      <c r="L31" s="465"/>
      <c r="M31" s="460"/>
    </row>
    <row r="32" spans="1:13" ht="30" customHeight="1" thickBot="1">
      <c r="A32" s="460"/>
      <c r="B32" s="464"/>
      <c r="C32" s="474"/>
      <c r="D32" s="475"/>
      <c r="E32" s="475"/>
      <c r="F32" s="475"/>
      <c r="G32" s="475" t="s">
        <v>212</v>
      </c>
      <c r="H32" s="475"/>
      <c r="I32" s="475"/>
      <c r="J32" s="475"/>
      <c r="K32" s="476"/>
      <c r="L32" s="465"/>
      <c r="M32" s="460"/>
    </row>
    <row r="33" spans="1:13" ht="30" customHeight="1">
      <c r="A33" s="460"/>
      <c r="B33" s="464"/>
      <c r="C33" s="477">
        <v>11</v>
      </c>
      <c r="D33" s="478"/>
      <c r="E33" s="478"/>
      <c r="F33" s="478"/>
      <c r="G33" s="6" t="s">
        <v>229</v>
      </c>
      <c r="H33" s="5" t="s">
        <v>228</v>
      </c>
      <c r="I33" s="38">
        <v>3</v>
      </c>
      <c r="J33" s="119">
        <v>465270.47</v>
      </c>
      <c r="K33" s="489">
        <v>1395811.41</v>
      </c>
      <c r="L33" s="465"/>
      <c r="M33" s="460"/>
    </row>
    <row r="34" spans="1:13" ht="30" customHeight="1">
      <c r="A34" s="460"/>
      <c r="B34" s="464"/>
      <c r="C34" s="477">
        <v>12</v>
      </c>
      <c r="D34" s="478"/>
      <c r="E34" s="478"/>
      <c r="F34" s="478"/>
      <c r="G34" s="6" t="s">
        <v>231</v>
      </c>
      <c r="H34" s="5" t="s">
        <v>113</v>
      </c>
      <c r="I34" s="38">
        <v>816.83852198532497</v>
      </c>
      <c r="J34" s="119">
        <v>100077.41499999999</v>
      </c>
      <c r="K34" s="489">
        <v>81747087.752711982</v>
      </c>
      <c r="L34" s="465"/>
      <c r="M34" s="460"/>
    </row>
    <row r="35" spans="1:13" ht="30" customHeight="1" thickBot="1">
      <c r="A35" s="460"/>
      <c r="B35" s="464"/>
      <c r="C35" s="483" t="s">
        <v>283</v>
      </c>
      <c r="D35" s="499"/>
      <c r="E35" s="499"/>
      <c r="F35" s="499"/>
      <c r="G35" s="485"/>
      <c r="H35" s="484"/>
      <c r="I35" s="480"/>
      <c r="J35" s="486"/>
      <c r="K35" s="487"/>
      <c r="L35" s="465"/>
      <c r="M35" s="460"/>
    </row>
    <row r="36" spans="1:13" s="505" customFormat="1" ht="30" customHeight="1" thickBot="1">
      <c r="A36" s="501"/>
      <c r="B36" s="502"/>
      <c r="C36" s="851" t="s">
        <v>284</v>
      </c>
      <c r="D36" s="852"/>
      <c r="E36" s="852"/>
      <c r="F36" s="852"/>
      <c r="G36" s="852"/>
      <c r="H36" s="852"/>
      <c r="I36" s="852"/>
      <c r="J36" s="853"/>
      <c r="K36" s="503">
        <v>469999999</v>
      </c>
      <c r="L36" s="504"/>
      <c r="M36" s="501"/>
    </row>
    <row r="37" spans="1:13" s="505" customFormat="1" ht="17" thickBot="1">
      <c r="A37" s="501"/>
      <c r="B37" s="502"/>
      <c r="C37" s="506"/>
      <c r="D37" s="506"/>
      <c r="E37" s="506"/>
      <c r="F37" s="506"/>
      <c r="G37" s="506"/>
      <c r="H37" s="506"/>
      <c r="I37" s="506"/>
      <c r="J37" s="506"/>
      <c r="K37" s="507"/>
      <c r="L37" s="504"/>
      <c r="M37" s="501"/>
    </row>
    <row r="38" spans="1:13" s="505" customFormat="1" ht="30" customHeight="1">
      <c r="A38" s="501"/>
      <c r="B38" s="502"/>
      <c r="C38" s="508"/>
      <c r="D38" s="509"/>
      <c r="E38" s="508"/>
      <c r="F38" s="508"/>
      <c r="G38" s="854"/>
      <c r="H38" s="855"/>
      <c r="I38" s="856"/>
      <c r="J38" s="510"/>
      <c r="K38" s="511"/>
      <c r="L38" s="504"/>
      <c r="M38" s="501"/>
    </row>
    <row r="39" spans="1:13" s="505" customFormat="1" ht="30" customHeight="1">
      <c r="A39" s="501"/>
      <c r="B39" s="502"/>
      <c r="C39" s="508"/>
      <c r="D39" s="509"/>
      <c r="E39" s="508"/>
      <c r="F39" s="508"/>
      <c r="G39" s="512"/>
      <c r="H39" s="513"/>
      <c r="I39" s="514"/>
      <c r="J39" s="515"/>
      <c r="K39" s="516"/>
      <c r="L39" s="504"/>
      <c r="M39" s="501"/>
    </row>
    <row r="40" spans="1:13" s="505" customFormat="1" ht="30" customHeight="1">
      <c r="A40" s="501"/>
      <c r="B40" s="502"/>
      <c r="C40" s="508"/>
      <c r="D40" s="517"/>
      <c r="E40" s="517"/>
      <c r="F40" s="517"/>
      <c r="G40" s="512"/>
      <c r="H40" s="518"/>
      <c r="I40" s="519"/>
      <c r="J40" s="520"/>
      <c r="K40" s="516"/>
      <c r="L40" s="504"/>
      <c r="M40" s="501"/>
    </row>
    <row r="41" spans="1:13" s="505" customFormat="1" ht="30" customHeight="1">
      <c r="A41" s="501"/>
      <c r="B41" s="502"/>
      <c r="C41" s="508"/>
      <c r="D41" s="517"/>
      <c r="E41" s="517"/>
      <c r="F41" s="517"/>
      <c r="G41" s="521" t="s">
        <v>285</v>
      </c>
      <c r="H41" s="518"/>
      <c r="I41" s="519"/>
      <c r="J41" s="520"/>
      <c r="K41" s="522"/>
      <c r="L41" s="504"/>
      <c r="M41" s="501"/>
    </row>
    <row r="42" spans="1:13" s="505" customFormat="1" ht="30" customHeight="1">
      <c r="A42" s="501"/>
      <c r="B42" s="502"/>
      <c r="C42" s="508"/>
      <c r="D42" s="509"/>
      <c r="E42" s="508"/>
      <c r="F42" s="508"/>
      <c r="G42" s="512"/>
      <c r="H42" s="512"/>
      <c r="I42" s="512"/>
      <c r="J42" s="512"/>
      <c r="K42" s="516"/>
      <c r="L42" s="504"/>
      <c r="M42" s="501"/>
    </row>
    <row r="43" spans="1:13" s="505" customFormat="1" ht="30" customHeight="1">
      <c r="A43" s="501"/>
      <c r="B43" s="502"/>
      <c r="C43" s="508"/>
      <c r="D43" s="509"/>
      <c r="E43" s="508"/>
      <c r="F43" s="508"/>
      <c r="G43" s="523"/>
      <c r="H43" s="518"/>
      <c r="I43" s="519"/>
      <c r="J43" s="524"/>
      <c r="K43" s="516"/>
      <c r="L43" s="504"/>
      <c r="M43" s="501"/>
    </row>
    <row r="44" spans="1:13" s="505" customFormat="1" ht="30" customHeight="1" thickBot="1">
      <c r="A44" s="501"/>
      <c r="B44" s="502"/>
      <c r="C44" s="508"/>
      <c r="D44" s="509"/>
      <c r="E44" s="508"/>
      <c r="F44" s="525"/>
      <c r="G44" s="523"/>
      <c r="H44" s="518"/>
      <c r="I44" s="519"/>
      <c r="J44" s="524"/>
      <c r="K44" s="522"/>
      <c r="L44" s="504"/>
      <c r="M44" s="501"/>
    </row>
    <row r="45" spans="1:13" s="505" customFormat="1" ht="30" customHeight="1" thickBot="1">
      <c r="A45" s="501"/>
      <c r="B45" s="502"/>
      <c r="C45" s="508"/>
      <c r="D45" s="509"/>
      <c r="E45" s="508"/>
      <c r="F45" s="508"/>
      <c r="G45" s="526" t="s">
        <v>81</v>
      </c>
      <c r="H45" s="527"/>
      <c r="I45" s="528"/>
      <c r="J45" s="529"/>
      <c r="K45" s="503">
        <f>K36</f>
        <v>469999999</v>
      </c>
      <c r="L45" s="504"/>
      <c r="M45" s="501"/>
    </row>
    <row r="46" spans="1:13" s="505" customFormat="1" ht="17" thickBot="1">
      <c r="A46" s="501"/>
      <c r="B46" s="502"/>
      <c r="C46" s="508"/>
      <c r="D46" s="509"/>
      <c r="E46" s="509"/>
      <c r="F46" s="509"/>
      <c r="G46" s="508"/>
      <c r="H46" s="508"/>
      <c r="I46" s="530"/>
      <c r="J46" s="531"/>
      <c r="K46" s="532"/>
      <c r="L46" s="504"/>
      <c r="M46" s="501"/>
    </row>
    <row r="47" spans="1:13" s="505" customFormat="1" ht="16">
      <c r="A47" s="501"/>
      <c r="B47" s="502"/>
      <c r="C47" s="533"/>
      <c r="D47" s="857"/>
      <c r="E47" s="857"/>
      <c r="F47" s="857"/>
      <c r="G47" s="857"/>
      <c r="H47" s="857"/>
      <c r="I47" s="857"/>
      <c r="J47" s="857"/>
      <c r="K47" s="858"/>
      <c r="L47" s="534"/>
      <c r="M47" s="501"/>
    </row>
    <row r="48" spans="1:13" s="505" customFormat="1" ht="46.5" customHeight="1">
      <c r="A48" s="501"/>
      <c r="B48" s="502"/>
      <c r="C48" s="834" t="s">
        <v>286</v>
      </c>
      <c r="D48" s="835"/>
      <c r="E48" s="835"/>
      <c r="F48" s="835"/>
      <c r="G48" s="835"/>
      <c r="H48" s="859" t="s">
        <v>277</v>
      </c>
      <c r="I48" s="859"/>
      <c r="J48" s="859"/>
      <c r="K48" s="535" t="s">
        <v>287</v>
      </c>
      <c r="L48" s="536"/>
      <c r="M48" s="501"/>
    </row>
    <row r="49" spans="1:13" s="505" customFormat="1" ht="32.25" customHeight="1">
      <c r="A49" s="501"/>
      <c r="B49" s="502"/>
      <c r="C49" s="834" t="s">
        <v>288</v>
      </c>
      <c r="D49" s="835"/>
      <c r="E49" s="835"/>
      <c r="F49" s="835"/>
      <c r="G49" s="835"/>
      <c r="H49" s="848" t="s">
        <v>163</v>
      </c>
      <c r="I49" s="848"/>
      <c r="J49" s="537" t="s">
        <v>289</v>
      </c>
      <c r="K49" s="556">
        <v>0.29499999999999998</v>
      </c>
      <c r="L49" s="536"/>
      <c r="M49" s="501"/>
    </row>
    <row r="50" spans="1:13" s="505" customFormat="1" ht="30" customHeight="1">
      <c r="A50" s="501"/>
      <c r="B50" s="502"/>
      <c r="C50" s="834" t="s">
        <v>290</v>
      </c>
      <c r="D50" s="835"/>
      <c r="E50" s="835"/>
      <c r="F50" s="835"/>
      <c r="G50" s="835"/>
      <c r="H50" s="836" t="s">
        <v>291</v>
      </c>
      <c r="I50" s="837"/>
      <c r="J50" s="537" t="s">
        <v>292</v>
      </c>
      <c r="K50" s="538">
        <v>0</v>
      </c>
      <c r="L50" s="536"/>
      <c r="M50" s="501"/>
    </row>
    <row r="51" spans="1:13" s="539" customFormat="1" ht="58.5" customHeight="1">
      <c r="A51" s="501"/>
      <c r="B51" s="502"/>
      <c r="C51" s="838"/>
      <c r="D51" s="839"/>
      <c r="E51" s="839"/>
      <c r="F51" s="839"/>
      <c r="G51" s="840"/>
      <c r="H51" s="847" t="s">
        <v>293</v>
      </c>
      <c r="I51" s="848"/>
      <c r="J51" s="537" t="s">
        <v>294</v>
      </c>
      <c r="K51" s="538">
        <v>0.05</v>
      </c>
      <c r="L51" s="504"/>
      <c r="M51" s="501"/>
    </row>
    <row r="52" spans="1:13" ht="39" customHeight="1">
      <c r="A52" s="460"/>
      <c r="B52" s="464"/>
      <c r="C52" s="841"/>
      <c r="D52" s="842"/>
      <c r="E52" s="842"/>
      <c r="F52" s="842"/>
      <c r="G52" s="843"/>
      <c r="H52" s="848" t="s">
        <v>295</v>
      </c>
      <c r="I52" s="848"/>
      <c r="J52" s="537" t="s">
        <v>296</v>
      </c>
      <c r="K52" s="556">
        <f>K49+K50+K51</f>
        <v>0.34499999999999997</v>
      </c>
      <c r="L52" s="465"/>
      <c r="M52" s="460"/>
    </row>
    <row r="53" spans="1:13" ht="47.25" customHeight="1" thickBot="1">
      <c r="A53" s="460"/>
      <c r="B53" s="464"/>
      <c r="C53" s="844"/>
      <c r="D53" s="845"/>
      <c r="E53" s="845"/>
      <c r="F53" s="845"/>
      <c r="G53" s="846"/>
      <c r="H53" s="849"/>
      <c r="I53" s="849"/>
      <c r="J53" s="849"/>
      <c r="K53" s="850"/>
      <c r="L53" s="465"/>
      <c r="M53" s="460"/>
    </row>
    <row r="54" spans="1:13" ht="17" thickBot="1">
      <c r="A54" s="460"/>
      <c r="B54" s="540"/>
      <c r="C54" s="541"/>
      <c r="D54" s="541"/>
      <c r="E54" s="542"/>
      <c r="F54" s="541"/>
      <c r="G54" s="543"/>
      <c r="H54" s="541"/>
      <c r="I54" s="541"/>
      <c r="J54" s="541"/>
      <c r="K54" s="541"/>
      <c r="L54" s="544"/>
      <c r="M54" s="460"/>
    </row>
    <row r="55" spans="1:13" ht="17" thickTop="1">
      <c r="A55" s="460"/>
      <c r="B55" s="460"/>
      <c r="C55" s="460"/>
      <c r="D55" s="460"/>
      <c r="E55" s="545"/>
      <c r="F55" s="460"/>
      <c r="G55" s="460"/>
      <c r="H55" s="460"/>
      <c r="I55" s="460"/>
      <c r="J55" s="460"/>
      <c r="K55" s="460"/>
      <c r="L55" s="460"/>
      <c r="M55" s="460"/>
    </row>
  </sheetData>
  <mergeCells count="28">
    <mergeCell ref="C10:K10"/>
    <mergeCell ref="B2:L2"/>
    <mergeCell ref="C3:F3"/>
    <mergeCell ref="C6:K6"/>
    <mergeCell ref="C7:K7"/>
    <mergeCell ref="C8:K9"/>
    <mergeCell ref="C49:G49"/>
    <mergeCell ref="H49:I49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36:J36"/>
    <mergeCell ref="G38:I38"/>
    <mergeCell ref="D47:K47"/>
    <mergeCell ref="C48:G48"/>
    <mergeCell ref="H48:J48"/>
    <mergeCell ref="C50:G50"/>
    <mergeCell ref="H50:I50"/>
    <mergeCell ref="C51:G53"/>
    <mergeCell ref="H51:I51"/>
    <mergeCell ref="H52:I52"/>
    <mergeCell ref="H53:K53"/>
  </mergeCells>
  <pageMargins left="0.11811023622047245" right="0.11811023622047245" top="0.15748031496062992" bottom="0.15748031496062992" header="0.31496062992125984" footer="0.31496062992125984"/>
  <pageSetup scale="40" orientation="portrait" horizontalDpi="1200" verticalDpi="12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A6E4D-3091-2E4D-9BCF-12BE4A44F17B}">
  <dimension ref="A1:M57"/>
  <sheetViews>
    <sheetView showGridLines="0" view="pageBreakPreview" topLeftCell="A6" zoomScale="70" zoomScaleNormal="100" zoomScaleSheetLayoutView="70" zoomScalePageLayoutView="145" workbookViewId="0">
      <selection activeCell="E32" sqref="E32"/>
    </sheetView>
  </sheetViews>
  <sheetFormatPr baseColWidth="10" defaultColWidth="11.5" defaultRowHeight="14"/>
  <cols>
    <col min="1" max="2" width="2.83203125" style="463" customWidth="1"/>
    <col min="3" max="3" width="11.1640625" style="463" customWidth="1"/>
    <col min="4" max="4" width="22.5" style="463" customWidth="1"/>
    <col min="5" max="5" width="16.1640625" style="546" customWidth="1"/>
    <col min="6" max="6" width="21.5" style="463" customWidth="1"/>
    <col min="7" max="7" width="73.33203125" style="463" customWidth="1"/>
    <col min="8" max="8" width="8.6640625" style="463" customWidth="1"/>
    <col min="9" max="9" width="18.83203125" style="463" customWidth="1"/>
    <col min="10" max="10" width="23.83203125" style="463" customWidth="1"/>
    <col min="11" max="11" width="30" style="463" customWidth="1"/>
    <col min="12" max="13" width="2.83203125" style="463" customWidth="1"/>
    <col min="14" max="16384" width="11.5" style="463"/>
  </cols>
  <sheetData>
    <row r="1" spans="1:13" ht="17" thickBot="1">
      <c r="A1" s="460"/>
      <c r="B1" s="460"/>
      <c r="C1" s="461"/>
      <c r="D1" s="462"/>
      <c r="E1" s="461"/>
      <c r="F1" s="462"/>
      <c r="G1" s="460"/>
      <c r="H1" s="460"/>
      <c r="I1" s="460"/>
      <c r="J1" s="460"/>
      <c r="K1" s="460"/>
      <c r="L1" s="460"/>
      <c r="M1" s="460"/>
    </row>
    <row r="2" spans="1:13" ht="17" thickTop="1">
      <c r="A2" s="460"/>
      <c r="B2" s="872"/>
      <c r="C2" s="873"/>
      <c r="D2" s="873"/>
      <c r="E2" s="873"/>
      <c r="F2" s="873"/>
      <c r="G2" s="873"/>
      <c r="H2" s="873"/>
      <c r="I2" s="873"/>
      <c r="J2" s="873"/>
      <c r="K2" s="873"/>
      <c r="L2" s="874"/>
      <c r="M2" s="460"/>
    </row>
    <row r="3" spans="1:13" ht="33" customHeight="1">
      <c r="A3" s="460"/>
      <c r="B3" s="464"/>
      <c r="C3" s="889" t="s">
        <v>266</v>
      </c>
      <c r="D3" s="890"/>
      <c r="E3" s="890"/>
      <c r="F3" s="891"/>
      <c r="G3" s="460"/>
      <c r="H3" s="460"/>
      <c r="I3" s="460"/>
      <c r="J3" s="460"/>
      <c r="K3" s="460"/>
      <c r="L3" s="465"/>
      <c r="M3" s="460"/>
    </row>
    <row r="4" spans="1:13" ht="16">
      <c r="A4" s="460"/>
      <c r="B4" s="464"/>
      <c r="C4" s="547" t="s">
        <v>267</v>
      </c>
      <c r="D4" s="548" t="s">
        <v>268</v>
      </c>
      <c r="E4" s="549" t="s">
        <v>269</v>
      </c>
      <c r="F4" s="550">
        <v>2</v>
      </c>
      <c r="G4" s="460"/>
      <c r="H4" s="460"/>
      <c r="I4" s="460"/>
      <c r="J4" s="460"/>
      <c r="K4" s="460"/>
      <c r="L4" s="465"/>
      <c r="M4" s="460"/>
    </row>
    <row r="5" spans="1:13" ht="17" thickBot="1">
      <c r="A5" s="460"/>
      <c r="B5" s="464"/>
      <c r="C5" s="461"/>
      <c r="D5" s="551"/>
      <c r="E5" s="461"/>
      <c r="F5" s="462"/>
      <c r="G5" s="460"/>
      <c r="H5" s="460"/>
      <c r="I5" s="460"/>
      <c r="J5" s="460"/>
      <c r="K5" s="460"/>
      <c r="L5" s="465"/>
      <c r="M5" s="460"/>
    </row>
    <row r="6" spans="1:13" ht="31.5" customHeight="1">
      <c r="A6" s="460"/>
      <c r="B6" s="464"/>
      <c r="C6" s="892" t="s">
        <v>270</v>
      </c>
      <c r="D6" s="893"/>
      <c r="E6" s="893"/>
      <c r="F6" s="893"/>
      <c r="G6" s="893"/>
      <c r="H6" s="893"/>
      <c r="I6" s="893"/>
      <c r="J6" s="893"/>
      <c r="K6" s="894"/>
      <c r="L6" s="465"/>
      <c r="M6" s="460"/>
    </row>
    <row r="7" spans="1:13" ht="16">
      <c r="A7" s="460"/>
      <c r="B7" s="464"/>
      <c r="C7" s="895" t="s">
        <v>297</v>
      </c>
      <c r="D7" s="896"/>
      <c r="E7" s="896"/>
      <c r="F7" s="896"/>
      <c r="G7" s="896"/>
      <c r="H7" s="896"/>
      <c r="I7" s="896"/>
      <c r="J7" s="896"/>
      <c r="K7" s="897"/>
      <c r="L7" s="465"/>
      <c r="M7" s="460"/>
    </row>
    <row r="8" spans="1:13" s="472" customFormat="1" ht="16">
      <c r="A8" s="469"/>
      <c r="B8" s="552"/>
      <c r="C8" s="898" t="s">
        <v>298</v>
      </c>
      <c r="D8" s="898"/>
      <c r="E8" s="898"/>
      <c r="F8" s="898"/>
      <c r="G8" s="898"/>
      <c r="H8" s="898"/>
      <c r="I8" s="898"/>
      <c r="J8" s="898"/>
      <c r="K8" s="898"/>
      <c r="L8" s="471"/>
      <c r="M8" s="469"/>
    </row>
    <row r="9" spans="1:13" ht="55.5" customHeight="1">
      <c r="A9" s="460"/>
      <c r="B9" s="464"/>
      <c r="C9" s="898"/>
      <c r="D9" s="898"/>
      <c r="E9" s="898"/>
      <c r="F9" s="898"/>
      <c r="G9" s="898"/>
      <c r="H9" s="898"/>
      <c r="I9" s="898"/>
      <c r="J9" s="898"/>
      <c r="K9" s="898"/>
      <c r="L9" s="465"/>
      <c r="M9" s="460"/>
    </row>
    <row r="10" spans="1:13" ht="34.5" customHeight="1">
      <c r="A10" s="460"/>
      <c r="B10" s="464"/>
      <c r="C10" s="899" t="s">
        <v>299</v>
      </c>
      <c r="D10" s="900"/>
      <c r="E10" s="900"/>
      <c r="F10" s="900"/>
      <c r="G10" s="900"/>
      <c r="H10" s="900"/>
      <c r="I10" s="900"/>
      <c r="J10" s="900"/>
      <c r="K10" s="901"/>
      <c r="L10" s="465"/>
      <c r="M10" s="460"/>
    </row>
    <row r="11" spans="1:13" ht="30" customHeight="1" thickBot="1">
      <c r="A11" s="460"/>
      <c r="B11" s="464"/>
      <c r="C11" s="860"/>
      <c r="D11" s="861"/>
      <c r="E11" s="861"/>
      <c r="F11" s="861"/>
      <c r="G11" s="861"/>
      <c r="H11" s="861"/>
      <c r="I11" s="861"/>
      <c r="J11" s="861"/>
      <c r="K11" s="862"/>
      <c r="L11" s="465"/>
      <c r="M11" s="460"/>
    </row>
    <row r="12" spans="1:13" ht="30" customHeight="1">
      <c r="A12" s="460"/>
      <c r="B12" s="464"/>
      <c r="C12" s="863" t="s">
        <v>274</v>
      </c>
      <c r="D12" s="865" t="s">
        <v>275</v>
      </c>
      <c r="E12" s="867" t="s">
        <v>276</v>
      </c>
      <c r="F12" s="867"/>
      <c r="G12" s="863" t="s">
        <v>277</v>
      </c>
      <c r="H12" s="865" t="s">
        <v>278</v>
      </c>
      <c r="I12" s="865" t="s">
        <v>117</v>
      </c>
      <c r="J12" s="868" t="s">
        <v>279</v>
      </c>
      <c r="K12" s="870" t="s">
        <v>280</v>
      </c>
      <c r="L12" s="465"/>
      <c r="M12" s="460"/>
    </row>
    <row r="13" spans="1:13" ht="30" customHeight="1" thickBot="1">
      <c r="A13" s="460"/>
      <c r="B13" s="464"/>
      <c r="C13" s="864"/>
      <c r="D13" s="866"/>
      <c r="E13" s="473" t="s">
        <v>281</v>
      </c>
      <c r="F13" s="473" t="s">
        <v>282</v>
      </c>
      <c r="G13" s="864"/>
      <c r="H13" s="866"/>
      <c r="I13" s="866"/>
      <c r="J13" s="869"/>
      <c r="K13" s="871"/>
      <c r="L13" s="465"/>
      <c r="M13" s="460"/>
    </row>
    <row r="14" spans="1:13" ht="30" customHeight="1" thickBot="1">
      <c r="A14" s="460"/>
      <c r="B14" s="464"/>
      <c r="C14" s="474"/>
      <c r="D14" s="475"/>
      <c r="E14" s="475"/>
      <c r="F14" s="475"/>
      <c r="G14" s="475"/>
      <c r="H14" s="475"/>
      <c r="I14" s="475"/>
      <c r="J14" s="475"/>
      <c r="K14" s="476"/>
      <c r="L14" s="465"/>
      <c r="M14" s="460"/>
    </row>
    <row r="15" spans="1:13" ht="30" customHeight="1">
      <c r="A15" s="460"/>
      <c r="B15" s="464"/>
      <c r="C15" s="477"/>
      <c r="D15" s="478"/>
      <c r="E15" s="478"/>
      <c r="F15" s="478"/>
      <c r="G15" s="479"/>
      <c r="H15" s="478"/>
      <c r="I15" s="480"/>
      <c r="J15" s="481"/>
      <c r="K15" s="482"/>
      <c r="L15" s="465"/>
      <c r="M15" s="460"/>
    </row>
    <row r="16" spans="1:13" ht="30" customHeight="1">
      <c r="A16" s="460"/>
      <c r="B16" s="464"/>
      <c r="C16" s="477"/>
      <c r="D16" s="478"/>
      <c r="E16" s="478"/>
      <c r="F16" s="478"/>
      <c r="G16" s="479"/>
      <c r="H16" s="478"/>
      <c r="I16" s="480"/>
      <c r="J16" s="481"/>
      <c r="K16" s="482"/>
      <c r="L16" s="465"/>
      <c r="M16" s="460"/>
    </row>
    <row r="17" spans="1:13" ht="30" customHeight="1">
      <c r="A17" s="460"/>
      <c r="B17" s="464"/>
      <c r="C17" s="477"/>
      <c r="D17" s="478"/>
      <c r="E17" s="478"/>
      <c r="F17" s="478"/>
      <c r="G17" s="479"/>
      <c r="H17" s="478"/>
      <c r="I17" s="480"/>
      <c r="J17" s="481"/>
      <c r="K17" s="482"/>
      <c r="L17" s="465"/>
      <c r="M17" s="460"/>
    </row>
    <row r="18" spans="1:13" ht="30" customHeight="1" thickBot="1">
      <c r="A18" s="460"/>
      <c r="B18" s="464"/>
      <c r="C18" s="483" t="s">
        <v>283</v>
      </c>
      <c r="D18" s="484"/>
      <c r="E18" s="484"/>
      <c r="F18" s="484"/>
      <c r="G18" s="485"/>
      <c r="H18" s="484"/>
      <c r="I18" s="480"/>
      <c r="J18" s="486"/>
      <c r="K18" s="487"/>
      <c r="L18" s="465"/>
      <c r="M18" s="460"/>
    </row>
    <row r="19" spans="1:13" ht="30" customHeight="1" thickBot="1">
      <c r="A19" s="460"/>
      <c r="B19" s="464"/>
      <c r="C19" s="474"/>
      <c r="D19" s="475"/>
      <c r="E19" s="475"/>
      <c r="F19" s="475"/>
      <c r="G19" s="475"/>
      <c r="H19" s="475"/>
      <c r="I19" s="475"/>
      <c r="J19" s="475"/>
      <c r="K19" s="476"/>
      <c r="L19" s="465"/>
      <c r="M19" s="460"/>
    </row>
    <row r="20" spans="1:13" ht="30" customHeight="1">
      <c r="A20" s="460"/>
      <c r="B20" s="464"/>
      <c r="C20" s="477"/>
      <c r="D20" s="478"/>
      <c r="E20" s="478"/>
      <c r="F20" s="478"/>
      <c r="G20" s="488"/>
      <c r="H20" s="478"/>
      <c r="I20" s="480"/>
      <c r="J20" s="481"/>
      <c r="K20" s="489"/>
      <c r="L20" s="465"/>
      <c r="M20" s="460"/>
    </row>
    <row r="21" spans="1:13" ht="30" customHeight="1">
      <c r="A21" s="460"/>
      <c r="B21" s="464"/>
      <c r="C21" s="477"/>
      <c r="D21" s="478"/>
      <c r="E21" s="478"/>
      <c r="F21" s="478"/>
      <c r="G21" s="488"/>
      <c r="H21" s="478"/>
      <c r="I21" s="480"/>
      <c r="J21" s="481"/>
      <c r="K21" s="489"/>
      <c r="L21" s="465"/>
      <c r="M21" s="460"/>
    </row>
    <row r="22" spans="1:13" ht="30" customHeight="1" thickBot="1">
      <c r="A22" s="460"/>
      <c r="B22" s="464"/>
      <c r="C22" s="483" t="s">
        <v>283</v>
      </c>
      <c r="D22" s="490"/>
      <c r="E22" s="491"/>
      <c r="F22" s="490"/>
      <c r="G22" s="490"/>
      <c r="H22" s="490"/>
      <c r="I22" s="480"/>
      <c r="J22" s="490"/>
      <c r="K22" s="487"/>
      <c r="L22" s="465"/>
      <c r="M22" s="460"/>
    </row>
    <row r="23" spans="1:13" ht="30" customHeight="1" thickBot="1">
      <c r="A23" s="460"/>
      <c r="B23" s="464"/>
      <c r="C23" s="474"/>
      <c r="D23" s="475"/>
      <c r="E23" s="475"/>
      <c r="F23" s="475"/>
      <c r="G23" s="475"/>
      <c r="H23" s="475"/>
      <c r="I23" s="475"/>
      <c r="J23" s="475"/>
      <c r="K23" s="476"/>
      <c r="L23" s="465"/>
      <c r="M23" s="460"/>
    </row>
    <row r="24" spans="1:13" ht="30" customHeight="1">
      <c r="A24" s="460"/>
      <c r="B24" s="464"/>
      <c r="C24" s="477"/>
      <c r="D24" s="478"/>
      <c r="E24" s="478"/>
      <c r="F24" s="478"/>
      <c r="G24" s="479"/>
      <c r="H24" s="478"/>
      <c r="I24" s="480"/>
      <c r="J24" s="481"/>
      <c r="K24" s="489"/>
      <c r="L24" s="465"/>
      <c r="M24" s="460"/>
    </row>
    <row r="25" spans="1:13" ht="30" customHeight="1">
      <c r="A25" s="460"/>
      <c r="B25" s="464"/>
      <c r="C25" s="477"/>
      <c r="D25" s="492"/>
      <c r="E25" s="492"/>
      <c r="F25" s="492"/>
      <c r="G25" s="479"/>
      <c r="H25" s="478"/>
      <c r="I25" s="480"/>
      <c r="J25" s="481"/>
      <c r="K25" s="489"/>
      <c r="L25" s="465"/>
      <c r="M25" s="460"/>
    </row>
    <row r="26" spans="1:13" ht="30" customHeight="1">
      <c r="A26" s="460"/>
      <c r="B26" s="464"/>
      <c r="C26" s="477"/>
      <c r="D26" s="478"/>
      <c r="E26" s="478"/>
      <c r="F26" s="478"/>
      <c r="G26" s="479"/>
      <c r="H26" s="478"/>
      <c r="I26" s="480"/>
      <c r="J26" s="481"/>
      <c r="K26" s="489"/>
      <c r="L26" s="465"/>
      <c r="M26" s="460"/>
    </row>
    <row r="27" spans="1:13" s="460" customFormat="1" ht="30" customHeight="1">
      <c r="B27" s="464"/>
      <c r="C27" s="477"/>
      <c r="D27" s="478"/>
      <c r="E27" s="478"/>
      <c r="F27" s="478"/>
      <c r="G27" s="479"/>
      <c r="H27" s="478"/>
      <c r="I27" s="480"/>
      <c r="J27" s="481"/>
      <c r="K27" s="489"/>
      <c r="L27" s="465"/>
    </row>
    <row r="28" spans="1:13" ht="30" customHeight="1" thickBot="1">
      <c r="A28" s="460"/>
      <c r="B28" s="464"/>
      <c r="C28" s="483" t="s">
        <v>283</v>
      </c>
      <c r="D28" s="490"/>
      <c r="E28" s="491"/>
      <c r="F28" s="490"/>
      <c r="G28" s="490"/>
      <c r="H28" s="490"/>
      <c r="I28" s="480"/>
      <c r="J28" s="490"/>
      <c r="K28" s="487"/>
      <c r="L28" s="465"/>
      <c r="M28" s="460"/>
    </row>
    <row r="29" spans="1:13" ht="30" customHeight="1" thickBot="1">
      <c r="A29" s="460"/>
      <c r="B29" s="464"/>
      <c r="C29" s="474"/>
      <c r="D29" s="475"/>
      <c r="E29" s="475"/>
      <c r="F29" s="475"/>
      <c r="G29" s="475"/>
      <c r="H29" s="475"/>
      <c r="I29" s="475"/>
      <c r="J29" s="475"/>
      <c r="K29" s="476"/>
      <c r="L29" s="465"/>
      <c r="M29" s="460"/>
    </row>
    <row r="30" spans="1:13" ht="30" customHeight="1">
      <c r="A30" s="460"/>
      <c r="B30" s="464"/>
      <c r="C30" s="477"/>
      <c r="D30" s="478"/>
      <c r="E30" s="478"/>
      <c r="F30" s="478"/>
      <c r="G30" s="479"/>
      <c r="H30" s="478"/>
      <c r="I30" s="480"/>
      <c r="J30" s="481"/>
      <c r="K30" s="489"/>
      <c r="L30" s="465"/>
      <c r="M30" s="460"/>
    </row>
    <row r="31" spans="1:13" ht="30" customHeight="1" thickBot="1">
      <c r="A31" s="460"/>
      <c r="B31" s="464"/>
      <c r="C31" s="493" t="s">
        <v>283</v>
      </c>
      <c r="D31" s="494"/>
      <c r="E31" s="494"/>
      <c r="F31" s="494"/>
      <c r="G31" s="495"/>
      <c r="H31" s="494"/>
      <c r="I31" s="480"/>
      <c r="J31" s="496"/>
      <c r="K31" s="497"/>
      <c r="L31" s="465"/>
      <c r="M31" s="460"/>
    </row>
    <row r="32" spans="1:13" ht="30" customHeight="1" thickBot="1">
      <c r="A32" s="460"/>
      <c r="B32" s="464"/>
      <c r="C32" s="474"/>
      <c r="D32" s="475"/>
      <c r="E32" s="475"/>
      <c r="F32" s="475"/>
      <c r="G32" s="475"/>
      <c r="H32" s="475"/>
      <c r="I32" s="475"/>
      <c r="J32" s="475"/>
      <c r="K32" s="476"/>
      <c r="L32" s="465"/>
      <c r="M32" s="460"/>
    </row>
    <row r="33" spans="1:13" ht="30" customHeight="1">
      <c r="A33" s="460"/>
      <c r="B33" s="464"/>
      <c r="C33" s="477"/>
      <c r="D33" s="478"/>
      <c r="E33" s="478"/>
      <c r="F33" s="478"/>
      <c r="G33" s="479"/>
      <c r="H33" s="478"/>
      <c r="I33" s="480"/>
      <c r="J33" s="481"/>
      <c r="K33" s="489"/>
      <c r="L33" s="465"/>
      <c r="M33" s="460"/>
    </row>
    <row r="34" spans="1:13" ht="30" customHeight="1">
      <c r="A34" s="460"/>
      <c r="B34" s="464"/>
      <c r="C34" s="498"/>
      <c r="D34" s="478"/>
      <c r="E34" s="478"/>
      <c r="F34" s="478"/>
      <c r="G34" s="479"/>
      <c r="H34" s="478"/>
      <c r="I34" s="480"/>
      <c r="J34" s="481"/>
      <c r="K34" s="489"/>
      <c r="L34" s="465"/>
      <c r="M34" s="460"/>
    </row>
    <row r="35" spans="1:13" ht="30" customHeight="1" thickBot="1">
      <c r="A35" s="460"/>
      <c r="B35" s="464"/>
      <c r="C35" s="483" t="s">
        <v>283</v>
      </c>
      <c r="D35" s="499"/>
      <c r="E35" s="499"/>
      <c r="F35" s="499"/>
      <c r="G35" s="485"/>
      <c r="H35" s="484"/>
      <c r="I35" s="480"/>
      <c r="J35" s="486"/>
      <c r="K35" s="487"/>
      <c r="L35" s="465"/>
      <c r="M35" s="460"/>
    </row>
    <row r="36" spans="1:13" s="505" customFormat="1" ht="30" customHeight="1" thickBot="1">
      <c r="A36" s="501"/>
      <c r="B36" s="502"/>
      <c r="C36" s="851" t="s">
        <v>284</v>
      </c>
      <c r="D36" s="852"/>
      <c r="E36" s="852"/>
      <c r="F36" s="852"/>
      <c r="G36" s="852"/>
      <c r="H36" s="852"/>
      <c r="I36" s="852"/>
      <c r="J36" s="853"/>
      <c r="K36" s="503"/>
      <c r="L36" s="504"/>
      <c r="M36" s="501"/>
    </row>
    <row r="37" spans="1:13" s="505" customFormat="1" ht="17" thickBot="1">
      <c r="A37" s="501"/>
      <c r="B37" s="502"/>
      <c r="C37" s="506"/>
      <c r="D37" s="506"/>
      <c r="E37" s="506"/>
      <c r="F37" s="506"/>
      <c r="G37" s="506"/>
      <c r="H37" s="506"/>
      <c r="I37" s="506"/>
      <c r="J37" s="506"/>
      <c r="K37" s="507"/>
      <c r="L37" s="504"/>
      <c r="M37" s="501"/>
    </row>
    <row r="38" spans="1:13" s="505" customFormat="1" ht="30" customHeight="1">
      <c r="A38" s="501"/>
      <c r="B38" s="502"/>
      <c r="C38" s="508"/>
      <c r="D38" s="509"/>
      <c r="E38" s="508"/>
      <c r="F38" s="508"/>
      <c r="G38" s="854"/>
      <c r="H38" s="855"/>
      <c r="I38" s="856"/>
      <c r="J38" s="510"/>
      <c r="K38" s="511"/>
      <c r="L38" s="504"/>
      <c r="M38" s="501"/>
    </row>
    <row r="39" spans="1:13" s="505" customFormat="1" ht="30" customHeight="1">
      <c r="A39" s="501"/>
      <c r="B39" s="502"/>
      <c r="C39" s="508"/>
      <c r="D39" s="509"/>
      <c r="E39" s="508"/>
      <c r="F39" s="508"/>
      <c r="G39" s="512"/>
      <c r="H39" s="513"/>
      <c r="I39" s="514"/>
      <c r="J39" s="515"/>
      <c r="K39" s="516"/>
      <c r="L39" s="504"/>
      <c r="M39" s="501"/>
    </row>
    <row r="40" spans="1:13" s="505" customFormat="1" ht="30" customHeight="1">
      <c r="A40" s="501"/>
      <c r="B40" s="502"/>
      <c r="C40" s="508"/>
      <c r="D40" s="517"/>
      <c r="E40" s="517"/>
      <c r="F40" s="517"/>
      <c r="G40" s="512"/>
      <c r="H40" s="518"/>
      <c r="I40" s="519"/>
      <c r="J40" s="520"/>
      <c r="K40" s="516"/>
      <c r="L40" s="504"/>
      <c r="M40" s="501"/>
    </row>
    <row r="41" spans="1:13" s="505" customFormat="1" ht="30" customHeight="1">
      <c r="A41" s="501"/>
      <c r="B41" s="502"/>
      <c r="C41" s="508"/>
      <c r="D41" s="517"/>
      <c r="E41" s="517"/>
      <c r="F41" s="517"/>
      <c r="G41" s="521" t="s">
        <v>285</v>
      </c>
      <c r="H41" s="518"/>
      <c r="I41" s="519"/>
      <c r="J41" s="520"/>
      <c r="K41" s="522"/>
      <c r="L41" s="504"/>
      <c r="M41" s="501"/>
    </row>
    <row r="42" spans="1:13" s="505" customFormat="1" ht="30" customHeight="1">
      <c r="A42" s="501"/>
      <c r="B42" s="502"/>
      <c r="C42" s="508"/>
      <c r="D42" s="509"/>
      <c r="E42" s="508"/>
      <c r="F42" s="508"/>
      <c r="G42" s="523"/>
      <c r="H42" s="518"/>
      <c r="I42" s="519"/>
      <c r="J42" s="524"/>
      <c r="K42" s="516"/>
      <c r="L42" s="504"/>
      <c r="M42" s="501"/>
    </row>
    <row r="43" spans="1:13" s="505" customFormat="1" ht="30" customHeight="1">
      <c r="A43" s="501"/>
      <c r="B43" s="502"/>
      <c r="C43" s="508"/>
      <c r="D43" s="509"/>
      <c r="E43" s="508"/>
      <c r="F43" s="508"/>
      <c r="G43" s="523"/>
      <c r="H43" s="518"/>
      <c r="I43" s="519"/>
      <c r="J43" s="524"/>
      <c r="K43" s="516"/>
      <c r="L43" s="504"/>
      <c r="M43" s="501"/>
    </row>
    <row r="44" spans="1:13" s="505" customFormat="1" ht="30" customHeight="1" thickBot="1">
      <c r="A44" s="501"/>
      <c r="B44" s="502"/>
      <c r="C44" s="508"/>
      <c r="D44" s="509"/>
      <c r="E44" s="508"/>
      <c r="F44" s="508"/>
      <c r="G44" s="553"/>
      <c r="H44" s="518"/>
      <c r="I44" s="519"/>
      <c r="J44" s="524"/>
      <c r="K44" s="522"/>
      <c r="L44" s="504"/>
      <c r="M44" s="501"/>
    </row>
    <row r="45" spans="1:13" s="505" customFormat="1" ht="30" customHeight="1" thickBot="1">
      <c r="A45" s="501"/>
      <c r="B45" s="502"/>
      <c r="C45" s="508"/>
      <c r="D45" s="509"/>
      <c r="E45" s="508"/>
      <c r="F45" s="508"/>
      <c r="G45" s="526" t="s">
        <v>81</v>
      </c>
      <c r="H45" s="527"/>
      <c r="I45" s="528"/>
      <c r="J45" s="529"/>
      <c r="K45" s="503"/>
      <c r="L45" s="504"/>
      <c r="M45" s="501"/>
    </row>
    <row r="46" spans="1:13" s="505" customFormat="1" ht="17" thickBot="1">
      <c r="A46" s="501"/>
      <c r="B46" s="502"/>
      <c r="C46" s="508"/>
      <c r="D46" s="509"/>
      <c r="E46" s="509"/>
      <c r="F46" s="509"/>
      <c r="G46" s="508"/>
      <c r="H46" s="508"/>
      <c r="I46" s="530"/>
      <c r="J46" s="531"/>
      <c r="K46" s="532"/>
      <c r="L46" s="504"/>
      <c r="M46" s="501"/>
    </row>
    <row r="47" spans="1:13" s="505" customFormat="1" ht="16">
      <c r="A47" s="501"/>
      <c r="B47" s="502"/>
      <c r="C47" s="533"/>
      <c r="D47" s="857"/>
      <c r="E47" s="857"/>
      <c r="F47" s="857"/>
      <c r="G47" s="857"/>
      <c r="H47" s="857"/>
      <c r="I47" s="857"/>
      <c r="J47" s="857"/>
      <c r="K47" s="858"/>
      <c r="L47" s="534"/>
      <c r="M47" s="501"/>
    </row>
    <row r="48" spans="1:13" s="505" customFormat="1" ht="46.5" customHeight="1">
      <c r="A48" s="501"/>
      <c r="B48" s="502"/>
      <c r="C48" s="834" t="s">
        <v>286</v>
      </c>
      <c r="D48" s="835"/>
      <c r="E48" s="835"/>
      <c r="F48" s="835"/>
      <c r="G48" s="835"/>
      <c r="H48" s="859" t="s">
        <v>277</v>
      </c>
      <c r="I48" s="859"/>
      <c r="J48" s="859"/>
      <c r="K48" s="535" t="s">
        <v>287</v>
      </c>
      <c r="L48" s="536"/>
      <c r="M48" s="501"/>
    </row>
    <row r="49" spans="1:13" s="505" customFormat="1" ht="32.25" customHeight="1">
      <c r="A49" s="501"/>
      <c r="B49" s="502"/>
      <c r="C49" s="834" t="s">
        <v>288</v>
      </c>
      <c r="D49" s="835"/>
      <c r="E49" s="835"/>
      <c r="F49" s="835"/>
      <c r="G49" s="835"/>
      <c r="H49" s="848" t="s">
        <v>163</v>
      </c>
      <c r="I49" s="848"/>
      <c r="J49" s="537" t="s">
        <v>289</v>
      </c>
      <c r="K49" s="538" t="s">
        <v>300</v>
      </c>
      <c r="L49" s="536"/>
      <c r="M49" s="501"/>
    </row>
    <row r="50" spans="1:13" s="505" customFormat="1" ht="30" customHeight="1">
      <c r="A50" s="501"/>
      <c r="B50" s="502"/>
      <c r="C50" s="834" t="s">
        <v>290</v>
      </c>
      <c r="D50" s="835"/>
      <c r="E50" s="835"/>
      <c r="F50" s="835"/>
      <c r="G50" s="835"/>
      <c r="H50" s="836" t="s">
        <v>291</v>
      </c>
      <c r="I50" s="837"/>
      <c r="J50" s="537" t="s">
        <v>292</v>
      </c>
      <c r="K50" s="538" t="s">
        <v>300</v>
      </c>
      <c r="L50" s="536"/>
      <c r="M50" s="501"/>
    </row>
    <row r="51" spans="1:13" s="539" customFormat="1" ht="58.5" customHeight="1">
      <c r="A51" s="501"/>
      <c r="B51" s="502"/>
      <c r="C51" s="838"/>
      <c r="D51" s="839"/>
      <c r="E51" s="839"/>
      <c r="F51" s="839"/>
      <c r="G51" s="840"/>
      <c r="H51" s="847" t="s">
        <v>293</v>
      </c>
      <c r="I51" s="848"/>
      <c r="J51" s="537" t="s">
        <v>294</v>
      </c>
      <c r="K51" s="538" t="s">
        <v>300</v>
      </c>
      <c r="L51" s="504"/>
      <c r="M51" s="501"/>
    </row>
    <row r="52" spans="1:13" ht="39" customHeight="1">
      <c r="A52" s="460"/>
      <c r="B52" s="464"/>
      <c r="C52" s="841"/>
      <c r="D52" s="842"/>
      <c r="E52" s="842"/>
      <c r="F52" s="842"/>
      <c r="G52" s="843"/>
      <c r="H52" s="848" t="s">
        <v>295</v>
      </c>
      <c r="I52" s="848"/>
      <c r="J52" s="537" t="s">
        <v>296</v>
      </c>
      <c r="K52" s="538" t="s">
        <v>300</v>
      </c>
      <c r="L52" s="465"/>
      <c r="M52" s="460"/>
    </row>
    <row r="53" spans="1:13" ht="47.25" customHeight="1" thickBot="1">
      <c r="A53" s="460"/>
      <c r="B53" s="464"/>
      <c r="C53" s="844"/>
      <c r="D53" s="845"/>
      <c r="E53" s="845"/>
      <c r="F53" s="845"/>
      <c r="G53" s="846"/>
      <c r="H53" s="849"/>
      <c r="I53" s="849"/>
      <c r="J53" s="849"/>
      <c r="K53" s="850"/>
      <c r="L53" s="465"/>
      <c r="M53" s="460"/>
    </row>
    <row r="54" spans="1:13" ht="47.25" customHeight="1">
      <c r="A54" s="460"/>
      <c r="B54" s="464"/>
      <c r="C54" s="554"/>
      <c r="D54" s="554"/>
      <c r="E54" s="554"/>
      <c r="F54" s="554"/>
      <c r="G54" s="554"/>
      <c r="H54" s="554"/>
      <c r="I54" s="554"/>
      <c r="J54" s="554"/>
      <c r="K54" s="554"/>
      <c r="L54" s="465"/>
      <c r="M54" s="460"/>
    </row>
    <row r="55" spans="1:13" ht="47.25" customHeight="1">
      <c r="A55" s="460"/>
      <c r="B55" s="464"/>
      <c r="C55" s="554"/>
      <c r="D55" s="554"/>
      <c r="E55" s="554"/>
      <c r="F55" s="554"/>
      <c r="G55" s="555" t="s">
        <v>301</v>
      </c>
      <c r="H55" s="554"/>
      <c r="I55" s="554"/>
      <c r="J55" s="554"/>
      <c r="K55" s="554"/>
      <c r="L55" s="465"/>
      <c r="M55" s="460"/>
    </row>
    <row r="56" spans="1:13" ht="17" thickBot="1">
      <c r="A56" s="460"/>
      <c r="B56" s="540"/>
      <c r="C56" s="541"/>
      <c r="D56" s="541"/>
      <c r="E56" s="542"/>
      <c r="F56" s="541"/>
      <c r="G56" s="543"/>
      <c r="H56" s="541"/>
      <c r="I56" s="541"/>
      <c r="J56" s="541"/>
      <c r="K56" s="541"/>
      <c r="L56" s="544"/>
      <c r="M56" s="460"/>
    </row>
    <row r="57" spans="1:13" ht="17" thickTop="1">
      <c r="A57" s="460"/>
      <c r="B57" s="460"/>
      <c r="C57" s="460"/>
      <c r="D57" s="460"/>
      <c r="E57" s="545"/>
      <c r="F57" s="460"/>
      <c r="G57" s="460"/>
      <c r="H57" s="460"/>
      <c r="I57" s="460"/>
      <c r="J57" s="460"/>
      <c r="K57" s="460"/>
      <c r="L57" s="460"/>
      <c r="M57" s="460"/>
    </row>
  </sheetData>
  <mergeCells count="28">
    <mergeCell ref="C10:K10"/>
    <mergeCell ref="B2:L2"/>
    <mergeCell ref="C3:F3"/>
    <mergeCell ref="C6:K6"/>
    <mergeCell ref="C7:K7"/>
    <mergeCell ref="C8:K9"/>
    <mergeCell ref="C49:G49"/>
    <mergeCell ref="H49:I49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36:J36"/>
    <mergeCell ref="G38:I38"/>
    <mergeCell ref="D47:K47"/>
    <mergeCell ref="C48:G48"/>
    <mergeCell ref="H48:J48"/>
    <mergeCell ref="C50:G50"/>
    <mergeCell ref="H50:I50"/>
    <mergeCell ref="C51:G53"/>
    <mergeCell ref="H51:I51"/>
    <mergeCell ref="H52:I52"/>
    <mergeCell ref="H53:K53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19</vt:i4>
      </vt:variant>
    </vt:vector>
  </HeadingPairs>
  <TitlesOfParts>
    <vt:vector size="44" baseType="lpstr">
      <vt:lpstr>1. Demolicion de estructuras</vt:lpstr>
      <vt:lpstr>2. Campamento</vt:lpstr>
      <vt:lpstr>3. conformación  calzada</vt:lpstr>
      <vt:lpstr>4. excavación </vt:lpstr>
      <vt:lpstr>5. plastico </vt:lpstr>
      <vt:lpstr>6. relleno suelo</vt:lpstr>
      <vt:lpstr>7. relleno recebo</vt:lpstr>
      <vt:lpstr>8. concreto 21MPA</vt:lpstr>
      <vt:lpstr>9. concreto Acelerante</vt:lpstr>
      <vt:lpstr>10. Ciclópeo</vt:lpstr>
      <vt:lpstr>11. Acero</vt:lpstr>
      <vt:lpstr>12. corte</vt:lpstr>
      <vt:lpstr>13. Malla electro</vt:lpstr>
      <vt:lpstr>14. Cordón en sueloc</vt:lpstr>
      <vt:lpstr>15. Limpieza de Alcant</vt:lpstr>
      <vt:lpstr>16. Roceria</vt:lpstr>
      <vt:lpstr>18. Sobreacarreo al hombro</vt:lpstr>
      <vt:lpstr>19. Alquiler Campamento</vt:lpstr>
      <vt:lpstr>20. Sardinel</vt:lpstr>
      <vt:lpstr>SOBREACARREO</vt:lpstr>
      <vt:lpstr>AU</vt:lpstr>
      <vt:lpstr>MC</vt:lpstr>
      <vt:lpstr>PRESUPUESTO RESUMEN</vt:lpstr>
      <vt:lpstr>PRESUPUESTO OFICIAL (Entidad)</vt:lpstr>
      <vt:lpstr>PROPUESTA ECONOMICA(Proponente)</vt:lpstr>
      <vt:lpstr>_GoBack</vt:lpstr>
      <vt:lpstr>'10. Ciclópeo'!Área_de_impresión</vt:lpstr>
      <vt:lpstr>'11. Acero'!Área_de_impresión</vt:lpstr>
      <vt:lpstr>'12. corte'!Área_de_impresión</vt:lpstr>
      <vt:lpstr>'13. Malla electro'!Área_de_impresión</vt:lpstr>
      <vt:lpstr>'14. Cordón en sueloc'!Área_de_impresión</vt:lpstr>
      <vt:lpstr>'20. Sardinel'!Área_de_impresión</vt:lpstr>
      <vt:lpstr>'3. conformación  calzada'!Área_de_impresión</vt:lpstr>
      <vt:lpstr>'4. excavación '!Área_de_impresión</vt:lpstr>
      <vt:lpstr>'5. plastico '!Área_de_impresión</vt:lpstr>
      <vt:lpstr>'6. relleno suelo'!Área_de_impresión</vt:lpstr>
      <vt:lpstr>'7. relleno recebo'!Área_de_impresión</vt:lpstr>
      <vt:lpstr>'8. concreto 21MPA'!Área_de_impresión</vt:lpstr>
      <vt:lpstr>'9. concreto Acelerante'!Área_de_impresión</vt:lpstr>
      <vt:lpstr>AU!Área_de_impresión</vt:lpstr>
      <vt:lpstr>MC!Área_de_impresión</vt:lpstr>
      <vt:lpstr>'PRESUPUESTO OFICIAL (Entidad)'!Área_de_impresión</vt:lpstr>
      <vt:lpstr>'PRESUPUESTO RESUMEN'!Área_de_impresión</vt:lpstr>
      <vt:lpstr>'PROPUESTA ECONOMICA(Proponente)'!Área_de_impresión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María</dc:creator>
  <cp:keywords/>
  <dc:description/>
  <cp:lastModifiedBy>Javier Alexander Lopez Hincapie</cp:lastModifiedBy>
  <cp:revision/>
  <dcterms:created xsi:type="dcterms:W3CDTF">2025-04-09T19:36:01Z</dcterms:created>
  <dcterms:modified xsi:type="dcterms:W3CDTF">2026-10-07T04:16:24Z</dcterms:modified>
  <cp:category/>
  <cp:contentStatus/>
</cp:coreProperties>
</file>