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NG\DING 2026\01 IQUIRA 2026\14 SELECCIÓN ABREVIADA INTITUCIONES EDUCATIVAS\"/>
    </mc:Choice>
  </mc:AlternateContent>
  <xr:revisionPtr revIDLastSave="0" documentId="13_ncr:1_{ED1A9B44-D086-4D87-8709-5242BD89BD6A}" xr6:coauthVersionLast="47" xr6:coauthVersionMax="47" xr10:uidLastSave="{00000000-0000-0000-0000-000000000000}"/>
  <bookViews>
    <workbookView xWindow="-108" yWindow="-108" windowWidth="23256" windowHeight="12576" xr2:uid="{2E858B58-EEAA-4EFE-A578-917B05789661}"/>
  </bookViews>
  <sheets>
    <sheet name="PRESUPUESTO " sheetId="1" r:id="rId1"/>
  </sheets>
  <definedNames>
    <definedName name="a">#REF!</definedName>
    <definedName name="_xlnm.Print_Area" localSheetId="0">'PRESUPUESTO '!$A$1:$F$122</definedName>
    <definedName name="_xlnm.Print_Titles" localSheetId="0">'PRESUPUESTO 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6" i="1" l="1"/>
  <c r="F114" i="1"/>
  <c r="H113" i="1"/>
  <c r="F111" i="1"/>
  <c r="F110" i="1"/>
  <c r="F109" i="1"/>
  <c r="F108" i="1"/>
  <c r="F107" i="1"/>
  <c r="F100" i="1"/>
  <c r="F99" i="1"/>
  <c r="F98" i="1"/>
  <c r="F97" i="1"/>
  <c r="F96" i="1"/>
  <c r="F95" i="1"/>
  <c r="F94" i="1"/>
  <c r="F91" i="1"/>
  <c r="F90" i="1"/>
  <c r="F89" i="1"/>
  <c r="F88" i="1"/>
  <c r="F81" i="1"/>
  <c r="F80" i="1"/>
  <c r="F79" i="1"/>
  <c r="F77" i="1"/>
  <c r="F76" i="1"/>
  <c r="F75" i="1"/>
  <c r="F74" i="1"/>
  <c r="F71" i="1"/>
  <c r="F70" i="1"/>
  <c r="F69" i="1"/>
  <c r="F68" i="1"/>
  <c r="F67" i="1"/>
  <c r="F66" i="1"/>
  <c r="F65" i="1"/>
  <c r="F64" i="1"/>
  <c r="F57" i="1"/>
  <c r="F56" i="1"/>
  <c r="F55" i="1"/>
  <c r="F54" i="1"/>
  <c r="F53" i="1"/>
  <c r="F46" i="1"/>
  <c r="F45" i="1"/>
  <c r="F44" i="1"/>
  <c r="F43" i="1"/>
  <c r="F42" i="1"/>
  <c r="F40" i="1"/>
  <c r="F39" i="1"/>
  <c r="F37" i="1"/>
  <c r="F36" i="1" s="1"/>
  <c r="F35" i="1"/>
  <c r="F34" i="1"/>
  <c r="F33" i="1"/>
  <c r="F27" i="1"/>
  <c r="F26" i="1" s="1"/>
  <c r="F25" i="1"/>
  <c r="G24" i="1"/>
  <c r="F24" i="1"/>
  <c r="G22" i="1"/>
  <c r="F22" i="1"/>
  <c r="F21" i="1"/>
  <c r="H19" i="1"/>
  <c r="H20" i="1" s="1"/>
  <c r="H21" i="1" s="1"/>
  <c r="F19" i="1"/>
  <c r="F18" i="1" s="1"/>
  <c r="F13" i="1"/>
  <c r="F12" i="1"/>
  <c r="F11" i="1"/>
  <c r="F9" i="1"/>
  <c r="F8" i="1"/>
  <c r="F59" i="1" l="1"/>
  <c r="F113" i="1"/>
  <c r="F93" i="1"/>
  <c r="F87" i="1"/>
  <c r="F78" i="1"/>
  <c r="F73" i="1"/>
  <c r="F63" i="1"/>
  <c r="F41" i="1"/>
  <c r="F38" i="1"/>
  <c r="F32" i="1"/>
  <c r="F23" i="1"/>
  <c r="F20" i="1"/>
  <c r="F10" i="1"/>
  <c r="F7" i="1"/>
  <c r="F29" i="1" l="1"/>
  <c r="F102" i="1"/>
  <c r="F83" i="1"/>
  <c r="F48" i="1"/>
  <c r="F15" i="1"/>
  <c r="F119" i="1" l="1"/>
  <c r="F118" i="1"/>
  <c r="F117" i="1"/>
  <c r="F120" i="1" l="1"/>
  <c r="F121" i="1" s="1"/>
</calcChain>
</file>

<file path=xl/sharedStrings.xml><?xml version="1.0" encoding="utf-8"?>
<sst xmlns="http://schemas.openxmlformats.org/spreadsheetml/2006/main" count="240" uniqueCount="164">
  <si>
    <t>MEJORAMIENTO DE INSTITUCIONES EDUCATIVAS EN EL AREA URBANA Y RURAL DEL MUNICIPIO DE IQUIRA HUILA</t>
  </si>
  <si>
    <t>NIT 891.180.131-1</t>
  </si>
  <si>
    <t>ÍTEM</t>
  </si>
  <si>
    <t>DESCRIPCIÓN</t>
  </si>
  <si>
    <t>UNIDAD</t>
  </si>
  <si>
    <t>CANTIDAD</t>
  </si>
  <si>
    <t>V/R. UNITARIO</t>
  </si>
  <si>
    <t>V/PARCIAL</t>
  </si>
  <si>
    <t>A. MEJORAMIENTO INSTITUCION EDUCATIVA URBANA MARIA AUXILIADORA SEDE PRINCIPAL</t>
  </si>
  <si>
    <t>A.1</t>
  </si>
  <si>
    <t>PRELIMINARES</t>
  </si>
  <si>
    <t>A1.1</t>
  </si>
  <si>
    <t xml:space="preserve">PICADA Y RESANES DE MUROS </t>
  </si>
  <si>
    <t>M2</t>
  </si>
  <si>
    <t>A1.2</t>
  </si>
  <si>
    <t>ESTUCO PLASTICO PARA MUROS INTERNOS</t>
  </si>
  <si>
    <t>A.2</t>
  </si>
  <si>
    <t>PINTURA AULAS</t>
  </si>
  <si>
    <t>A.2.1</t>
  </si>
  <si>
    <t>PINTURA VINILO TIPO 1 A 2 MANOS</t>
  </si>
  <si>
    <t>A.2.2</t>
  </si>
  <si>
    <t xml:space="preserve">Graniplast aplicado en muros o superficies receptoras de la aplicación </t>
  </si>
  <si>
    <t>A.2.3</t>
  </si>
  <si>
    <t>Pintura en esmalte para carpintería metálica</t>
  </si>
  <si>
    <t>TOTAL COMPONENTE A</t>
  </si>
  <si>
    <t>B.1</t>
  </si>
  <si>
    <t>B1.1</t>
  </si>
  <si>
    <t>M3</t>
  </si>
  <si>
    <t>B.2</t>
  </si>
  <si>
    <t>B2.1</t>
  </si>
  <si>
    <t>Concreto ciclopeo, , 60% en concreto de 2500 PSI,  y 40% en piedra. Mejoramiento de flitracion de aguas lluvias</t>
  </si>
  <si>
    <t>B2.2</t>
  </si>
  <si>
    <t>KG</t>
  </si>
  <si>
    <t>ML</t>
  </si>
  <si>
    <t>Pañete liso para muros 1:4 con filos y dilataciones</t>
  </si>
  <si>
    <t>Estuco y pintura vinilo tipo 1 para muros</t>
  </si>
  <si>
    <t>PISOS</t>
  </si>
  <si>
    <t>Piso en tableta en ceramica</t>
  </si>
  <si>
    <t>Guaradescoba en tableta de ceramica</t>
  </si>
  <si>
    <t>ESTRUCTURA METALICA</t>
  </si>
  <si>
    <t>UND</t>
  </si>
  <si>
    <t>Fabricación, suministro y montaje de barandas metalicas incluye paral metálico en  tuberia metálica de 2"  y  separadores en 1". Incluye soldadura, perno de anclaje y complementarios, según diseño</t>
  </si>
  <si>
    <t>Cubierta en teja termoacustica UPVC, incluye tornillos autoperforantes y fijadores de ala</t>
  </si>
  <si>
    <t>Estructura Metálica de Cubierta. Incluye: Cerchas, columnas, correas, tensores y platinas in cluye anticorrosivo. Según planos y especificaciones técnicas.</t>
  </si>
  <si>
    <t>Suministro e instalación de canal metálica</t>
  </si>
  <si>
    <t>Caballete termoacustico UPVC, incluye tornillos autoperforantes y fijadores de ala</t>
  </si>
  <si>
    <t>B.3</t>
  </si>
  <si>
    <t>B3.1</t>
  </si>
  <si>
    <t>B.4</t>
  </si>
  <si>
    <t>B4.1</t>
  </si>
  <si>
    <t>und</t>
  </si>
  <si>
    <t>Ceramica pared</t>
  </si>
  <si>
    <t>Suministro instalacion de poseta lavaplatos</t>
  </si>
  <si>
    <t>B. MEJORAMIENTO SALA PROFESORES I.E. VALENCIA DE LA PAZ SEDE PRINCIPAL</t>
  </si>
  <si>
    <t>CIELO RASO EN PVC Perf. Alum. crudo</t>
  </si>
  <si>
    <t xml:space="preserve">Cielo raso en PVC perf. Alum.  Crudo </t>
  </si>
  <si>
    <t>SISTEMA ELECTRICO</t>
  </si>
  <si>
    <t>Suministro e instalacion  lámpara led 200 W</t>
  </si>
  <si>
    <t>Instalación de Salida lámpara panel led Redonda o cuadrada 20 W incrustar luz blanca. Y todo lo relacionado para su buen funcionamiento</t>
  </si>
  <si>
    <t>Alistado de pisos en mortero</t>
  </si>
  <si>
    <t>B3.2</t>
  </si>
  <si>
    <t>TOTAL COMPONENTE C</t>
  </si>
  <si>
    <t>C. SEDE RIO IQUIRA</t>
  </si>
  <si>
    <t>C.1</t>
  </si>
  <si>
    <t>CUBIERTA</t>
  </si>
  <si>
    <t>C.1.1</t>
  </si>
  <si>
    <t xml:space="preserve">Suministro e instalacion de cubierta master mil calibre 28 incluye tornillos y todo lo necesario para su funcionamiento </t>
  </si>
  <si>
    <t>C.1.2</t>
  </si>
  <si>
    <t>Correa en perfil metálico de 3" x1 1/2", cal.20</t>
  </si>
  <si>
    <t>C.1.3</t>
  </si>
  <si>
    <t>suministro e instalacion de caballete para teja master mil incluye tornillos y todo los necesario para su buen funcionamiento</t>
  </si>
  <si>
    <t>C.2</t>
  </si>
  <si>
    <t>PASA MANOS</t>
  </si>
  <si>
    <t>C.2.1</t>
  </si>
  <si>
    <t>C.3</t>
  </si>
  <si>
    <t xml:space="preserve">DEMOLICIONES </t>
  </si>
  <si>
    <t>C.3.1</t>
  </si>
  <si>
    <t>Demolicion de enchape</t>
  </si>
  <si>
    <t>m2</t>
  </si>
  <si>
    <t>C.3.2</t>
  </si>
  <si>
    <t>Demolicion de pañete</t>
  </si>
  <si>
    <t>C.4</t>
  </si>
  <si>
    <t>ACABADOS COCINA</t>
  </si>
  <si>
    <t>C.4.1</t>
  </si>
  <si>
    <t>C.4.2</t>
  </si>
  <si>
    <t>C.4.3</t>
  </si>
  <si>
    <t>C.4.4</t>
  </si>
  <si>
    <t>C.4.5</t>
  </si>
  <si>
    <t>Marco y puerta metalica cal. 20 de 0.50 a 0.80x2.00 m</t>
  </si>
  <si>
    <t>TOTAL COMPONENTE D</t>
  </si>
  <si>
    <t>D. SEDE SAN ISIDRO</t>
  </si>
  <si>
    <t>D.1</t>
  </si>
  <si>
    <t>CERRAMIENTO</t>
  </si>
  <si>
    <t>D1.1</t>
  </si>
  <si>
    <t xml:space="preserve">Excavacion Manual a todo factor, incluye retiro de material </t>
  </si>
  <si>
    <t>D1.2</t>
  </si>
  <si>
    <t>Relleno en recebo compactado (campactacion mecanica)</t>
  </si>
  <si>
    <t>D1.3</t>
  </si>
  <si>
    <t>D1.4</t>
  </si>
  <si>
    <t>Cerramiento en malla eslabonada y tubo h= 3.0m, antepecho en ladrillo a la vista  de h=0.40m, pedestal en concreto de 0.15x0.20m, viga cinta de 0.10x0.15m  y viga de cimiento de ,20x,20 incluye acero incluye acero 1/2 y estribos en 3/8", Incluye 2 cuerdas de alambre de púa de seguridad</t>
  </si>
  <si>
    <t>D1.5</t>
  </si>
  <si>
    <t>Porton en malla eslabonada y tubo redondo galv de 2", y todo lo relacionado para su buen funcionamiento</t>
  </si>
  <si>
    <t>TOTAL COMPONENTE E</t>
  </si>
  <si>
    <t>E. SEDE SANTA ROSA</t>
  </si>
  <si>
    <t>E.1</t>
  </si>
  <si>
    <t xml:space="preserve">CUBIERTA  </t>
  </si>
  <si>
    <t xml:space="preserve"> E 1.1</t>
  </si>
  <si>
    <t xml:space="preserve">Desmonte de cubierta </t>
  </si>
  <si>
    <t xml:space="preserve"> E 1.2</t>
  </si>
  <si>
    <t xml:space="preserve"> E 1.3</t>
  </si>
  <si>
    <t xml:space="preserve"> E 1.4</t>
  </si>
  <si>
    <t>Suministro instalacion de lamina de 3" cal 16 de pulgada a las cerchas existente.</t>
  </si>
  <si>
    <t xml:space="preserve"> E 1.5</t>
  </si>
  <si>
    <t xml:space="preserve"> E 1.6</t>
  </si>
  <si>
    <t xml:space="preserve"> E 1.7</t>
  </si>
  <si>
    <t>pintura en anticorrosivo de cercha existente</t>
  </si>
  <si>
    <t xml:space="preserve"> E 1.8</t>
  </si>
  <si>
    <t>Bajante en tubo pvc de 4" aguas lluvias.</t>
  </si>
  <si>
    <t>E.2</t>
  </si>
  <si>
    <t>ACABADOS</t>
  </si>
  <si>
    <t>E.2.1</t>
  </si>
  <si>
    <t>E.2.2</t>
  </si>
  <si>
    <t>E.2.3</t>
  </si>
  <si>
    <t>pintura tipo esmalte En lamina llena (puerta)</t>
  </si>
  <si>
    <t>E.2.4</t>
  </si>
  <si>
    <t xml:space="preserve">pintura tipo esmalte Enventana </t>
  </si>
  <si>
    <t>E.3</t>
  </si>
  <si>
    <t>pisos</t>
  </si>
  <si>
    <t>E.3.1</t>
  </si>
  <si>
    <t>E.3.2</t>
  </si>
  <si>
    <t>E.3.3</t>
  </si>
  <si>
    <t>TOTAL COMPONENTE F</t>
  </si>
  <si>
    <t>F. SEDE SAN LUIS</t>
  </si>
  <si>
    <t>F.1</t>
  </si>
  <si>
    <t>F 1.1</t>
  </si>
  <si>
    <t>F 1.2</t>
  </si>
  <si>
    <t>F 1.3</t>
  </si>
  <si>
    <t>F 1.4</t>
  </si>
  <si>
    <t>F.2</t>
  </si>
  <si>
    <t>F.2.1</t>
  </si>
  <si>
    <t>Picada y Resanes De Muros</t>
  </si>
  <si>
    <t>F.2.2</t>
  </si>
  <si>
    <t>F.2.3</t>
  </si>
  <si>
    <t>F.2.4</t>
  </si>
  <si>
    <t>F.2.5</t>
  </si>
  <si>
    <t>F.2.6</t>
  </si>
  <si>
    <t>F.2.7</t>
  </si>
  <si>
    <t>G. SEDE VILLA MARÍA</t>
  </si>
  <si>
    <t>G.1</t>
  </si>
  <si>
    <t>G1.1</t>
  </si>
  <si>
    <t>G1.2</t>
  </si>
  <si>
    <t>G1.3</t>
  </si>
  <si>
    <t>G1.4</t>
  </si>
  <si>
    <t>G1.5</t>
  </si>
  <si>
    <t>G1,6</t>
  </si>
  <si>
    <t>Transporte viaje camion 5 TN de 30 a 60 Kl</t>
  </si>
  <si>
    <t>VJ</t>
  </si>
  <si>
    <t>VALOR TOTAL COSTOS DIRECTOS:</t>
  </si>
  <si>
    <t>AIU (30%)</t>
  </si>
  <si>
    <t>Administracion</t>
  </si>
  <si>
    <t>imprevisto</t>
  </si>
  <si>
    <t>utilidad</t>
  </si>
  <si>
    <t>VALOR TOTAL DE COSTOS INDIRECTOS</t>
  </si>
  <si>
    <t>TOTAL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</si>
</sst>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 * #,##0_ ;_ * \-#,##0_ ;_ * &quot;-&quot;??_ ;_ @_ "/>
    <numFmt numFmtId="166" formatCode="_ &quot;$&quot;\ * #,##0.00_ ;_ &quot;$&quot;\ * \-#,##0.00_ ;_ &quot;$&quot;\ * &quot;-&quot;??_ ;_ @_ "/>
    <numFmt numFmtId="167" formatCode="_ &quot;$&quot;\ * #,##0_ ;_ &quot;$&quot;\ * \-#,##0_ ;_ &quot;$&quot;\ * &quot;-&quot;??_ ;_ @_ "/>
    <numFmt numFmtId="168" formatCode="_(&quot;$&quot;* #,##0.00_);_(&quot;$&quot;* \(#,##0.00\);_(&quot;$&quot;* &quot;-&quot;??_);_(@_)"/>
    <numFmt numFmtId="169" formatCode="_-&quot;$&quot;\ * #,##0_-;\-&quot;$&quot;\ * #,##0_-;_-&quot;$&quot;\ * &quot;-&quot;??_-;_-@_-"/>
    <numFmt numFmtId="170" formatCode="0.000"/>
    <numFmt numFmtId="171" formatCode="_-&quot;$&quot;\ * #,##0.00_-;\-&quot;$&quot;\ * #,##0.00_-;_-&quot;$&quot;\ * &quot;-&quot;_-;_-@_-"/>
    <numFmt numFmtId="172" formatCode="&quot;$&quot;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Calibri Light"/>
      <family val="2"/>
      <scheme val="major"/>
    </font>
    <font>
      <sz val="11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0"/>
      <name val="Calibri Light"/>
      <family val="2"/>
      <scheme val="major"/>
    </font>
    <font>
      <sz val="8"/>
      <name val="Calibri Light"/>
      <family val="2"/>
      <scheme val="major"/>
    </font>
    <font>
      <sz val="9"/>
      <name val="Calibri Light"/>
      <family val="2"/>
      <scheme val="major"/>
    </font>
    <font>
      <b/>
      <i/>
      <sz val="10"/>
      <name val="Calibri Light"/>
      <family val="2"/>
      <scheme val="major"/>
    </font>
    <font>
      <u/>
      <sz val="10"/>
      <color indexed="12"/>
      <name val="Arial"/>
      <family val="2"/>
    </font>
    <font>
      <i/>
      <sz val="1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</borders>
  <cellStyleXfs count="13">
    <xf numFmtId="0" fontId="0" fillId="0" borderId="0"/>
    <xf numFmtId="168" fontId="1" fillId="0" borderId="0" applyFont="0" applyFill="0" applyBorder="0" applyAlignment="0" applyProtection="0">
      <alignment vertical="center"/>
    </xf>
    <xf numFmtId="0" fontId="2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1" fillId="0" borderId="0"/>
    <xf numFmtId="0" fontId="2" fillId="0" borderId="0"/>
  </cellStyleXfs>
  <cellXfs count="140">
    <xf numFmtId="0" fontId="0" fillId="0" borderId="0" xfId="0"/>
    <xf numFmtId="0" fontId="3" fillId="0" borderId="1" xfId="2" applyFont="1" applyBorder="1" applyAlignment="1">
      <alignment vertical="center" wrapText="1"/>
    </xf>
    <xf numFmtId="0" fontId="3" fillId="0" borderId="3" xfId="2" applyFont="1" applyBorder="1" applyAlignment="1">
      <alignment vertical="center" wrapText="1"/>
    </xf>
    <xf numFmtId="0" fontId="4" fillId="0" borderId="0" xfId="0" applyFont="1"/>
    <xf numFmtId="0" fontId="3" fillId="0" borderId="4" xfId="2" applyFont="1" applyBorder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5" xfId="2" applyFont="1" applyBorder="1" applyAlignment="1">
      <alignment vertical="center" wrapText="1"/>
    </xf>
    <xf numFmtId="0" fontId="5" fillId="0" borderId="4" xfId="2" applyFont="1" applyBorder="1" applyAlignment="1">
      <alignment horizontal="center"/>
    </xf>
    <xf numFmtId="0" fontId="5" fillId="0" borderId="0" xfId="2" applyFont="1" applyAlignment="1">
      <alignment horizontal="right"/>
    </xf>
    <xf numFmtId="0" fontId="6" fillId="0" borderId="6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165" fontId="6" fillId="0" borderId="7" xfId="3" applyNumberFormat="1" applyFont="1" applyFill="1" applyBorder="1" applyAlignment="1">
      <alignment horizontal="center" vertical="center"/>
    </xf>
    <xf numFmtId="165" fontId="6" fillId="0" borderId="8" xfId="3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9" xfId="2" applyFont="1" applyBorder="1" applyAlignment="1">
      <alignment vertical="center"/>
    </xf>
    <xf numFmtId="0" fontId="6" fillId="0" borderId="10" xfId="2" applyFont="1" applyBorder="1" applyAlignment="1">
      <alignment vertical="center"/>
    </xf>
    <xf numFmtId="0" fontId="6" fillId="0" borderId="11" xfId="2" applyFont="1" applyBorder="1" applyAlignment="1">
      <alignment vertical="center"/>
    </xf>
    <xf numFmtId="0" fontId="7" fillId="0" borderId="12" xfId="2" applyFont="1" applyBorder="1" applyAlignment="1">
      <alignment horizontal="center"/>
    </xf>
    <xf numFmtId="0" fontId="7" fillId="0" borderId="13" xfId="2" applyFont="1" applyBorder="1"/>
    <xf numFmtId="0" fontId="5" fillId="0" borderId="13" xfId="2" applyFont="1" applyBorder="1" applyAlignment="1">
      <alignment horizontal="center"/>
    </xf>
    <xf numFmtId="2" fontId="5" fillId="0" borderId="13" xfId="2" applyNumberFormat="1" applyFont="1" applyBorder="1" applyAlignment="1">
      <alignment horizontal="center"/>
    </xf>
    <xf numFmtId="4" fontId="5" fillId="0" borderId="13" xfId="2" applyNumberFormat="1" applyFont="1" applyBorder="1" applyAlignment="1">
      <alignment horizontal="center" vertical="center"/>
    </xf>
    <xf numFmtId="0" fontId="5" fillId="0" borderId="12" xfId="5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5" fillId="0" borderId="13" xfId="2" applyFont="1" applyBorder="1" applyAlignment="1">
      <alignment wrapText="1"/>
    </xf>
    <xf numFmtId="0" fontId="5" fillId="0" borderId="12" xfId="2" applyFont="1" applyBorder="1" applyAlignment="1">
      <alignment horizontal="center" vertical="center"/>
    </xf>
    <xf numFmtId="44" fontId="4" fillId="0" borderId="0" xfId="0" applyNumberFormat="1" applyFont="1"/>
    <xf numFmtId="0" fontId="5" fillId="0" borderId="16" xfId="2" applyFont="1" applyBorder="1" applyAlignment="1">
      <alignment horizontal="center" vertical="center"/>
    </xf>
    <xf numFmtId="0" fontId="5" fillId="0" borderId="17" xfId="2" applyFont="1" applyBorder="1" applyAlignment="1">
      <alignment wrapText="1"/>
    </xf>
    <xf numFmtId="4" fontId="8" fillId="0" borderId="17" xfId="3" applyNumberFormat="1" applyFont="1" applyFill="1" applyBorder="1" applyAlignment="1">
      <alignment horizontal="center" vertical="center"/>
    </xf>
    <xf numFmtId="166" fontId="7" fillId="0" borderId="23" xfId="4" applyFont="1" applyFill="1" applyBorder="1" applyAlignment="1">
      <alignment horizontal="left"/>
    </xf>
    <xf numFmtId="0" fontId="5" fillId="0" borderId="24" xfId="2" applyFont="1" applyBorder="1" applyAlignment="1">
      <alignment vertical="center"/>
    </xf>
    <xf numFmtId="0" fontId="5" fillId="0" borderId="25" xfId="2" applyFont="1" applyBorder="1" applyAlignment="1">
      <alignment vertical="center"/>
    </xf>
    <xf numFmtId="0" fontId="5" fillId="0" borderId="26" xfId="2" applyFont="1" applyBorder="1" applyAlignment="1">
      <alignment vertical="center"/>
    </xf>
    <xf numFmtId="170" fontId="5" fillId="0" borderId="27" xfId="7" applyNumberFormat="1" applyFont="1" applyFill="1" applyBorder="1" applyAlignment="1" applyProtection="1">
      <alignment horizontal="center" vertical="center" wrapText="1"/>
    </xf>
    <xf numFmtId="2" fontId="5" fillId="0" borderId="13" xfId="0" applyNumberFormat="1" applyFont="1" applyBorder="1" applyAlignment="1">
      <alignment horizontal="center" vertical="center"/>
    </xf>
    <xf numFmtId="171" fontId="5" fillId="0" borderId="13" xfId="0" applyNumberFormat="1" applyFont="1" applyBorder="1" applyAlignment="1">
      <alignment vertical="center"/>
    </xf>
    <xf numFmtId="172" fontId="4" fillId="0" borderId="0" xfId="0" applyNumberFormat="1" applyFont="1"/>
    <xf numFmtId="0" fontId="5" fillId="0" borderId="27" xfId="0" applyFont="1" applyBorder="1" applyAlignment="1">
      <alignment horizontal="center" vertical="center"/>
    </xf>
    <xf numFmtId="170" fontId="5" fillId="0" borderId="13" xfId="7" applyNumberFormat="1" applyFont="1" applyFill="1" applyBorder="1" applyAlignment="1" applyProtection="1">
      <alignment vertical="center" wrapText="1"/>
    </xf>
    <xf numFmtId="0" fontId="5" fillId="0" borderId="13" xfId="8" applyFont="1" applyBorder="1" applyAlignment="1">
      <alignment horizontal="justify" vertical="center" wrapText="1"/>
    </xf>
    <xf numFmtId="0" fontId="5" fillId="0" borderId="27" xfId="8" applyFont="1" applyBorder="1" applyAlignment="1">
      <alignment horizontal="center" vertical="center"/>
    </xf>
    <xf numFmtId="4" fontId="5" fillId="0" borderId="13" xfId="8" applyNumberFormat="1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168" fontId="5" fillId="0" borderId="13" xfId="1" applyFont="1" applyFill="1" applyBorder="1" applyAlignment="1">
      <alignment vertical="center"/>
    </xf>
    <xf numFmtId="0" fontId="5" fillId="0" borderId="17" xfId="8" applyFont="1" applyBorder="1" applyAlignment="1">
      <alignment horizontal="center" vertical="center"/>
    </xf>
    <xf numFmtId="4" fontId="5" fillId="0" borderId="17" xfId="8" applyNumberFormat="1" applyFont="1" applyBorder="1" applyAlignment="1">
      <alignment horizontal="center" vertical="center"/>
    </xf>
    <xf numFmtId="166" fontId="9" fillId="0" borderId="29" xfId="4" applyFont="1" applyFill="1" applyBorder="1" applyAlignment="1">
      <alignment horizontal="left"/>
    </xf>
    <xf numFmtId="0" fontId="5" fillId="0" borderId="30" xfId="2" applyFont="1" applyBorder="1" applyAlignment="1">
      <alignment vertical="center"/>
    </xf>
    <xf numFmtId="0" fontId="5" fillId="0" borderId="31" xfId="2" applyFont="1" applyBorder="1" applyAlignment="1">
      <alignment vertical="center"/>
    </xf>
    <xf numFmtId="0" fontId="5" fillId="0" borderId="32" xfId="2" applyFont="1" applyBorder="1" applyAlignment="1">
      <alignment vertical="center"/>
    </xf>
    <xf numFmtId="0" fontId="7" fillId="0" borderId="28" xfId="2" applyFont="1" applyBorder="1" applyAlignment="1">
      <alignment horizontal="left"/>
    </xf>
    <xf numFmtId="170" fontId="5" fillId="0" borderId="13" xfId="2" applyNumberFormat="1" applyFont="1" applyBorder="1" applyAlignment="1">
      <alignment wrapText="1"/>
    </xf>
    <xf numFmtId="2" fontId="4" fillId="0" borderId="0" xfId="0" applyNumberFormat="1" applyFont="1"/>
    <xf numFmtId="170" fontId="5" fillId="0" borderId="17" xfId="2" applyNumberFormat="1" applyFont="1" applyBorder="1" applyAlignment="1">
      <alignment wrapText="1"/>
    </xf>
    <xf numFmtId="0" fontId="5" fillId="0" borderId="17" xfId="0" applyFont="1" applyBorder="1" applyAlignment="1">
      <alignment horizontal="center" vertical="center"/>
    </xf>
    <xf numFmtId="171" fontId="5" fillId="0" borderId="18" xfId="0" applyNumberFormat="1" applyFont="1" applyBorder="1" applyAlignment="1">
      <alignment vertical="center"/>
    </xf>
    <xf numFmtId="0" fontId="5" fillId="0" borderId="28" xfId="8" applyFont="1" applyBorder="1" applyAlignment="1">
      <alignment horizontal="justify" vertical="center" wrapText="1"/>
    </xf>
    <xf numFmtId="0" fontId="7" fillId="0" borderId="16" xfId="2" applyFont="1" applyBorder="1" applyAlignment="1">
      <alignment horizontal="center"/>
    </xf>
    <xf numFmtId="0" fontId="7" fillId="0" borderId="17" xfId="2" applyFont="1" applyBorder="1" applyAlignment="1">
      <alignment horizontal="left"/>
    </xf>
    <xf numFmtId="0" fontId="5" fillId="0" borderId="28" xfId="2" applyFont="1" applyBorder="1" applyAlignment="1">
      <alignment horizontal="left"/>
    </xf>
    <xf numFmtId="0" fontId="5" fillId="0" borderId="27" xfId="2" applyFont="1" applyBorder="1" applyAlignment="1">
      <alignment horizontal="center"/>
    </xf>
    <xf numFmtId="0" fontId="5" fillId="0" borderId="13" xfId="2" applyFont="1" applyBorder="1" applyAlignment="1">
      <alignment horizontal="justify" wrapText="1"/>
    </xf>
    <xf numFmtId="0" fontId="10" fillId="0" borderId="16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  <xf numFmtId="166" fontId="7" fillId="0" borderId="33" xfId="4" applyFont="1" applyFill="1" applyBorder="1" applyAlignment="1">
      <alignment horizontal="left"/>
    </xf>
    <xf numFmtId="0" fontId="5" fillId="0" borderId="13" xfId="2" applyFont="1" applyBorder="1" applyAlignment="1">
      <alignment vertical="center" wrapText="1"/>
    </xf>
    <xf numFmtId="168" fontId="5" fillId="0" borderId="13" xfId="1" applyFont="1" applyBorder="1" applyAlignment="1">
      <alignment horizontal="center" vertical="center"/>
    </xf>
    <xf numFmtId="2" fontId="5" fillId="0" borderId="13" xfId="2" applyNumberFormat="1" applyFont="1" applyBorder="1" applyAlignment="1">
      <alignment vertical="center"/>
    </xf>
    <xf numFmtId="0" fontId="5" fillId="0" borderId="13" xfId="2" applyFont="1" applyBorder="1" applyAlignment="1">
      <alignment vertical="center"/>
    </xf>
    <xf numFmtId="0" fontId="7" fillId="0" borderId="12" xfId="2" applyFont="1" applyBorder="1" applyAlignment="1">
      <alignment horizontal="center" vertical="center"/>
    </xf>
    <xf numFmtId="0" fontId="7" fillId="0" borderId="13" xfId="2" applyFont="1" applyBorder="1" applyAlignment="1">
      <alignment vertical="center"/>
    </xf>
    <xf numFmtId="43" fontId="5" fillId="0" borderId="13" xfId="2" applyNumberFormat="1" applyFont="1" applyBorder="1" applyAlignment="1">
      <alignment vertical="center"/>
    </xf>
    <xf numFmtId="0" fontId="5" fillId="0" borderId="17" xfId="2" applyFont="1" applyBorder="1" applyAlignment="1">
      <alignment vertical="center"/>
    </xf>
    <xf numFmtId="0" fontId="4" fillId="0" borderId="17" xfId="0" applyFont="1" applyBorder="1" applyAlignment="1">
      <alignment horizontal="center"/>
    </xf>
    <xf numFmtId="43" fontId="5" fillId="0" borderId="17" xfId="2" applyNumberFormat="1" applyFont="1" applyBorder="1" applyAlignment="1">
      <alignment vertical="center"/>
    </xf>
    <xf numFmtId="168" fontId="5" fillId="0" borderId="18" xfId="1" applyFont="1" applyFill="1" applyBorder="1" applyAlignment="1">
      <alignment vertical="center"/>
    </xf>
    <xf numFmtId="168" fontId="5" fillId="0" borderId="19" xfId="1" applyFont="1" applyFill="1" applyBorder="1" applyAlignment="1">
      <alignment vertical="center"/>
    </xf>
    <xf numFmtId="166" fontId="7" fillId="0" borderId="29" xfId="4" applyFont="1" applyFill="1" applyBorder="1" applyAlignment="1">
      <alignment horizontal="left"/>
    </xf>
    <xf numFmtId="0" fontId="5" fillId="0" borderId="28" xfId="2" applyFont="1" applyBorder="1" applyAlignment="1">
      <alignment horizontal="center" vertical="center"/>
    </xf>
    <xf numFmtId="0" fontId="10" fillId="0" borderId="18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168" fontId="12" fillId="0" borderId="13" xfId="1" applyFont="1" applyBorder="1" applyAlignment="1">
      <alignment horizontal="center" vertical="center"/>
    </xf>
    <xf numFmtId="166" fontId="5" fillId="0" borderId="13" xfId="4" applyFont="1" applyFill="1" applyBorder="1" applyAlignment="1">
      <alignment horizontal="left"/>
    </xf>
    <xf numFmtId="44" fontId="7" fillId="0" borderId="14" xfId="0" applyNumberFormat="1" applyFont="1" applyBorder="1" applyAlignment="1">
      <alignment horizontal="left"/>
    </xf>
    <xf numFmtId="0" fontId="10" fillId="0" borderId="13" xfId="0" applyFont="1" applyBorder="1"/>
    <xf numFmtId="172" fontId="5" fillId="0" borderId="14" xfId="4" applyNumberFormat="1" applyFont="1" applyFill="1" applyBorder="1" applyAlignment="1">
      <alignment horizontal="right" vertical="center"/>
    </xf>
    <xf numFmtId="172" fontId="7" fillId="0" borderId="14" xfId="12" applyNumberFormat="1" applyFont="1" applyBorder="1" applyAlignment="1">
      <alignment horizontal="left" vertical="center" wrapText="1"/>
    </xf>
    <xf numFmtId="166" fontId="7" fillId="0" borderId="23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8" fontId="4" fillId="0" borderId="0" xfId="1" applyFont="1" applyFill="1" applyAlignment="1"/>
    <xf numFmtId="166" fontId="7" fillId="0" borderId="14" xfId="4" applyFont="1" applyFill="1" applyBorder="1" applyAlignment="1">
      <alignment horizontal="left"/>
    </xf>
    <xf numFmtId="165" fontId="7" fillId="0" borderId="13" xfId="3" applyNumberFormat="1" applyFont="1" applyFill="1" applyBorder="1" applyAlignment="1">
      <alignment horizontal="center" vertical="center"/>
    </xf>
    <xf numFmtId="4" fontId="5" fillId="0" borderId="13" xfId="3" applyNumberFormat="1" applyFont="1" applyFill="1" applyBorder="1" applyAlignment="1">
      <alignment horizontal="center" vertical="center"/>
    </xf>
    <xf numFmtId="166" fontId="5" fillId="0" borderId="13" xfId="4" applyFont="1" applyFill="1" applyBorder="1" applyAlignment="1">
      <alignment horizontal="center" vertical="center"/>
    </xf>
    <xf numFmtId="167" fontId="5" fillId="0" borderId="14" xfId="4" applyNumberFormat="1" applyFont="1" applyFill="1" applyBorder="1" applyAlignment="1">
      <alignment horizontal="left"/>
    </xf>
    <xf numFmtId="165" fontId="7" fillId="0" borderId="13" xfId="3" applyNumberFormat="1" applyFont="1" applyFill="1" applyBorder="1" applyAlignment="1">
      <alignment horizontal="center"/>
    </xf>
    <xf numFmtId="166" fontId="7" fillId="0" borderId="13" xfId="4" applyFont="1" applyFill="1" applyBorder="1" applyAlignment="1">
      <alignment horizontal="center" vertical="center"/>
    </xf>
    <xf numFmtId="167" fontId="7" fillId="0" borderId="14" xfId="4" applyNumberFormat="1" applyFont="1" applyFill="1" applyBorder="1" applyAlignment="1">
      <alignment horizontal="left"/>
    </xf>
    <xf numFmtId="42" fontId="5" fillId="0" borderId="15" xfId="6" applyFont="1" applyFill="1" applyBorder="1" applyAlignment="1" applyProtection="1">
      <alignment horizontal="justify" vertical="center"/>
      <protection hidden="1"/>
    </xf>
    <xf numFmtId="169" fontId="5" fillId="0" borderId="13" xfId="1" applyNumberFormat="1" applyFont="1" applyFill="1" applyBorder="1" applyAlignment="1">
      <alignment horizontal="center" vertical="center"/>
    </xf>
    <xf numFmtId="167" fontId="5" fillId="0" borderId="13" xfId="4" applyNumberFormat="1" applyFont="1" applyFill="1" applyBorder="1" applyAlignment="1">
      <alignment horizontal="left"/>
    </xf>
    <xf numFmtId="165" fontId="7" fillId="0" borderId="17" xfId="3" applyNumberFormat="1" applyFont="1" applyFill="1" applyBorder="1" applyAlignment="1">
      <alignment horizontal="center"/>
    </xf>
    <xf numFmtId="4" fontId="5" fillId="0" borderId="17" xfId="3" applyNumberFormat="1" applyFont="1" applyFill="1" applyBorder="1" applyAlignment="1">
      <alignment horizontal="center" vertical="center"/>
    </xf>
    <xf numFmtId="169" fontId="5" fillId="0" borderId="18" xfId="1" applyNumberFormat="1" applyFont="1" applyFill="1" applyBorder="1" applyAlignment="1">
      <alignment horizontal="center" vertical="center"/>
    </xf>
    <xf numFmtId="167" fontId="5" fillId="0" borderId="19" xfId="4" applyNumberFormat="1" applyFont="1" applyFill="1" applyBorder="1" applyAlignment="1">
      <alignment horizontal="left"/>
    </xf>
    <xf numFmtId="0" fontId="5" fillId="0" borderId="13" xfId="0" applyFont="1" applyBorder="1" applyAlignment="1">
      <alignment wrapText="1"/>
    </xf>
    <xf numFmtId="0" fontId="5" fillId="0" borderId="27" xfId="0" applyFont="1" applyBorder="1" applyAlignment="1">
      <alignment horizontal="center"/>
    </xf>
    <xf numFmtId="166" fontId="5" fillId="0" borderId="14" xfId="4" applyFont="1" applyFill="1" applyBorder="1" applyAlignment="1">
      <alignment horizontal="left"/>
    </xf>
    <xf numFmtId="0" fontId="5" fillId="0" borderId="13" xfId="9" applyFont="1" applyBorder="1" applyAlignment="1">
      <alignment horizontal="justify" vertical="center"/>
    </xf>
    <xf numFmtId="0" fontId="12" fillId="0" borderId="12" xfId="0" applyFont="1" applyBorder="1" applyAlignment="1">
      <alignment horizontal="center" vertical="center"/>
    </xf>
    <xf numFmtId="167" fontId="5" fillId="0" borderId="14" xfId="4" applyNumberFormat="1" applyFont="1" applyFill="1" applyBorder="1" applyAlignment="1">
      <alignment horizontal="left" vertical="center"/>
    </xf>
    <xf numFmtId="168" fontId="5" fillId="0" borderId="14" xfId="1" applyFont="1" applyFill="1" applyBorder="1" applyAlignment="1">
      <alignment horizontal="left"/>
    </xf>
    <xf numFmtId="0" fontId="5" fillId="0" borderId="0" xfId="0" applyFont="1"/>
    <xf numFmtId="9" fontId="5" fillId="0" borderId="13" xfId="10" applyFont="1" applyFill="1" applyBorder="1" applyAlignment="1">
      <alignment horizontal="right" vertical="center"/>
    </xf>
    <xf numFmtId="2" fontId="5" fillId="0" borderId="13" xfId="11" applyNumberFormat="1" applyFont="1" applyBorder="1" applyAlignment="1">
      <alignment horizontal="right" vertical="center"/>
    </xf>
    <xf numFmtId="2" fontId="5" fillId="0" borderId="13" xfId="4" applyNumberFormat="1" applyFont="1" applyFill="1" applyBorder="1" applyAlignment="1">
      <alignment vertical="center"/>
    </xf>
    <xf numFmtId="2" fontId="5" fillId="0" borderId="13" xfId="2" applyNumberFormat="1" applyFont="1" applyBorder="1" applyAlignment="1">
      <alignment horizontal="center" vertical="center"/>
    </xf>
    <xf numFmtId="43" fontId="5" fillId="0" borderId="13" xfId="2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2" xfId="12" applyFont="1" applyBorder="1" applyAlignment="1">
      <alignment horizontal="right" vertical="center" wrapText="1"/>
    </xf>
    <xf numFmtId="0" fontId="7" fillId="0" borderId="13" xfId="12" applyFont="1" applyBorder="1" applyAlignment="1">
      <alignment horizontal="right" vertical="center" wrapText="1"/>
    </xf>
    <xf numFmtId="0" fontId="6" fillId="0" borderId="20" xfId="0" applyFont="1" applyBorder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22" xfId="0" applyFont="1" applyBorder="1" applyAlignment="1">
      <alignment horizontal="right" vertical="center"/>
    </xf>
    <xf numFmtId="0" fontId="10" fillId="0" borderId="20" xfId="2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/>
    </xf>
    <xf numFmtId="0" fontId="10" fillId="0" borderId="22" xfId="2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  <xf numFmtId="0" fontId="10" fillId="0" borderId="18" xfId="2" applyFont="1" applyBorder="1" applyAlignment="1">
      <alignment horizontal="center" vertical="center"/>
    </xf>
    <xf numFmtId="0" fontId="7" fillId="0" borderId="12" xfId="0" applyFont="1" applyBorder="1" applyAlignment="1">
      <alignment horizontal="right"/>
    </xf>
    <xf numFmtId="0" fontId="7" fillId="0" borderId="13" xfId="0" applyFont="1" applyBorder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5" fillId="0" borderId="0" xfId="2" applyFont="1" applyAlignment="1">
      <alignment horizontal="left" wrapText="1"/>
    </xf>
    <xf numFmtId="0" fontId="5" fillId="0" borderId="5" xfId="2" applyFont="1" applyBorder="1" applyAlignment="1">
      <alignment horizontal="left" wrapText="1"/>
    </xf>
  </cellXfs>
  <cellStyles count="13">
    <cellStyle name="Hipervínculo 2" xfId="7" xr:uid="{0A4FB595-39AC-4D9F-B56A-49891DE2B8AB}"/>
    <cellStyle name="Millares 2" xfId="3" xr:uid="{77DE4FE7-25BB-4EC2-997E-950CB7211E3C}"/>
    <cellStyle name="Moneda" xfId="1" builtinId="4"/>
    <cellStyle name="Moneda [0] 2" xfId="6" xr:uid="{915ABCB5-A1C8-4C2B-BB5A-B04B1421DF78}"/>
    <cellStyle name="Moneda 2" xfId="4" xr:uid="{C34FA9D0-99B3-4685-B907-A07BA8B8182B}"/>
    <cellStyle name="Normal" xfId="0" builtinId="0"/>
    <cellStyle name="Normal 2" xfId="5" xr:uid="{9E706A4E-5395-4655-BD14-2F2CEC7FD7E5}"/>
    <cellStyle name="Normal 2 10" xfId="12" xr:uid="{6BDB7CC2-9513-4EB3-B03B-07480965FF98}"/>
    <cellStyle name="Normal 2 2 2" xfId="8" xr:uid="{783B398F-F2C0-45FA-9530-997F026996C1}"/>
    <cellStyle name="Normal 20" xfId="9" xr:uid="{7B8C94A0-001B-43C6-A3BF-63BAFA43B621}"/>
    <cellStyle name="Normal 4" xfId="11" xr:uid="{BFDF9C2A-08EA-4C78-AFB2-7A293ED41FEC}"/>
    <cellStyle name="Normal_Presupuesto escuela riofrio" xfId="2" xr:uid="{2D1F2762-07F0-46E1-8E07-832BB7E874F5}"/>
    <cellStyle name="Porcentaje 2" xfId="10" xr:uid="{0D2D5108-F925-4FC4-B6E6-30A5DF82B8EC}"/>
  </cellStyles>
  <dxfs count="0"/>
  <tableStyles count="1" defaultTableStyle="TableStyleMedium2" defaultPivotStyle="PivotStyleLight16">
    <tableStyle name="Invisible" pivot="0" table="0" count="0" xr9:uid="{7C33D8A2-EAF7-4464-A919-66187379813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22311</xdr:colOff>
      <xdr:row>0</xdr:row>
      <xdr:rowOff>950000</xdr:rowOff>
    </xdr:from>
    <xdr:to>
      <xdr:col>3</xdr:col>
      <xdr:colOff>754380</xdr:colOff>
      <xdr:row>2</xdr:row>
      <xdr:rowOff>350520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5660823-B831-4387-ADFF-6D1F41654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76251" y="950000"/>
          <a:ext cx="732069" cy="75688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1</xdr:col>
      <xdr:colOff>922021</xdr:colOff>
      <xdr:row>0</xdr:row>
      <xdr:rowOff>852153</xdr:rowOff>
    </xdr:from>
    <xdr:to>
      <xdr:col>1</xdr:col>
      <xdr:colOff>1871633</xdr:colOff>
      <xdr:row>3</xdr:row>
      <xdr:rowOff>38100</xdr:rowOff>
    </xdr:to>
    <xdr:pic>
      <xdr:nvPicPr>
        <xdr:cNvPr id="3" name="0 Imagen">
          <a:extLst>
            <a:ext uri="{FF2B5EF4-FFF2-40B4-BE49-F238E27FC236}">
              <a16:creationId xmlns:a16="http://schemas.microsoft.com/office/drawing/2014/main" id="{61115783-0885-4145-8FFC-42888DD4F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9241" y="852153"/>
          <a:ext cx="949612" cy="90806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CC592-9C27-403A-9F9E-1C0CF4E58A95}">
  <dimension ref="A1:H123"/>
  <sheetViews>
    <sheetView tabSelected="1" view="pageBreakPreview" topLeftCell="A103" zoomScaleNormal="100" zoomScaleSheetLayoutView="100" workbookViewId="0">
      <selection activeCell="A120" sqref="A120:E120"/>
    </sheetView>
  </sheetViews>
  <sheetFormatPr baseColWidth="10" defaultColWidth="9" defaultRowHeight="14.4" x14ac:dyDescent="0.3"/>
  <cols>
    <col min="1" max="1" width="9" style="3"/>
    <col min="2" max="2" width="47.44140625" style="3" customWidth="1"/>
    <col min="3" max="3" width="14.33203125" style="3" customWidth="1"/>
    <col min="4" max="4" width="12.5546875" style="89" bestFit="1" customWidth="1"/>
    <col min="5" max="5" width="16.33203125" style="90" customWidth="1"/>
    <col min="6" max="6" width="20.88671875" style="3" customWidth="1"/>
    <col min="7" max="7" width="15.33203125" style="3" bestFit="1" customWidth="1"/>
    <col min="8" max="8" width="10" style="3" bestFit="1" customWidth="1"/>
    <col min="9" max="16384" width="9" style="3"/>
  </cols>
  <sheetData>
    <row r="1" spans="1:7" ht="92.4" customHeight="1" x14ac:dyDescent="0.3">
      <c r="A1" s="1"/>
      <c r="B1" s="135" t="s">
        <v>0</v>
      </c>
      <c r="C1" s="136"/>
      <c r="D1" s="136"/>
      <c r="E1" s="136"/>
      <c r="F1" s="2"/>
    </row>
    <row r="2" spans="1:7" ht="14.4" customHeight="1" x14ac:dyDescent="0.3">
      <c r="A2" s="4"/>
      <c r="B2" s="5"/>
      <c r="C2" s="5"/>
      <c r="D2" s="5"/>
      <c r="E2" s="5"/>
      <c r="F2" s="6"/>
    </row>
    <row r="3" spans="1:7" ht="28.95" customHeight="1" x14ac:dyDescent="0.3">
      <c r="A3" s="4"/>
      <c r="B3" s="137" t="s">
        <v>1</v>
      </c>
      <c r="C3" s="137"/>
      <c r="D3" s="137"/>
      <c r="E3" s="137"/>
      <c r="F3" s="6"/>
    </row>
    <row r="4" spans="1:7" ht="14.4" customHeight="1" thickBot="1" x14ac:dyDescent="0.35">
      <c r="A4" s="7"/>
      <c r="B4" s="8"/>
      <c r="C4" s="138"/>
      <c r="D4" s="138"/>
      <c r="E4" s="138"/>
      <c r="F4" s="139"/>
    </row>
    <row r="5" spans="1:7" s="13" customFormat="1" ht="22.2" customHeight="1" x14ac:dyDescent="0.3">
      <c r="A5" s="9" t="s">
        <v>2</v>
      </c>
      <c r="B5" s="10" t="s">
        <v>3</v>
      </c>
      <c r="C5" s="11" t="s">
        <v>4</v>
      </c>
      <c r="D5" s="11" t="s">
        <v>5</v>
      </c>
      <c r="E5" s="11" t="s">
        <v>6</v>
      </c>
      <c r="F5" s="12" t="s">
        <v>7</v>
      </c>
    </row>
    <row r="6" spans="1:7" s="13" customFormat="1" ht="24.6" customHeight="1" x14ac:dyDescent="0.3">
      <c r="A6" s="14" t="s">
        <v>8</v>
      </c>
      <c r="B6" s="15"/>
      <c r="C6" s="15"/>
      <c r="D6" s="15"/>
      <c r="E6" s="15"/>
      <c r="F6" s="16"/>
    </row>
    <row r="7" spans="1:7" x14ac:dyDescent="0.3">
      <c r="A7" s="17" t="s">
        <v>9</v>
      </c>
      <c r="B7" s="18" t="s">
        <v>10</v>
      </c>
      <c r="C7" s="19"/>
      <c r="D7" s="20"/>
      <c r="E7" s="21"/>
      <c r="F7" s="92">
        <f>+F8+F9</f>
        <v>0</v>
      </c>
    </row>
    <row r="8" spans="1:7" x14ac:dyDescent="0.3">
      <c r="A8" s="22" t="s">
        <v>11</v>
      </c>
      <c r="B8" s="23" t="s">
        <v>12</v>
      </c>
      <c r="C8" s="93" t="s">
        <v>13</v>
      </c>
      <c r="D8" s="94">
        <v>0</v>
      </c>
      <c r="E8" s="95">
        <v>0</v>
      </c>
      <c r="F8" s="96">
        <f>ROUND(D8*E8,0)</f>
        <v>0</v>
      </c>
    </row>
    <row r="9" spans="1:7" x14ac:dyDescent="0.3">
      <c r="A9" s="22" t="s">
        <v>14</v>
      </c>
      <c r="B9" s="24" t="s">
        <v>15</v>
      </c>
      <c r="C9" s="93" t="s">
        <v>13</v>
      </c>
      <c r="D9" s="94">
        <v>0</v>
      </c>
      <c r="E9" s="95">
        <v>0</v>
      </c>
      <c r="F9" s="96">
        <f t="shared" ref="F9:F13" si="0">ROUND(D9*E9,0)</f>
        <v>0</v>
      </c>
    </row>
    <row r="10" spans="1:7" x14ac:dyDescent="0.3">
      <c r="A10" s="17" t="s">
        <v>16</v>
      </c>
      <c r="B10" s="18" t="s">
        <v>17</v>
      </c>
      <c r="C10" s="97"/>
      <c r="D10" s="94"/>
      <c r="E10" s="98"/>
      <c r="F10" s="99">
        <f>F11+F12+F13</f>
        <v>0</v>
      </c>
    </row>
    <row r="11" spans="1:7" x14ac:dyDescent="0.3">
      <c r="A11" s="25" t="s">
        <v>18</v>
      </c>
      <c r="B11" s="24" t="s">
        <v>19</v>
      </c>
      <c r="C11" s="97" t="s">
        <v>13</v>
      </c>
      <c r="D11" s="94">
        <v>0</v>
      </c>
      <c r="E11" s="100">
        <v>0</v>
      </c>
      <c r="F11" s="96">
        <f t="shared" si="0"/>
        <v>0</v>
      </c>
      <c r="G11" s="3">
        <v>1683.41</v>
      </c>
    </row>
    <row r="12" spans="1:7" ht="27.6" x14ac:dyDescent="0.3">
      <c r="A12" s="25" t="s">
        <v>20</v>
      </c>
      <c r="B12" s="24" t="s">
        <v>21</v>
      </c>
      <c r="C12" s="97" t="s">
        <v>13</v>
      </c>
      <c r="D12" s="94">
        <v>0</v>
      </c>
      <c r="E12" s="101">
        <v>0</v>
      </c>
      <c r="F12" s="96">
        <f t="shared" si="0"/>
        <v>0</v>
      </c>
      <c r="G12" s="26"/>
    </row>
    <row r="13" spans="1:7" x14ac:dyDescent="0.3">
      <c r="A13" s="25" t="s">
        <v>22</v>
      </c>
      <c r="B13" s="24" t="s">
        <v>23</v>
      </c>
      <c r="C13" s="97" t="s">
        <v>13</v>
      </c>
      <c r="D13" s="94">
        <v>0</v>
      </c>
      <c r="E13" s="101">
        <v>0</v>
      </c>
      <c r="F13" s="102">
        <f t="shared" si="0"/>
        <v>0</v>
      </c>
    </row>
    <row r="14" spans="1:7" x14ac:dyDescent="0.3">
      <c r="A14" s="27"/>
      <c r="B14" s="28"/>
      <c r="C14" s="103"/>
      <c r="D14" s="104"/>
      <c r="E14" s="105"/>
      <c r="F14" s="106"/>
    </row>
    <row r="15" spans="1:7" ht="15" thickBot="1" x14ac:dyDescent="0.35">
      <c r="A15" s="127" t="s">
        <v>24</v>
      </c>
      <c r="B15" s="128"/>
      <c r="C15" s="128"/>
      <c r="D15" s="128"/>
      <c r="E15" s="129"/>
      <c r="F15" s="30">
        <f>F10+F7</f>
        <v>0</v>
      </c>
    </row>
    <row r="16" spans="1:7" ht="15.6" customHeight="1" x14ac:dyDescent="0.3">
      <c r="A16" s="31"/>
      <c r="B16" s="32"/>
      <c r="C16" s="32"/>
      <c r="D16" s="32"/>
      <c r="E16" s="32"/>
      <c r="F16" s="33"/>
    </row>
    <row r="17" spans="1:8" s="13" customFormat="1" ht="24.6" customHeight="1" x14ac:dyDescent="0.3">
      <c r="A17" s="14" t="s">
        <v>53</v>
      </c>
      <c r="B17" s="15"/>
      <c r="C17" s="15"/>
      <c r="D17" s="15"/>
      <c r="E17" s="15"/>
      <c r="F17" s="16"/>
    </row>
    <row r="18" spans="1:8" x14ac:dyDescent="0.3">
      <c r="A18" s="17" t="s">
        <v>25</v>
      </c>
      <c r="B18" s="51" t="s">
        <v>54</v>
      </c>
      <c r="C18" s="19"/>
      <c r="D18" s="20"/>
      <c r="E18" s="21"/>
      <c r="F18" s="92">
        <f>F19</f>
        <v>0</v>
      </c>
      <c r="H18" s="37"/>
    </row>
    <row r="19" spans="1:8" x14ac:dyDescent="0.3">
      <c r="A19" s="25" t="s">
        <v>26</v>
      </c>
      <c r="B19" s="107" t="s">
        <v>55</v>
      </c>
      <c r="C19" s="108" t="s">
        <v>13</v>
      </c>
      <c r="D19" s="35">
        <v>0</v>
      </c>
      <c r="E19" s="36">
        <v>0</v>
      </c>
      <c r="F19" s="109">
        <f>ROUND(D19*E19,0)</f>
        <v>0</v>
      </c>
      <c r="H19" s="3">
        <f>84*2</f>
        <v>168</v>
      </c>
    </row>
    <row r="20" spans="1:8" x14ac:dyDescent="0.3">
      <c r="A20" s="17" t="s">
        <v>28</v>
      </c>
      <c r="B20" s="51" t="s">
        <v>56</v>
      </c>
      <c r="C20" s="19"/>
      <c r="D20" s="20"/>
      <c r="E20" s="21"/>
      <c r="F20" s="92">
        <f>F21+F22</f>
        <v>0</v>
      </c>
      <c r="H20" s="37">
        <f>+H19*2</f>
        <v>336</v>
      </c>
    </row>
    <row r="21" spans="1:8" x14ac:dyDescent="0.3">
      <c r="A21" s="25" t="s">
        <v>29</v>
      </c>
      <c r="B21" s="40" t="s">
        <v>57</v>
      </c>
      <c r="C21" s="41" t="s">
        <v>40</v>
      </c>
      <c r="D21" s="42">
        <v>0</v>
      </c>
      <c r="E21" s="36">
        <v>0</v>
      </c>
      <c r="F21" s="109">
        <f>ROUND(D21*E21,0)</f>
        <v>0</v>
      </c>
      <c r="H21" s="3">
        <f>+H20*2</f>
        <v>672</v>
      </c>
    </row>
    <row r="22" spans="1:8" ht="41.4" x14ac:dyDescent="0.3">
      <c r="A22" s="25" t="s">
        <v>31</v>
      </c>
      <c r="B22" s="110" t="s">
        <v>58</v>
      </c>
      <c r="C22" s="41" t="s">
        <v>40</v>
      </c>
      <c r="D22" s="94">
        <v>0</v>
      </c>
      <c r="E22" s="36">
        <v>0</v>
      </c>
      <c r="F22" s="109">
        <f>ROUND(D22*E22,0)</f>
        <v>0</v>
      </c>
      <c r="G22" s="3">
        <f>153*1.115</f>
        <v>170.595</v>
      </c>
    </row>
    <row r="23" spans="1:8" x14ac:dyDescent="0.3">
      <c r="A23" s="17" t="s">
        <v>46</v>
      </c>
      <c r="B23" s="51" t="s">
        <v>36</v>
      </c>
      <c r="C23" s="19"/>
      <c r="D23" s="20"/>
      <c r="E23" s="21"/>
      <c r="F23" s="92">
        <f>F24+F25</f>
        <v>0</v>
      </c>
      <c r="H23" s="37"/>
    </row>
    <row r="24" spans="1:8" x14ac:dyDescent="0.3">
      <c r="A24" s="25" t="s">
        <v>47</v>
      </c>
      <c r="B24" s="24" t="s">
        <v>59</v>
      </c>
      <c r="C24" s="38" t="s">
        <v>13</v>
      </c>
      <c r="D24" s="94">
        <v>0</v>
      </c>
      <c r="E24" s="36">
        <v>0</v>
      </c>
      <c r="F24" s="109">
        <f>ROUND(D24*E24,0)</f>
        <v>0</v>
      </c>
      <c r="G24" s="3">
        <f>+E24*1.15</f>
        <v>0</v>
      </c>
    </row>
    <row r="25" spans="1:8" x14ac:dyDescent="0.3">
      <c r="A25" s="25" t="s">
        <v>60</v>
      </c>
      <c r="B25" s="52" t="s">
        <v>37</v>
      </c>
      <c r="C25" s="38" t="s">
        <v>13</v>
      </c>
      <c r="D25" s="94">
        <v>0</v>
      </c>
      <c r="E25" s="36">
        <v>0</v>
      </c>
      <c r="F25" s="109">
        <f>ROUND(D25*E25,0)</f>
        <v>0</v>
      </c>
      <c r="G25" s="53">
        <v>82824.37</v>
      </c>
    </row>
    <row r="26" spans="1:8" x14ac:dyDescent="0.3">
      <c r="A26" s="17" t="s">
        <v>48</v>
      </c>
      <c r="B26" s="51" t="s">
        <v>39</v>
      </c>
      <c r="C26" s="19"/>
      <c r="D26" s="20"/>
      <c r="E26" s="21"/>
      <c r="F26" s="92">
        <f>F27</f>
        <v>0</v>
      </c>
      <c r="G26" s="53"/>
    </row>
    <row r="27" spans="1:8" ht="55.2" x14ac:dyDescent="0.3">
      <c r="A27" s="25" t="s">
        <v>49</v>
      </c>
      <c r="B27" s="52" t="s">
        <v>41</v>
      </c>
      <c r="C27" s="38" t="s">
        <v>33</v>
      </c>
      <c r="D27" s="94">
        <v>0</v>
      </c>
      <c r="E27" s="36">
        <v>0</v>
      </c>
      <c r="F27" s="36">
        <f>ROUND(D27*E27,0)</f>
        <v>0</v>
      </c>
      <c r="G27" s="53"/>
    </row>
    <row r="28" spans="1:8" x14ac:dyDescent="0.3">
      <c r="A28" s="27"/>
      <c r="B28" s="54"/>
      <c r="C28" s="55"/>
      <c r="D28" s="29"/>
      <c r="E28" s="56"/>
      <c r="F28" s="47"/>
      <c r="G28" s="53"/>
    </row>
    <row r="29" spans="1:8" ht="15" thickBot="1" x14ac:dyDescent="0.35">
      <c r="A29" s="127" t="s">
        <v>61</v>
      </c>
      <c r="B29" s="128"/>
      <c r="C29" s="128"/>
      <c r="D29" s="128"/>
      <c r="E29" s="129"/>
      <c r="F29" s="30">
        <f>F18+F20+F23+F26</f>
        <v>0</v>
      </c>
    </row>
    <row r="30" spans="1:8" x14ac:dyDescent="0.3">
      <c r="A30" s="48"/>
      <c r="B30" s="49"/>
      <c r="C30" s="49"/>
      <c r="D30" s="49"/>
      <c r="E30" s="49"/>
      <c r="F30" s="50"/>
    </row>
    <row r="31" spans="1:8" s="13" customFormat="1" ht="24.6" customHeight="1" x14ac:dyDescent="0.3">
      <c r="A31" s="14" t="s">
        <v>62</v>
      </c>
      <c r="B31" s="15"/>
      <c r="C31" s="15"/>
      <c r="D31" s="15"/>
      <c r="E31" s="15"/>
      <c r="F31" s="16"/>
    </row>
    <row r="32" spans="1:8" x14ac:dyDescent="0.3">
      <c r="A32" s="17" t="s">
        <v>63</v>
      </c>
      <c r="B32" s="51" t="s">
        <v>64</v>
      </c>
      <c r="C32" s="19"/>
      <c r="D32" s="20"/>
      <c r="E32" s="21"/>
      <c r="F32" s="92">
        <f>F33+F34+F35</f>
        <v>0</v>
      </c>
    </row>
    <row r="33" spans="1:6" ht="29.4" customHeight="1" x14ac:dyDescent="0.3">
      <c r="A33" s="25" t="s">
        <v>65</v>
      </c>
      <c r="B33" s="24" t="s">
        <v>66</v>
      </c>
      <c r="C33" s="38" t="s">
        <v>13</v>
      </c>
      <c r="D33" s="35">
        <v>0</v>
      </c>
      <c r="E33" s="36">
        <v>0</v>
      </c>
      <c r="F33" s="109">
        <f>ROUND(D33*E33,0)</f>
        <v>0</v>
      </c>
    </row>
    <row r="34" spans="1:6" x14ac:dyDescent="0.3">
      <c r="A34" s="25" t="s">
        <v>67</v>
      </c>
      <c r="B34" s="24" t="s">
        <v>68</v>
      </c>
      <c r="C34" s="108" t="s">
        <v>33</v>
      </c>
      <c r="D34" s="35">
        <v>0</v>
      </c>
      <c r="E34" s="36">
        <v>0</v>
      </c>
      <c r="F34" s="109">
        <f>ROUND(D34*E34,0)</f>
        <v>0</v>
      </c>
    </row>
    <row r="35" spans="1:6" ht="41.4" x14ac:dyDescent="0.3">
      <c r="A35" s="25" t="s">
        <v>69</v>
      </c>
      <c r="B35" s="24" t="s">
        <v>70</v>
      </c>
      <c r="C35" s="38" t="s">
        <v>33</v>
      </c>
      <c r="D35" s="35">
        <v>0</v>
      </c>
      <c r="E35" s="36">
        <v>0</v>
      </c>
      <c r="F35" s="109">
        <f>ROUND(D35*E35,0)</f>
        <v>0</v>
      </c>
    </row>
    <row r="36" spans="1:6" x14ac:dyDescent="0.3">
      <c r="A36" s="17" t="s">
        <v>71</v>
      </c>
      <c r="B36" s="51" t="s">
        <v>72</v>
      </c>
      <c r="C36" s="19"/>
      <c r="D36" s="20"/>
      <c r="E36" s="21"/>
      <c r="F36" s="92">
        <f>F37</f>
        <v>0</v>
      </c>
    </row>
    <row r="37" spans="1:6" ht="55.2" x14ac:dyDescent="0.3">
      <c r="A37" s="25" t="s">
        <v>73</v>
      </c>
      <c r="B37" s="40" t="s">
        <v>41</v>
      </c>
      <c r="C37" s="41" t="s">
        <v>33</v>
      </c>
      <c r="D37" s="42">
        <v>0</v>
      </c>
      <c r="E37" s="36">
        <v>0</v>
      </c>
      <c r="F37" s="109">
        <f>ROUND(D37*E37,0)</f>
        <v>0</v>
      </c>
    </row>
    <row r="38" spans="1:6" x14ac:dyDescent="0.3">
      <c r="A38" s="17" t="s">
        <v>74</v>
      </c>
      <c r="B38" s="51" t="s">
        <v>75</v>
      </c>
      <c r="C38" s="45"/>
      <c r="D38" s="46"/>
      <c r="E38" s="56"/>
      <c r="F38" s="92">
        <f>F39+F40</f>
        <v>0</v>
      </c>
    </row>
    <row r="39" spans="1:6" x14ac:dyDescent="0.3">
      <c r="A39" s="111" t="s">
        <v>76</v>
      </c>
      <c r="B39" s="57" t="s">
        <v>77</v>
      </c>
      <c r="C39" s="41" t="s">
        <v>78</v>
      </c>
      <c r="D39" s="42">
        <v>0</v>
      </c>
      <c r="E39" s="44">
        <v>0</v>
      </c>
      <c r="F39" s="109">
        <f>ROUND(D39*E39,0)</f>
        <v>0</v>
      </c>
    </row>
    <row r="40" spans="1:6" x14ac:dyDescent="0.3">
      <c r="A40" s="111" t="s">
        <v>79</v>
      </c>
      <c r="B40" s="57" t="s">
        <v>80</v>
      </c>
      <c r="C40" s="41" t="s">
        <v>78</v>
      </c>
      <c r="D40" s="42">
        <v>0</v>
      </c>
      <c r="E40" s="44">
        <v>0</v>
      </c>
      <c r="F40" s="109">
        <f>ROUND(D40*E40,0)</f>
        <v>0</v>
      </c>
    </row>
    <row r="41" spans="1:6" x14ac:dyDescent="0.3">
      <c r="A41" s="17" t="s">
        <v>81</v>
      </c>
      <c r="B41" s="51" t="s">
        <v>82</v>
      </c>
      <c r="C41" s="41"/>
      <c r="D41" s="42"/>
      <c r="E41" s="44"/>
      <c r="F41" s="92">
        <f>F42+F43+F44+F45+F46</f>
        <v>0</v>
      </c>
    </row>
    <row r="42" spans="1:6" x14ac:dyDescent="0.3">
      <c r="A42" s="111" t="s">
        <v>83</v>
      </c>
      <c r="B42" s="39" t="s">
        <v>34</v>
      </c>
      <c r="C42" s="34" t="s">
        <v>13</v>
      </c>
      <c r="D42" s="35">
        <v>0</v>
      </c>
      <c r="E42" s="44">
        <v>0</v>
      </c>
      <c r="F42" s="96">
        <f>ROUND(D42*E42,0)</f>
        <v>0</v>
      </c>
    </row>
    <row r="43" spans="1:6" x14ac:dyDescent="0.3">
      <c r="A43" s="111" t="s">
        <v>84</v>
      </c>
      <c r="B43" s="39" t="s">
        <v>51</v>
      </c>
      <c r="C43" s="34" t="s">
        <v>13</v>
      </c>
      <c r="D43" s="35">
        <v>0</v>
      </c>
      <c r="E43" s="44">
        <v>0</v>
      </c>
      <c r="F43" s="96">
        <f t="shared" ref="F43:F46" si="1">ROUND(D43*E43,0)</f>
        <v>0</v>
      </c>
    </row>
    <row r="44" spans="1:6" x14ac:dyDescent="0.3">
      <c r="A44" s="111" t="s">
        <v>85</v>
      </c>
      <c r="B44" s="39" t="s">
        <v>35</v>
      </c>
      <c r="C44" s="34" t="s">
        <v>13</v>
      </c>
      <c r="D44" s="35">
        <v>0</v>
      </c>
      <c r="E44" s="44">
        <v>0</v>
      </c>
      <c r="F44" s="96">
        <f t="shared" si="1"/>
        <v>0</v>
      </c>
    </row>
    <row r="45" spans="1:6" x14ac:dyDescent="0.3">
      <c r="A45" s="111" t="s">
        <v>86</v>
      </c>
      <c r="B45" s="39" t="s">
        <v>52</v>
      </c>
      <c r="C45" s="34" t="s">
        <v>50</v>
      </c>
      <c r="D45" s="35">
        <v>0</v>
      </c>
      <c r="E45" s="44">
        <v>0</v>
      </c>
      <c r="F45" s="96">
        <f t="shared" si="1"/>
        <v>0</v>
      </c>
    </row>
    <row r="46" spans="1:6" x14ac:dyDescent="0.3">
      <c r="A46" s="111" t="s">
        <v>87</v>
      </c>
      <c r="B46" s="23" t="s">
        <v>88</v>
      </c>
      <c r="C46" s="38" t="s">
        <v>50</v>
      </c>
      <c r="D46" s="35">
        <v>0</v>
      </c>
      <c r="E46" s="44">
        <v>0</v>
      </c>
      <c r="F46" s="96">
        <f t="shared" si="1"/>
        <v>0</v>
      </c>
    </row>
    <row r="47" spans="1:6" x14ac:dyDescent="0.3">
      <c r="A47" s="58"/>
      <c r="B47" s="59"/>
      <c r="C47" s="45"/>
      <c r="D47" s="46"/>
      <c r="E47" s="56"/>
      <c r="F47" s="47"/>
    </row>
    <row r="48" spans="1:6" ht="15" thickBot="1" x14ac:dyDescent="0.35">
      <c r="A48" s="127" t="s">
        <v>89</v>
      </c>
      <c r="B48" s="128"/>
      <c r="C48" s="128"/>
      <c r="D48" s="128"/>
      <c r="E48" s="129"/>
      <c r="F48" s="30">
        <f>+F32+F36+F38+F41</f>
        <v>0</v>
      </c>
    </row>
    <row r="49" spans="1:6" x14ac:dyDescent="0.3">
      <c r="A49" s="58"/>
      <c r="B49" s="59"/>
      <c r="C49" s="45"/>
      <c r="D49" s="46"/>
      <c r="E49" s="56"/>
      <c r="F49" s="47"/>
    </row>
    <row r="50" spans="1:6" x14ac:dyDescent="0.3">
      <c r="A50" s="14" t="s">
        <v>90</v>
      </c>
      <c r="B50" s="15"/>
      <c r="C50" s="15"/>
      <c r="D50" s="15"/>
      <c r="E50" s="15"/>
      <c r="F50" s="16"/>
    </row>
    <row r="51" spans="1:6" x14ac:dyDescent="0.3">
      <c r="A51" s="17" t="s">
        <v>91</v>
      </c>
      <c r="B51" s="51" t="s">
        <v>92</v>
      </c>
      <c r="C51" s="19"/>
      <c r="D51" s="20"/>
      <c r="E51" s="21"/>
      <c r="F51" s="92"/>
    </row>
    <row r="52" spans="1:6" x14ac:dyDescent="0.3">
      <c r="A52" s="17"/>
      <c r="B52" s="60"/>
      <c r="C52" s="61"/>
      <c r="D52" s="20"/>
      <c r="E52" s="21"/>
      <c r="F52" s="92"/>
    </row>
    <row r="53" spans="1:6" x14ac:dyDescent="0.3">
      <c r="A53" s="25" t="s">
        <v>93</v>
      </c>
      <c r="B53" s="24" t="s">
        <v>94</v>
      </c>
      <c r="C53" s="38" t="s">
        <v>27</v>
      </c>
      <c r="D53" s="35">
        <v>0</v>
      </c>
      <c r="E53" s="36">
        <v>0</v>
      </c>
      <c r="F53" s="96">
        <f>ROUND(D53*E53,0)</f>
        <v>0</v>
      </c>
    </row>
    <row r="54" spans="1:6" x14ac:dyDescent="0.3">
      <c r="A54" s="25" t="s">
        <v>95</v>
      </c>
      <c r="B54" s="24" t="s">
        <v>96</v>
      </c>
      <c r="C54" s="38" t="s">
        <v>27</v>
      </c>
      <c r="D54" s="35">
        <v>0</v>
      </c>
      <c r="E54" s="36">
        <v>0</v>
      </c>
      <c r="F54" s="96">
        <f>ROUND(D54*E54,0)</f>
        <v>0</v>
      </c>
    </row>
    <row r="55" spans="1:6" ht="27.6" x14ac:dyDescent="0.3">
      <c r="A55" s="25" t="s">
        <v>97</v>
      </c>
      <c r="B55" s="24" t="s">
        <v>30</v>
      </c>
      <c r="C55" s="38" t="s">
        <v>27</v>
      </c>
      <c r="D55" s="35">
        <v>0</v>
      </c>
      <c r="E55" s="36">
        <v>0</v>
      </c>
      <c r="F55" s="96">
        <f>ROUND(D55*E55,0)</f>
        <v>0</v>
      </c>
    </row>
    <row r="56" spans="1:6" ht="82.8" x14ac:dyDescent="0.3">
      <c r="A56" s="25" t="s">
        <v>98</v>
      </c>
      <c r="B56" s="62" t="s">
        <v>99</v>
      </c>
      <c r="C56" s="38" t="s">
        <v>33</v>
      </c>
      <c r="D56" s="35">
        <v>0</v>
      </c>
      <c r="E56" s="36">
        <v>0</v>
      </c>
      <c r="F56" s="112">
        <f>ROUND(D56*E56,0)</f>
        <v>0</v>
      </c>
    </row>
    <row r="57" spans="1:6" ht="27.6" x14ac:dyDescent="0.3">
      <c r="A57" s="25" t="s">
        <v>100</v>
      </c>
      <c r="B57" s="24" t="s">
        <v>101</v>
      </c>
      <c r="C57" s="108" t="s">
        <v>13</v>
      </c>
      <c r="D57" s="35">
        <v>0</v>
      </c>
      <c r="E57" s="36">
        <v>0</v>
      </c>
      <c r="F57" s="96">
        <f>ROUND(D57*E57,0)</f>
        <v>0</v>
      </c>
    </row>
    <row r="58" spans="1:6" x14ac:dyDescent="0.3">
      <c r="D58" s="3"/>
      <c r="E58" s="3"/>
    </row>
    <row r="59" spans="1:6" ht="15" thickBot="1" x14ac:dyDescent="0.35">
      <c r="A59" s="127" t="s">
        <v>102</v>
      </c>
      <c r="B59" s="128"/>
      <c r="C59" s="128"/>
      <c r="D59" s="128"/>
      <c r="E59" s="129"/>
      <c r="F59" s="30">
        <f>SUM(F53:F58)</f>
        <v>0</v>
      </c>
    </row>
    <row r="60" spans="1:6" x14ac:dyDescent="0.3">
      <c r="A60" s="63"/>
      <c r="B60" s="64"/>
      <c r="C60" s="64"/>
      <c r="D60" s="64"/>
      <c r="E60" s="64"/>
      <c r="F60" s="65"/>
    </row>
    <row r="61" spans="1:6" x14ac:dyDescent="0.3">
      <c r="A61" s="14" t="s">
        <v>103</v>
      </c>
      <c r="B61" s="15"/>
      <c r="C61" s="15"/>
      <c r="D61" s="15"/>
      <c r="E61" s="15"/>
      <c r="F61" s="16"/>
    </row>
    <row r="62" spans="1:6" x14ac:dyDescent="0.3">
      <c r="A62" s="14"/>
      <c r="B62" s="15"/>
      <c r="C62" s="15"/>
      <c r="D62" s="15"/>
      <c r="E62" s="15"/>
      <c r="F62" s="16"/>
    </row>
    <row r="63" spans="1:6" x14ac:dyDescent="0.3">
      <c r="A63" s="17" t="s">
        <v>104</v>
      </c>
      <c r="B63" s="51" t="s">
        <v>105</v>
      </c>
      <c r="C63" s="19"/>
      <c r="D63" s="20"/>
      <c r="E63" s="21"/>
      <c r="F63" s="92">
        <f>SUM(F64:F71)</f>
        <v>0</v>
      </c>
    </row>
    <row r="64" spans="1:6" x14ac:dyDescent="0.3">
      <c r="A64" s="25" t="s">
        <v>106</v>
      </c>
      <c r="B64" s="66" t="s">
        <v>107</v>
      </c>
      <c r="C64" s="108" t="s">
        <v>13</v>
      </c>
      <c r="D64" s="20">
        <v>0</v>
      </c>
      <c r="E64" s="67">
        <v>0</v>
      </c>
      <c r="F64" s="96">
        <f>ROUND(D64*E64,0)</f>
        <v>0</v>
      </c>
    </row>
    <row r="65" spans="1:6" ht="27.6" x14ac:dyDescent="0.3">
      <c r="A65" s="25" t="s">
        <v>108</v>
      </c>
      <c r="B65" s="66" t="s">
        <v>42</v>
      </c>
      <c r="C65" s="108" t="s">
        <v>13</v>
      </c>
      <c r="D65" s="118">
        <v>0</v>
      </c>
      <c r="E65" s="44">
        <v>0</v>
      </c>
      <c r="F65" s="96">
        <f>ROUND(D65*E65,0)</f>
        <v>0</v>
      </c>
    </row>
    <row r="66" spans="1:6" ht="41.4" x14ac:dyDescent="0.3">
      <c r="A66" s="25" t="s">
        <v>109</v>
      </c>
      <c r="B66" s="66" t="s">
        <v>43</v>
      </c>
      <c r="C66" s="108" t="s">
        <v>32</v>
      </c>
      <c r="D66" s="118">
        <v>0</v>
      </c>
      <c r="E66" s="44">
        <v>0</v>
      </c>
      <c r="F66" s="113">
        <f t="shared" ref="F66:F71" si="2">ROUND(D66*E66,0)</f>
        <v>0</v>
      </c>
    </row>
    <row r="67" spans="1:6" ht="27.6" x14ac:dyDescent="0.3">
      <c r="A67" s="25" t="s">
        <v>110</v>
      </c>
      <c r="B67" s="66" t="s">
        <v>111</v>
      </c>
      <c r="C67" s="108" t="s">
        <v>33</v>
      </c>
      <c r="D67" s="118">
        <v>0</v>
      </c>
      <c r="E67" s="44">
        <v>0</v>
      </c>
      <c r="F67" s="113">
        <f t="shared" si="2"/>
        <v>0</v>
      </c>
    </row>
    <row r="68" spans="1:6" x14ac:dyDescent="0.3">
      <c r="A68" s="25" t="s">
        <v>112</v>
      </c>
      <c r="B68" s="66" t="s">
        <v>44</v>
      </c>
      <c r="C68" s="108" t="s">
        <v>33</v>
      </c>
      <c r="D68" s="118">
        <v>0</v>
      </c>
      <c r="E68" s="44">
        <v>0</v>
      </c>
      <c r="F68" s="113">
        <f t="shared" si="2"/>
        <v>0</v>
      </c>
    </row>
    <row r="69" spans="1:6" ht="27.6" x14ac:dyDescent="0.3">
      <c r="A69" s="25" t="s">
        <v>113</v>
      </c>
      <c r="B69" s="66" t="s">
        <v>45</v>
      </c>
      <c r="C69" s="108" t="s">
        <v>33</v>
      </c>
      <c r="D69" s="118">
        <v>0</v>
      </c>
      <c r="E69" s="44">
        <v>0</v>
      </c>
      <c r="F69" s="113">
        <f t="shared" si="2"/>
        <v>0</v>
      </c>
    </row>
    <row r="70" spans="1:6" x14ac:dyDescent="0.3">
      <c r="A70" s="25" t="s">
        <v>114</v>
      </c>
      <c r="B70" s="69" t="s">
        <v>115</v>
      </c>
      <c r="C70" s="108" t="s">
        <v>33</v>
      </c>
      <c r="D70" s="118">
        <v>0</v>
      </c>
      <c r="E70" s="44">
        <v>0</v>
      </c>
      <c r="F70" s="113">
        <f t="shared" si="2"/>
        <v>0</v>
      </c>
    </row>
    <row r="71" spans="1:6" x14ac:dyDescent="0.3">
      <c r="A71" s="25" t="s">
        <v>116</v>
      </c>
      <c r="B71" s="69" t="s">
        <v>117</v>
      </c>
      <c r="C71" s="108" t="s">
        <v>33</v>
      </c>
      <c r="D71" s="118">
        <v>0</v>
      </c>
      <c r="E71" s="44">
        <v>0</v>
      </c>
      <c r="F71" s="44">
        <f t="shared" si="2"/>
        <v>0</v>
      </c>
    </row>
    <row r="72" spans="1:6" x14ac:dyDescent="0.3">
      <c r="A72" s="25"/>
      <c r="B72" s="69"/>
      <c r="C72" s="108"/>
      <c r="D72" s="118"/>
      <c r="E72" s="44"/>
      <c r="F72" s="44"/>
    </row>
    <row r="73" spans="1:6" x14ac:dyDescent="0.3">
      <c r="A73" s="70" t="s">
        <v>118</v>
      </c>
      <c r="B73" s="71" t="s">
        <v>119</v>
      </c>
      <c r="C73" s="108"/>
      <c r="D73" s="118"/>
      <c r="E73" s="44"/>
      <c r="F73" s="92">
        <f>SUM(F74:F77)</f>
        <v>0</v>
      </c>
    </row>
    <row r="74" spans="1:6" x14ac:dyDescent="0.3">
      <c r="A74" s="25" t="s">
        <v>120</v>
      </c>
      <c r="B74" s="69" t="s">
        <v>35</v>
      </c>
      <c r="C74" s="108" t="s">
        <v>13</v>
      </c>
      <c r="D74" s="118">
        <v>0</v>
      </c>
      <c r="E74" s="44">
        <v>0</v>
      </c>
      <c r="F74" s="44">
        <f t="shared" ref="F74:F81" si="3">ROUND(D74*E74,0)</f>
        <v>0</v>
      </c>
    </row>
    <row r="75" spans="1:6" x14ac:dyDescent="0.3">
      <c r="A75" s="25" t="s">
        <v>121</v>
      </c>
      <c r="B75" s="69" t="s">
        <v>21</v>
      </c>
      <c r="C75" s="108" t="s">
        <v>13</v>
      </c>
      <c r="D75" s="118">
        <v>0</v>
      </c>
      <c r="E75" s="44">
        <v>0</v>
      </c>
      <c r="F75" s="44">
        <f t="shared" si="3"/>
        <v>0</v>
      </c>
    </row>
    <row r="76" spans="1:6" x14ac:dyDescent="0.3">
      <c r="A76" s="25" t="s">
        <v>122</v>
      </c>
      <c r="B76" s="66" t="s">
        <v>123</v>
      </c>
      <c r="C76" s="108" t="s">
        <v>13</v>
      </c>
      <c r="D76" s="119">
        <v>0</v>
      </c>
      <c r="E76" s="44">
        <v>0</v>
      </c>
      <c r="F76" s="44">
        <f t="shared" si="3"/>
        <v>0</v>
      </c>
    </row>
    <row r="77" spans="1:6" x14ac:dyDescent="0.3">
      <c r="A77" s="25" t="s">
        <v>124</v>
      </c>
      <c r="B77" s="69" t="s">
        <v>125</v>
      </c>
      <c r="C77" s="108" t="s">
        <v>13</v>
      </c>
      <c r="D77" s="119">
        <v>0</v>
      </c>
      <c r="E77" s="44">
        <v>0</v>
      </c>
      <c r="F77" s="44">
        <f t="shared" si="3"/>
        <v>0</v>
      </c>
    </row>
    <row r="78" spans="1:6" x14ac:dyDescent="0.3">
      <c r="A78" s="70" t="s">
        <v>126</v>
      </c>
      <c r="B78" s="71" t="s">
        <v>127</v>
      </c>
      <c r="C78" s="108"/>
      <c r="D78" s="118"/>
      <c r="E78" s="44"/>
      <c r="F78" s="92">
        <f>SUM(F79:F81)</f>
        <v>0</v>
      </c>
    </row>
    <row r="79" spans="1:6" x14ac:dyDescent="0.3">
      <c r="A79" s="27" t="s">
        <v>128</v>
      </c>
      <c r="B79" s="69" t="s">
        <v>59</v>
      </c>
      <c r="C79" s="108" t="s">
        <v>13</v>
      </c>
      <c r="D79" s="119">
        <v>0</v>
      </c>
      <c r="E79" s="44">
        <v>0</v>
      </c>
      <c r="F79" s="44">
        <f t="shared" si="3"/>
        <v>0</v>
      </c>
    </row>
    <row r="80" spans="1:6" x14ac:dyDescent="0.3">
      <c r="A80" s="27" t="s">
        <v>129</v>
      </c>
      <c r="B80" s="69" t="s">
        <v>37</v>
      </c>
      <c r="C80" s="108" t="s">
        <v>13</v>
      </c>
      <c r="D80" s="119">
        <v>0</v>
      </c>
      <c r="E80" s="44">
        <v>0</v>
      </c>
      <c r="F80" s="44">
        <f t="shared" si="3"/>
        <v>0</v>
      </c>
    </row>
    <row r="81" spans="1:6" x14ac:dyDescent="0.3">
      <c r="A81" s="27" t="s">
        <v>130</v>
      </c>
      <c r="B81" s="69" t="s">
        <v>38</v>
      </c>
      <c r="C81" s="108" t="s">
        <v>33</v>
      </c>
      <c r="D81" s="119">
        <v>0</v>
      </c>
      <c r="E81" s="44">
        <v>0</v>
      </c>
      <c r="F81" s="44">
        <f t="shared" si="3"/>
        <v>0</v>
      </c>
    </row>
    <row r="82" spans="1:6" x14ac:dyDescent="0.3">
      <c r="A82" s="27"/>
      <c r="B82" s="73"/>
      <c r="C82" s="74"/>
      <c r="D82" s="75"/>
      <c r="E82" s="76"/>
      <c r="F82" s="77"/>
    </row>
    <row r="83" spans="1:6" x14ac:dyDescent="0.3">
      <c r="A83" s="130" t="s">
        <v>131</v>
      </c>
      <c r="B83" s="131"/>
      <c r="C83" s="131"/>
      <c r="D83" s="131"/>
      <c r="E83" s="132"/>
      <c r="F83" s="78">
        <f>+F63+F73+F78</f>
        <v>0</v>
      </c>
    </row>
    <row r="84" spans="1:6" x14ac:dyDescent="0.3">
      <c r="A84" s="69"/>
      <c r="B84" s="69"/>
      <c r="C84" s="69"/>
      <c r="D84" s="69"/>
      <c r="E84" s="69"/>
      <c r="F84" s="69"/>
    </row>
    <row r="85" spans="1:6" x14ac:dyDescent="0.3">
      <c r="A85" s="14" t="s">
        <v>132</v>
      </c>
      <c r="B85" s="15"/>
      <c r="C85" s="15"/>
      <c r="D85" s="15"/>
      <c r="E85" s="15"/>
      <c r="F85" s="16"/>
    </row>
    <row r="86" spans="1:6" x14ac:dyDescent="0.3">
      <c r="A86" s="14"/>
      <c r="B86" s="15"/>
      <c r="C86" s="15"/>
      <c r="D86" s="15"/>
      <c r="E86" s="15"/>
      <c r="F86" s="16"/>
    </row>
    <row r="87" spans="1:6" x14ac:dyDescent="0.3">
      <c r="A87" s="17" t="s">
        <v>133</v>
      </c>
      <c r="B87" s="51" t="s">
        <v>105</v>
      </c>
      <c r="C87" s="19"/>
      <c r="D87" s="20"/>
      <c r="E87" s="21"/>
      <c r="F87" s="92">
        <f>SUM(F89:F91)</f>
        <v>0</v>
      </c>
    </row>
    <row r="88" spans="1:6" x14ac:dyDescent="0.3">
      <c r="A88" s="25" t="s">
        <v>134</v>
      </c>
      <c r="B88" s="66" t="s">
        <v>107</v>
      </c>
      <c r="C88" s="108" t="s">
        <v>13</v>
      </c>
      <c r="D88" s="20">
        <v>0</v>
      </c>
      <c r="E88" s="67">
        <v>0</v>
      </c>
      <c r="F88" s="96">
        <f>ROUND(D88*E88,0)</f>
        <v>0</v>
      </c>
    </row>
    <row r="89" spans="1:6" ht="27.6" x14ac:dyDescent="0.3">
      <c r="A89" s="25" t="s">
        <v>135</v>
      </c>
      <c r="B89" s="66" t="s">
        <v>42</v>
      </c>
      <c r="C89" s="108" t="s">
        <v>13</v>
      </c>
      <c r="D89" s="118">
        <v>0</v>
      </c>
      <c r="E89" s="44">
        <v>0</v>
      </c>
      <c r="F89" s="96">
        <f>ROUND(D89*E89,0)</f>
        <v>0</v>
      </c>
    </row>
    <row r="90" spans="1:6" ht="41.4" x14ac:dyDescent="0.3">
      <c r="A90" s="25" t="s">
        <v>136</v>
      </c>
      <c r="B90" s="66" t="s">
        <v>43</v>
      </c>
      <c r="C90" s="108" t="s">
        <v>32</v>
      </c>
      <c r="D90" s="118">
        <v>0</v>
      </c>
      <c r="E90" s="44">
        <v>0</v>
      </c>
      <c r="F90" s="113">
        <f t="shared" ref="F90:F91" si="4">ROUND(D90*E90,0)</f>
        <v>0</v>
      </c>
    </row>
    <row r="91" spans="1:6" ht="27.6" x14ac:dyDescent="0.3">
      <c r="A91" s="25" t="s">
        <v>137</v>
      </c>
      <c r="B91" s="66" t="s">
        <v>45</v>
      </c>
      <c r="C91" s="108" t="s">
        <v>33</v>
      </c>
      <c r="D91" s="118">
        <v>0</v>
      </c>
      <c r="E91" s="44">
        <v>0</v>
      </c>
      <c r="F91" s="113">
        <f t="shared" si="4"/>
        <v>0</v>
      </c>
    </row>
    <row r="92" spans="1:6" x14ac:dyDescent="0.3">
      <c r="A92" s="79"/>
      <c r="B92" s="69"/>
      <c r="C92" s="108"/>
      <c r="D92" s="118"/>
      <c r="E92" s="44"/>
      <c r="F92" s="44"/>
    </row>
    <row r="93" spans="1:6" x14ac:dyDescent="0.3">
      <c r="A93" s="70" t="s">
        <v>138</v>
      </c>
      <c r="B93" s="71" t="s">
        <v>119</v>
      </c>
      <c r="C93" s="108"/>
      <c r="D93" s="118"/>
      <c r="E93" s="44"/>
      <c r="F93" s="92">
        <f>SUM(F94:F100)</f>
        <v>0</v>
      </c>
    </row>
    <row r="94" spans="1:6" x14ac:dyDescent="0.3">
      <c r="A94" s="25" t="s">
        <v>139</v>
      </c>
      <c r="B94" s="69" t="s">
        <v>140</v>
      </c>
      <c r="C94" s="108" t="s">
        <v>13</v>
      </c>
      <c r="D94" s="118">
        <v>0</v>
      </c>
      <c r="E94" s="44">
        <v>0</v>
      </c>
      <c r="F94" s="113">
        <f t="shared" ref="F94:F100" si="5">ROUND(D94*E94,0)</f>
        <v>0</v>
      </c>
    </row>
    <row r="95" spans="1:6" x14ac:dyDescent="0.3">
      <c r="A95" s="25" t="s">
        <v>141</v>
      </c>
      <c r="B95" s="69" t="s">
        <v>80</v>
      </c>
      <c r="C95" s="108" t="s">
        <v>78</v>
      </c>
      <c r="D95" s="118">
        <v>0</v>
      </c>
      <c r="E95" s="44">
        <v>0</v>
      </c>
      <c r="F95" s="113">
        <f t="shared" si="5"/>
        <v>0</v>
      </c>
    </row>
    <row r="96" spans="1:6" x14ac:dyDescent="0.3">
      <c r="A96" s="25" t="s">
        <v>142</v>
      </c>
      <c r="B96" s="69" t="s">
        <v>34</v>
      </c>
      <c r="C96" s="108" t="s">
        <v>13</v>
      </c>
      <c r="D96" s="118">
        <v>0</v>
      </c>
      <c r="E96" s="44">
        <v>0</v>
      </c>
      <c r="F96" s="113">
        <f t="shared" si="5"/>
        <v>0</v>
      </c>
    </row>
    <row r="97" spans="1:6" x14ac:dyDescent="0.3">
      <c r="A97" s="25" t="s">
        <v>143</v>
      </c>
      <c r="B97" s="69" t="s">
        <v>35</v>
      </c>
      <c r="C97" s="108" t="s">
        <v>13</v>
      </c>
      <c r="D97" s="118">
        <v>0</v>
      </c>
      <c r="E97" s="44">
        <v>0</v>
      </c>
      <c r="F97" s="113">
        <f t="shared" si="5"/>
        <v>0</v>
      </c>
    </row>
    <row r="98" spans="1:6" ht="27.6" x14ac:dyDescent="0.3">
      <c r="A98" s="25" t="s">
        <v>144</v>
      </c>
      <c r="B98" s="66" t="s">
        <v>21</v>
      </c>
      <c r="C98" s="108" t="s">
        <v>13</v>
      </c>
      <c r="D98" s="118">
        <v>0</v>
      </c>
      <c r="E98" s="44">
        <v>0</v>
      </c>
      <c r="F98" s="113">
        <f t="shared" si="5"/>
        <v>0</v>
      </c>
    </row>
    <row r="99" spans="1:6" x14ac:dyDescent="0.3">
      <c r="A99" s="25" t="s">
        <v>145</v>
      </c>
      <c r="B99" s="66" t="s">
        <v>123</v>
      </c>
      <c r="C99" s="108" t="s">
        <v>13</v>
      </c>
      <c r="D99" s="72">
        <v>0</v>
      </c>
      <c r="E99" s="44">
        <v>0</v>
      </c>
      <c r="F99" s="44">
        <f t="shared" si="5"/>
        <v>0</v>
      </c>
    </row>
    <row r="100" spans="1:6" x14ac:dyDescent="0.3">
      <c r="A100" s="25" t="s">
        <v>146</v>
      </c>
      <c r="B100" s="69" t="s">
        <v>125</v>
      </c>
      <c r="C100" s="108" t="s">
        <v>13</v>
      </c>
      <c r="D100" s="72">
        <v>0</v>
      </c>
      <c r="E100" s="44">
        <v>0</v>
      </c>
      <c r="F100" s="44">
        <f t="shared" si="5"/>
        <v>0</v>
      </c>
    </row>
    <row r="101" spans="1:6" x14ac:dyDescent="0.3">
      <c r="A101" s="79"/>
      <c r="B101" s="69"/>
      <c r="C101" s="43"/>
      <c r="D101" s="68"/>
      <c r="E101" s="44"/>
      <c r="F101" s="44"/>
    </row>
    <row r="102" spans="1:6" x14ac:dyDescent="0.3">
      <c r="A102" s="130" t="s">
        <v>131</v>
      </c>
      <c r="B102" s="131"/>
      <c r="C102" s="131"/>
      <c r="D102" s="131"/>
      <c r="E102" s="132"/>
      <c r="F102" s="78">
        <f>+F87+F93</f>
        <v>0</v>
      </c>
    </row>
    <row r="103" spans="1:6" x14ac:dyDescent="0.3">
      <c r="A103" s="63"/>
      <c r="B103" s="64"/>
      <c r="C103" s="64"/>
      <c r="D103" s="64"/>
      <c r="E103" s="80"/>
      <c r="F103" s="78"/>
    </row>
    <row r="104" spans="1:6" x14ac:dyDescent="0.3">
      <c r="A104" s="14" t="s">
        <v>147</v>
      </c>
      <c r="B104" s="15"/>
      <c r="C104" s="15"/>
      <c r="D104" s="15"/>
      <c r="E104" s="15"/>
      <c r="F104" s="16"/>
    </row>
    <row r="105" spans="1:6" x14ac:dyDescent="0.3">
      <c r="A105" s="17" t="s">
        <v>148</v>
      </c>
      <c r="B105" s="51" t="s">
        <v>92</v>
      </c>
      <c r="C105" s="19"/>
      <c r="D105" s="20"/>
      <c r="E105" s="21"/>
      <c r="F105" s="92"/>
    </row>
    <row r="106" spans="1:6" x14ac:dyDescent="0.3">
      <c r="A106" s="17"/>
      <c r="B106" s="60"/>
      <c r="C106" s="61"/>
      <c r="D106" s="20"/>
      <c r="E106" s="21"/>
      <c r="F106" s="92"/>
    </row>
    <row r="107" spans="1:6" x14ac:dyDescent="0.3">
      <c r="A107" s="25" t="s">
        <v>149</v>
      </c>
      <c r="B107" s="24" t="s">
        <v>94</v>
      </c>
      <c r="C107" s="38" t="s">
        <v>27</v>
      </c>
      <c r="D107" s="35">
        <v>0</v>
      </c>
      <c r="E107" s="36">
        <v>0</v>
      </c>
      <c r="F107" s="96">
        <f>ROUND(D107*E107,0)</f>
        <v>0</v>
      </c>
    </row>
    <row r="108" spans="1:6" x14ac:dyDescent="0.3">
      <c r="A108" s="25" t="s">
        <v>150</v>
      </c>
      <c r="B108" s="24" t="s">
        <v>96</v>
      </c>
      <c r="C108" s="38" t="s">
        <v>27</v>
      </c>
      <c r="D108" s="35">
        <v>0</v>
      </c>
      <c r="E108" s="36">
        <v>0</v>
      </c>
      <c r="F108" s="96">
        <f>ROUND(D108*E108,0)</f>
        <v>0</v>
      </c>
    </row>
    <row r="109" spans="1:6" ht="27.6" x14ac:dyDescent="0.3">
      <c r="A109" s="25" t="s">
        <v>151</v>
      </c>
      <c r="B109" s="24" t="s">
        <v>30</v>
      </c>
      <c r="C109" s="38" t="s">
        <v>27</v>
      </c>
      <c r="D109" s="35">
        <v>0</v>
      </c>
      <c r="E109" s="36">
        <v>0</v>
      </c>
      <c r="F109" s="96">
        <f>ROUND(D109*E109,0)</f>
        <v>0</v>
      </c>
    </row>
    <row r="110" spans="1:6" ht="82.8" x14ac:dyDescent="0.3">
      <c r="A110" s="25" t="s">
        <v>152</v>
      </c>
      <c r="B110" s="24" t="s">
        <v>99</v>
      </c>
      <c r="C110" s="38" t="s">
        <v>33</v>
      </c>
      <c r="D110" s="35">
        <v>0</v>
      </c>
      <c r="E110" s="36">
        <v>0</v>
      </c>
      <c r="F110" s="96">
        <f>ROUND(D110*E110,0)</f>
        <v>0</v>
      </c>
    </row>
    <row r="111" spans="1:6" ht="27.6" x14ac:dyDescent="0.3">
      <c r="A111" s="25" t="s">
        <v>153</v>
      </c>
      <c r="B111" s="24" t="s">
        <v>101</v>
      </c>
      <c r="C111" s="108" t="s">
        <v>13</v>
      </c>
      <c r="D111" s="35">
        <v>0</v>
      </c>
      <c r="E111" s="36">
        <v>0</v>
      </c>
      <c r="F111" s="96">
        <f>ROUND(D111*E111,0)</f>
        <v>0</v>
      </c>
    </row>
    <row r="112" spans="1:6" x14ac:dyDescent="0.3">
      <c r="A112" s="114"/>
      <c r="B112" s="114"/>
      <c r="C112" s="114"/>
      <c r="D112" s="114"/>
      <c r="E112" s="114"/>
      <c r="F112" s="114"/>
    </row>
    <row r="113" spans="1:8" x14ac:dyDescent="0.3">
      <c r="A113" s="130" t="s">
        <v>102</v>
      </c>
      <c r="B113" s="131"/>
      <c r="C113" s="131"/>
      <c r="D113" s="131"/>
      <c r="E113" s="132"/>
      <c r="F113" s="78">
        <f>SUM(F107:F112)</f>
        <v>0</v>
      </c>
      <c r="H113" s="3">
        <f>280*1750905</f>
        <v>490253400</v>
      </c>
    </row>
    <row r="114" spans="1:8" x14ac:dyDescent="0.3">
      <c r="A114" s="81" t="s">
        <v>154</v>
      </c>
      <c r="B114" s="81" t="s">
        <v>155</v>
      </c>
      <c r="C114" s="81" t="s">
        <v>156</v>
      </c>
      <c r="D114" s="81">
        <v>0</v>
      </c>
      <c r="E114" s="82">
        <v>0</v>
      </c>
      <c r="F114" s="83">
        <f>+E114*D114</f>
        <v>0</v>
      </c>
    </row>
    <row r="115" spans="1:8" x14ac:dyDescent="0.3">
      <c r="A115" s="63"/>
      <c r="B115" s="64"/>
      <c r="C115" s="64"/>
      <c r="D115" s="64"/>
      <c r="E115" s="80"/>
      <c r="F115" s="78"/>
    </row>
    <row r="116" spans="1:8" x14ac:dyDescent="0.3">
      <c r="A116" s="133" t="s">
        <v>157</v>
      </c>
      <c r="B116" s="134"/>
      <c r="C116" s="134"/>
      <c r="D116" s="134"/>
      <c r="E116" s="134"/>
      <c r="F116" s="84">
        <f>F48+F29+F15+F59+F83+F102+F113+F114</f>
        <v>0</v>
      </c>
    </row>
    <row r="117" spans="1:8" x14ac:dyDescent="0.3">
      <c r="A117" s="120" t="s">
        <v>158</v>
      </c>
      <c r="B117" s="121"/>
      <c r="C117" s="85" t="s">
        <v>159</v>
      </c>
      <c r="D117" s="115">
        <v>0</v>
      </c>
      <c r="E117" s="116"/>
      <c r="F117" s="86">
        <f>+ROUND(F116*D117,0)</f>
        <v>0</v>
      </c>
    </row>
    <row r="118" spans="1:8" x14ac:dyDescent="0.3">
      <c r="A118" s="120"/>
      <c r="B118" s="121"/>
      <c r="C118" s="85" t="s">
        <v>160</v>
      </c>
      <c r="D118" s="115">
        <v>0</v>
      </c>
      <c r="E118" s="117"/>
      <c r="F118" s="86">
        <f>+ROUND(F116*D118,0)</f>
        <v>0</v>
      </c>
    </row>
    <row r="119" spans="1:8" x14ac:dyDescent="0.3">
      <c r="A119" s="120"/>
      <c r="B119" s="121"/>
      <c r="C119" s="85" t="s">
        <v>161</v>
      </c>
      <c r="D119" s="115">
        <v>0</v>
      </c>
      <c r="E119" s="117"/>
      <c r="F119" s="86">
        <f>+ROUND(F116*D119,0)</f>
        <v>0</v>
      </c>
    </row>
    <row r="120" spans="1:8" x14ac:dyDescent="0.3">
      <c r="A120" s="122" t="s">
        <v>162</v>
      </c>
      <c r="B120" s="123"/>
      <c r="C120" s="123"/>
      <c r="D120" s="123"/>
      <c r="E120" s="123"/>
      <c r="F120" s="87">
        <f>SUM(F117:F119)</f>
        <v>0</v>
      </c>
    </row>
    <row r="121" spans="1:8" ht="25.2" customHeight="1" thickBot="1" x14ac:dyDescent="0.35">
      <c r="A121" s="124" t="s">
        <v>163</v>
      </c>
      <c r="B121" s="125"/>
      <c r="C121" s="125"/>
      <c r="D121" s="125"/>
      <c r="E121" s="126"/>
      <c r="F121" s="88">
        <f>F120+F116</f>
        <v>0</v>
      </c>
    </row>
    <row r="123" spans="1:8" x14ac:dyDescent="0.3">
      <c r="F123" s="91"/>
    </row>
  </sheetData>
  <mergeCells count="14">
    <mergeCell ref="B1:E1"/>
    <mergeCell ref="B3:E3"/>
    <mergeCell ref="C4:F4"/>
    <mergeCell ref="A15:E15"/>
    <mergeCell ref="A29:E29"/>
    <mergeCell ref="A117:B119"/>
    <mergeCell ref="A120:E120"/>
    <mergeCell ref="A121:E121"/>
    <mergeCell ref="A48:E48"/>
    <mergeCell ref="A59:E59"/>
    <mergeCell ref="A83:E83"/>
    <mergeCell ref="A102:E102"/>
    <mergeCell ref="A113:E113"/>
    <mergeCell ref="A116:E116"/>
  </mergeCells>
  <pageMargins left="0.70866141732283472" right="0.70866141732283472" top="0.74803149606299213" bottom="0.74803149606299213" header="0.31496062992125984" footer="0.31496062992125984"/>
  <pageSetup scale="66" orientation="portrait" r:id="rId1"/>
  <rowBreaks count="2" manualBreakCount="2">
    <brk id="48" max="5" man="1"/>
    <brk id="122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</vt:lpstr>
      <vt:lpstr>'PRESUPUESTO '!Área_de_impresión</vt:lpstr>
      <vt:lpstr>'PRESUPUESTO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2026-09-15T21:42:05Z</dcterms:created>
  <dcterms:modified xsi:type="dcterms:W3CDTF">2026-09-17T19:24:19Z</dcterms:modified>
</cp:coreProperties>
</file>