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0" windowWidth="17910" windowHeight="5640" tabRatio="906" activeTab="2"/>
  </bookViews>
  <sheets>
    <sheet name="PRESUPUESTO OFICIAL(Entidad)" sheetId="269" r:id="rId1"/>
    <sheet name="PROPUESTA ECONOMICA(Proponente)"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OFICIAL(Entidad)'!$I$11:$I$27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'PRESUPUESTO OFICIAL(Entidad)'!$F$3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PAGO'!$A$1:$Q$425</definedName>
    <definedName name="_xlnm.Print_Area" localSheetId="0">'PRESUPUESTO OFICIAL(Entidad)'!$A$1:$M$50</definedName>
    <definedName name="_xlnm.Print_Area" localSheetId="1">'PROPUESTA ECONOMICA(Proponente)'!$A$1:$M$51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OFICIAL(Entidad)'!$K$43</definedName>
    <definedName name="solver_lhs1" localSheetId="1" hidden="1">'PROPUESTA ECONOMICA(Proponente)'!$K$46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OFICIAL(Entidad)'!$K$43</definedName>
    <definedName name="solver_opt" localSheetId="1" hidden="1">'PROPUESTA ECONOMICA(Proponente)'!$K$46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OFICIAL(Entidad)'!$K$44</definedName>
    <definedName name="solver_rhs1" localSheetId="1" hidden="1">'PROPUESTA ECONOMICA(Proponente)'!$K$47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42" i="269" l="1"/>
  <c r="L397" i="268"/>
  <c r="L351" i="268"/>
  <c r="L302" i="268"/>
  <c r="L255" i="268"/>
  <c r="L208" i="268"/>
  <c r="L161" i="268"/>
  <c r="L114" i="268"/>
  <c r="L64" i="268"/>
  <c r="I37" i="269"/>
  <c r="O386" i="268" l="1"/>
  <c r="O390" i="268" s="1"/>
  <c r="O381" i="268"/>
  <c r="O374" i="268"/>
  <c r="O363" i="268"/>
  <c r="O365" i="268" s="1"/>
  <c r="D357" i="268"/>
  <c r="O392" i="268" l="1"/>
  <c r="N15" i="269"/>
  <c r="M397" i="268" l="1"/>
  <c r="O397" i="268" s="1"/>
  <c r="M399" i="268"/>
  <c r="O399" i="268" s="1"/>
  <c r="G15" i="269"/>
  <c r="O400" i="268" l="1"/>
  <c r="J15" i="269" s="1"/>
  <c r="K15" i="269" s="1"/>
  <c r="O232" i="268"/>
  <c r="O328" i="268"/>
  <c r="K45" i="269" l="1"/>
  <c r="O104" i="268" l="1"/>
  <c r="O340" i="268" l="1"/>
  <c r="D309" i="268"/>
  <c r="O344" i="268"/>
  <c r="O335" i="268"/>
  <c r="O315" i="268"/>
  <c r="O314" i="268"/>
  <c r="O317" i="268" s="1"/>
  <c r="G20" i="269"/>
  <c r="O267" i="268"/>
  <c r="O291" i="268"/>
  <c r="D262" i="268"/>
  <c r="O237" i="268"/>
  <c r="O239" i="268" s="1"/>
  <c r="O221" i="268"/>
  <c r="O220" i="268"/>
  <c r="O223" i="268" s="1"/>
  <c r="O244" i="268"/>
  <c r="D215" i="268"/>
  <c r="G21" i="269"/>
  <c r="O175" i="268"/>
  <c r="D168" i="268"/>
  <c r="G22" i="269"/>
  <c r="O346" i="268" l="1"/>
  <c r="M353" i="268" l="1"/>
  <c r="O353" i="268" s="1"/>
  <c r="N20" i="269"/>
  <c r="O128" i="268"/>
  <c r="O150" i="268"/>
  <c r="O154" i="268" s="1"/>
  <c r="O143" i="268"/>
  <c r="O145" i="268" s="1"/>
  <c r="D121" i="268"/>
  <c r="G16" i="269"/>
  <c r="G19" i="269"/>
  <c r="D71" i="268"/>
  <c r="D24" i="268"/>
  <c r="G14" i="269"/>
  <c r="M351" i="268" l="1"/>
  <c r="O351" i="268" s="1"/>
  <c r="O354" i="268" s="1"/>
  <c r="J20" i="269" s="1"/>
  <c r="K20" i="269" s="1"/>
  <c r="O295" i="268"/>
  <c r="O277" i="268"/>
  <c r="O248" i="268"/>
  <c r="O250" i="268" s="1"/>
  <c r="N21" i="269" s="1"/>
  <c r="O197" i="268"/>
  <c r="O201" i="268" s="1"/>
  <c r="O190" i="268"/>
  <c r="O192" i="268" s="1"/>
  <c r="O184" i="268"/>
  <c r="O183" i="268"/>
  <c r="O182" i="268"/>
  <c r="O181" i="268"/>
  <c r="O174" i="268"/>
  <c r="O173" i="268"/>
  <c r="L116" i="268"/>
  <c r="O103" i="268"/>
  <c r="O107" i="268" s="1"/>
  <c r="O80" i="268"/>
  <c r="O79" i="268"/>
  <c r="O78" i="268"/>
  <c r="O77" i="268"/>
  <c r="O76" i="268"/>
  <c r="O53" i="268"/>
  <c r="O57" i="268" s="1"/>
  <c r="O41" i="268"/>
  <c r="O30" i="268"/>
  <c r="O29" i="268"/>
  <c r="O32" i="268" s="1"/>
  <c r="O185" i="268" l="1"/>
  <c r="O203" i="268" s="1"/>
  <c r="O176" i="268"/>
  <c r="O279" i="268"/>
  <c r="O270" i="268"/>
  <c r="O59" i="268"/>
  <c r="O138" i="268"/>
  <c r="O156" i="268" s="1"/>
  <c r="N16" i="269" s="1"/>
  <c r="O81" i="268"/>
  <c r="O91" i="268"/>
  <c r="N14" i="269" l="1"/>
  <c r="M64" i="268"/>
  <c r="O64" i="268" s="1"/>
  <c r="N22" i="269"/>
  <c r="O297" i="268"/>
  <c r="N25" i="269" s="1"/>
  <c r="M208" i="268"/>
  <c r="O208" i="268" s="1"/>
  <c r="M304" i="268"/>
  <c r="O304" i="268" s="1"/>
  <c r="M210" i="268"/>
  <c r="O210" i="268" s="1"/>
  <c r="O109" i="268"/>
  <c r="M255" i="268"/>
  <c r="O255" i="268" s="1"/>
  <c r="M257" i="268"/>
  <c r="O257" i="268" s="1"/>
  <c r="M66" i="268"/>
  <c r="O66" i="268" s="1"/>
  <c r="M302" i="268"/>
  <c r="O302" i="268" s="1"/>
  <c r="O67" i="268" l="1"/>
  <c r="O69" i="268" s="1"/>
  <c r="M116" i="268"/>
  <c r="O116" i="268" s="1"/>
  <c r="N19" i="269"/>
  <c r="N27" i="269" s="1"/>
  <c r="O211" i="268"/>
  <c r="J22" i="269" s="1"/>
  <c r="M114" i="268"/>
  <c r="O114" i="268" s="1"/>
  <c r="O117" i="268" s="1"/>
  <c r="O305" i="268"/>
  <c r="J25" i="269" s="1"/>
  <c r="K25" i="269" s="1"/>
  <c r="O258" i="268"/>
  <c r="M161" i="268"/>
  <c r="O161" i="268" s="1"/>
  <c r="M163" i="268"/>
  <c r="O163" i="268" s="1"/>
  <c r="O164" i="268" l="1"/>
  <c r="J16" i="269" s="1"/>
  <c r="K16" i="269" s="1"/>
  <c r="K30" i="269"/>
  <c r="K36" i="269"/>
  <c r="K35" i="269"/>
  <c r="K37" i="269" s="1"/>
  <c r="O213" i="268"/>
  <c r="J14" i="269"/>
  <c r="K14" i="269" s="1"/>
  <c r="J19" i="269"/>
  <c r="K19" i="269" s="1"/>
  <c r="O119" i="268"/>
  <c r="J21" i="269"/>
  <c r="K21" i="269" s="1"/>
  <c r="O260" i="268"/>
  <c r="K17" i="269" l="1"/>
  <c r="O166" i="268"/>
  <c r="K26" i="269" l="1"/>
  <c r="K22" i="269" l="1"/>
  <c r="K23" i="269" s="1"/>
  <c r="K27" i="269" s="1"/>
</calcChain>
</file>

<file path=xl/sharedStrings.xml><?xml version="1.0" encoding="utf-8"?>
<sst xmlns="http://schemas.openxmlformats.org/spreadsheetml/2006/main" count="558" uniqueCount="146">
  <si>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</si>
  <si>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</si>
  <si>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</si>
  <si>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</si>
  <si>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</si>
  <si>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</si>
  <si>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</si>
  <si>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</si>
  <si>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</si>
  <si>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</si>
  <si>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</si>
  <si>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</si>
  <si>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</si>
  <si>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</si>
  <si>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</si>
  <si>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</si>
  <si>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</si>
  <si>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</si>
  <si>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</si>
  <si>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</si>
  <si>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</si>
  <si>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</si>
  <si>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</si>
  <si>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</si>
  <si>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</si>
  <si>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</si>
  <si>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</si>
  <si>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</si>
  <si>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</si>
  <si>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</si>
  <si>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</si>
  <si>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</si>
  <si>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</si>
  <si>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</si>
  <si>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</si>
  <si>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</si>
  <si>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</si>
  <si>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VERSIÓN</t>
  </si>
  <si>
    <t>PÁGINA</t>
  </si>
  <si>
    <t>DE</t>
  </si>
  <si>
    <t xml:space="preserve">ANALISIS DE PRECIOS UNITARIOS </t>
  </si>
  <si>
    <t>FECHA</t>
  </si>
  <si>
    <t>DD</t>
  </si>
  <si>
    <t>MM</t>
  </si>
  <si>
    <t>AA</t>
  </si>
  <si>
    <t>ITEMS DE LA PROPUESTA ECONÓMICA</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</si>
  <si>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</si>
  <si>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</si>
  <si>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</si>
  <si>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</si>
  <si>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</si>
  <si>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</si>
  <si>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</si>
  <si>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</si>
  <si>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</si>
  <si>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</si>
  <si>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</si>
  <si>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</si>
  <si>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</si>
  <si>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</si>
  <si>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</si>
  <si>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</si>
  <si>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</si>
  <si>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</si>
  <si>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</si>
  <si>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</si>
  <si>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</si>
  <si>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</si>
  <si>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</si>
  <si>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</si>
  <si>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</si>
  <si>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</si>
  <si>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</si>
  <si>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</si>
  <si>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</si>
  <si>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</si>
  <si>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</si>
  <si>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</si>
  <si>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</si>
  <si>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</si>
  <si>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</si>
  <si>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</si>
  <si>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</si>
  <si>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</si>
  <si>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</si>
  <si>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</si>
  <si>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</si>
  <si>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ACABADOS</t>
  </si>
  <si>
    <t>ML</t>
  </si>
  <si>
    <t>OTROS</t>
  </si>
  <si>
    <t>ASEO GENERAL</t>
  </si>
  <si>
    <t>TOTAL</t>
  </si>
  <si>
    <t>UND</t>
  </si>
  <si>
    <t>Formulario 1 - Propuesta económica  - Documento tipo de selección abreviada de menor cuantía - versión 3</t>
  </si>
  <si>
    <t>Código</t>
  </si>
  <si>
    <t>CCE-EICP-FM-25</t>
  </si>
  <si>
    <t>Versión</t>
  </si>
  <si>
    <t>[La entidad podrá utilizar este formato para la presentación de los análisis de precios unitarios el contratista en la oportunidad prevista en el numeral 8.1. del Documento Base]</t>
  </si>
  <si>
    <t xml:space="preserve">ALCALDIA DE PALESTINA </t>
  </si>
  <si>
    <t>m2</t>
  </si>
  <si>
    <t>EQUIPO BASICO (HERRAMIENTA MENOR)</t>
  </si>
  <si>
    <t>ACARREO INTERNO</t>
  </si>
  <si>
    <r>
      <t>M</t>
    </r>
    <r>
      <rPr>
        <b/>
        <vertAlign val="superscript"/>
        <sz val="8"/>
        <rFont val="Arial Narrow"/>
        <family val="2"/>
      </rPr>
      <t>3</t>
    </r>
    <r>
      <rPr>
        <b/>
        <sz val="8"/>
        <rFont val="Arial Narrow"/>
        <family val="2"/>
      </rPr>
      <t xml:space="preserve"> o Ton/Km</t>
    </r>
  </si>
  <si>
    <t>CUADRILLA AA TIPO 1 (1 OFICIAL + 1 AYUDANTE) (Albañileria)</t>
  </si>
  <si>
    <t>HR</t>
  </si>
  <si>
    <t>EQUIPO DE TRANSPORTE</t>
  </si>
  <si>
    <t>DÍA</t>
  </si>
  <si>
    <t>VOLQUETA  6M3 (CARGUE A MANO) - INCLUYE DISPOSICION EN BOTADERO</t>
  </si>
  <si>
    <t>CUADRILLA DD TIPO 1 (1 OFICIAL + 1 AYUDANTE) (Carpinteria)</t>
  </si>
  <si>
    <t>ANDAMIO METALICO CERTIFICADO, INCLUYE ESCALERILLA CON BARANDAS Y PLATAFORMAS DE TRABAJO H=2.0M</t>
  </si>
  <si>
    <t>TORNILLO AUTOPERFORANTE YESO 6 X1</t>
  </si>
  <si>
    <t xml:space="preserve">ADMINISTRACIÓN </t>
  </si>
  <si>
    <t>CASA DE LA CULTURA PALESTINA, CALDAS.</t>
  </si>
  <si>
    <t>CUBIERTA</t>
  </si>
  <si>
    <t>MOLDURA EN MADERA CHOIBÁ DE 8CM x 2.8m</t>
  </si>
  <si>
    <t>CUADRILLA EE TIPO 1 (1 OFICIAL + 1 AYUDANTE) (Dry Wall)</t>
  </si>
  <si>
    <t>CUADRILLA CC TIPO 1 (1 OFICIAL + 1 AYUDANTE) (Pintura)</t>
  </si>
  <si>
    <t>INTERVINILO - TIPO PINTUCO REF. 2501 SEGÚN COLOR DISEÑO O SIMILAR</t>
  </si>
  <si>
    <t xml:space="preserve">VINILTEX ACRILTEX- TIPO PINTUCO REF. SEGÚN COLOR DISEÑO O SIMILAR. </t>
  </si>
  <si>
    <t>PABMERIL PLIEGO 9" X 11"</t>
  </si>
  <si>
    <t>Actividad</t>
  </si>
  <si>
    <t>ESTUCO PARA EXTERIORES - TIPO PINTUCO REF. 27060 O SIMILAR.</t>
  </si>
  <si>
    <t>Insumos</t>
  </si>
  <si>
    <t>GAL</t>
  </si>
  <si>
    <t>Cuadrilla</t>
  </si>
  <si>
    <t>Equipos</t>
  </si>
  <si>
    <t>DIA</t>
  </si>
  <si>
    <t>Herramienta</t>
  </si>
  <si>
    <t>TRANSPORTE</t>
  </si>
  <si>
    <t>MORTERO 1:3</t>
  </si>
  <si>
    <t>Analisis Basico</t>
  </si>
  <si>
    <t>M3</t>
  </si>
  <si>
    <t>AYUDANTE AA (ALBAÑILERIA)</t>
  </si>
  <si>
    <t>Un-Dia</t>
  </si>
  <si>
    <t>PLATINA L 0.90 X 0.10 M X 1/4”</t>
  </si>
  <si>
    <t>VIGA CHANUL 20 X 20 CM X 3 M</t>
  </si>
  <si>
    <t>PERNO GRADO 6</t>
  </si>
  <si>
    <t>ACERO 60.000 PSI</t>
  </si>
  <si>
    <t>SIKADUR -42  ANCLAJE O SIMILAR.</t>
  </si>
  <si>
    <t>KG</t>
  </si>
  <si>
    <t>COSTO DIRECTO</t>
  </si>
  <si>
    <t xml:space="preserve">VALOR TOTAL </t>
  </si>
  <si>
    <t xml:space="preserve">FELIPE DUQUE RODRIGUEZ </t>
  </si>
  <si>
    <t>FDR</t>
  </si>
  <si>
    <t>A19152018-1053824966</t>
  </si>
  <si>
    <t>CASA DE LA CULTURA Y BIBLIOTECA MUNICIPAL</t>
  </si>
</sst>
</file>

<file path=xl/styles.xml><?xml version="1.0" encoding="utf-8"?>
<styleSheet xmlns="http://schemas.openxmlformats.org/spreadsheetml/2006/main" xmlns:mc="http://schemas.openxmlformats.org/markup-compatibility/2006" xmlns:x14ac="http://schemas.microsoft.com/office/spreadsheetml/2009/9/ac" mc:Ignorable="x14ac">
  <numFmts count="48">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 #,##0.00_-;&quot;-$&quot;* #,##0.00_-;_-\$* \-_-;_-@_-"/>
    <numFmt numFmtId="203" formatCode="* #,##0.00\ ;* \(#,##0.00\);* \-#\ ;@\ "/>
    <numFmt numFmtId="204" formatCode="_-&quot;$ &quot;* #,##0_-;&quot;-$ &quot;* #,##0_-;_-&quot;$ &quot;* \-_-;_-@_-"/>
    <numFmt numFmtId="205" formatCode="_-[$$-240A]\ * #,##0.00_-;\-[$$-240A]\ * #,##0.00_-;_-[$$-240A]\ * &quot;-&quot;??_-;_-@_-"/>
    <numFmt numFmtId="206" formatCode="&quot;$&quot;\ #,##0"/>
    <numFmt numFmtId="207" formatCode="* #,##0&quot;    &quot;;\-* #,##0&quot;    &quot;;* &quot;-    &quot;;@\ "/>
    <numFmt numFmtId="208" formatCode="* #,##0&quot; € &quot;;\-* #,##0&quot; € &quot;;* &quot;- € &quot;;@\ "/>
    <numFmt numFmtId="209" formatCode="&quot; $ &quot;* #,##0.00\ ;&quot; $ &quot;* \(#,##0.00\);&quot; $ &quot;* \-#\ ;@\ "/>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10"/>
      <name val="Arial"/>
      <family val="2"/>
    </font>
    <font>
      <b/>
      <sz val="10"/>
      <name val="Arial"/>
      <family val="2"/>
      <charset val="1"/>
    </font>
    <font>
      <sz val="11"/>
      <color rgb="FF000000"/>
      <name val="Calibri"/>
      <family val="2"/>
      <charset val="1"/>
    </font>
    <font>
      <b/>
      <sz val="8"/>
      <color rgb="FF595959"/>
      <name val="Arial"/>
      <family val="2"/>
      <charset val="1"/>
    </font>
    <font>
      <b/>
      <sz val="8"/>
      <name val="Arial"/>
      <family val="2"/>
      <charset val="1"/>
    </font>
    <font>
      <sz val="10"/>
      <name val="Arial Narrow"/>
      <family val="2"/>
    </font>
    <font>
      <sz val="8"/>
      <name val="Arial"/>
      <family val="2"/>
      <charset val="1"/>
    </font>
    <font>
      <sz val="8"/>
      <color rgb="FF595959"/>
      <name val="Arial"/>
      <family val="2"/>
      <charset val="1"/>
    </font>
    <font>
      <sz val="12"/>
      <name val="Arial Narrow"/>
      <family val="2"/>
    </font>
    <font>
      <u/>
      <sz val="10"/>
      <name val="Arial Narrow"/>
      <family val="2"/>
    </font>
    <font>
      <b/>
      <sz val="7"/>
      <name val="Arial Narrow"/>
      <family val="2"/>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8"/>
      <name val="Arial Narrow"/>
      <family val="2"/>
    </font>
    <font>
      <sz val="5"/>
      <name val="Arial Narrow"/>
      <family val="2"/>
    </font>
    <font>
      <sz val="11"/>
      <name val="Arial"/>
      <family val="2"/>
    </font>
    <font>
      <sz val="11"/>
      <color rgb="FF000000"/>
      <name val="Verdana"/>
      <family val="2"/>
    </font>
    <font>
      <b/>
      <sz val="10"/>
      <color rgb="FF000000"/>
      <name val="Verdana"/>
      <family val="2"/>
    </font>
    <font>
      <sz val="11"/>
      <name val="Verdana+"/>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499984740745262"/>
        <bgColor rgb="FFDAE3F3"/>
      </patternFill>
    </fill>
    <fill>
      <patternFill patternType="solid">
        <fgColor theme="0"/>
        <bgColor rgb="FFDAE3F3"/>
      </patternFill>
    </fill>
    <fill>
      <patternFill patternType="solid">
        <fgColor rgb="FFFFFFFF"/>
        <bgColor rgb="FFDAE3F3"/>
      </patternFill>
    </fill>
    <fill>
      <patternFill patternType="solid">
        <fgColor rgb="FF00B050"/>
        <bgColor indexed="64"/>
      </patternFill>
    </fill>
    <fill>
      <patternFill patternType="solid">
        <fgColor theme="0" tint="-4.9989318521683403E-2"/>
        <bgColor indexed="64"/>
      </patternFill>
    </fill>
    <fill>
      <patternFill patternType="solid">
        <fgColor theme="0" tint="-0.14999847407452621"/>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medium">
        <color indexed="64"/>
      </bottom>
      <diagonal/>
    </border>
  </borders>
  <cellStyleXfs count="261">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3" fontId="46" fillId="0" borderId="0" applyFont="0" applyFill="0" applyBorder="0" applyAlignment="0" applyProtection="0"/>
    <xf numFmtId="44" fontId="46" fillId="0" borderId="0" applyFont="0" applyFill="0" applyBorder="0" applyAlignment="0" applyProtection="0"/>
    <xf numFmtId="204" fontId="48" fillId="0" borderId="0" applyBorder="0" applyProtection="0"/>
    <xf numFmtId="207" fontId="48" fillId="0" borderId="0" applyBorder="0" applyProtection="0"/>
    <xf numFmtId="208" fontId="48" fillId="0" borderId="0" applyBorder="0" applyProtection="0"/>
    <xf numFmtId="209" fontId="48" fillId="0" borderId="0" applyBorder="0" applyProtection="0"/>
  </cellStyleXfs>
  <cellXfs count="50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47" fillId="28" borderId="47" xfId="0" applyFont="1" applyFill="1" applyBorder="1" applyAlignment="1">
      <alignment horizontal="left" vertical="center" wrapText="1"/>
    </xf>
    <xf numFmtId="0" fontId="42" fillId="24" borderId="58" xfId="73" applyFont="1" applyFill="1" applyBorder="1" applyAlignment="1">
      <alignment vertical="center"/>
    </xf>
    <xf numFmtId="0" fontId="42" fillId="24" borderId="57" xfId="73" applyFont="1" applyFill="1" applyBorder="1" applyAlignment="1">
      <alignment vertical="center"/>
    </xf>
    <xf numFmtId="0" fontId="42" fillId="24" borderId="56" xfId="73" applyFont="1" applyFill="1" applyBorder="1" applyAlignment="1">
      <alignment vertical="center"/>
    </xf>
    <xf numFmtId="0" fontId="42" fillId="25" borderId="18" xfId="73" applyFont="1" applyFill="1" applyBorder="1" applyAlignment="1">
      <alignment vertical="center"/>
    </xf>
    <xf numFmtId="0" fontId="4" fillId="0" borderId="18" xfId="0" applyFont="1" applyFill="1" applyBorder="1" applyAlignment="1">
      <alignment horizontal="left" vertical="center" wrapText="1"/>
    </xf>
    <xf numFmtId="0" fontId="47" fillId="24" borderId="18" xfId="0" applyFont="1" applyFill="1" applyBorder="1" applyAlignment="1">
      <alignment horizontal="left" vertical="center" wrapText="1"/>
    </xf>
    <xf numFmtId="0" fontId="42" fillId="0" borderId="50" xfId="73" applyFont="1" applyBorder="1" applyAlignment="1">
      <alignment horizontal="right" vertical="center"/>
    </xf>
    <xf numFmtId="4" fontId="39" fillId="0" borderId="75" xfId="39" applyNumberFormat="1" applyFont="1" applyBorder="1" applyAlignment="1">
      <alignment vertical="center" wrapText="1"/>
    </xf>
    <xf numFmtId="0" fontId="39" fillId="26" borderId="18" xfId="73" applyFont="1" applyFill="1" applyBorder="1" applyAlignment="1">
      <alignment horizontal="left" vertical="center"/>
    </xf>
    <xf numFmtId="176" fontId="42" fillId="26" borderId="18" xfId="39" applyNumberFormat="1" applyFont="1" applyFill="1" applyBorder="1" applyAlignment="1">
      <alignment horizontal="right" vertical="center"/>
    </xf>
    <xf numFmtId="0" fontId="39" fillId="31" borderId="36" xfId="89" applyFont="1" applyFill="1" applyBorder="1"/>
    <xf numFmtId="0" fontId="42" fillId="0" borderId="0" xfId="128" applyFont="1" applyBorder="1" applyAlignment="1">
      <alignment horizontal="left" vertical="center"/>
    </xf>
    <xf numFmtId="9" fontId="39" fillId="0" borderId="0" xfId="129" applyNumberFormat="1" applyFont="1" applyBorder="1" applyAlignment="1">
      <alignment horizontal="center" vertical="center"/>
    </xf>
    <xf numFmtId="181" fontId="42" fillId="0" borderId="0" xfId="129" applyNumberFormat="1" applyFont="1" applyBorder="1" applyAlignment="1">
      <alignment vertical="center"/>
    </xf>
    <xf numFmtId="0" fontId="39" fillId="0" borderId="0" xfId="128" applyFont="1" applyBorder="1" applyAlignment="1">
      <alignment vertical="center"/>
    </xf>
    <xf numFmtId="187" fontId="42" fillId="25" borderId="0" xfId="73" applyNumberFormat="1" applyFont="1" applyFill="1" applyBorder="1" applyAlignment="1">
      <alignment vertical="center"/>
    </xf>
    <xf numFmtId="0" fontId="49" fillId="0" borderId="36" xfId="0" applyFont="1" applyBorder="1" applyAlignment="1">
      <alignment horizontal="left"/>
    </xf>
    <xf numFmtId="0" fontId="51" fillId="0" borderId="0" xfId="0" applyFont="1"/>
    <xf numFmtId="0" fontId="51" fillId="0" borderId="37" xfId="0" applyFont="1" applyBorder="1"/>
    <xf numFmtId="0" fontId="50" fillId="0" borderId="92" xfId="0" applyFont="1" applyBorder="1" applyAlignment="1">
      <alignment horizontal="left"/>
    </xf>
    <xf numFmtId="0" fontId="52" fillId="0" borderId="92" xfId="0" applyFont="1" applyBorder="1" applyAlignment="1">
      <alignment horizontal="left"/>
    </xf>
    <xf numFmtId="0" fontId="49" fillId="0" borderId="0" xfId="0" applyFont="1" applyAlignment="1">
      <alignment horizontal="left"/>
    </xf>
    <xf numFmtId="0" fontId="53" fillId="0" borderId="0" xfId="0" applyFont="1" applyAlignment="1">
      <alignment horizontal="left"/>
    </xf>
    <xf numFmtId="0" fontId="51" fillId="0" borderId="36" xfId="0" applyFont="1" applyBorder="1"/>
    <xf numFmtId="0" fontId="51" fillId="0" borderId="61" xfId="0" applyFont="1" applyBorder="1" applyAlignment="1">
      <alignment horizontal="center"/>
    </xf>
    <xf numFmtId="0" fontId="58" fillId="0" borderId="53" xfId="0" applyFont="1" applyBorder="1" applyAlignment="1">
      <alignment horizontal="center"/>
    </xf>
    <xf numFmtId="0" fontId="57" fillId="0" borderId="53" xfId="0" applyFont="1" applyBorder="1" applyAlignment="1">
      <alignment vertical="center"/>
    </xf>
    <xf numFmtId="0" fontId="57" fillId="0" borderId="72" xfId="0" applyFont="1" applyBorder="1" applyAlignment="1">
      <alignment vertical="center"/>
    </xf>
    <xf numFmtId="0" fontId="51" fillId="0" borderId="58" xfId="0" applyFont="1" applyBorder="1" applyAlignment="1">
      <alignment horizontal="center"/>
    </xf>
    <xf numFmtId="0" fontId="58" fillId="0" borderId="57" xfId="0" applyFont="1" applyBorder="1" applyAlignment="1">
      <alignment horizontal="center"/>
    </xf>
    <xf numFmtId="0" fontId="57" fillId="0" borderId="57" xfId="0" applyFont="1" applyBorder="1" applyAlignment="1">
      <alignment horizontal="right" vertical="center"/>
    </xf>
    <xf numFmtId="0" fontId="57" fillId="0" borderId="29" xfId="0" applyFont="1" applyBorder="1" applyAlignment="1">
      <alignment horizontal="center" vertical="center"/>
    </xf>
    <xf numFmtId="0" fontId="57" fillId="0" borderId="35" xfId="0" applyFont="1" applyBorder="1" applyAlignment="1">
      <alignment horizontal="center" vertical="center"/>
    </xf>
    <xf numFmtId="0" fontId="51" fillId="0" borderId="11" xfId="0" applyFont="1" applyBorder="1" applyAlignment="1">
      <alignment horizontal="center"/>
    </xf>
    <xf numFmtId="0" fontId="58" fillId="0" borderId="0" xfId="0" applyFont="1" applyAlignment="1">
      <alignment horizontal="center"/>
    </xf>
    <xf numFmtId="0" fontId="57" fillId="0" borderId="0" xfId="0" applyFont="1" applyAlignment="1">
      <alignment horizontal="right" vertical="center"/>
    </xf>
    <xf numFmtId="1" fontId="57" fillId="0" borderId="18" xfId="0" applyNumberFormat="1" applyFont="1" applyBorder="1" applyAlignment="1">
      <alignment horizontal="center" vertical="center"/>
    </xf>
    <xf numFmtId="1" fontId="57" fillId="0" borderId="30" xfId="0" applyNumberFormat="1" applyFont="1" applyBorder="1" applyAlignment="1">
      <alignment horizontal="center" vertical="center"/>
    </xf>
    <xf numFmtId="1" fontId="57" fillId="0" borderId="12" xfId="0" applyNumberFormat="1" applyFont="1" applyBorder="1" applyAlignment="1">
      <alignment horizontal="center" vertical="center"/>
    </xf>
    <xf numFmtId="0" fontId="57" fillId="0" borderId="71" xfId="0" applyFont="1" applyBorder="1" applyAlignment="1">
      <alignment horizontal="left"/>
    </xf>
    <xf numFmtId="0" fontId="57" fillId="0" borderId="54" xfId="0" applyFont="1" applyBorder="1" applyAlignment="1">
      <alignment horizontal="center"/>
    </xf>
    <xf numFmtId="0" fontId="57" fillId="0" borderId="70" xfId="0" applyFont="1" applyBorder="1" applyAlignment="1">
      <alignment horizontal="center"/>
    </xf>
    <xf numFmtId="0" fontId="51" fillId="0" borderId="27" xfId="0" applyFont="1" applyBorder="1"/>
    <xf numFmtId="0" fontId="51" fillId="0" borderId="31" xfId="0" applyFont="1" applyBorder="1"/>
    <xf numFmtId="0" fontId="51" fillId="0" borderId="68" xfId="0" applyFont="1" applyBorder="1"/>
    <xf numFmtId="0" fontId="61" fillId="24" borderId="69" xfId="0" applyFont="1" applyFill="1" applyBorder="1" applyAlignment="1">
      <alignment horizontal="center" vertical="center"/>
    </xf>
    <xf numFmtId="0" fontId="51" fillId="24" borderId="67" xfId="0" applyFont="1" applyFill="1" applyBorder="1" applyAlignment="1">
      <alignment horizontal="center" vertical="center"/>
    </xf>
    <xf numFmtId="4" fontId="51" fillId="24" borderId="67" xfId="0" applyNumberFormat="1" applyFont="1" applyFill="1" applyBorder="1" applyAlignment="1">
      <alignment horizontal="center" vertical="center"/>
    </xf>
    <xf numFmtId="0" fontId="59" fillId="24" borderId="29" xfId="0" applyFont="1" applyFill="1" applyBorder="1" applyAlignment="1">
      <alignment horizontal="center"/>
    </xf>
    <xf numFmtId="0" fontId="59" fillId="24" borderId="35" xfId="0" applyFont="1" applyFill="1" applyBorder="1" applyAlignment="1">
      <alignment horizontal="center"/>
    </xf>
    <xf numFmtId="173" fontId="51" fillId="0" borderId="18" xfId="203" applyFont="1" applyBorder="1"/>
    <xf numFmtId="173" fontId="51" fillId="0" borderId="30" xfId="203" applyFont="1" applyBorder="1"/>
    <xf numFmtId="0" fontId="51" fillId="0" borderId="61" xfId="0" applyFont="1" applyBorder="1"/>
    <xf numFmtId="0" fontId="51" fillId="0" borderId="53" xfId="0" applyFont="1" applyBorder="1"/>
    <xf numFmtId="0" fontId="51" fillId="0" borderId="63" xfId="0" applyFont="1" applyBorder="1"/>
    <xf numFmtId="0" fontId="51" fillId="0" borderId="64" xfId="0" applyFont="1" applyBorder="1"/>
    <xf numFmtId="173" fontId="51" fillId="0" borderId="62" xfId="203" applyFont="1" applyBorder="1"/>
    <xf numFmtId="173" fontId="51" fillId="0" borderId="59" xfId="0" applyNumberFormat="1" applyFont="1" applyBorder="1"/>
    <xf numFmtId="0" fontId="59" fillId="24" borderId="44" xfId="0" applyFont="1" applyFill="1" applyBorder="1" applyAlignment="1">
      <alignment horizontal="center"/>
    </xf>
    <xf numFmtId="0" fontId="51" fillId="0" borderId="22" xfId="0" applyFont="1" applyBorder="1" applyAlignment="1">
      <alignment horizontal="center"/>
    </xf>
    <xf numFmtId="2" fontId="51" fillId="0" borderId="18" xfId="0" applyNumberFormat="1" applyFont="1" applyBorder="1" applyAlignment="1">
      <alignment horizontal="center"/>
    </xf>
    <xf numFmtId="205" fontId="51" fillId="0" borderId="30" xfId="203" applyNumberFormat="1" applyFont="1" applyBorder="1" applyAlignment="1">
      <alignment horizontal="center"/>
    </xf>
    <xf numFmtId="0" fontId="51" fillId="0" borderId="53" xfId="0" applyFont="1" applyBorder="1" applyAlignment="1">
      <alignment horizontal="center"/>
    </xf>
    <xf numFmtId="2" fontId="51" fillId="0" borderId="75" xfId="0" applyNumberFormat="1" applyFont="1" applyBorder="1" applyAlignment="1">
      <alignment horizontal="center"/>
    </xf>
    <xf numFmtId="0" fontId="51" fillId="0" borderId="20" xfId="0" applyFont="1" applyBorder="1" applyAlignment="1">
      <alignment horizontal="center"/>
    </xf>
    <xf numFmtId="173" fontId="51" fillId="0" borderId="59" xfId="203" applyFont="1" applyBorder="1"/>
    <xf numFmtId="0" fontId="59" fillId="24" borderId="16" xfId="0" applyFont="1" applyFill="1" applyBorder="1" applyAlignment="1">
      <alignment horizontal="center"/>
    </xf>
    <xf numFmtId="0" fontId="59" fillId="24" borderId="29" xfId="0" applyFont="1" applyFill="1" applyBorder="1"/>
    <xf numFmtId="2" fontId="51" fillId="0" borderId="22" xfId="0" applyNumberFormat="1" applyFont="1" applyBorder="1" applyAlignment="1">
      <alignment horizontal="center"/>
    </xf>
    <xf numFmtId="0" fontId="51" fillId="0" borderId="62" xfId="0" applyFont="1" applyBorder="1"/>
    <xf numFmtId="0" fontId="51" fillId="0" borderId="14" xfId="0" applyFont="1" applyBorder="1"/>
    <xf numFmtId="173" fontId="51" fillId="0" borderId="38" xfId="203" applyFont="1" applyBorder="1"/>
    <xf numFmtId="0" fontId="59" fillId="24" borderId="16" xfId="0" applyFont="1" applyFill="1" applyBorder="1" applyAlignment="1">
      <alignment horizontal="center" wrapText="1"/>
    </xf>
    <xf numFmtId="0" fontId="59" fillId="24" borderId="29" xfId="0" applyFont="1" applyFill="1" applyBorder="1" applyAlignment="1">
      <alignment horizontal="center" wrapText="1"/>
    </xf>
    <xf numFmtId="0" fontId="59"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203" applyFont="1" applyBorder="1" applyAlignment="1">
      <alignment horizontal="center"/>
    </xf>
    <xf numFmtId="0" fontId="51" fillId="0" borderId="22" xfId="239" applyNumberFormat="1" applyFont="1" applyBorder="1" applyAlignment="1">
      <alignment horizontal="center"/>
    </xf>
    <xf numFmtId="166" fontId="51" fillId="0" borderId="25" xfId="0" applyNumberFormat="1" applyFont="1" applyBorder="1" applyAlignment="1">
      <alignment horizontal="center" wrapText="1"/>
    </xf>
    <xf numFmtId="173" fontId="51" fillId="0" borderId="45" xfId="203" applyFont="1" applyBorder="1" applyAlignment="1">
      <alignment horizontal="center" wrapText="1"/>
    </xf>
    <xf numFmtId="0" fontId="51" fillId="0" borderId="11" xfId="0" applyFont="1" applyBorder="1"/>
    <xf numFmtId="0" fontId="51" fillId="0" borderId="12" xfId="0" applyFont="1" applyBorder="1"/>
    <xf numFmtId="0" fontId="59" fillId="24" borderId="17" xfId="0" applyFont="1" applyFill="1" applyBorder="1" applyAlignment="1">
      <alignment horizontal="center" wrapText="1"/>
    </xf>
    <xf numFmtId="43" fontId="51" fillId="0" borderId="22" xfId="203" applyNumberFormat="1" applyFont="1" applyBorder="1"/>
    <xf numFmtId="9" fontId="51" fillId="0" borderId="23" xfId="239" applyFont="1" applyBorder="1"/>
    <xf numFmtId="9" fontId="51" fillId="0" borderId="18" xfId="239" applyFont="1" applyBorder="1" applyAlignment="1">
      <alignment horizontal="center"/>
    </xf>
    <xf numFmtId="43" fontId="51" fillId="0" borderId="30" xfId="203" applyNumberFormat="1" applyFont="1" applyBorder="1"/>
    <xf numFmtId="43" fontId="51" fillId="0" borderId="31" xfId="203" applyNumberFormat="1" applyFont="1" applyBorder="1"/>
    <xf numFmtId="9" fontId="51" fillId="0" borderId="28" xfId="239" applyFont="1" applyBorder="1"/>
    <xf numFmtId="43" fontId="51" fillId="0" borderId="59" xfId="0" applyNumberFormat="1" applyFont="1" applyBorder="1"/>
    <xf numFmtId="43" fontId="51" fillId="24" borderId="59" xfId="0" applyNumberFormat="1" applyFont="1" applyFill="1" applyBorder="1"/>
    <xf numFmtId="173" fontId="51" fillId="0" borderId="14" xfId="203" applyFont="1" applyBorder="1"/>
    <xf numFmtId="0" fontId="59" fillId="0" borderId="39" xfId="0" applyFont="1" applyBorder="1" applyAlignment="1">
      <alignment horizontal="right"/>
    </xf>
    <xf numFmtId="0" fontId="59" fillId="0" borderId="41" xfId="0" applyFont="1" applyBorder="1" applyAlignment="1">
      <alignment horizontal="right"/>
    </xf>
    <xf numFmtId="0" fontId="59" fillId="0" borderId="42" xfId="0" applyFont="1" applyBorder="1" applyAlignment="1">
      <alignment horizontal="right"/>
    </xf>
    <xf numFmtId="0" fontId="51" fillId="0" borderId="58" xfId="0" applyFont="1" applyBorder="1"/>
    <xf numFmtId="0" fontId="51" fillId="0" borderId="57" xfId="0" applyFont="1" applyBorder="1"/>
    <xf numFmtId="0" fontId="51" fillId="0" borderId="56" xfId="0" applyFont="1" applyBorder="1"/>
    <xf numFmtId="0" fontId="51" fillId="0" borderId="54" xfId="0" applyFont="1" applyBorder="1"/>
    <xf numFmtId="0" fontId="63" fillId="0" borderId="11" xfId="0" applyFont="1" applyBorder="1"/>
    <xf numFmtId="0" fontId="63" fillId="0" borderId="0" xfId="0" applyFont="1"/>
    <xf numFmtId="0" fontId="63" fillId="0" borderId="12" xfId="0" applyFont="1" applyBorder="1"/>
    <xf numFmtId="0" fontId="51" fillId="0" borderId="0" xfId="0" applyFont="1" applyAlignment="1">
      <alignment horizontal="center"/>
    </xf>
    <xf numFmtId="0" fontId="51" fillId="0" borderId="12" xfId="0" applyFont="1" applyBorder="1" applyAlignment="1">
      <alignment horizontal="center"/>
    </xf>
    <xf numFmtId="0" fontId="59" fillId="0" borderId="21" xfId="0" applyFont="1" applyBorder="1"/>
    <xf numFmtId="0" fontId="51" fillId="0" borderId="22" xfId="0" applyFont="1" applyBorder="1"/>
    <xf numFmtId="0" fontId="51" fillId="0" borderId="55" xfId="0" applyFont="1" applyBorder="1"/>
    <xf numFmtId="0" fontId="60"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63" fillId="0" borderId="11" xfId="0" applyFont="1" applyBorder="1" applyAlignment="1">
      <alignment horizontal="left"/>
    </xf>
    <xf numFmtId="0" fontId="64" fillId="0" borderId="0" xfId="0" applyFont="1" applyAlignment="1">
      <alignment horizontal="left"/>
    </xf>
    <xf numFmtId="0" fontId="51" fillId="0" borderId="80" xfId="0" applyFont="1" applyBorder="1"/>
    <xf numFmtId="0" fontId="51" fillId="0" borderId="81" xfId="0" applyFont="1" applyBorder="1"/>
    <xf numFmtId="0" fontId="51" fillId="0" borderId="82" xfId="0" applyFont="1" applyBorder="1"/>
    <xf numFmtId="10" fontId="54" fillId="27" borderId="30" xfId="239" applyNumberFormat="1" applyFont="1" applyFill="1" applyBorder="1" applyAlignment="1">
      <alignment horizontal="center" vertical="center"/>
    </xf>
    <xf numFmtId="9" fontId="54" fillId="27" borderId="30" xfId="239" applyFont="1" applyFill="1" applyBorder="1" applyAlignment="1">
      <alignment horizontal="center" vertical="center"/>
    </xf>
    <xf numFmtId="176" fontId="39" fillId="25" borderId="0" xfId="130" applyNumberFormat="1" applyFont="1" applyFill="1" applyAlignment="1">
      <alignment horizontal="center" vertical="center" wrapText="1"/>
    </xf>
    <xf numFmtId="176" fontId="39" fillId="0" borderId="0" xfId="128" applyNumberFormat="1" applyFont="1" applyAlignment="1">
      <alignment horizontal="center"/>
    </xf>
    <xf numFmtId="10" fontId="39" fillId="0" borderId="0" xfId="128" applyNumberFormat="1" applyFont="1"/>
    <xf numFmtId="9" fontId="39" fillId="0" borderId="0" xfId="128" applyNumberFormat="1" applyFont="1"/>
    <xf numFmtId="43" fontId="51" fillId="26" borderId="59" xfId="0" applyNumberFormat="1" applyFont="1" applyFill="1" applyBorder="1"/>
    <xf numFmtId="166" fontId="51" fillId="32" borderId="59" xfId="0" applyNumberFormat="1" applyFont="1" applyFill="1" applyBorder="1"/>
    <xf numFmtId="166" fontId="51" fillId="25" borderId="59" xfId="0" applyNumberFormat="1" applyFont="1" applyFill="1" applyBorder="1"/>
    <xf numFmtId="0" fontId="59" fillId="24" borderId="16" xfId="0" applyFont="1" applyFill="1" applyBorder="1" applyAlignment="1">
      <alignment horizontal="center"/>
    </xf>
    <xf numFmtId="0" fontId="59" fillId="24" borderId="17" xfId="0" applyFont="1" applyFill="1" applyBorder="1" applyAlignment="1">
      <alignment horizontal="center" wrapText="1"/>
    </xf>
    <xf numFmtId="0" fontId="51" fillId="0" borderId="27" xfId="0" applyFont="1" applyBorder="1"/>
    <xf numFmtId="0" fontId="51" fillId="0" borderId="31" xfId="0" applyFont="1" applyBorder="1"/>
    <xf numFmtId="189" fontId="0" fillId="0" borderId="0" xfId="0" applyNumberFormat="1" applyAlignment="1">
      <alignment vertical="center"/>
    </xf>
    <xf numFmtId="206" fontId="0" fillId="0" borderId="0" xfId="0" applyNumberFormat="1" applyAlignment="1">
      <alignment vertical="center"/>
    </xf>
    <xf numFmtId="189" fontId="0" fillId="0" borderId="18" xfId="0" applyNumberFormat="1" applyBorder="1" applyAlignment="1">
      <alignment vertical="center"/>
    </xf>
    <xf numFmtId="206" fontId="0" fillId="0" borderId="18" xfId="0" applyNumberFormat="1" applyBorder="1" applyAlignment="1">
      <alignment vertical="center"/>
    </xf>
    <xf numFmtId="4" fontId="39" fillId="0" borderId="25" xfId="39" applyNumberFormat="1" applyFont="1" applyBorder="1" applyAlignment="1">
      <alignment vertical="center" wrapText="1"/>
    </xf>
    <xf numFmtId="0" fontId="39" fillId="0" borderId="18" xfId="89" applyFont="1" applyBorder="1"/>
    <xf numFmtId="0" fontId="42" fillId="0" borderId="18" xfId="89" applyFont="1" applyBorder="1"/>
    <xf numFmtId="0" fontId="39" fillId="0" borderId="18" xfId="89" applyFont="1" applyBorder="1" applyAlignment="1">
      <alignment wrapText="1"/>
    </xf>
    <xf numFmtId="0" fontId="65" fillId="0" borderId="18" xfId="89" applyFont="1" applyBorder="1" applyAlignment="1">
      <alignment horizontal="center" vertical="center"/>
    </xf>
    <xf numFmtId="0" fontId="51" fillId="0" borderId="71" xfId="0" applyFont="1" applyBorder="1" applyAlignment="1">
      <alignment horizontal="left"/>
    </xf>
    <xf numFmtId="0" fontId="51" fillId="0" borderId="54" xfId="0" applyFont="1" applyBorder="1" applyAlignment="1">
      <alignment horizontal="left"/>
    </xf>
    <xf numFmtId="173" fontId="51" fillId="0" borderId="25" xfId="203" applyFont="1" applyBorder="1" applyAlignment="1">
      <alignment horizontal="center"/>
    </xf>
    <xf numFmtId="0" fontId="51" fillId="0" borderId="54" xfId="239" applyNumberFormat="1" applyFont="1" applyBorder="1" applyAlignment="1">
      <alignment horizontal="center"/>
    </xf>
    <xf numFmtId="0" fontId="51" fillId="0" borderId="18" xfId="239" applyNumberFormat="1" applyFont="1" applyBorder="1" applyAlignment="1">
      <alignment horizontal="center"/>
    </xf>
    <xf numFmtId="0" fontId="0" fillId="0" borderId="0" xfId="0" applyAlignment="1">
      <alignment horizontal="center" vertical="center"/>
    </xf>
    <xf numFmtId="0" fontId="60" fillId="33" borderId="0" xfId="0" applyFont="1" applyFill="1" applyAlignment="1">
      <alignment horizontal="center" vertical="center"/>
    </xf>
    <xf numFmtId="189" fontId="60" fillId="33" borderId="0" xfId="0" applyNumberFormat="1" applyFont="1" applyFill="1" applyAlignment="1">
      <alignment vertical="center"/>
    </xf>
    <xf numFmtId="206" fontId="60" fillId="33" borderId="0" xfId="0" applyNumberFormat="1" applyFont="1" applyFill="1" applyAlignment="1">
      <alignment vertical="center"/>
    </xf>
    <xf numFmtId="0" fontId="0" fillId="0" borderId="18" xfId="0" applyBorder="1" applyAlignment="1">
      <alignment horizontal="center" vertical="center"/>
    </xf>
    <xf numFmtId="0" fontId="51" fillId="0" borderId="18" xfId="0" applyFont="1" applyBorder="1" applyAlignment="1"/>
    <xf numFmtId="2" fontId="51" fillId="0" borderId="18" xfId="0" applyNumberFormat="1" applyFont="1" applyBorder="1" applyAlignment="1"/>
    <xf numFmtId="0" fontId="42" fillId="0" borderId="32" xfId="73" applyFont="1" applyBorder="1" applyAlignment="1">
      <alignment horizontal="right" vertical="center"/>
    </xf>
    <xf numFmtId="0" fontId="39" fillId="0" borderId="29" xfId="74" applyFont="1" applyBorder="1" applyAlignment="1">
      <alignment horizontal="center" vertical="center"/>
    </xf>
    <xf numFmtId="0" fontId="39" fillId="0" borderId="29" xfId="89" applyFont="1" applyBorder="1" applyAlignment="1">
      <alignment wrapText="1"/>
    </xf>
    <xf numFmtId="0" fontId="65" fillId="0" borderId="29" xfId="89" applyFont="1" applyBorder="1" applyAlignment="1">
      <alignment horizontal="center" vertical="center"/>
    </xf>
    <xf numFmtId="4" fontId="39" fillId="0" borderId="20" xfId="39" applyNumberFormat="1" applyFont="1" applyBorder="1" applyAlignment="1">
      <alignment vertical="center" wrapText="1"/>
    </xf>
    <xf numFmtId="0" fontId="42" fillId="0" borderId="33" xfId="89" applyFont="1" applyBorder="1"/>
    <xf numFmtId="0" fontId="51" fillId="0" borderId="0" xfId="0" applyFont="1" applyBorder="1"/>
    <xf numFmtId="0" fontId="51" fillId="0" borderId="27" xfId="0" applyFont="1" applyBorder="1"/>
    <xf numFmtId="0" fontId="51" fillId="0" borderId="31" xfId="0" applyFont="1" applyBorder="1"/>
    <xf numFmtId="0" fontId="59" fillId="24" borderId="16" xfId="0" applyFont="1" applyFill="1" applyBorder="1" applyAlignment="1">
      <alignment horizontal="center"/>
    </xf>
    <xf numFmtId="0" fontId="59" fillId="24" borderId="17" xfId="0" applyFont="1" applyFill="1" applyBorder="1" applyAlignment="1">
      <alignment horizontal="center" wrapText="1"/>
    </xf>
    <xf numFmtId="0" fontId="51" fillId="0" borderId="22" xfId="0" applyFont="1" applyBorder="1" applyAlignment="1">
      <alignment horizontal="center"/>
    </xf>
    <xf numFmtId="0" fontId="59" fillId="24" borderId="44" xfId="0" applyFont="1" applyFill="1" applyBorder="1" applyAlignment="1">
      <alignment horizontal="center"/>
    </xf>
    <xf numFmtId="10" fontId="51" fillId="0" borderId="18" xfId="239" applyNumberFormat="1" applyFont="1" applyBorder="1" applyAlignment="1">
      <alignment horizontal="center"/>
    </xf>
    <xf numFmtId="0" fontId="66" fillId="0" borderId="18" xfId="0" applyFont="1" applyFill="1" applyBorder="1" applyAlignment="1">
      <alignment wrapText="1"/>
    </xf>
    <xf numFmtId="0" fontId="39" fillId="0" borderId="18" xfId="89" applyFont="1" applyBorder="1" applyAlignment="1">
      <alignment horizontal="center" vertical="center"/>
    </xf>
    <xf numFmtId="0" fontId="66" fillId="0" borderId="18" xfId="0" applyFont="1" applyFill="1" applyBorder="1" applyAlignment="1">
      <alignment horizontal="right" vertical="center"/>
    </xf>
    <xf numFmtId="0" fontId="51" fillId="0" borderId="18" xfId="0" applyFont="1" applyBorder="1"/>
    <xf numFmtId="0" fontId="39" fillId="0" borderId="29" xfId="89" applyFont="1" applyBorder="1"/>
    <xf numFmtId="43" fontId="66" fillId="0" borderId="18" xfId="255" applyFont="1" applyFill="1" applyBorder="1" applyAlignment="1" applyProtection="1">
      <alignment horizontal="right" vertical="center"/>
    </xf>
    <xf numFmtId="176" fontId="39" fillId="0" borderId="29" xfId="256" applyNumberFormat="1" applyFont="1" applyBorder="1"/>
    <xf numFmtId="176" fontId="39" fillId="0" borderId="35" xfId="89" applyNumberFormat="1" applyFont="1" applyBorder="1"/>
    <xf numFmtId="176" fontId="39" fillId="0" borderId="18" xfId="256" applyNumberFormat="1" applyFont="1" applyBorder="1"/>
    <xf numFmtId="176" fontId="39" fillId="0" borderId="30" xfId="89" applyNumberFormat="1" applyFont="1" applyBorder="1"/>
    <xf numFmtId="176" fontId="66" fillId="0" borderId="18" xfId="256" applyNumberFormat="1" applyFont="1" applyFill="1" applyBorder="1" applyAlignment="1" applyProtection="1">
      <alignment vertical="center"/>
    </xf>
    <xf numFmtId="176" fontId="66" fillId="0" borderId="30" xfId="256" applyNumberFormat="1" applyFont="1" applyFill="1" applyBorder="1" applyAlignment="1" applyProtection="1">
      <alignment vertical="center"/>
    </xf>
    <xf numFmtId="176" fontId="66" fillId="30" borderId="18" xfId="256" applyNumberFormat="1" applyFont="1" applyFill="1" applyBorder="1" applyAlignment="1" applyProtection="1">
      <alignment vertical="center"/>
    </xf>
    <xf numFmtId="176" fontId="67" fillId="30" borderId="30" xfId="256" applyNumberFormat="1" applyFont="1" applyFill="1" applyBorder="1" applyAlignment="1" applyProtection="1">
      <alignment vertical="center"/>
    </xf>
    <xf numFmtId="176" fontId="39" fillId="0" borderId="0" xfId="89" applyNumberFormat="1" applyFont="1"/>
    <xf numFmtId="176" fontId="39" fillId="0" borderId="0" xfId="256" applyNumberFormat="1" applyFont="1"/>
    <xf numFmtId="202" fontId="68" fillId="29" borderId="18" xfId="0" applyNumberFormat="1" applyFont="1" applyFill="1" applyBorder="1" applyAlignment="1">
      <alignment horizontal="center" vertical="center" wrapText="1"/>
    </xf>
    <xf numFmtId="202" fontId="39" fillId="30" borderId="18" xfId="0" applyNumberFormat="1" applyFont="1" applyFill="1" applyBorder="1" applyAlignment="1">
      <alignment horizontal="center" vertical="center" wrapText="1"/>
    </xf>
    <xf numFmtId="203" fontId="66" fillId="0" borderId="18" xfId="255" applyNumberFormat="1" applyFont="1" applyFill="1" applyBorder="1" applyAlignment="1" applyProtection="1">
      <alignment horizontal="right" vertical="center"/>
    </xf>
    <xf numFmtId="176" fontId="66" fillId="30" borderId="30" xfId="256" applyNumberFormat="1" applyFont="1" applyFill="1" applyBorder="1" applyAlignment="1" applyProtection="1">
      <alignment vertical="center"/>
    </xf>
    <xf numFmtId="10" fontId="39" fillId="0" borderId="22" xfId="129" applyNumberFormat="1" applyFont="1" applyBorder="1" applyAlignment="1">
      <alignment vertical="center"/>
    </xf>
    <xf numFmtId="176" fontId="39" fillId="0" borderId="35" xfId="129" applyNumberFormat="1" applyFont="1" applyBorder="1" applyAlignment="1">
      <alignment vertical="center"/>
    </xf>
    <xf numFmtId="9" fontId="39" fillId="0" borderId="22" xfId="129" applyNumberFormat="1" applyFont="1" applyBorder="1" applyAlignment="1">
      <alignment vertical="center"/>
    </xf>
    <xf numFmtId="0" fontId="42" fillId="26" borderId="27" xfId="128" applyFont="1" applyFill="1" applyBorder="1" applyAlignment="1">
      <alignment horizontal="left" vertical="center"/>
    </xf>
    <xf numFmtId="9" fontId="39" fillId="26" borderId="31" xfId="129" applyNumberFormat="1" applyFont="1" applyFill="1" applyBorder="1" applyAlignment="1">
      <alignment horizontal="center" vertical="center"/>
    </xf>
    <xf numFmtId="10" fontId="42" fillId="26" borderId="31" xfId="129" applyNumberFormat="1" applyFont="1" applyFill="1" applyBorder="1" applyAlignment="1">
      <alignment vertical="center"/>
    </xf>
    <xf numFmtId="0" fontId="39" fillId="26" borderId="28" xfId="128" applyFont="1" applyFill="1" applyBorder="1" applyAlignment="1">
      <alignment vertical="center"/>
    </xf>
    <xf numFmtId="187" fontId="42" fillId="26" borderId="42" xfId="73" applyNumberFormat="1" applyFont="1" applyFill="1" applyBorder="1" applyAlignment="1">
      <alignment vertical="center"/>
    </xf>
    <xf numFmtId="0" fontId="39" fillId="0" borderId="0" xfId="89" applyFont="1" applyAlignment="1">
      <alignment horizontal="center"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3" fontId="42" fillId="26" borderId="18"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7" borderId="13" xfId="73" applyFont="1" applyFill="1" applyBorder="1" applyAlignment="1">
      <alignment horizontal="left" vertical="center"/>
    </xf>
    <xf numFmtId="0" fontId="42" fillId="27" borderId="14" xfId="73" applyFont="1" applyFill="1" applyBorder="1" applyAlignment="1">
      <alignment horizontal="left" vertical="center"/>
    </xf>
    <xf numFmtId="0" fontId="42" fillId="27" borderId="15" xfId="73" applyFont="1" applyFill="1" applyBorder="1" applyAlignment="1">
      <alignment horizontal="left" vertical="center"/>
    </xf>
    <xf numFmtId="0" fontId="42" fillId="0" borderId="29" xfId="126" applyFont="1" applyBorder="1" applyAlignment="1">
      <alignment horizontal="center" vertical="center" wrapText="1"/>
    </xf>
    <xf numFmtId="0" fontId="39" fillId="26" borderId="19" xfId="73" applyFont="1" applyFill="1" applyBorder="1" applyAlignment="1">
      <alignment horizontal="center" vertical="center"/>
    </xf>
    <xf numFmtId="0" fontId="39" fillId="26" borderId="22" xfId="73" applyFont="1" applyFill="1" applyBorder="1" applyAlignment="1">
      <alignment horizontal="center" vertical="center"/>
    </xf>
    <xf numFmtId="0" fontId="39" fillId="26" borderId="23" xfId="73" applyFont="1" applyFill="1" applyBorder="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55" xfId="89" applyFont="1" applyFill="1" applyBorder="1" applyAlignment="1">
      <alignment horizontal="center" wrapText="1"/>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59" fillId="24" borderId="44" xfId="0" applyFont="1" applyFill="1" applyBorder="1" applyAlignment="1">
      <alignment horizontal="center" wrapText="1"/>
    </xf>
    <xf numFmtId="0" fontId="59" fillId="24" borderId="17" xfId="0" applyFont="1" applyFill="1" applyBorder="1" applyAlignment="1">
      <alignment horizontal="center" wrapText="1"/>
    </xf>
    <xf numFmtId="0" fontId="51" fillId="0" borderId="21" xfId="0" applyFont="1" applyBorder="1"/>
    <xf numFmtId="0" fontId="51" fillId="0" borderId="22" xfId="0" applyFont="1" applyBorder="1"/>
    <xf numFmtId="43" fontId="51" fillId="0" borderId="19" xfId="203" applyNumberFormat="1" applyFont="1" applyBorder="1" applyAlignment="1">
      <alignment horizontal="center"/>
    </xf>
    <xf numFmtId="43" fontId="51" fillId="0" borderId="23" xfId="203" applyNumberFormat="1" applyFont="1" applyBorder="1" applyAlignment="1">
      <alignment horizontal="center"/>
    </xf>
    <xf numFmtId="43" fontId="51" fillId="0" borderId="60" xfId="203" applyNumberFormat="1" applyFont="1" applyBorder="1" applyAlignment="1">
      <alignment horizontal="center"/>
    </xf>
    <xf numFmtId="43" fontId="51" fillId="0" borderId="28" xfId="203" applyNumberFormat="1" applyFont="1" applyBorder="1" applyAlignment="1">
      <alignment horizontal="center"/>
    </xf>
    <xf numFmtId="0" fontId="59" fillId="26" borderId="39" xfId="0" applyFont="1" applyFill="1" applyBorder="1" applyAlignment="1">
      <alignment horizontal="right"/>
    </xf>
    <xf numFmtId="0" fontId="59" fillId="26" borderId="41" xfId="0" applyFont="1" applyFill="1" applyBorder="1" applyAlignment="1">
      <alignment horizontal="right"/>
    </xf>
    <xf numFmtId="0" fontId="59" fillId="26" borderId="42" xfId="0" applyFont="1" applyFill="1" applyBorder="1" applyAlignment="1">
      <alignment horizontal="right"/>
    </xf>
    <xf numFmtId="0" fontId="0" fillId="0" borderId="18" xfId="0" applyBorder="1" applyAlignment="1">
      <alignment horizontal="center" vertical="center" wrapText="1"/>
    </xf>
    <xf numFmtId="0" fontId="59" fillId="0" borderId="58" xfId="0" applyFont="1" applyBorder="1" applyAlignment="1">
      <alignment horizontal="left" vertical="center"/>
    </xf>
    <xf numFmtId="0" fontId="59" fillId="0" borderId="57" xfId="0" applyFont="1" applyBorder="1" applyAlignment="1">
      <alignment horizontal="left" vertical="center"/>
    </xf>
    <xf numFmtId="0" fontId="59" fillId="0" borderId="56" xfId="0" applyFont="1" applyBorder="1" applyAlignment="1">
      <alignment horizontal="left" vertical="center"/>
    </xf>
    <xf numFmtId="0" fontId="59" fillId="0" borderId="11" xfId="0" applyFont="1" applyBorder="1" applyAlignment="1">
      <alignment horizontal="left" vertical="center"/>
    </xf>
    <xf numFmtId="0" fontId="59" fillId="0" borderId="0" xfId="0" applyFont="1" applyAlignment="1">
      <alignment horizontal="left" vertical="center"/>
    </xf>
    <xf numFmtId="0" fontId="59" fillId="0" borderId="12" xfId="0" applyFont="1" applyBorder="1" applyAlignment="1">
      <alignment horizontal="left" vertical="center"/>
    </xf>
    <xf numFmtId="0" fontId="59" fillId="0" borderId="13" xfId="0" applyFont="1" applyBorder="1" applyAlignment="1">
      <alignment horizontal="left" vertical="center"/>
    </xf>
    <xf numFmtId="0" fontId="59" fillId="0" borderId="14" xfId="0" applyFont="1" applyBorder="1" applyAlignment="1">
      <alignment horizontal="left" vertical="center"/>
    </xf>
    <xf numFmtId="0" fontId="59" fillId="0" borderId="15" xfId="0" applyFont="1" applyBorder="1" applyAlignment="1">
      <alignment horizontal="left" vertical="center"/>
    </xf>
    <xf numFmtId="0" fontId="59" fillId="24" borderId="34" xfId="0" applyFont="1" applyFill="1" applyBorder="1" applyAlignment="1">
      <alignment horizontal="center"/>
    </xf>
    <xf numFmtId="0" fontId="59" fillId="24" borderId="16" xfId="0" applyFont="1" applyFill="1" applyBorder="1" applyAlignment="1">
      <alignment horizontal="center"/>
    </xf>
    <xf numFmtId="0" fontId="0" fillId="0" borderId="22" xfId="0" applyBorder="1" applyAlignment="1">
      <alignment horizontal="center" vertical="center" wrapText="1"/>
    </xf>
    <xf numFmtId="0" fontId="0" fillId="0" borderId="23" xfId="0" applyBorder="1" applyAlignment="1">
      <alignment horizontal="center" vertical="center" wrapText="1"/>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0" fontId="51" fillId="0" borderId="27" xfId="0" applyFont="1" applyBorder="1"/>
    <xf numFmtId="0" fontId="51" fillId="0" borderId="31" xfId="0" applyFont="1" applyBorder="1"/>
    <xf numFmtId="0" fontId="51" fillId="0" borderId="60" xfId="0" applyFont="1" applyBorder="1" applyAlignment="1">
      <alignment horizontal="center"/>
    </xf>
    <xf numFmtId="0" fontId="51" fillId="0" borderId="28" xfId="0" applyFont="1" applyBorder="1" applyAlignment="1">
      <alignment horizontal="center"/>
    </xf>
    <xf numFmtId="0" fontId="59" fillId="0" borderId="39" xfId="0" applyFont="1" applyBorder="1" applyAlignment="1">
      <alignment horizontal="right"/>
    </xf>
    <xf numFmtId="0" fontId="59" fillId="0" borderId="41" xfId="0" applyFont="1" applyBorder="1" applyAlignment="1">
      <alignment horizontal="right"/>
    </xf>
    <xf numFmtId="0" fontId="59" fillId="0" borderId="42" xfId="0" applyFont="1" applyBorder="1" applyAlignment="1">
      <alignment horizontal="right"/>
    </xf>
    <xf numFmtId="0" fontId="58" fillId="25" borderId="39" xfId="0" applyFont="1" applyFill="1" applyBorder="1" applyAlignment="1">
      <alignment horizontal="right"/>
    </xf>
    <xf numFmtId="0" fontId="58" fillId="25" borderId="41" xfId="0" applyFont="1" applyFill="1" applyBorder="1" applyAlignment="1">
      <alignment horizontal="right"/>
    </xf>
    <xf numFmtId="0" fontId="58" fillId="25" borderId="42" xfId="0" applyFont="1" applyFill="1" applyBorder="1" applyAlignment="1">
      <alignment horizontal="right"/>
    </xf>
    <xf numFmtId="0" fontId="51" fillId="0" borderId="27" xfId="0" applyFont="1" applyBorder="1" applyAlignment="1">
      <alignment horizontal="center" wrapText="1"/>
    </xf>
    <xf numFmtId="0" fontId="51" fillId="0" borderId="31" xfId="0" applyFont="1" applyBorder="1" applyAlignment="1">
      <alignment horizontal="center" wrapText="1"/>
    </xf>
    <xf numFmtId="0" fontId="51" fillId="0" borderId="28" xfId="0" applyFont="1" applyBorder="1" applyAlignment="1">
      <alignment horizontal="center" wrapText="1"/>
    </xf>
    <xf numFmtId="205" fontId="51" fillId="0" borderId="60" xfId="0" applyNumberFormat="1" applyFont="1" applyBorder="1" applyAlignment="1">
      <alignment horizontal="center"/>
    </xf>
    <xf numFmtId="205" fontId="51" fillId="0" borderId="28" xfId="0" applyNumberFormat="1" applyFont="1" applyBorder="1" applyAlignment="1">
      <alignment horizontal="center"/>
    </xf>
    <xf numFmtId="0" fontId="51" fillId="0" borderId="21" xfId="0" applyFont="1" applyBorder="1" applyAlignment="1">
      <alignment horizontal="center"/>
    </xf>
    <xf numFmtId="0" fontId="51" fillId="0" borderId="22" xfId="0" applyFont="1" applyBorder="1" applyAlignment="1">
      <alignment horizontal="center"/>
    </xf>
    <xf numFmtId="0" fontId="51" fillId="0" borderId="55" xfId="0" applyFont="1" applyBorder="1" applyAlignment="1">
      <alignment horizontal="center"/>
    </xf>
    <xf numFmtId="0" fontId="60" fillId="0" borderId="11" xfId="0" applyFont="1" applyBorder="1" applyAlignment="1">
      <alignment wrapText="1"/>
    </xf>
    <xf numFmtId="0" fontId="60" fillId="0" borderId="0" xfId="0" applyFont="1" applyAlignment="1">
      <alignment wrapText="1"/>
    </xf>
    <xf numFmtId="0" fontId="60" fillId="0" borderId="12" xfId="0" applyFont="1" applyBorder="1" applyAlignment="1">
      <alignment wrapText="1"/>
    </xf>
    <xf numFmtId="0" fontId="54" fillId="0" borderId="0" xfId="0" applyFont="1" applyAlignment="1">
      <alignment horizontal="right"/>
    </xf>
    <xf numFmtId="0" fontId="54" fillId="0" borderId="12" xfId="0" applyFont="1" applyBorder="1" applyAlignment="1">
      <alignment horizontal="right"/>
    </xf>
    <xf numFmtId="0" fontId="54" fillId="0" borderId="14" xfId="0" applyFont="1" applyBorder="1" applyAlignment="1">
      <alignment horizontal="right"/>
    </xf>
    <xf numFmtId="0" fontId="54" fillId="0" borderId="15" xfId="0" applyFont="1" applyBorder="1" applyAlignment="1">
      <alignment horizontal="right"/>
    </xf>
    <xf numFmtId="0" fontId="64" fillId="0" borderId="13" xfId="0" applyFont="1" applyBorder="1" applyAlignment="1">
      <alignment horizontal="left"/>
    </xf>
    <xf numFmtId="0" fontId="64" fillId="0" borderId="14" xfId="0" applyFont="1" applyBorder="1" applyAlignment="1">
      <alignment horizontal="left"/>
    </xf>
    <xf numFmtId="0" fontId="51" fillId="0" borderId="21" xfId="0" applyFont="1" applyBorder="1" applyAlignment="1">
      <alignment wrapText="1"/>
    </xf>
    <xf numFmtId="0" fontId="51" fillId="0" borderId="22" xfId="0" applyFont="1" applyBorder="1" applyAlignment="1">
      <alignment wrapText="1"/>
    </xf>
    <xf numFmtId="0" fontId="51" fillId="0" borderId="23" xfId="0" applyFont="1" applyBorder="1" applyAlignment="1">
      <alignment wrapText="1"/>
    </xf>
    <xf numFmtId="0" fontId="51" fillId="0" borderId="19" xfId="0" applyFont="1" applyBorder="1"/>
    <xf numFmtId="0" fontId="51" fillId="0" borderId="23" xfId="0" applyFont="1" applyBorder="1"/>
    <xf numFmtId="0" fontId="51" fillId="0" borderId="28" xfId="0" applyFont="1" applyBorder="1"/>
    <xf numFmtId="0" fontId="51" fillId="0" borderId="60" xfId="0" applyFont="1" applyBorder="1"/>
    <xf numFmtId="0" fontId="59" fillId="0" borderId="14" xfId="0" applyFont="1" applyBorder="1" applyAlignment="1">
      <alignment horizontal="right"/>
    </xf>
    <xf numFmtId="0" fontId="59" fillId="0" borderId="15" xfId="0" applyFont="1" applyBorder="1" applyAlignment="1">
      <alignment horizontal="right"/>
    </xf>
    <xf numFmtId="0" fontId="59" fillId="24" borderId="17" xfId="0" applyFont="1" applyFill="1" applyBorder="1" applyAlignment="1">
      <alignment horizontal="center"/>
    </xf>
    <xf numFmtId="0" fontId="58" fillId="24" borderId="39" xfId="0" applyFont="1" applyFill="1" applyBorder="1" applyAlignment="1">
      <alignment horizontal="right"/>
    </xf>
    <xf numFmtId="0" fontId="58" fillId="24" borderId="41" xfId="0" applyFont="1" applyFill="1" applyBorder="1" applyAlignment="1">
      <alignment horizontal="right"/>
    </xf>
    <xf numFmtId="0" fontId="58" fillId="24" borderId="42" xfId="0" applyFont="1" applyFill="1" applyBorder="1" applyAlignment="1">
      <alignment horizontal="right"/>
    </xf>
    <xf numFmtId="0" fontId="61" fillId="24" borderId="34" xfId="0" applyFont="1" applyFill="1" applyBorder="1" applyAlignment="1">
      <alignment horizontal="center" vertical="center" wrapText="1"/>
    </xf>
    <xf numFmtId="0" fontId="61" fillId="24" borderId="16" xfId="0" applyFont="1" applyFill="1" applyBorder="1" applyAlignment="1">
      <alignment horizontal="center" vertical="center" wrapText="1"/>
    </xf>
    <xf numFmtId="0" fontId="61" fillId="24" borderId="26" xfId="0" applyFont="1" applyFill="1" applyBorder="1" applyAlignment="1">
      <alignment horizontal="center" vertical="center" wrapText="1"/>
    </xf>
    <xf numFmtId="0" fontId="61" fillId="24" borderId="34" xfId="0" applyFont="1" applyFill="1" applyBorder="1" applyAlignment="1">
      <alignment horizontal="center" vertical="center"/>
    </xf>
    <xf numFmtId="0" fontId="61" fillId="24" borderId="26" xfId="0" applyFont="1" applyFill="1" applyBorder="1" applyAlignment="1">
      <alignment horizontal="center" vertical="center"/>
    </xf>
    <xf numFmtId="0" fontId="51" fillId="24" borderId="27" xfId="0" applyFont="1" applyFill="1" applyBorder="1" applyAlignment="1">
      <alignment horizontal="center" vertical="center" wrapText="1"/>
    </xf>
    <xf numFmtId="0" fontId="51" fillId="24" borderId="31" xfId="0" applyFont="1" applyFill="1" applyBorder="1" applyAlignment="1">
      <alignment horizontal="center" vertical="center" wrapText="1"/>
    </xf>
    <xf numFmtId="0" fontId="51" fillId="24" borderId="68" xfId="0" applyFont="1" applyFill="1" applyBorder="1" applyAlignment="1">
      <alignment horizontal="center" vertical="center" wrapText="1"/>
    </xf>
    <xf numFmtId="0" fontId="51" fillId="24" borderId="27" xfId="0" applyFont="1" applyFill="1" applyBorder="1" applyAlignment="1">
      <alignment horizontal="center" vertical="center"/>
    </xf>
    <xf numFmtId="0" fontId="51" fillId="24" borderId="68" xfId="0" applyFont="1" applyFill="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9" fillId="24" borderId="44" xfId="0" applyFont="1" applyFill="1" applyBorder="1" applyAlignment="1">
      <alignment horizontal="center"/>
    </xf>
    <xf numFmtId="0" fontId="51" fillId="0" borderId="19" xfId="0" applyFont="1" applyBorder="1" applyAlignment="1">
      <alignment horizontal="center"/>
    </xf>
    <xf numFmtId="0" fontId="51" fillId="0" borderId="23" xfId="0" applyFont="1" applyBorder="1" applyAlignment="1">
      <alignment horizontal="center"/>
    </xf>
    <xf numFmtId="0" fontId="51" fillId="0" borderId="21" xfId="0" applyFont="1" applyBorder="1" applyAlignment="1">
      <alignment horizontal="center" wrapText="1"/>
    </xf>
    <xf numFmtId="0" fontId="51" fillId="0" borderId="22" xfId="0" applyFont="1" applyBorder="1" applyAlignment="1">
      <alignment horizontal="center" wrapText="1"/>
    </xf>
    <xf numFmtId="0" fontId="51" fillId="0" borderId="23" xfId="0" applyFont="1" applyBorder="1" applyAlignment="1">
      <alignment horizontal="center" wrapText="1"/>
    </xf>
    <xf numFmtId="205" fontId="51" fillId="0" borderId="19" xfId="203" applyNumberFormat="1" applyFont="1" applyBorder="1" applyAlignment="1">
      <alignment horizontal="center"/>
    </xf>
    <xf numFmtId="205" fontId="51" fillId="0" borderId="23" xfId="203" applyNumberFormat="1" applyFont="1" applyBorder="1" applyAlignment="1">
      <alignment horizontal="center"/>
    </xf>
    <xf numFmtId="2" fontId="51" fillId="0" borderId="60" xfId="0" applyNumberFormat="1" applyFont="1" applyBorder="1" applyAlignment="1">
      <alignment horizontal="center"/>
    </xf>
    <xf numFmtId="2" fontId="51" fillId="0" borderId="28" xfId="0" applyNumberFormat="1" applyFont="1" applyBorder="1" applyAlignment="1">
      <alignment horizontal="center"/>
    </xf>
    <xf numFmtId="0" fontId="0" fillId="0" borderId="22" xfId="0" applyBorder="1" applyAlignment="1">
      <alignment horizontal="center" vertical="center"/>
    </xf>
    <xf numFmtId="0" fontId="0" fillId="0" borderId="23" xfId="0" applyBorder="1" applyAlignment="1">
      <alignment horizontal="center" vertical="center"/>
    </xf>
    <xf numFmtId="0" fontId="59" fillId="0" borderId="0" xfId="0" applyFont="1" applyBorder="1" applyAlignment="1">
      <alignment horizontal="left" vertical="center"/>
    </xf>
    <xf numFmtId="0" fontId="59" fillId="0" borderId="13" xfId="0" applyFont="1" applyBorder="1" applyAlignment="1">
      <alignment horizontal="right"/>
    </xf>
    <xf numFmtId="0" fontId="59" fillId="24" borderId="75" xfId="0" applyFont="1" applyFill="1" applyBorder="1" applyAlignment="1">
      <alignment horizontal="center"/>
    </xf>
    <xf numFmtId="0" fontId="59" fillId="24" borderId="66" xfId="0" applyFont="1" applyFill="1" applyBorder="1" applyAlignment="1">
      <alignment horizontal="center"/>
    </xf>
    <xf numFmtId="0" fontId="59" fillId="24" borderId="65" xfId="0" applyFont="1" applyFill="1" applyBorder="1" applyAlignment="1">
      <alignment horizontal="center"/>
    </xf>
    <xf numFmtId="0" fontId="0" fillId="0" borderId="53" xfId="0" applyBorder="1" applyAlignment="1">
      <alignment horizontal="center" vertical="center" wrapText="1"/>
    </xf>
    <xf numFmtId="0" fontId="58" fillId="32" borderId="39" xfId="0" applyFont="1" applyFill="1" applyBorder="1" applyAlignment="1">
      <alignment horizontal="right"/>
    </xf>
    <xf numFmtId="0" fontId="58" fillId="32" borderId="41" xfId="0" applyFont="1" applyFill="1" applyBorder="1" applyAlignment="1">
      <alignment horizontal="right"/>
    </xf>
    <xf numFmtId="0" fontId="58" fillId="32" borderId="42" xfId="0" applyFont="1" applyFill="1" applyBorder="1" applyAlignment="1">
      <alignment horizontal="right"/>
    </xf>
    <xf numFmtId="2" fontId="51" fillId="0" borderId="66" xfId="0" applyNumberFormat="1" applyFont="1" applyBorder="1" applyAlignment="1">
      <alignment horizontal="center"/>
    </xf>
    <xf numFmtId="2" fontId="51" fillId="0" borderId="65" xfId="0" applyNumberFormat="1" applyFont="1" applyBorder="1" applyAlignment="1">
      <alignment horizontal="center"/>
    </xf>
    <xf numFmtId="0" fontId="51" fillId="0" borderId="41" xfId="0" applyFont="1" applyBorder="1" applyAlignment="1">
      <alignment horizontal="center"/>
    </xf>
    <xf numFmtId="2" fontId="51" fillId="0" borderId="14" xfId="0" applyNumberFormat="1" applyFont="1" applyBorder="1" applyAlignment="1">
      <alignment horizontal="center"/>
    </xf>
    <xf numFmtId="0" fontId="60" fillId="0" borderId="11" xfId="0" applyFont="1" applyBorder="1" applyAlignment="1">
      <alignment horizontal="right" vertical="center"/>
    </xf>
    <xf numFmtId="0" fontId="60" fillId="0" borderId="0" xfId="0" applyFont="1" applyAlignment="1">
      <alignment horizontal="right" vertical="center"/>
    </xf>
    <xf numFmtId="0" fontId="51" fillId="24" borderId="31" xfId="0" applyFont="1" applyFill="1" applyBorder="1" applyAlignment="1">
      <alignment horizontal="center" vertical="center"/>
    </xf>
    <xf numFmtId="2" fontId="51" fillId="0" borderId="93" xfId="0" applyNumberFormat="1" applyFont="1" applyBorder="1" applyAlignment="1">
      <alignment horizontal="center"/>
    </xf>
    <xf numFmtId="2" fontId="51" fillId="0" borderId="24" xfId="0" applyNumberFormat="1" applyFont="1" applyBorder="1" applyAlignment="1">
      <alignment horizontal="center"/>
    </xf>
    <xf numFmtId="0" fontId="49" fillId="0" borderId="86" xfId="0" applyFont="1" applyBorder="1" applyAlignment="1">
      <alignment horizontal="center"/>
    </xf>
    <xf numFmtId="0" fontId="49" fillId="0" borderId="79" xfId="0" applyFont="1" applyBorder="1" applyAlignment="1">
      <alignment horizontal="center"/>
    </xf>
    <xf numFmtId="0" fontId="49" fillId="0" borderId="88" xfId="0" applyFont="1" applyBorder="1" applyAlignment="1">
      <alignment horizontal="center"/>
    </xf>
    <xf numFmtId="0" fontId="50" fillId="0" borderId="89" xfId="0" applyFont="1" applyBorder="1" applyAlignment="1">
      <alignment horizontal="center" wrapText="1"/>
    </xf>
    <xf numFmtId="0" fontId="50" fillId="0" borderId="90" xfId="0" applyFont="1" applyBorder="1" applyAlignment="1">
      <alignment horizontal="center" wrapText="1"/>
    </xf>
    <xf numFmtId="0" fontId="50" fillId="0" borderId="91" xfId="0" applyFont="1" applyBorder="1" applyAlignment="1">
      <alignment horizontal="center" wrapText="1"/>
    </xf>
    <xf numFmtId="0" fontId="54" fillId="27" borderId="18" xfId="0" applyFont="1" applyFill="1" applyBorder="1" applyAlignment="1">
      <alignment horizontal="center" wrapText="1"/>
    </xf>
    <xf numFmtId="0" fontId="55" fillId="0" borderId="78" xfId="254" applyFont="1" applyBorder="1" applyAlignment="1" applyProtection="1">
      <alignment horizontal="center"/>
    </xf>
    <xf numFmtId="0" fontId="55" fillId="0" borderId="49" xfId="254" applyFont="1" applyBorder="1" applyAlignment="1" applyProtection="1">
      <alignment horizontal="center"/>
    </xf>
    <xf numFmtId="0" fontId="57" fillId="0" borderId="76" xfId="253" applyFont="1" applyBorder="1" applyAlignment="1">
      <alignment horizontal="center" vertical="center"/>
    </xf>
    <xf numFmtId="0" fontId="57" fillId="0" borderId="57" xfId="253" applyFont="1" applyBorder="1" applyAlignment="1">
      <alignment horizontal="center" vertical="center"/>
    </xf>
    <xf numFmtId="0" fontId="57" fillId="0" borderId="56" xfId="253" applyFont="1" applyBorder="1" applyAlignment="1">
      <alignment horizontal="center" vertical="center"/>
    </xf>
    <xf numFmtId="0" fontId="57" fillId="0" borderId="66" xfId="253" applyFont="1" applyBorder="1" applyAlignment="1">
      <alignment horizontal="center" vertical="center"/>
    </xf>
    <xf numFmtId="0" fontId="57" fillId="0" borderId="54" xfId="253" applyFont="1" applyBorder="1" applyAlignment="1">
      <alignment horizontal="center" vertical="center"/>
    </xf>
    <xf numFmtId="0" fontId="57" fillId="0" borderId="70" xfId="253" applyFont="1" applyBorder="1" applyAlignment="1">
      <alignment horizontal="center" vertical="center"/>
    </xf>
    <xf numFmtId="0" fontId="58" fillId="0" borderId="73" xfId="0" applyFont="1" applyBorder="1" applyAlignment="1">
      <alignment horizontal="center"/>
    </xf>
    <xf numFmtId="0" fontId="58" fillId="0" borderId="0" xfId="0" applyFont="1" applyAlignment="1">
      <alignment horizontal="center"/>
    </xf>
    <xf numFmtId="0" fontId="58" fillId="0" borderId="43" xfId="0" applyFont="1" applyBorder="1" applyAlignment="1">
      <alignment horizontal="center"/>
    </xf>
    <xf numFmtId="0" fontId="59" fillId="0" borderId="73" xfId="0" applyFont="1" applyBorder="1" applyAlignment="1">
      <alignment horizontal="center"/>
    </xf>
    <xf numFmtId="0" fontId="59" fillId="0" borderId="0" xfId="0" applyFont="1" applyAlignment="1">
      <alignment horizontal="center"/>
    </xf>
    <xf numFmtId="0" fontId="59" fillId="0" borderId="43" xfId="0" applyFont="1" applyBorder="1" applyAlignment="1">
      <alignment horizontal="center"/>
    </xf>
    <xf numFmtId="0" fontId="57" fillId="0" borderId="75" xfId="253" applyFont="1" applyBorder="1" applyAlignment="1">
      <alignment horizontal="center" vertical="center"/>
    </xf>
    <xf numFmtId="0" fontId="57" fillId="0" borderId="25" xfId="0" applyFont="1" applyBorder="1" applyAlignment="1">
      <alignment horizontal="center" vertical="center"/>
    </xf>
    <xf numFmtId="0" fontId="57" fillId="0" borderId="64" xfId="253" applyFont="1" applyBorder="1" applyAlignment="1">
      <alignment horizontal="center" vertical="center"/>
    </xf>
    <xf numFmtId="0" fontId="57" fillId="0" borderId="53" xfId="253" applyFont="1" applyBorder="1" applyAlignment="1">
      <alignment horizontal="center" vertical="center"/>
    </xf>
    <xf numFmtId="0" fontId="57" fillId="0" borderId="72" xfId="253" applyFont="1" applyBorder="1" applyAlignment="1">
      <alignment horizontal="center" vertical="center"/>
    </xf>
    <xf numFmtId="0" fontId="57" fillId="0" borderId="66" xfId="0" applyFont="1" applyBorder="1" applyAlignment="1">
      <alignment horizontal="center" vertical="center"/>
    </xf>
    <xf numFmtId="0" fontId="57" fillId="0" borderId="54" xfId="0" applyFont="1" applyBorder="1" applyAlignment="1">
      <alignment horizontal="center" vertical="center"/>
    </xf>
    <xf numFmtId="0" fontId="57" fillId="0" borderId="70" xfId="0" applyFont="1" applyBorder="1" applyAlignment="1">
      <alignment horizontal="center" vertical="center"/>
    </xf>
    <xf numFmtId="0" fontId="58" fillId="0" borderId="73" xfId="0" applyFont="1" applyBorder="1" applyAlignment="1">
      <alignment horizontal="center" vertical="center" wrapText="1"/>
    </xf>
    <xf numFmtId="0" fontId="58" fillId="0" borderId="0" xfId="0" applyFont="1" applyAlignment="1">
      <alignment horizontal="center" vertical="center" wrapText="1"/>
    </xf>
    <xf numFmtId="0" fontId="58" fillId="0" borderId="43" xfId="0" applyFont="1" applyBorder="1" applyAlignment="1">
      <alignment horizontal="center" vertical="center" wrapText="1"/>
    </xf>
    <xf numFmtId="0" fontId="57" fillId="0" borderId="47" xfId="253" applyFont="1" applyBorder="1" applyAlignment="1">
      <alignment horizontal="center" vertical="center"/>
    </xf>
    <xf numFmtId="0" fontId="57" fillId="0" borderId="74" xfId="253" applyFont="1" applyBorder="1" applyAlignment="1">
      <alignment horizontal="center" vertical="center"/>
    </xf>
    <xf numFmtId="0" fontId="57" fillId="0" borderId="48" xfId="253" applyFont="1" applyBorder="1" applyAlignment="1">
      <alignment horizontal="center" vertical="center"/>
    </xf>
    <xf numFmtId="0" fontId="56" fillId="0" borderId="76" xfId="0" applyFont="1" applyBorder="1" applyAlignment="1">
      <alignment horizontal="center"/>
    </xf>
    <xf numFmtId="0" fontId="56" fillId="0" borderId="57" xfId="0" applyFont="1" applyBorder="1" applyAlignment="1">
      <alignment horizontal="center"/>
    </xf>
    <xf numFmtId="0" fontId="56" fillId="0" borderId="77" xfId="0" applyFont="1" applyBorder="1" applyAlignment="1">
      <alignment horizontal="center"/>
    </xf>
    <xf numFmtId="0" fontId="57" fillId="0" borderId="53" xfId="0" applyFont="1" applyBorder="1" applyAlignment="1">
      <alignment horizontal="center"/>
    </xf>
  </cellXfs>
  <cellStyles count="261">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Excel Built-in Comma [0] 2" xfId="258"/>
    <cellStyle name="Excel Built-in Currency [0] 1" xfId="259"/>
    <cellStyle name="Excel Built-in Currency [0] 2" xfId="257"/>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xfId="255" builtinId="3"/>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xfId="256" builtinId="4"/>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da 7" xfId="260"/>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alcChain" Target="calcChain.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26" Type="http://schemas.openxmlformats.org/officeDocument/2006/relationships/customXml" Target="../customXml/item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2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2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200-000004000000}"/>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200-000005000000}"/>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Desktop/SECRETAR&#205;A%20DE%20PLANEACI&#211;N/SECRETAR&#205;A%20DE%20PLANEACI&#211;N%202026/Base%20de%20Datos%20Crystal%202026_SV.xls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Desktop/SECRETAR&#205;A%20DE%20PLANEACI&#211;N/SECRETAR&#205;A%20DE%20PLANEACI&#211;N%202026/PROYECTOS/PRESUPUESTOS%20MUNICPALES/Presupuesto%20Oficial%20BIBLIOTECA%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ow r="1">
          <cell r="A1" t="str">
            <v>Despreciable N</v>
          </cell>
        </row>
      </sheetData>
      <sheetData sheetId="572" refreshError="1"/>
      <sheetData sheetId="573" refreshError="1"/>
      <sheetData sheetId="574" refreshError="1"/>
      <sheetData sheetId="575" refreshError="1"/>
      <sheetData sheetId="576" refreshError="1"/>
      <sheetData sheetId="57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Actividades"/>
      <sheetName val="A.P.U"/>
      <sheetName val="Insumos"/>
      <sheetName val="Analisis AU"/>
      <sheetName val="Analisis Mano de Obra"/>
      <sheetName val="Analisis Herramienta Menor"/>
      <sheetName val="Analisis Factor Prestacional"/>
      <sheetName val="Polizas"/>
    </sheetNames>
    <sheetDataSet>
      <sheetData sheetId="0"/>
      <sheetData sheetId="1"/>
      <sheetData sheetId="2">
        <row r="2844">
          <cell r="C2844" t="str">
            <v>SUMINISTRO E INSTALACIÓN COLUMNA EN MADERA CHANUL 20 X 20 CM X 3 M</v>
          </cell>
        </row>
        <row r="10827">
          <cell r="C10827" t="str">
            <v>SUMINISTRO,TRANSPORTE E INSTALACION REVOQUE LISO MUROS   1:3  INTERIOR  ( INCLUYE FILOS Y DILATACIONES )</v>
          </cell>
        </row>
        <row r="11506">
          <cell r="C11506" t="str">
            <v>SUMINISTRO, TRANSPORTE E INSTALACION DE MOLDURA EN MADERA CHOIBÁ DE 8CM PARA CIELO RASOS</v>
          </cell>
        </row>
        <row r="14343">
          <cell r="C14343" t="str">
            <v>SUMINISTRO, TRANSPORTE E INSTALACION ESTUCO Y VINILO 3 MANOS SOBRE MURO EXTERIOR (INCLUYE ESTUCO, 1 MANO EN PINTURA TIPO 2  Y DOS MANOS EN PINTURA TIPO 1, FILOS Y DILATACIONES). COLOR SEGÚN DISEÑO POR M2</v>
          </cell>
        </row>
        <row r="15736">
          <cell r="C15736" t="str">
            <v>ASEO GENERAL</v>
          </cell>
        </row>
        <row r="20453">
          <cell r="C20453" t="str">
            <v>DESMONTE CIELO RASO (INCLUYE RETIRO)</v>
          </cell>
        </row>
        <row r="21137">
          <cell r="C21137" t="str">
            <v>RECORRIDO DE CUBIERTA EN FIBROCEMENTO INCLUYE GANCHOS Y AMARRAS</v>
          </cell>
        </row>
        <row r="21141">
          <cell r="C21141" t="str">
            <v>RECORRIDO DE CUBIERTA EN TEJA DE BARRO</v>
          </cell>
        </row>
      </sheetData>
      <sheetData sheetId="3"/>
      <sheetData sheetId="4"/>
      <sheetData sheetId="5"/>
      <sheetData sheetId="6"/>
      <sheetData sheetId="7"/>
      <sheetData sheetId="8"/>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Entidad)"/>
      <sheetName val="PROPUESTA ECONOMICA(Proponente)"/>
      <sheetName val="INDICAR CÓDIGO DEL ITEM DE PAGO"/>
    </sheetNames>
    <sheetDataSet>
      <sheetData sheetId="0">
        <row r="14">
          <cell r="G14" t="str">
            <v>RECORRIDO DE CUBIERTA EN FIBROCEMENTO INCLUYE GANCHOS Y AMARRAS</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50"/>
  <sheetViews>
    <sheetView showGridLines="0" view="pageBreakPreview" topLeftCell="A34" zoomScale="60" zoomScaleNormal="100" zoomScalePageLayoutView="145" workbookViewId="0">
      <selection activeCell="K37" sqref="K37"/>
    </sheetView>
  </sheetViews>
  <sheetFormatPr baseColWidth="10" defaultColWidth="11.42578125" defaultRowHeight="14.25"/>
  <cols>
    <col min="1" max="1" width="2.85546875" style="1" customWidth="1"/>
    <col min="2" max="2" width="4"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2.5703125" style="1" customWidth="1"/>
    <col min="12" max="13" width="2.85546875" style="1" customWidth="1"/>
    <col min="14" max="14" width="22.140625" style="1" bestFit="1" customWidth="1"/>
    <col min="15" max="16384" width="11.42578125" style="1"/>
  </cols>
  <sheetData>
    <row r="1" spans="2:14">
      <c r="B1" s="298" t="s">
        <v>0</v>
      </c>
      <c r="C1" s="298"/>
      <c r="D1" s="298"/>
      <c r="E1" s="298"/>
      <c r="F1" s="298"/>
      <c r="G1" s="298"/>
    </row>
    <row r="2" spans="2:14">
      <c r="B2" s="298" t="s">
        <v>1</v>
      </c>
      <c r="C2" s="298"/>
      <c r="D2" s="298"/>
      <c r="E2" s="298"/>
    </row>
    <row r="3" spans="2:14" ht="15" thickBot="1">
      <c r="C3" s="6"/>
      <c r="D3" s="7"/>
      <c r="E3" s="6"/>
      <c r="F3" s="7"/>
      <c r="G3" s="285" t="s">
        <v>145</v>
      </c>
    </row>
    <row r="4" spans="2:14" ht="15.75" thickTop="1" thickBot="1">
      <c r="B4" s="302"/>
      <c r="C4" s="303"/>
      <c r="D4" s="303"/>
      <c r="E4" s="303"/>
      <c r="F4" s="303"/>
      <c r="G4" s="303"/>
      <c r="H4" s="303"/>
      <c r="I4" s="303"/>
      <c r="J4" s="303"/>
      <c r="K4" s="303"/>
      <c r="L4" s="304"/>
    </row>
    <row r="5" spans="2:14" ht="31.5" customHeight="1">
      <c r="B5" s="3"/>
      <c r="C5" s="299" t="s">
        <v>2</v>
      </c>
      <c r="D5" s="300"/>
      <c r="E5" s="300"/>
      <c r="F5" s="300"/>
      <c r="G5" s="300"/>
      <c r="H5" s="300"/>
      <c r="I5" s="300"/>
      <c r="J5" s="300"/>
      <c r="K5" s="301"/>
      <c r="L5" s="4"/>
    </row>
    <row r="6" spans="2:14">
      <c r="B6" s="3"/>
      <c r="C6" s="308" t="s">
        <v>32</v>
      </c>
      <c r="D6" s="309"/>
      <c r="E6" s="309"/>
      <c r="F6" s="309"/>
      <c r="G6" s="309"/>
      <c r="H6" s="309"/>
      <c r="I6" s="309"/>
      <c r="J6" s="309"/>
      <c r="K6" s="310"/>
      <c r="L6" s="4"/>
    </row>
    <row r="7" spans="2:14" s="2" customFormat="1">
      <c r="B7" s="88"/>
      <c r="C7" s="311" t="s">
        <v>33</v>
      </c>
      <c r="D7" s="311"/>
      <c r="E7" s="311"/>
      <c r="F7" s="311"/>
      <c r="G7" s="311"/>
      <c r="H7" s="311"/>
      <c r="I7" s="311"/>
      <c r="J7" s="311"/>
      <c r="K7" s="311"/>
      <c r="L7" s="10"/>
    </row>
    <row r="8" spans="2:14" ht="105.75" customHeight="1">
      <c r="B8" s="3"/>
      <c r="C8" s="311"/>
      <c r="D8" s="311"/>
      <c r="E8" s="311"/>
      <c r="F8" s="311"/>
      <c r="G8" s="311"/>
      <c r="H8" s="311"/>
      <c r="I8" s="311"/>
      <c r="J8" s="311"/>
      <c r="K8" s="311"/>
      <c r="L8" s="4"/>
    </row>
    <row r="9" spans="2:14" ht="34.5" customHeight="1">
      <c r="B9" s="3"/>
      <c r="C9" s="312" t="s">
        <v>34</v>
      </c>
      <c r="D9" s="313"/>
      <c r="E9" s="313"/>
      <c r="F9" s="313"/>
      <c r="G9" s="313"/>
      <c r="H9" s="313"/>
      <c r="I9" s="313"/>
      <c r="J9" s="313"/>
      <c r="K9" s="314"/>
      <c r="L9" s="4"/>
    </row>
    <row r="10" spans="2:14" ht="30" customHeight="1" thickBot="1">
      <c r="B10" s="103">
        <v>1</v>
      </c>
      <c r="C10" s="315" t="s">
        <v>112</v>
      </c>
      <c r="D10" s="316"/>
      <c r="E10" s="316"/>
      <c r="F10" s="316"/>
      <c r="G10" s="316"/>
      <c r="H10" s="316"/>
      <c r="I10" s="316"/>
      <c r="J10" s="316"/>
      <c r="K10" s="317"/>
      <c r="L10" s="4"/>
    </row>
    <row r="11" spans="2:14" ht="30" customHeight="1">
      <c r="B11" s="3"/>
      <c r="C11" s="286" t="s">
        <v>6</v>
      </c>
      <c r="D11" s="288" t="s">
        <v>7</v>
      </c>
      <c r="E11" s="318" t="s">
        <v>8</v>
      </c>
      <c r="F11" s="318"/>
      <c r="G11" s="286" t="s">
        <v>9</v>
      </c>
      <c r="H11" s="288" t="s">
        <v>10</v>
      </c>
      <c r="I11" s="288" t="s">
        <v>11</v>
      </c>
      <c r="J11" s="293" t="s">
        <v>12</v>
      </c>
      <c r="K11" s="295" t="s">
        <v>13</v>
      </c>
      <c r="L11" s="4"/>
    </row>
    <row r="12" spans="2:14" ht="30" customHeight="1" thickBot="1">
      <c r="B12" s="3"/>
      <c r="C12" s="287"/>
      <c r="D12" s="289"/>
      <c r="E12" s="11" t="s">
        <v>14</v>
      </c>
      <c r="F12" s="11" t="s">
        <v>15</v>
      </c>
      <c r="G12" s="287"/>
      <c r="H12" s="289"/>
      <c r="I12" s="289"/>
      <c r="J12" s="294"/>
      <c r="K12" s="296"/>
      <c r="L12" s="4"/>
    </row>
    <row r="13" spans="2:14" ht="30" customHeight="1">
      <c r="B13" s="3"/>
      <c r="C13" s="93">
        <v>1</v>
      </c>
      <c r="D13" s="94"/>
      <c r="E13" s="94"/>
      <c r="F13" s="94"/>
      <c r="G13" s="92" t="s">
        <v>113</v>
      </c>
      <c r="H13" s="94"/>
      <c r="I13" s="94"/>
      <c r="J13" s="94"/>
      <c r="K13" s="95"/>
      <c r="L13" s="4"/>
    </row>
    <row r="14" spans="2:14" ht="30" customHeight="1">
      <c r="B14" s="3"/>
      <c r="C14" s="96">
        <v>1.1000000000000001</v>
      </c>
      <c r="D14" s="96"/>
      <c r="E14" s="96"/>
      <c r="F14" s="96"/>
      <c r="G14" s="257" t="str">
        <f>[115]A.P.U!$C$21141</f>
        <v>RECORRIDO DE CUBIERTA EN TEJA DE BARRO</v>
      </c>
      <c r="H14" s="258" t="s">
        <v>86</v>
      </c>
      <c r="I14" s="259">
        <v>225.3</v>
      </c>
      <c r="J14" s="269">
        <f>'INDICAR CÓDIGO DEL ITEM DE PAGO'!O67</f>
        <v>36450.070800000001</v>
      </c>
      <c r="K14" s="270">
        <f>J14*I14</f>
        <v>8212200.9512400003</v>
      </c>
      <c r="L14" s="4"/>
      <c r="N14" s="271">
        <f>I14*'INDICAR CÓDIGO DEL ITEM DE PAGO'!O59</f>
        <v>5078036.7</v>
      </c>
    </row>
    <row r="15" spans="2:14" ht="30" customHeight="1">
      <c r="B15" s="3"/>
      <c r="C15" s="96">
        <v>1.2</v>
      </c>
      <c r="D15" s="96"/>
      <c r="E15" s="96"/>
      <c r="F15" s="96"/>
      <c r="G15" s="257" t="str">
        <f>'[116]PRESUPUESTO OFICIAL(Entidad)'!$G$14</f>
        <v>RECORRIDO DE CUBIERTA EN FIBROCEMENTO INCLUYE GANCHOS Y AMARRAS</v>
      </c>
      <c r="H15" s="258" t="s">
        <v>86</v>
      </c>
      <c r="I15" s="259">
        <v>162.19999999999999</v>
      </c>
      <c r="J15" s="269">
        <f>'INDICAR CÓDIGO DEL ITEM DE PAGO'!O400</f>
        <v>37985.602200000001</v>
      </c>
      <c r="K15" s="270">
        <f>J15*I15</f>
        <v>6161264.6768399999</v>
      </c>
      <c r="L15" s="4"/>
      <c r="N15" s="271">
        <f>I15*'INDICAR CÓDIGO DEL ITEM DE PAGO'!O392</f>
        <v>3809834.6999999997</v>
      </c>
    </row>
    <row r="16" spans="2:14" ht="20.25" customHeight="1">
      <c r="B16" s="3"/>
      <c r="C16" s="228">
        <v>1.3</v>
      </c>
      <c r="D16" s="227"/>
      <c r="E16" s="227"/>
      <c r="F16" s="227"/>
      <c r="G16" s="229" t="str">
        <f>[115]A.P.U!$C$20453</f>
        <v>DESMONTE CIELO RASO (INCLUYE RETIRO)</v>
      </c>
      <c r="H16" s="258" t="s">
        <v>86</v>
      </c>
      <c r="I16" s="227">
        <v>34.200000000000003</v>
      </c>
      <c r="J16" s="265">
        <f>'INDICAR CÓDIGO DEL ITEM DE PAGO'!O164</f>
        <v>31765.582221360004</v>
      </c>
      <c r="K16" s="270">
        <f>J16*I16</f>
        <v>1086382.9119705122</v>
      </c>
      <c r="L16" s="4"/>
      <c r="N16" s="271">
        <f>I16*'INDICAR CÓDIGO DEL ITEM DE PAGO'!O156</f>
        <v>671767.81596000004</v>
      </c>
    </row>
    <row r="17" spans="2:14" ht="30" customHeight="1" thickBot="1">
      <c r="B17" s="3"/>
      <c r="C17" s="21" t="s">
        <v>16</v>
      </c>
      <c r="D17" s="22"/>
      <c r="E17" s="22"/>
      <c r="F17" s="22"/>
      <c r="G17" s="23"/>
      <c r="H17" s="22"/>
      <c r="I17" s="226"/>
      <c r="J17" s="24"/>
      <c r="K17" s="25">
        <f>K14+K16+K15</f>
        <v>15459848.540050512</v>
      </c>
      <c r="L17" s="4"/>
      <c r="N17" s="271"/>
    </row>
    <row r="18" spans="2:14" ht="30" customHeight="1" thickBot="1">
      <c r="B18" s="3"/>
      <c r="C18" s="93">
        <v>2</v>
      </c>
      <c r="D18" s="94"/>
      <c r="E18" s="94"/>
      <c r="F18" s="94"/>
      <c r="G18" s="92" t="s">
        <v>87</v>
      </c>
      <c r="H18" s="94"/>
      <c r="I18" s="94"/>
      <c r="J18" s="94"/>
      <c r="K18" s="95"/>
      <c r="L18" s="4"/>
      <c r="N18" s="271"/>
    </row>
    <row r="19" spans="2:14" ht="29.25" thickBot="1">
      <c r="B19" s="3"/>
      <c r="C19" s="243">
        <v>2.1</v>
      </c>
      <c r="D19" s="244"/>
      <c r="E19" s="244"/>
      <c r="F19" s="244"/>
      <c r="G19" s="245" t="str">
        <f>[115]A.P.U!$C$11506</f>
        <v>SUMINISTRO, TRANSPORTE E INSTALACION DE MOLDURA EN MADERA CHOIBÁ DE 8CM PARA CIELO RASOS</v>
      </c>
      <c r="H19" s="246" t="s">
        <v>88</v>
      </c>
      <c r="I19" s="261">
        <v>31.4</v>
      </c>
      <c r="J19" s="263">
        <f>'INDICAR CÓDIGO DEL ITEM DE PAGO'!O117</f>
        <v>20322.356666857144</v>
      </c>
      <c r="K19" s="264">
        <f>J19*I19</f>
        <v>638121.99933931429</v>
      </c>
      <c r="L19" s="4"/>
      <c r="N19" s="271">
        <f>I19*'INDICAR CÓDIGO DEL ITEM DE PAGO'!O109</f>
        <v>394584.46657142852</v>
      </c>
    </row>
    <row r="20" spans="2:14" ht="29.25" customHeight="1">
      <c r="B20" s="3"/>
      <c r="C20" s="99">
        <v>2.2000000000000002</v>
      </c>
      <c r="D20" s="16"/>
      <c r="E20" s="16"/>
      <c r="F20" s="16"/>
      <c r="G20" s="229" t="str">
        <f>[115]A.P.U!$C$2844</f>
        <v>SUMINISTRO E INSTALACIÓN COLUMNA EN MADERA CHANUL 20 X 20 CM X 3 M</v>
      </c>
      <c r="H20" s="230" t="s">
        <v>88</v>
      </c>
      <c r="I20" s="227">
        <v>11.31</v>
      </c>
      <c r="J20" s="265">
        <f>'INDICAR CÓDIGO DEL ITEM DE PAGO'!O354</f>
        <v>501657.05720000004</v>
      </c>
      <c r="K20" s="264">
        <f>J20*I20</f>
        <v>5673741.3169320012</v>
      </c>
      <c r="L20" s="4"/>
      <c r="N20" s="271">
        <f>I20*'INDICAR CÓDIGO DEL ITEM DE PAGO'!O346</f>
        <v>3508373.31</v>
      </c>
    </row>
    <row r="21" spans="2:14" ht="34.5" customHeight="1">
      <c r="B21" s="3"/>
      <c r="C21" s="99">
        <v>2.2999999999999998</v>
      </c>
      <c r="D21" s="16"/>
      <c r="E21" s="16"/>
      <c r="F21" s="16"/>
      <c r="G21" s="229" t="str">
        <f>[115]A.P.U!$C$10827</f>
        <v>SUMINISTRO,TRANSPORTE E INSTALACION REVOQUE LISO MUROS   1:3  INTERIOR  ( INCLUYE FILOS Y DILATACIONES )</v>
      </c>
      <c r="H21" s="230" t="s">
        <v>86</v>
      </c>
      <c r="I21" s="262">
        <v>10.7</v>
      </c>
      <c r="J21" s="265">
        <f>'INDICAR CÓDIGO DEL ITEM DE PAGO'!O258</f>
        <v>61655.75</v>
      </c>
      <c r="K21" s="266">
        <f>J21*I21</f>
        <v>659716.52499999991</v>
      </c>
      <c r="L21" s="4"/>
      <c r="N21" s="271">
        <f>I21*'INDICAR CÓDIGO DEL ITEM DE PAGO'!O250</f>
        <v>407937.5</v>
      </c>
    </row>
    <row r="22" spans="2:14" ht="58.5" customHeight="1">
      <c r="B22" s="3"/>
      <c r="C22" s="248">
        <v>2.4</v>
      </c>
      <c r="D22" s="16"/>
      <c r="E22" s="16"/>
      <c r="F22" s="16"/>
      <c r="G22" s="97" t="str">
        <f>[115]A.P.U!$C$14343</f>
        <v>SUMINISTRO, TRANSPORTE E INSTALACION ESTUCO Y VINILO 3 MANOS SOBRE MURO EXTERIOR (INCLUYE ESTUCO, 1 MANO EN PINTURA TIPO 2  Y DOS MANOS EN PINTURA TIPO 1, FILOS Y DILATACIONES). COLOR SEGÚN DISEÑO POR M2</v>
      </c>
      <c r="H22" s="273" t="s">
        <v>86</v>
      </c>
      <c r="I22" s="262">
        <v>10.7</v>
      </c>
      <c r="J22" s="267">
        <f>'INDICAR CÓDIGO DEL ITEM DE PAGO'!O211</f>
        <v>50833.097961360007</v>
      </c>
      <c r="K22" s="268">
        <f>J22*I22</f>
        <v>543914.14818655199</v>
      </c>
      <c r="L22" s="4"/>
      <c r="N22" s="271">
        <f>I22*'INDICAR CÓDIGO DEL ITEM DE PAGO'!O203</f>
        <v>336330.78665999998</v>
      </c>
    </row>
    <row r="23" spans="2:14" ht="30" customHeight="1" thickBot="1">
      <c r="B23" s="3"/>
      <c r="C23" s="21" t="s">
        <v>16</v>
      </c>
      <c r="D23" s="30"/>
      <c r="E23" s="31"/>
      <c r="F23" s="30"/>
      <c r="G23" s="30"/>
      <c r="H23" s="30"/>
      <c r="I23" s="247"/>
      <c r="J23" s="30"/>
      <c r="K23" s="25">
        <f>K22+K19+K21+K20</f>
        <v>7515493.9894578671</v>
      </c>
      <c r="L23" s="4"/>
      <c r="N23" s="271"/>
    </row>
    <row r="24" spans="2:14" ht="30" customHeight="1" thickBot="1">
      <c r="B24" s="3"/>
      <c r="C24" s="12">
        <v>3</v>
      </c>
      <c r="D24" s="13"/>
      <c r="E24" s="13"/>
      <c r="F24" s="13"/>
      <c r="G24" s="98" t="s">
        <v>89</v>
      </c>
      <c r="H24" s="13"/>
      <c r="I24" s="13"/>
      <c r="J24" s="13"/>
      <c r="K24" s="14"/>
      <c r="L24" s="4"/>
      <c r="N24" s="271"/>
    </row>
    <row r="25" spans="2:14" ht="30" customHeight="1">
      <c r="B25" s="3"/>
      <c r="C25" s="99">
        <v>3.1</v>
      </c>
      <c r="D25" s="32"/>
      <c r="E25" s="32"/>
      <c r="F25" s="32"/>
      <c r="G25" s="97" t="s">
        <v>90</v>
      </c>
      <c r="H25" s="274" t="s">
        <v>86</v>
      </c>
      <c r="I25" s="275">
        <v>45.06</v>
      </c>
      <c r="J25" s="269">
        <f>'INDICAR CÓDIGO DEL ITEM DE PAGO'!O305</f>
        <v>7824.0136000000002</v>
      </c>
      <c r="K25" s="276">
        <f>J25*I25</f>
        <v>352550.05281600001</v>
      </c>
      <c r="L25" s="4"/>
      <c r="N25" s="271">
        <f>I25*'INDICAR CÓDIGO DEL ITEM DE PAGO'!O297</f>
        <v>218000.28</v>
      </c>
    </row>
    <row r="26" spans="2:14" ht="30" customHeight="1">
      <c r="B26" s="3"/>
      <c r="C26" s="39" t="s">
        <v>16</v>
      </c>
      <c r="D26" s="40"/>
      <c r="E26" s="40"/>
      <c r="F26" s="40"/>
      <c r="G26" s="41"/>
      <c r="H26" s="40"/>
      <c r="I26" s="100"/>
      <c r="J26" s="42"/>
      <c r="K26" s="43">
        <f>K25</f>
        <v>352550.05281600001</v>
      </c>
      <c r="L26" s="4"/>
      <c r="N26" s="271"/>
    </row>
    <row r="27" spans="2:14" ht="30" customHeight="1" thickBot="1">
      <c r="B27" s="3"/>
      <c r="C27" s="101" t="s">
        <v>91</v>
      </c>
      <c r="D27" s="319"/>
      <c r="E27" s="320"/>
      <c r="F27" s="320"/>
      <c r="G27" s="320"/>
      <c r="H27" s="320"/>
      <c r="I27" s="320"/>
      <c r="J27" s="321"/>
      <c r="K27" s="102">
        <f>K26+K23+K17</f>
        <v>23327892.582324378</v>
      </c>
      <c r="L27" s="4"/>
      <c r="N27" s="272">
        <f>N14+N16+N19+N20+N21+N22+N25+N15</f>
        <v>14424865.559191428</v>
      </c>
    </row>
    <row r="28" spans="2:14" s="49" customFormat="1" ht="30" customHeight="1" thickBot="1">
      <c r="B28" s="50"/>
      <c r="C28" s="55"/>
      <c r="D28" s="56"/>
      <c r="E28" s="55"/>
      <c r="F28" s="55"/>
      <c r="G28" s="70" t="s">
        <v>141</v>
      </c>
      <c r="H28" s="71"/>
      <c r="I28" s="72"/>
      <c r="J28" s="73"/>
      <c r="K28" s="51"/>
      <c r="L28" s="52"/>
    </row>
    <row r="29" spans="2:14" s="49" customFormat="1" ht="30" customHeight="1" thickBot="1">
      <c r="B29" s="50"/>
      <c r="C29" s="55"/>
      <c r="D29" s="56"/>
      <c r="E29" s="55"/>
      <c r="F29" s="55"/>
      <c r="G29" s="104"/>
      <c r="H29" s="105"/>
      <c r="I29" s="106"/>
      <c r="J29" s="107"/>
      <c r="K29" s="108"/>
      <c r="L29" s="52"/>
    </row>
    <row r="30" spans="2:14" s="49" customFormat="1" ht="30" customHeight="1">
      <c r="B30" s="50"/>
      <c r="C30" s="55"/>
      <c r="D30" s="56"/>
      <c r="E30" s="55"/>
      <c r="F30" s="55"/>
      <c r="G30" s="290"/>
      <c r="H30" s="291"/>
      <c r="I30" s="292"/>
      <c r="J30" s="57" t="s">
        <v>140</v>
      </c>
      <c r="K30" s="278">
        <f>N27</f>
        <v>14424865.559191428</v>
      </c>
      <c r="L30" s="52"/>
    </row>
    <row r="31" spans="2:14" s="49" customFormat="1" ht="30" customHeight="1">
      <c r="B31" s="50"/>
      <c r="C31" s="55"/>
      <c r="D31" s="212"/>
      <c r="E31" s="55"/>
      <c r="F31" s="55"/>
      <c r="G31" s="58"/>
      <c r="H31" s="59"/>
      <c r="I31" s="60"/>
      <c r="J31" s="61"/>
      <c r="K31" s="62"/>
      <c r="L31" s="52"/>
    </row>
    <row r="32" spans="2:14" s="49" customFormat="1" ht="30" customHeight="1">
      <c r="B32" s="50"/>
      <c r="C32" s="55"/>
      <c r="D32" s="212"/>
      <c r="E32" s="55"/>
      <c r="F32" s="213"/>
      <c r="G32" s="58"/>
      <c r="H32" s="63"/>
      <c r="I32" s="64"/>
      <c r="J32" s="65"/>
      <c r="K32" s="62"/>
      <c r="L32" s="52"/>
    </row>
    <row r="33" spans="2:12" s="49" customFormat="1" ht="30" customHeight="1">
      <c r="B33" s="50"/>
      <c r="C33" s="55"/>
      <c r="D33" s="212"/>
      <c r="E33" s="55"/>
      <c r="F33" s="214"/>
      <c r="G33" s="66" t="s">
        <v>18</v>
      </c>
      <c r="H33" s="63"/>
      <c r="I33" s="64"/>
      <c r="J33" s="65"/>
      <c r="K33" s="67"/>
      <c r="L33" s="52"/>
    </row>
    <row r="34" spans="2:12" s="49" customFormat="1" ht="30" customHeight="1">
      <c r="B34" s="50"/>
      <c r="C34" s="55"/>
      <c r="D34" s="56"/>
      <c r="E34" s="55"/>
      <c r="F34" s="55"/>
      <c r="G34" s="58"/>
      <c r="H34" s="58"/>
      <c r="I34" s="58"/>
      <c r="J34" s="58"/>
      <c r="K34" s="62"/>
      <c r="L34" s="52"/>
    </row>
    <row r="35" spans="2:12" s="49" customFormat="1" ht="30" customHeight="1">
      <c r="B35" s="50"/>
      <c r="C35" s="55"/>
      <c r="D35" s="56"/>
      <c r="E35" s="55"/>
      <c r="F35" s="55"/>
      <c r="G35" s="68"/>
      <c r="H35" s="63"/>
      <c r="I35" s="277">
        <v>0.56720000000000004</v>
      </c>
      <c r="J35" s="69" t="s">
        <v>111</v>
      </c>
      <c r="K35" s="62">
        <f>K30*I35</f>
        <v>8181783.7451733788</v>
      </c>
      <c r="L35" s="52"/>
    </row>
    <row r="36" spans="2:12" s="49" customFormat="1" ht="30" customHeight="1" thickBot="1">
      <c r="B36" s="50"/>
      <c r="C36" s="55"/>
      <c r="D36" s="56"/>
      <c r="E36" s="55"/>
      <c r="F36" s="55"/>
      <c r="G36" s="68"/>
      <c r="H36" s="63"/>
      <c r="I36" s="279">
        <v>0.05</v>
      </c>
      <c r="J36" s="69" t="s">
        <v>74</v>
      </c>
      <c r="K36" s="62">
        <f>K30*I36</f>
        <v>721243.27795957145</v>
      </c>
      <c r="L36" s="52"/>
    </row>
    <row r="37" spans="2:12" s="49" customFormat="1" ht="30" customHeight="1" thickBot="1">
      <c r="B37" s="50"/>
      <c r="C37" s="55"/>
      <c r="D37" s="56"/>
      <c r="E37" s="55"/>
      <c r="F37" s="55"/>
      <c r="G37" s="280" t="s">
        <v>141</v>
      </c>
      <c r="H37" s="281"/>
      <c r="I37" s="282">
        <f>I35+I36</f>
        <v>0.61720000000000008</v>
      </c>
      <c r="J37" s="283"/>
      <c r="K37" s="284">
        <f>K30+K35+K36</f>
        <v>23327892.582324378</v>
      </c>
      <c r="L37" s="52"/>
    </row>
    <row r="38" spans="2:12" s="49" customFormat="1" ht="30" customHeight="1">
      <c r="B38" s="50"/>
      <c r="C38" s="55"/>
      <c r="D38" s="56"/>
      <c r="E38" s="55"/>
      <c r="F38" s="55"/>
      <c r="G38" s="104"/>
      <c r="H38" s="105"/>
      <c r="I38" s="106"/>
      <c r="J38" s="107"/>
      <c r="K38" s="108"/>
      <c r="L38" s="52"/>
    </row>
    <row r="39" spans="2:12" s="49" customFormat="1" ht="15" thickBot="1">
      <c r="B39" s="50"/>
      <c r="C39" s="55"/>
      <c r="D39" s="56"/>
      <c r="E39" s="56"/>
      <c r="F39" s="56"/>
      <c r="G39" s="55"/>
      <c r="H39" s="55"/>
      <c r="I39" s="74"/>
      <c r="J39" s="75"/>
      <c r="K39" s="76"/>
      <c r="L39" s="52"/>
    </row>
    <row r="40" spans="2:12" s="49" customFormat="1">
      <c r="B40" s="50"/>
      <c r="C40" s="77"/>
      <c r="D40" s="306"/>
      <c r="E40" s="306"/>
      <c r="F40" s="306"/>
      <c r="G40" s="306"/>
      <c r="H40" s="306"/>
      <c r="I40" s="306"/>
      <c r="J40" s="306"/>
      <c r="K40" s="307"/>
      <c r="L40" s="78"/>
    </row>
    <row r="41" spans="2:12" s="49" customFormat="1" ht="46.5" customHeight="1">
      <c r="B41" s="50"/>
      <c r="C41" s="324" t="s">
        <v>19</v>
      </c>
      <c r="D41" s="325"/>
      <c r="E41" s="325"/>
      <c r="F41" s="325"/>
      <c r="G41" s="325"/>
      <c r="H41" s="326" t="s">
        <v>9</v>
      </c>
      <c r="I41" s="326"/>
      <c r="J41" s="326"/>
      <c r="K41" s="79" t="s">
        <v>20</v>
      </c>
      <c r="L41" s="80"/>
    </row>
    <row r="42" spans="2:12" s="49" customFormat="1" ht="32.25" customHeight="1">
      <c r="B42" s="50"/>
      <c r="C42" s="324" t="s">
        <v>21</v>
      </c>
      <c r="D42" s="325"/>
      <c r="E42" s="325"/>
      <c r="F42" s="325"/>
      <c r="G42" s="325"/>
      <c r="H42" s="297" t="s">
        <v>22</v>
      </c>
      <c r="I42" s="297"/>
      <c r="J42" s="81" t="s">
        <v>23</v>
      </c>
      <c r="K42" s="209">
        <f>I35</f>
        <v>0.56720000000000004</v>
      </c>
      <c r="L42" s="80"/>
    </row>
    <row r="43" spans="2:12" s="49" customFormat="1" ht="30" customHeight="1">
      <c r="B43" s="50"/>
      <c r="C43" s="324" t="s">
        <v>25</v>
      </c>
      <c r="D43" s="325"/>
      <c r="E43" s="325"/>
      <c r="F43" s="325"/>
      <c r="G43" s="325"/>
      <c r="H43" s="327" t="s">
        <v>26</v>
      </c>
      <c r="I43" s="328"/>
      <c r="J43" s="81" t="s">
        <v>27</v>
      </c>
      <c r="K43" s="210">
        <v>0</v>
      </c>
      <c r="L43" s="80"/>
    </row>
    <row r="44" spans="2:12" s="49" customFormat="1" ht="58.5" customHeight="1">
      <c r="B44" s="50"/>
      <c r="C44" s="329"/>
      <c r="D44" s="330"/>
      <c r="E44" s="330"/>
      <c r="F44" s="330"/>
      <c r="G44" s="331"/>
      <c r="H44" s="305" t="s">
        <v>28</v>
      </c>
      <c r="I44" s="297"/>
      <c r="J44" s="81" t="s">
        <v>29</v>
      </c>
      <c r="K44" s="210">
        <v>0.05</v>
      </c>
      <c r="L44" s="52"/>
    </row>
    <row r="45" spans="2:12" ht="39" customHeight="1">
      <c r="B45" s="3"/>
      <c r="C45" s="332"/>
      <c r="D45" s="333"/>
      <c r="E45" s="333"/>
      <c r="F45" s="333"/>
      <c r="G45" s="334"/>
      <c r="H45" s="297" t="s">
        <v>30</v>
      </c>
      <c r="I45" s="297"/>
      <c r="J45" s="81" t="s">
        <v>31</v>
      </c>
      <c r="K45" s="209">
        <f>K42+K43+K44</f>
        <v>0.61720000000000008</v>
      </c>
      <c r="L45" s="4"/>
    </row>
    <row r="46" spans="2:12" ht="47.25" customHeight="1" thickBot="1">
      <c r="B46" s="3"/>
      <c r="C46" s="335"/>
      <c r="D46" s="336"/>
      <c r="E46" s="336"/>
      <c r="F46" s="336"/>
      <c r="G46" s="337"/>
      <c r="H46" s="322"/>
      <c r="I46" s="322"/>
      <c r="J46" s="322"/>
      <c r="K46" s="323"/>
      <c r="L46" s="4"/>
    </row>
    <row r="47" spans="2:12" ht="47.25" customHeight="1">
      <c r="B47" s="3"/>
      <c r="C47" s="89"/>
      <c r="D47" s="89"/>
      <c r="E47" s="89"/>
      <c r="F47" s="89"/>
      <c r="G47" s="89"/>
      <c r="H47" s="89"/>
      <c r="I47" s="211"/>
      <c r="J47" s="211"/>
      <c r="K47" s="211"/>
      <c r="L47" s="4"/>
    </row>
    <row r="48" spans="2:12" ht="47.25" customHeight="1">
      <c r="B48" s="3"/>
      <c r="C48" s="89"/>
      <c r="D48" s="89"/>
      <c r="E48" s="89"/>
      <c r="F48" s="89"/>
      <c r="G48" s="90" t="s">
        <v>35</v>
      </c>
      <c r="H48" s="89"/>
      <c r="I48" s="89"/>
      <c r="J48" s="211"/>
      <c r="K48" s="211"/>
      <c r="L48" s="4"/>
    </row>
    <row r="49" spans="2:12" ht="15" thickBot="1">
      <c r="B49" s="83"/>
      <c r="C49" s="84"/>
      <c r="D49" s="84"/>
      <c r="E49" s="85"/>
      <c r="F49" s="84"/>
      <c r="G49" s="86"/>
      <c r="H49" s="84"/>
      <c r="I49" s="84"/>
      <c r="J49" s="84"/>
      <c r="K49" s="84"/>
      <c r="L49" s="87"/>
    </row>
    <row r="50" spans="2:12" ht="15" thickTop="1"/>
  </sheetData>
  <mergeCells count="29">
    <mergeCell ref="H46:K46"/>
    <mergeCell ref="C41:G41"/>
    <mergeCell ref="H41:J41"/>
    <mergeCell ref="C42:G42"/>
    <mergeCell ref="H42:I42"/>
    <mergeCell ref="C43:G43"/>
    <mergeCell ref="H43:I43"/>
    <mergeCell ref="C44:G46"/>
    <mergeCell ref="K11:K12"/>
    <mergeCell ref="H45:I45"/>
    <mergeCell ref="B1:G1"/>
    <mergeCell ref="B2:E2"/>
    <mergeCell ref="C5:K5"/>
    <mergeCell ref="B4:L4"/>
    <mergeCell ref="H44:I44"/>
    <mergeCell ref="D40:K40"/>
    <mergeCell ref="C6:K6"/>
    <mergeCell ref="C7:K8"/>
    <mergeCell ref="C9:K9"/>
    <mergeCell ref="C10:K10"/>
    <mergeCell ref="C11:C12"/>
    <mergeCell ref="D11:D12"/>
    <mergeCell ref="E11:F11"/>
    <mergeCell ref="D27:J27"/>
    <mergeCell ref="G11:G12"/>
    <mergeCell ref="H11:H12"/>
    <mergeCell ref="I11:I12"/>
    <mergeCell ref="G30:I30"/>
    <mergeCell ref="J11:J12"/>
  </mergeCells>
  <pageMargins left="0.11811023622047245" right="0.11811023622047245" top="0.15748031496062992" bottom="0.15748031496062992" header="0.31496062992125984" footer="0.31496062992125984"/>
  <pageSetup scale="3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51"/>
  <sheetViews>
    <sheetView showGridLines="0" view="pageBreakPreview" zoomScale="69" zoomScaleNormal="55" zoomScaleSheetLayoutView="69" zoomScalePageLayoutView="70" workbookViewId="0">
      <selection activeCell="O45" sqref="O45"/>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98" t="s">
        <v>0</v>
      </c>
      <c r="C1" s="298"/>
      <c r="D1" s="298"/>
      <c r="E1" s="298"/>
      <c r="F1" s="298"/>
      <c r="G1" s="298"/>
    </row>
    <row r="2" spans="2:12">
      <c r="B2" s="298" t="s">
        <v>1</v>
      </c>
      <c r="C2" s="298"/>
      <c r="D2" s="298"/>
      <c r="E2" s="298"/>
    </row>
    <row r="3" spans="2:12" ht="15" thickBot="1">
      <c r="B3" s="6"/>
      <c r="C3" s="7"/>
      <c r="D3" s="6"/>
      <c r="E3" s="7"/>
    </row>
    <row r="4" spans="2:12" ht="15.75" thickTop="1" thickBot="1">
      <c r="B4" s="302"/>
      <c r="C4" s="303"/>
      <c r="D4" s="303"/>
      <c r="E4" s="303"/>
      <c r="F4" s="303"/>
      <c r="G4" s="303"/>
      <c r="H4" s="303"/>
      <c r="I4" s="303"/>
      <c r="J4" s="303"/>
      <c r="K4" s="303"/>
      <c r="L4" s="304"/>
    </row>
    <row r="5" spans="2:12" ht="31.5" customHeight="1" thickTop="1">
      <c r="B5" s="3"/>
      <c r="C5" s="343" t="s">
        <v>2</v>
      </c>
      <c r="D5" s="344"/>
      <c r="E5" s="344"/>
      <c r="F5" s="344"/>
      <c r="G5" s="344"/>
      <c r="H5" s="344"/>
      <c r="I5" s="344"/>
      <c r="J5" s="344"/>
      <c r="K5" s="345"/>
      <c r="L5" s="4"/>
    </row>
    <row r="6" spans="2:12">
      <c r="B6" s="8"/>
      <c r="C6" s="346" t="s">
        <v>3</v>
      </c>
      <c r="D6" s="346"/>
      <c r="E6" s="346"/>
      <c r="F6" s="346"/>
      <c r="G6" s="346"/>
      <c r="H6" s="346"/>
      <c r="I6" s="346"/>
      <c r="J6" s="346"/>
      <c r="K6" s="347"/>
      <c r="L6" s="4"/>
    </row>
    <row r="7" spans="2:12" s="2" customFormat="1">
      <c r="B7" s="9"/>
      <c r="C7" s="338" t="s">
        <v>4</v>
      </c>
      <c r="D7" s="339"/>
      <c r="E7" s="339"/>
      <c r="F7" s="339"/>
      <c r="G7" s="339"/>
      <c r="H7" s="339"/>
      <c r="I7" s="339"/>
      <c r="J7" s="339"/>
      <c r="K7" s="340"/>
      <c r="L7" s="10"/>
    </row>
    <row r="8" spans="2:12">
      <c r="B8" s="8"/>
      <c r="C8" s="338"/>
      <c r="D8" s="339"/>
      <c r="E8" s="339"/>
      <c r="F8" s="339"/>
      <c r="G8" s="339"/>
      <c r="H8" s="339"/>
      <c r="I8" s="339"/>
      <c r="J8" s="339"/>
      <c r="K8" s="340"/>
      <c r="L8" s="4"/>
    </row>
    <row r="9" spans="2:12" ht="34.5" customHeight="1">
      <c r="B9" s="8"/>
      <c r="C9" s="341" t="s">
        <v>5</v>
      </c>
      <c r="D9" s="313"/>
      <c r="E9" s="313"/>
      <c r="F9" s="313"/>
      <c r="G9" s="313"/>
      <c r="H9" s="313"/>
      <c r="I9" s="313"/>
      <c r="J9" s="313"/>
      <c r="K9" s="342"/>
      <c r="L9" s="4"/>
    </row>
    <row r="10" spans="2:12" ht="30" customHeight="1" thickBot="1">
      <c r="B10" s="3"/>
      <c r="C10" s="348"/>
      <c r="D10" s="349"/>
      <c r="E10" s="349"/>
      <c r="F10" s="349"/>
      <c r="G10" s="349"/>
      <c r="H10" s="349"/>
      <c r="I10" s="349"/>
      <c r="J10" s="349"/>
      <c r="K10" s="350"/>
      <c r="L10" s="4"/>
    </row>
    <row r="11" spans="2:12" ht="30" customHeight="1">
      <c r="B11" s="3"/>
      <c r="C11" s="286" t="s">
        <v>6</v>
      </c>
      <c r="D11" s="288" t="s">
        <v>7</v>
      </c>
      <c r="E11" s="318" t="s">
        <v>8</v>
      </c>
      <c r="F11" s="318"/>
      <c r="G11" s="286" t="s">
        <v>9</v>
      </c>
      <c r="H11" s="288" t="s">
        <v>10</v>
      </c>
      <c r="I11" s="288" t="s">
        <v>11</v>
      </c>
      <c r="J11" s="293" t="s">
        <v>12</v>
      </c>
      <c r="K11" s="295" t="s">
        <v>13</v>
      </c>
      <c r="L11" s="4"/>
    </row>
    <row r="12" spans="2:12" ht="30" customHeight="1" thickBot="1">
      <c r="B12" s="3"/>
      <c r="C12" s="287"/>
      <c r="D12" s="289"/>
      <c r="E12" s="11" t="s">
        <v>14</v>
      </c>
      <c r="F12" s="11" t="s">
        <v>15</v>
      </c>
      <c r="G12" s="287"/>
      <c r="H12" s="289"/>
      <c r="I12" s="289"/>
      <c r="J12" s="294"/>
      <c r="K12" s="296"/>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351" t="s">
        <v>17</v>
      </c>
      <c r="D40" s="352"/>
      <c r="E40" s="352"/>
      <c r="F40" s="352"/>
      <c r="G40" s="352"/>
      <c r="H40" s="352"/>
      <c r="I40" s="352"/>
      <c r="J40" s="353"/>
      <c r="K40" s="51"/>
      <c r="L40" s="52"/>
    </row>
    <row r="41" spans="2:12" s="49" customFormat="1">
      <c r="B41" s="50"/>
      <c r="C41" s="53"/>
      <c r="D41" s="53"/>
      <c r="E41" s="53"/>
      <c r="F41" s="53"/>
      <c r="G41" s="53"/>
      <c r="H41" s="53"/>
      <c r="I41" s="53"/>
      <c r="J41" s="53"/>
      <c r="K41" s="54"/>
      <c r="L41" s="52"/>
    </row>
    <row r="42" spans="2:12" s="49" customFormat="1" ht="15" thickBot="1">
      <c r="B42" s="50"/>
      <c r="C42" s="55"/>
      <c r="D42" s="56"/>
      <c r="E42" s="56"/>
      <c r="F42" s="56"/>
      <c r="G42" s="55"/>
      <c r="H42" s="55"/>
      <c r="I42" s="74"/>
      <c r="J42" s="75"/>
      <c r="K42" s="76"/>
      <c r="L42" s="52"/>
    </row>
    <row r="43" spans="2:12" s="49" customFormat="1">
      <c r="B43" s="50"/>
      <c r="C43" s="77"/>
      <c r="D43" s="306"/>
      <c r="E43" s="306"/>
      <c r="F43" s="306"/>
      <c r="G43" s="306"/>
      <c r="H43" s="306"/>
      <c r="I43" s="306"/>
      <c r="J43" s="306"/>
      <c r="K43" s="307"/>
      <c r="L43" s="78"/>
    </row>
    <row r="44" spans="2:12" s="49" customFormat="1" ht="46.5" customHeight="1">
      <c r="B44" s="50"/>
      <c r="C44" s="324" t="s">
        <v>19</v>
      </c>
      <c r="D44" s="325"/>
      <c r="E44" s="325"/>
      <c r="F44" s="325"/>
      <c r="G44" s="325"/>
      <c r="H44" s="326" t="s">
        <v>9</v>
      </c>
      <c r="I44" s="326"/>
      <c r="J44" s="326"/>
      <c r="K44" s="79" t="s">
        <v>20</v>
      </c>
      <c r="L44" s="80"/>
    </row>
    <row r="45" spans="2:12" s="49" customFormat="1" ht="32.25" customHeight="1">
      <c r="B45" s="50"/>
      <c r="C45" s="324" t="s">
        <v>21</v>
      </c>
      <c r="D45" s="325"/>
      <c r="E45" s="325"/>
      <c r="F45" s="325"/>
      <c r="G45" s="325"/>
      <c r="H45" s="297" t="s">
        <v>22</v>
      </c>
      <c r="I45" s="297"/>
      <c r="J45" s="81" t="s">
        <v>23</v>
      </c>
      <c r="K45" s="82" t="s">
        <v>24</v>
      </c>
      <c r="L45" s="80"/>
    </row>
    <row r="46" spans="2:12" s="49" customFormat="1" ht="30" customHeight="1">
      <c r="B46" s="50"/>
      <c r="C46" s="324" t="s">
        <v>25</v>
      </c>
      <c r="D46" s="325"/>
      <c r="E46" s="325"/>
      <c r="F46" s="325"/>
      <c r="G46" s="325"/>
      <c r="H46" s="327" t="s">
        <v>26</v>
      </c>
      <c r="I46" s="328"/>
      <c r="J46" s="81" t="s">
        <v>27</v>
      </c>
      <c r="K46" s="82" t="s">
        <v>24</v>
      </c>
      <c r="L46" s="80"/>
    </row>
    <row r="47" spans="2:12" s="49" customFormat="1" ht="58.5" customHeight="1">
      <c r="B47" s="50"/>
      <c r="C47" s="329"/>
      <c r="D47" s="330"/>
      <c r="E47" s="330"/>
      <c r="F47" s="330"/>
      <c r="G47" s="331"/>
      <c r="H47" s="305" t="s">
        <v>28</v>
      </c>
      <c r="I47" s="297"/>
      <c r="J47" s="81" t="s">
        <v>29</v>
      </c>
      <c r="K47" s="82" t="s">
        <v>24</v>
      </c>
      <c r="L47" s="52"/>
    </row>
    <row r="48" spans="2:12" ht="39" customHeight="1">
      <c r="B48" s="3"/>
      <c r="C48" s="332"/>
      <c r="D48" s="333"/>
      <c r="E48" s="333"/>
      <c r="F48" s="333"/>
      <c r="G48" s="334"/>
      <c r="H48" s="297" t="s">
        <v>30</v>
      </c>
      <c r="I48" s="297"/>
      <c r="J48" s="81" t="s">
        <v>31</v>
      </c>
      <c r="K48" s="82" t="s">
        <v>24</v>
      </c>
      <c r="L48" s="4"/>
    </row>
    <row r="49" spans="2:12" ht="47.25" customHeight="1" thickBot="1">
      <c r="B49" s="3"/>
      <c r="C49" s="335"/>
      <c r="D49" s="336"/>
      <c r="E49" s="336"/>
      <c r="F49" s="336"/>
      <c r="G49" s="337"/>
      <c r="H49" s="322"/>
      <c r="I49" s="322"/>
      <c r="J49" s="322"/>
      <c r="K49" s="323"/>
      <c r="L49" s="4"/>
    </row>
    <row r="50" spans="2:12" ht="15" thickBot="1">
      <c r="B50" s="83"/>
      <c r="C50" s="84"/>
      <c r="D50" s="84"/>
      <c r="E50" s="85"/>
      <c r="F50" s="84"/>
      <c r="G50" s="86"/>
      <c r="H50" s="84"/>
      <c r="I50" s="84"/>
      <c r="J50" s="84"/>
      <c r="K50" s="84"/>
      <c r="L50" s="87"/>
    </row>
    <row r="51" spans="2:12" ht="15" thickTop="1"/>
  </sheetData>
  <mergeCells count="28">
    <mergeCell ref="H49:K49"/>
    <mergeCell ref="C46:G46"/>
    <mergeCell ref="H46:I46"/>
    <mergeCell ref="H47:I47"/>
    <mergeCell ref="H48:I48"/>
    <mergeCell ref="C47:G49"/>
    <mergeCell ref="C45:G45"/>
    <mergeCell ref="C10:K10"/>
    <mergeCell ref="C40:J40"/>
    <mergeCell ref="C44:G44"/>
    <mergeCell ref="H44:J44"/>
    <mergeCell ref="H45:I45"/>
    <mergeCell ref="D43:K43"/>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425"/>
  <sheetViews>
    <sheetView showGridLines="0" tabSelected="1" view="pageBreakPreview" zoomScale="69" zoomScaleNormal="80" zoomScaleSheetLayoutView="69" zoomScalePageLayoutView="85" workbookViewId="0">
      <selection activeCell="M36" sqref="M36:N36"/>
    </sheetView>
  </sheetViews>
  <sheetFormatPr baseColWidth="10" defaultColWidth="11.42578125" defaultRowHeight="14.25"/>
  <cols>
    <col min="1" max="2" width="3.140625" style="91" customWidth="1"/>
    <col min="3" max="3" width="14.7109375" style="91" customWidth="1"/>
    <col min="4" max="4" width="13" style="91" customWidth="1"/>
    <col min="5" max="11" width="11.42578125" style="91"/>
    <col min="12" max="12" width="12.85546875" style="91" customWidth="1"/>
    <col min="13" max="14" width="11.42578125" style="91"/>
    <col min="15" max="15" width="18.7109375" style="91" customWidth="1"/>
    <col min="16" max="17" width="3.140625" style="91" customWidth="1"/>
    <col min="18" max="16384" width="11.42578125" style="91"/>
  </cols>
  <sheetData>
    <row r="1" spans="2:16">
      <c r="B1" s="298" t="s">
        <v>36</v>
      </c>
      <c r="C1" s="298"/>
      <c r="D1" s="298"/>
      <c r="E1" s="298"/>
      <c r="F1" s="298"/>
      <c r="G1" s="298"/>
      <c r="H1" s="298"/>
      <c r="I1" s="298"/>
      <c r="J1" s="298"/>
      <c r="K1" s="298"/>
      <c r="L1" s="298"/>
    </row>
    <row r="2" spans="2:16">
      <c r="B2" s="298" t="s">
        <v>1</v>
      </c>
      <c r="C2" s="298"/>
      <c r="D2" s="298"/>
      <c r="E2" s="298"/>
    </row>
    <row r="3" spans="2:16" ht="15" thickBot="1"/>
    <row r="4" spans="2:16" ht="25.5" customHeight="1" thickTop="1">
      <c r="B4" s="465"/>
      <c r="C4" s="466"/>
      <c r="D4" s="466"/>
      <c r="E4" s="466"/>
      <c r="F4" s="466"/>
      <c r="G4" s="466"/>
      <c r="H4" s="466"/>
      <c r="I4" s="466"/>
      <c r="J4" s="466"/>
      <c r="K4" s="466"/>
      <c r="L4" s="466"/>
      <c r="M4" s="466"/>
      <c r="N4" s="466"/>
      <c r="O4" s="466"/>
      <c r="P4" s="467"/>
    </row>
    <row r="5" spans="2:16" ht="36.75" customHeight="1">
      <c r="B5" s="109"/>
      <c r="C5" s="468" t="s">
        <v>93</v>
      </c>
      <c r="D5" s="469"/>
      <c r="E5" s="469"/>
      <c r="F5" s="470"/>
      <c r="G5" s="110"/>
      <c r="H5" s="110"/>
      <c r="I5" s="110"/>
      <c r="J5" s="110"/>
      <c r="K5" s="110"/>
      <c r="L5" s="110"/>
      <c r="M5" s="110"/>
      <c r="N5" s="110"/>
      <c r="O5" s="110"/>
      <c r="P5" s="111"/>
    </row>
    <row r="6" spans="2:16">
      <c r="B6" s="109"/>
      <c r="C6" s="112" t="s">
        <v>94</v>
      </c>
      <c r="D6" s="113" t="s">
        <v>95</v>
      </c>
      <c r="E6" s="112" t="s">
        <v>96</v>
      </c>
      <c r="F6" s="113">
        <v>3</v>
      </c>
      <c r="G6" s="110"/>
      <c r="H6" s="110"/>
      <c r="I6" s="110"/>
      <c r="J6" s="110"/>
      <c r="K6" s="110"/>
      <c r="L6" s="110"/>
      <c r="M6" s="110"/>
      <c r="N6" s="110"/>
      <c r="O6" s="110"/>
      <c r="P6" s="111"/>
    </row>
    <row r="7" spans="2:16">
      <c r="B7" s="109"/>
      <c r="C7" s="114"/>
      <c r="D7" s="115"/>
      <c r="E7" s="114"/>
      <c r="F7" s="115"/>
      <c r="G7" s="110"/>
      <c r="H7" s="110"/>
      <c r="I7" s="110"/>
      <c r="J7" s="110"/>
      <c r="K7" s="110"/>
      <c r="L7" s="110"/>
      <c r="M7" s="110"/>
      <c r="N7" s="110"/>
      <c r="O7" s="110"/>
      <c r="P7" s="111"/>
    </row>
    <row r="8" spans="2:16" ht="15.75">
      <c r="B8" s="116"/>
      <c r="C8" s="471" t="s">
        <v>97</v>
      </c>
      <c r="D8" s="471"/>
      <c r="E8" s="471"/>
      <c r="F8" s="471"/>
      <c r="G8" s="471"/>
      <c r="H8" s="471"/>
      <c r="I8" s="471"/>
      <c r="J8" s="471"/>
      <c r="K8" s="471"/>
      <c r="L8" s="471"/>
      <c r="M8" s="471"/>
      <c r="N8" s="471"/>
      <c r="O8" s="471"/>
      <c r="P8" s="111"/>
    </row>
    <row r="9" spans="2:16" ht="15" thickBot="1">
      <c r="B9" s="116"/>
      <c r="C9" s="110"/>
      <c r="D9" s="110"/>
      <c r="E9" s="110"/>
      <c r="F9" s="110"/>
      <c r="G9" s="110"/>
      <c r="H9" s="110"/>
      <c r="I9" s="110"/>
      <c r="J9" s="110"/>
      <c r="K9" s="110"/>
      <c r="L9" s="110"/>
      <c r="M9" s="110"/>
      <c r="N9" s="110"/>
      <c r="O9" s="110"/>
      <c r="P9" s="111"/>
    </row>
    <row r="10" spans="2:16">
      <c r="B10" s="116"/>
      <c r="C10" s="472"/>
      <c r="D10" s="500"/>
      <c r="E10" s="501"/>
      <c r="F10" s="501"/>
      <c r="G10" s="501"/>
      <c r="H10" s="501"/>
      <c r="I10" s="501"/>
      <c r="J10" s="501"/>
      <c r="K10" s="502"/>
      <c r="L10" s="474"/>
      <c r="M10" s="475"/>
      <c r="N10" s="475"/>
      <c r="O10" s="476"/>
      <c r="P10" s="111"/>
    </row>
    <row r="11" spans="2:16" ht="12.75" customHeight="1">
      <c r="B11" s="116"/>
      <c r="C11" s="473"/>
      <c r="D11" s="480" t="s">
        <v>98</v>
      </c>
      <c r="E11" s="481"/>
      <c r="F11" s="481"/>
      <c r="G11" s="481"/>
      <c r="H11" s="481"/>
      <c r="I11" s="481"/>
      <c r="J11" s="481"/>
      <c r="K11" s="482"/>
      <c r="L11" s="477"/>
      <c r="M11" s="478"/>
      <c r="N11" s="478"/>
      <c r="O11" s="479"/>
      <c r="P11" s="111"/>
    </row>
    <row r="12" spans="2:16" ht="15">
      <c r="B12" s="116"/>
      <c r="C12" s="473"/>
      <c r="D12" s="483"/>
      <c r="E12" s="484"/>
      <c r="F12" s="484"/>
      <c r="G12" s="484"/>
      <c r="H12" s="484"/>
      <c r="I12" s="484"/>
      <c r="J12" s="484"/>
      <c r="K12" s="485"/>
      <c r="L12" s="486" t="s">
        <v>37</v>
      </c>
      <c r="M12" s="488"/>
      <c r="N12" s="489"/>
      <c r="O12" s="490"/>
      <c r="P12" s="111"/>
    </row>
    <row r="13" spans="2:16">
      <c r="B13" s="116"/>
      <c r="C13" s="473"/>
      <c r="D13" s="480" t="s">
        <v>145</v>
      </c>
      <c r="E13" s="481"/>
      <c r="F13" s="481"/>
      <c r="G13" s="481"/>
      <c r="H13" s="481"/>
      <c r="I13" s="481"/>
      <c r="J13" s="481"/>
      <c r="K13" s="482"/>
      <c r="L13" s="487"/>
      <c r="M13" s="491"/>
      <c r="N13" s="492"/>
      <c r="O13" s="493"/>
      <c r="P13" s="111"/>
    </row>
    <row r="14" spans="2:16">
      <c r="B14" s="116"/>
      <c r="C14" s="473"/>
      <c r="D14" s="494"/>
      <c r="E14" s="495"/>
      <c r="F14" s="495"/>
      <c r="G14" s="495"/>
      <c r="H14" s="495"/>
      <c r="I14" s="495"/>
      <c r="J14" s="495"/>
      <c r="K14" s="496"/>
      <c r="L14" s="486" t="s">
        <v>38</v>
      </c>
      <c r="M14" s="486">
        <v>1</v>
      </c>
      <c r="N14" s="486" t="s">
        <v>39</v>
      </c>
      <c r="O14" s="498">
        <v>1</v>
      </c>
      <c r="P14" s="111"/>
    </row>
    <row r="15" spans="2:16">
      <c r="B15" s="116"/>
      <c r="C15" s="473"/>
      <c r="D15" s="494"/>
      <c r="E15" s="495"/>
      <c r="F15" s="495"/>
      <c r="G15" s="495"/>
      <c r="H15" s="495"/>
      <c r="I15" s="495"/>
      <c r="J15" s="495"/>
      <c r="K15" s="496"/>
      <c r="L15" s="497"/>
      <c r="M15" s="497"/>
      <c r="N15" s="497"/>
      <c r="O15" s="499"/>
      <c r="P15" s="111"/>
    </row>
    <row r="16" spans="2:16">
      <c r="B16" s="116"/>
      <c r="C16" s="473"/>
      <c r="D16" s="480" t="s">
        <v>40</v>
      </c>
      <c r="E16" s="481"/>
      <c r="F16" s="481"/>
      <c r="G16" s="481"/>
      <c r="H16" s="481"/>
      <c r="I16" s="481"/>
      <c r="J16" s="481"/>
      <c r="K16" s="482"/>
      <c r="L16" s="497"/>
      <c r="M16" s="497"/>
      <c r="N16" s="497"/>
      <c r="O16" s="499"/>
      <c r="P16" s="111"/>
    </row>
    <row r="17" spans="2:16" ht="18" customHeight="1" thickBot="1">
      <c r="B17" s="116"/>
      <c r="C17" s="117"/>
      <c r="D17" s="118"/>
      <c r="E17" s="118"/>
      <c r="F17" s="118"/>
      <c r="G17" s="118"/>
      <c r="H17" s="118"/>
      <c r="I17" s="118"/>
      <c r="J17" s="118"/>
      <c r="K17" s="118"/>
      <c r="L17" s="118"/>
      <c r="M17" s="119"/>
      <c r="N17" s="119"/>
      <c r="O17" s="120"/>
      <c r="P17" s="111"/>
    </row>
    <row r="18" spans="2:16">
      <c r="B18" s="116"/>
      <c r="C18" s="121"/>
      <c r="D18" s="122"/>
      <c r="E18" s="122"/>
      <c r="F18" s="122"/>
      <c r="G18" s="122"/>
      <c r="H18" s="122"/>
      <c r="I18" s="122"/>
      <c r="J18" s="122"/>
      <c r="K18" s="122"/>
      <c r="L18" s="123" t="s">
        <v>41</v>
      </c>
      <c r="M18" s="124" t="s">
        <v>42</v>
      </c>
      <c r="N18" s="124" t="s">
        <v>43</v>
      </c>
      <c r="O18" s="125" t="s">
        <v>44</v>
      </c>
      <c r="P18" s="111"/>
    </row>
    <row r="19" spans="2:16">
      <c r="B19" s="116"/>
      <c r="C19" s="126"/>
      <c r="D19" s="127"/>
      <c r="E19" s="127"/>
      <c r="F19" s="127"/>
      <c r="G19" s="127"/>
      <c r="H19" s="127"/>
      <c r="I19" s="127"/>
      <c r="J19" s="127"/>
      <c r="K19" s="127"/>
      <c r="L19" s="128"/>
      <c r="M19" s="129"/>
      <c r="N19" s="129"/>
      <c r="O19" s="130"/>
      <c r="P19" s="111"/>
    </row>
    <row r="20" spans="2:16">
      <c r="B20" s="116"/>
      <c r="C20" s="460" t="s">
        <v>45</v>
      </c>
      <c r="D20" s="461"/>
      <c r="E20" s="461"/>
      <c r="F20" s="461"/>
      <c r="G20" s="127"/>
      <c r="H20" s="127"/>
      <c r="I20" s="127"/>
      <c r="J20" s="110"/>
      <c r="K20" s="127"/>
      <c r="L20" s="128"/>
      <c r="M20" s="110"/>
      <c r="N20" s="110"/>
      <c r="O20" s="131"/>
      <c r="P20" s="111"/>
    </row>
    <row r="21" spans="2:16" ht="15">
      <c r="B21" s="116"/>
      <c r="C21" s="132"/>
      <c r="D21" s="133"/>
      <c r="E21" s="133"/>
      <c r="F21" s="133"/>
      <c r="G21" s="133"/>
      <c r="H21" s="133"/>
      <c r="I21" s="133"/>
      <c r="J21" s="133"/>
      <c r="K21" s="133"/>
      <c r="L21" s="133"/>
      <c r="M21" s="133"/>
      <c r="N21" s="133"/>
      <c r="O21" s="134"/>
      <c r="P21" s="111"/>
    </row>
    <row r="22" spans="2:16" ht="15" thickBot="1">
      <c r="B22" s="116"/>
      <c r="C22" s="135"/>
      <c r="D22" s="136"/>
      <c r="E22" s="136"/>
      <c r="F22" s="136"/>
      <c r="G22" s="136"/>
      <c r="H22" s="136"/>
      <c r="I22" s="136"/>
      <c r="J22" s="136"/>
      <c r="K22" s="136"/>
      <c r="L22" s="136"/>
      <c r="M22" s="136"/>
      <c r="N22" s="136"/>
      <c r="O22" s="137"/>
      <c r="P22" s="111"/>
    </row>
    <row r="23" spans="2:16" ht="14.25" customHeight="1">
      <c r="B23" s="116"/>
      <c r="C23" s="138" t="s">
        <v>46</v>
      </c>
      <c r="D23" s="423" t="s">
        <v>47</v>
      </c>
      <c r="E23" s="424"/>
      <c r="F23" s="424"/>
      <c r="G23" s="424"/>
      <c r="H23" s="424"/>
      <c r="I23" s="424"/>
      <c r="J23" s="424"/>
      <c r="K23" s="424"/>
      <c r="L23" s="425"/>
      <c r="M23" s="426" t="s">
        <v>48</v>
      </c>
      <c r="N23" s="427"/>
      <c r="O23" s="138" t="s">
        <v>11</v>
      </c>
      <c r="P23" s="111"/>
    </row>
    <row r="24" spans="2:16" ht="15" thickBot="1">
      <c r="B24" s="116"/>
      <c r="C24" s="139"/>
      <c r="D24" s="431" t="str">
        <f>[115]A.P.U!$C$21141</f>
        <v>RECORRIDO DE CUBIERTA EN TEJA DE BARRO</v>
      </c>
      <c r="E24" s="462"/>
      <c r="F24" s="462"/>
      <c r="G24" s="462"/>
      <c r="H24" s="462"/>
      <c r="I24" s="462"/>
      <c r="J24" s="462"/>
      <c r="K24" s="462"/>
      <c r="L24" s="432"/>
      <c r="M24" s="431" t="s">
        <v>99</v>
      </c>
      <c r="N24" s="432"/>
      <c r="O24" s="140"/>
      <c r="P24" s="111"/>
    </row>
    <row r="25" spans="2:16">
      <c r="B25" s="116"/>
      <c r="C25" s="366" t="s">
        <v>49</v>
      </c>
      <c r="D25" s="367"/>
      <c r="E25" s="367"/>
      <c r="F25" s="367"/>
      <c r="G25" s="367"/>
      <c r="H25" s="367"/>
      <c r="I25" s="367"/>
      <c r="J25" s="367"/>
      <c r="K25" s="367"/>
      <c r="L25" s="367"/>
      <c r="M25" s="367"/>
      <c r="N25" s="367"/>
      <c r="O25" s="368"/>
      <c r="P25" s="111"/>
    </row>
    <row r="26" spans="2:16">
      <c r="B26" s="116"/>
      <c r="C26" s="369"/>
      <c r="D26" s="370"/>
      <c r="E26" s="370"/>
      <c r="F26" s="370"/>
      <c r="G26" s="370"/>
      <c r="H26" s="370"/>
      <c r="I26" s="370"/>
      <c r="J26" s="370"/>
      <c r="K26" s="370"/>
      <c r="L26" s="370"/>
      <c r="M26" s="370"/>
      <c r="N26" s="370"/>
      <c r="O26" s="371"/>
      <c r="P26" s="111"/>
    </row>
    <row r="27" spans="2:16" ht="15" thickBot="1">
      <c r="B27" s="116"/>
      <c r="C27" s="372"/>
      <c r="D27" s="373"/>
      <c r="E27" s="373"/>
      <c r="F27" s="373"/>
      <c r="G27" s="373"/>
      <c r="H27" s="373"/>
      <c r="I27" s="373"/>
      <c r="J27" s="373"/>
      <c r="K27" s="373"/>
      <c r="L27" s="373"/>
      <c r="M27" s="373"/>
      <c r="N27" s="373"/>
      <c r="O27" s="374"/>
      <c r="P27" s="111"/>
    </row>
    <row r="28" spans="2:16" ht="15">
      <c r="B28" s="116"/>
      <c r="C28" s="375" t="s">
        <v>47</v>
      </c>
      <c r="D28" s="433"/>
      <c r="E28" s="433"/>
      <c r="F28" s="433"/>
      <c r="G28" s="434"/>
      <c r="H28" s="435" t="s">
        <v>50</v>
      </c>
      <c r="I28" s="433"/>
      <c r="J28" s="450" t="s">
        <v>51</v>
      </c>
      <c r="K28" s="451"/>
      <c r="L28" s="141" t="s">
        <v>52</v>
      </c>
      <c r="M28" s="435" t="s">
        <v>53</v>
      </c>
      <c r="N28" s="419"/>
      <c r="O28" s="142" t="s">
        <v>54</v>
      </c>
      <c r="P28" s="111"/>
    </row>
    <row r="29" spans="2:16">
      <c r="B29" s="116"/>
      <c r="C29" s="410" t="s">
        <v>100</v>
      </c>
      <c r="D29" s="411"/>
      <c r="E29" s="411"/>
      <c r="F29" s="411"/>
      <c r="G29" s="412"/>
      <c r="H29" s="413"/>
      <c r="I29" s="414"/>
      <c r="J29" s="436"/>
      <c r="K29" s="437"/>
      <c r="L29" s="224">
        <v>0.5</v>
      </c>
      <c r="M29" s="225">
        <v>3623</v>
      </c>
      <c r="N29" s="225">
        <v>1812</v>
      </c>
      <c r="O29" s="144">
        <f>+M29*L29</f>
        <v>1811.5</v>
      </c>
      <c r="P29" s="111"/>
    </row>
    <row r="30" spans="2:16">
      <c r="B30" s="116"/>
      <c r="C30" s="145" t="s">
        <v>101</v>
      </c>
      <c r="D30" s="146"/>
      <c r="E30" s="146"/>
      <c r="F30" s="146"/>
      <c r="G30" s="147"/>
      <c r="H30" s="413"/>
      <c r="I30" s="414"/>
      <c r="J30" s="148"/>
      <c r="K30" s="147"/>
      <c r="L30" s="224">
        <v>0.5</v>
      </c>
      <c r="M30" s="225">
        <v>1897</v>
      </c>
      <c r="N30" s="225">
        <v>949</v>
      </c>
      <c r="O30" s="144">
        <f>+M30*L30</f>
        <v>948.5</v>
      </c>
      <c r="P30" s="111"/>
    </row>
    <row r="31" spans="2:16" ht="15" thickBot="1">
      <c r="B31" s="116"/>
      <c r="C31" s="383"/>
      <c r="D31" s="384"/>
      <c r="E31" s="384"/>
      <c r="F31" s="384"/>
      <c r="G31" s="415"/>
      <c r="H31" s="416"/>
      <c r="I31" s="415"/>
      <c r="J31" s="416"/>
      <c r="K31" s="415"/>
      <c r="L31" s="149"/>
      <c r="M31" s="463"/>
      <c r="N31" s="464"/>
      <c r="O31" s="144"/>
      <c r="P31" s="111"/>
    </row>
    <row r="32" spans="2:16" ht="15.75" thickBot="1">
      <c r="B32" s="116"/>
      <c r="C32" s="387" t="s">
        <v>55</v>
      </c>
      <c r="D32" s="388"/>
      <c r="E32" s="388"/>
      <c r="F32" s="388"/>
      <c r="G32" s="388"/>
      <c r="H32" s="388"/>
      <c r="I32" s="388"/>
      <c r="J32" s="388"/>
      <c r="K32" s="388"/>
      <c r="L32" s="388"/>
      <c r="M32" s="388"/>
      <c r="N32" s="389"/>
      <c r="O32" s="150">
        <f>+O29+O30</f>
        <v>2760</v>
      </c>
      <c r="P32" s="111"/>
    </row>
    <row r="33" spans="2:16" ht="13.5" customHeight="1">
      <c r="B33" s="116"/>
      <c r="C33" s="366" t="s">
        <v>56</v>
      </c>
      <c r="D33" s="367"/>
      <c r="E33" s="367"/>
      <c r="F33" s="367"/>
      <c r="G33" s="367"/>
      <c r="H33" s="367"/>
      <c r="I33" s="367"/>
      <c r="J33" s="367"/>
      <c r="K33" s="367"/>
      <c r="L33" s="367"/>
      <c r="M33" s="367"/>
      <c r="N33" s="367"/>
      <c r="O33" s="368"/>
      <c r="P33" s="111"/>
    </row>
    <row r="34" spans="2:16">
      <c r="B34" s="116"/>
      <c r="C34" s="369"/>
      <c r="D34" s="370"/>
      <c r="E34" s="370"/>
      <c r="F34" s="370"/>
      <c r="G34" s="370"/>
      <c r="H34" s="370"/>
      <c r="I34" s="370"/>
      <c r="J34" s="370"/>
      <c r="K34" s="370"/>
      <c r="L34" s="370"/>
      <c r="M34" s="370"/>
      <c r="N34" s="370"/>
      <c r="O34" s="371"/>
      <c r="P34" s="111"/>
    </row>
    <row r="35" spans="2:16" ht="15" thickBot="1">
      <c r="B35" s="116"/>
      <c r="C35" s="372"/>
      <c r="D35" s="373"/>
      <c r="E35" s="373"/>
      <c r="F35" s="373"/>
      <c r="G35" s="373"/>
      <c r="H35" s="373"/>
      <c r="I35" s="373"/>
      <c r="J35" s="373"/>
      <c r="K35" s="373"/>
      <c r="L35" s="373"/>
      <c r="M35" s="373"/>
      <c r="N35" s="373"/>
      <c r="O35" s="374"/>
      <c r="P35" s="111"/>
    </row>
    <row r="36" spans="2:16" ht="15">
      <c r="B36" s="116"/>
      <c r="C36" s="375" t="s">
        <v>47</v>
      </c>
      <c r="D36" s="376"/>
      <c r="E36" s="376"/>
      <c r="F36" s="376"/>
      <c r="G36" s="376"/>
      <c r="H36" s="376"/>
      <c r="I36" s="376"/>
      <c r="J36" s="419"/>
      <c r="K36" s="151" t="s">
        <v>48</v>
      </c>
      <c r="L36" s="141" t="s">
        <v>11</v>
      </c>
      <c r="M36" s="435" t="s">
        <v>57</v>
      </c>
      <c r="N36" s="419"/>
      <c r="O36" s="142" t="s">
        <v>54</v>
      </c>
      <c r="P36" s="111"/>
    </row>
    <row r="37" spans="2:16">
      <c r="B37" s="116"/>
      <c r="C37" s="398"/>
      <c r="D37" s="399"/>
      <c r="E37" s="399"/>
      <c r="F37" s="399"/>
      <c r="G37" s="399"/>
      <c r="H37" s="399"/>
      <c r="I37" s="399"/>
      <c r="J37" s="437"/>
      <c r="K37" s="152"/>
      <c r="L37" s="153"/>
      <c r="M37" s="441"/>
      <c r="N37" s="442"/>
      <c r="O37" s="154"/>
      <c r="P37" s="111"/>
    </row>
    <row r="38" spans="2:16">
      <c r="B38" s="116"/>
      <c r="C38" s="398"/>
      <c r="D38" s="399"/>
      <c r="E38" s="399"/>
      <c r="F38" s="399"/>
      <c r="G38" s="399"/>
      <c r="H38" s="399"/>
      <c r="I38" s="399"/>
      <c r="J38" s="437"/>
      <c r="K38" s="155"/>
      <c r="L38" s="156"/>
      <c r="M38" s="441"/>
      <c r="N38" s="442"/>
      <c r="O38" s="154"/>
      <c r="P38" s="111"/>
    </row>
    <row r="39" spans="2:16">
      <c r="B39" s="116"/>
      <c r="C39" s="398"/>
      <c r="D39" s="399"/>
      <c r="E39" s="399"/>
      <c r="F39" s="399"/>
      <c r="G39" s="399"/>
      <c r="H39" s="399"/>
      <c r="I39" s="399"/>
      <c r="J39" s="437"/>
      <c r="K39" s="155"/>
      <c r="L39" s="156"/>
      <c r="M39" s="441"/>
      <c r="N39" s="442"/>
      <c r="O39" s="154"/>
      <c r="P39" s="111"/>
    </row>
    <row r="40" spans="2:16" ht="15" thickBot="1">
      <c r="B40" s="116"/>
      <c r="C40" s="393"/>
      <c r="D40" s="394"/>
      <c r="E40" s="394"/>
      <c r="F40" s="394"/>
      <c r="G40" s="394"/>
      <c r="H40" s="394"/>
      <c r="I40" s="394"/>
      <c r="J40" s="395"/>
      <c r="K40" s="155"/>
      <c r="L40" s="157"/>
      <c r="M40" s="396"/>
      <c r="N40" s="397"/>
      <c r="O40" s="154"/>
      <c r="P40" s="111"/>
    </row>
    <row r="41" spans="2:16" ht="15.75" thickBot="1">
      <c r="B41" s="116"/>
      <c r="C41" s="387" t="s">
        <v>55</v>
      </c>
      <c r="D41" s="388"/>
      <c r="E41" s="388"/>
      <c r="F41" s="388"/>
      <c r="G41" s="388"/>
      <c r="H41" s="388"/>
      <c r="I41" s="388"/>
      <c r="J41" s="388"/>
      <c r="K41" s="388"/>
      <c r="L41" s="388"/>
      <c r="M41" s="388"/>
      <c r="N41" s="389"/>
      <c r="O41" s="158">
        <f>+O40+O39+O38+O37</f>
        <v>0</v>
      </c>
      <c r="P41" s="111"/>
    </row>
    <row r="42" spans="2:16">
      <c r="B42" s="116"/>
      <c r="C42" s="366" t="s">
        <v>58</v>
      </c>
      <c r="D42" s="367"/>
      <c r="E42" s="367"/>
      <c r="F42" s="367"/>
      <c r="G42" s="367"/>
      <c r="H42" s="367"/>
      <c r="I42" s="367"/>
      <c r="J42" s="367"/>
      <c r="K42" s="367"/>
      <c r="L42" s="367"/>
      <c r="M42" s="367"/>
      <c r="N42" s="367"/>
      <c r="O42" s="368"/>
      <c r="P42" s="111"/>
    </row>
    <row r="43" spans="2:16">
      <c r="B43" s="116"/>
      <c r="C43" s="369"/>
      <c r="D43" s="370"/>
      <c r="E43" s="370"/>
      <c r="F43" s="370"/>
      <c r="G43" s="370"/>
      <c r="H43" s="370"/>
      <c r="I43" s="370"/>
      <c r="J43" s="370"/>
      <c r="K43" s="370"/>
      <c r="L43" s="370"/>
      <c r="M43" s="370"/>
      <c r="N43" s="370"/>
      <c r="O43" s="371"/>
      <c r="P43" s="111"/>
    </row>
    <row r="44" spans="2:16" ht="15" thickBot="1">
      <c r="B44" s="116"/>
      <c r="C44" s="372"/>
      <c r="D44" s="373"/>
      <c r="E44" s="373"/>
      <c r="F44" s="373"/>
      <c r="G44" s="373"/>
      <c r="H44" s="373"/>
      <c r="I44" s="373"/>
      <c r="J44" s="373"/>
      <c r="K44" s="373"/>
      <c r="L44" s="373"/>
      <c r="M44" s="373"/>
      <c r="N44" s="373"/>
      <c r="O44" s="374"/>
      <c r="P44" s="111"/>
    </row>
    <row r="45" spans="2:16" ht="15">
      <c r="B45" s="116"/>
      <c r="C45" s="375" t="s">
        <v>59</v>
      </c>
      <c r="D45" s="376"/>
      <c r="E45" s="376"/>
      <c r="F45" s="376"/>
      <c r="G45" s="376"/>
      <c r="H45" s="376"/>
      <c r="I45" s="376"/>
      <c r="J45" s="141" t="s">
        <v>60</v>
      </c>
      <c r="K45" s="159" t="s">
        <v>61</v>
      </c>
      <c r="L45" s="160" t="s">
        <v>102</v>
      </c>
      <c r="M45" s="435" t="s">
        <v>62</v>
      </c>
      <c r="N45" s="419"/>
      <c r="O45" s="142" t="s">
        <v>54</v>
      </c>
      <c r="P45" s="111"/>
    </row>
    <row r="46" spans="2:16">
      <c r="B46" s="116"/>
      <c r="C46" s="356"/>
      <c r="D46" s="357"/>
      <c r="E46" s="357"/>
      <c r="F46" s="357"/>
      <c r="G46" s="357"/>
      <c r="H46" s="357"/>
      <c r="I46" s="357"/>
      <c r="J46" s="153"/>
      <c r="K46" s="161"/>
      <c r="L46" s="153"/>
      <c r="M46" s="381"/>
      <c r="N46" s="382"/>
      <c r="O46" s="144"/>
      <c r="P46" s="111"/>
    </row>
    <row r="47" spans="2:16" ht="15" thickBot="1">
      <c r="B47" s="116"/>
      <c r="C47" s="383"/>
      <c r="D47" s="384"/>
      <c r="E47" s="384"/>
      <c r="F47" s="384"/>
      <c r="G47" s="384"/>
      <c r="H47" s="384"/>
      <c r="I47" s="384"/>
      <c r="J47" s="162"/>
      <c r="K47" s="163"/>
      <c r="L47" s="162"/>
      <c r="M47" s="385"/>
      <c r="N47" s="386"/>
      <c r="O47" s="164"/>
      <c r="P47" s="111"/>
    </row>
    <row r="48" spans="2:16" ht="15.75" thickBot="1">
      <c r="B48" s="116"/>
      <c r="C48" s="387" t="s">
        <v>55</v>
      </c>
      <c r="D48" s="388"/>
      <c r="E48" s="388"/>
      <c r="F48" s="388"/>
      <c r="G48" s="388"/>
      <c r="H48" s="388"/>
      <c r="I48" s="388"/>
      <c r="J48" s="388"/>
      <c r="K48" s="388"/>
      <c r="L48" s="388"/>
      <c r="M48" s="388"/>
      <c r="N48" s="389"/>
      <c r="O48" s="150"/>
      <c r="P48" s="111"/>
    </row>
    <row r="49" spans="2:16">
      <c r="B49" s="116"/>
      <c r="C49" s="366" t="s">
        <v>63</v>
      </c>
      <c r="D49" s="367"/>
      <c r="E49" s="367"/>
      <c r="F49" s="367"/>
      <c r="G49" s="367"/>
      <c r="H49" s="367"/>
      <c r="I49" s="367"/>
      <c r="J49" s="367"/>
      <c r="K49" s="367"/>
      <c r="L49" s="367"/>
      <c r="M49" s="367"/>
      <c r="N49" s="367"/>
      <c r="O49" s="368"/>
      <c r="P49" s="111"/>
    </row>
    <row r="50" spans="2:16" ht="31.5" customHeight="1">
      <c r="B50" s="116"/>
      <c r="C50" s="369"/>
      <c r="D50" s="370"/>
      <c r="E50" s="370"/>
      <c r="F50" s="370"/>
      <c r="G50" s="370"/>
      <c r="H50" s="370"/>
      <c r="I50" s="370"/>
      <c r="J50" s="370"/>
      <c r="K50" s="370"/>
      <c r="L50" s="370"/>
      <c r="M50" s="370"/>
      <c r="N50" s="370"/>
      <c r="O50" s="371"/>
      <c r="P50" s="111"/>
    </row>
    <row r="51" spans="2:16" ht="15" thickBot="1">
      <c r="B51" s="116"/>
      <c r="C51" s="372"/>
      <c r="D51" s="373"/>
      <c r="E51" s="373"/>
      <c r="F51" s="373"/>
      <c r="G51" s="373"/>
      <c r="H51" s="373"/>
      <c r="I51" s="373"/>
      <c r="J51" s="373"/>
      <c r="K51" s="373"/>
      <c r="L51" s="373"/>
      <c r="M51" s="373"/>
      <c r="N51" s="373"/>
      <c r="O51" s="374"/>
      <c r="P51" s="111"/>
    </row>
    <row r="52" spans="2:16" ht="15">
      <c r="B52" s="116"/>
      <c r="C52" s="375" t="s">
        <v>64</v>
      </c>
      <c r="D52" s="376"/>
      <c r="E52" s="376"/>
      <c r="F52" s="376"/>
      <c r="G52" s="376"/>
      <c r="H52" s="376"/>
      <c r="I52" s="376"/>
      <c r="J52" s="141" t="s">
        <v>65</v>
      </c>
      <c r="K52" s="165" t="s">
        <v>66</v>
      </c>
      <c r="L52" s="166" t="s">
        <v>67</v>
      </c>
      <c r="M52" s="354" t="s">
        <v>53</v>
      </c>
      <c r="N52" s="355"/>
      <c r="O52" s="167" t="s">
        <v>54</v>
      </c>
      <c r="P52" s="111"/>
    </row>
    <row r="53" spans="2:16">
      <c r="B53" s="116"/>
      <c r="C53" s="168" t="s">
        <v>103</v>
      </c>
      <c r="D53" s="169"/>
      <c r="E53" s="169"/>
      <c r="F53" s="169"/>
      <c r="G53" s="169"/>
      <c r="H53" s="169"/>
      <c r="I53" s="169"/>
      <c r="J53" s="170" t="s">
        <v>104</v>
      </c>
      <c r="K53" s="171"/>
      <c r="L53" s="222">
        <v>0.5</v>
      </c>
      <c r="M53" s="223">
        <v>39558</v>
      </c>
      <c r="N53" s="223">
        <v>19779</v>
      </c>
      <c r="O53" s="173">
        <f>+M53*L53</f>
        <v>19779</v>
      </c>
      <c r="P53" s="111"/>
    </row>
    <row r="54" spans="2:16">
      <c r="B54" s="116"/>
      <c r="C54" s="168"/>
      <c r="D54" s="169"/>
      <c r="E54" s="169"/>
      <c r="F54" s="169"/>
      <c r="G54" s="169"/>
      <c r="H54" s="169"/>
      <c r="I54" s="169"/>
      <c r="J54" s="170"/>
      <c r="K54" s="171"/>
      <c r="L54" s="172"/>
      <c r="M54" s="379"/>
      <c r="N54" s="380"/>
      <c r="O54" s="173"/>
      <c r="P54" s="111"/>
    </row>
    <row r="55" spans="2:16">
      <c r="B55" s="116"/>
      <c r="C55" s="168"/>
      <c r="D55" s="169"/>
      <c r="E55" s="169"/>
      <c r="F55" s="169"/>
      <c r="G55" s="169"/>
      <c r="H55" s="169"/>
      <c r="I55" s="169"/>
      <c r="J55" s="170"/>
      <c r="K55" s="171"/>
      <c r="L55" s="172"/>
      <c r="M55" s="381"/>
      <c r="N55" s="382"/>
      <c r="O55" s="173"/>
      <c r="P55" s="111"/>
    </row>
    <row r="56" spans="2:16" ht="15" thickBot="1">
      <c r="B56" s="116"/>
      <c r="C56" s="383"/>
      <c r="D56" s="384"/>
      <c r="E56" s="384"/>
      <c r="F56" s="384"/>
      <c r="G56" s="384"/>
      <c r="H56" s="384"/>
      <c r="I56" s="384"/>
      <c r="J56" s="162"/>
      <c r="K56" s="163"/>
      <c r="L56" s="162"/>
      <c r="M56" s="385"/>
      <c r="N56" s="386"/>
      <c r="O56" s="164"/>
      <c r="P56" s="111"/>
    </row>
    <row r="57" spans="2:16" ht="15.75" thickBot="1">
      <c r="B57" s="116"/>
      <c r="C57" s="387" t="s">
        <v>55</v>
      </c>
      <c r="D57" s="388"/>
      <c r="E57" s="388"/>
      <c r="F57" s="388"/>
      <c r="G57" s="388"/>
      <c r="H57" s="388"/>
      <c r="I57" s="388"/>
      <c r="J57" s="388"/>
      <c r="K57" s="388"/>
      <c r="L57" s="388"/>
      <c r="M57" s="388"/>
      <c r="N57" s="389"/>
      <c r="O57" s="158">
        <f>+O53</f>
        <v>19779</v>
      </c>
      <c r="P57" s="111"/>
    </row>
    <row r="58" spans="2:16" ht="15" thickBot="1">
      <c r="B58" s="116"/>
      <c r="C58" s="174"/>
      <c r="D58" s="110"/>
      <c r="E58" s="110"/>
      <c r="F58" s="110"/>
      <c r="G58" s="110"/>
      <c r="H58" s="110"/>
      <c r="I58" s="110"/>
      <c r="J58" s="110"/>
      <c r="K58" s="110"/>
      <c r="L58" s="110"/>
      <c r="M58" s="110"/>
      <c r="N58" s="110"/>
      <c r="O58" s="175"/>
      <c r="P58" s="111"/>
    </row>
    <row r="59" spans="2:16" ht="15" thickBot="1">
      <c r="B59" s="116"/>
      <c r="C59" s="453" t="s">
        <v>68</v>
      </c>
      <c r="D59" s="454"/>
      <c r="E59" s="454"/>
      <c r="F59" s="454"/>
      <c r="G59" s="454"/>
      <c r="H59" s="454"/>
      <c r="I59" s="454"/>
      <c r="J59" s="454"/>
      <c r="K59" s="454"/>
      <c r="L59" s="454"/>
      <c r="M59" s="454"/>
      <c r="N59" s="455"/>
      <c r="O59" s="216">
        <f>+O57+O32</f>
        <v>22539</v>
      </c>
      <c r="P59" s="111"/>
    </row>
    <row r="60" spans="2:16">
      <c r="B60" s="116"/>
      <c r="C60" s="366" t="s">
        <v>69</v>
      </c>
      <c r="D60" s="367"/>
      <c r="E60" s="367"/>
      <c r="F60" s="367"/>
      <c r="G60" s="367"/>
      <c r="H60" s="367"/>
      <c r="I60" s="367"/>
      <c r="J60" s="367"/>
      <c r="K60" s="367"/>
      <c r="L60" s="367"/>
      <c r="M60" s="367"/>
      <c r="N60" s="367"/>
      <c r="O60" s="368"/>
      <c r="P60" s="111"/>
    </row>
    <row r="61" spans="2:16">
      <c r="B61" s="116"/>
      <c r="C61" s="369"/>
      <c r="D61" s="370"/>
      <c r="E61" s="370"/>
      <c r="F61" s="370"/>
      <c r="G61" s="370"/>
      <c r="H61" s="370"/>
      <c r="I61" s="370"/>
      <c r="J61" s="370"/>
      <c r="K61" s="370"/>
      <c r="L61" s="370"/>
      <c r="M61" s="370"/>
      <c r="N61" s="370"/>
      <c r="O61" s="371"/>
      <c r="P61" s="111"/>
    </row>
    <row r="62" spans="2:16" ht="15" thickBot="1">
      <c r="B62" s="116"/>
      <c r="C62" s="372"/>
      <c r="D62" s="373"/>
      <c r="E62" s="373"/>
      <c r="F62" s="373"/>
      <c r="G62" s="373"/>
      <c r="H62" s="373"/>
      <c r="I62" s="373"/>
      <c r="J62" s="373"/>
      <c r="K62" s="373"/>
      <c r="L62" s="373"/>
      <c r="M62" s="373"/>
      <c r="N62" s="373"/>
      <c r="O62" s="374"/>
      <c r="P62" s="111"/>
    </row>
    <row r="63" spans="2:16" ht="15">
      <c r="B63" s="116"/>
      <c r="C63" s="375" t="s">
        <v>70</v>
      </c>
      <c r="D63" s="376"/>
      <c r="E63" s="376"/>
      <c r="F63" s="376"/>
      <c r="G63" s="376"/>
      <c r="H63" s="376"/>
      <c r="I63" s="376"/>
      <c r="J63" s="159"/>
      <c r="K63" s="176"/>
      <c r="L63" s="166" t="s">
        <v>71</v>
      </c>
      <c r="M63" s="354" t="s">
        <v>72</v>
      </c>
      <c r="N63" s="355"/>
      <c r="O63" s="167"/>
      <c r="P63" s="111"/>
    </row>
    <row r="64" spans="2:16">
      <c r="B64" s="116"/>
      <c r="C64" s="356" t="s">
        <v>22</v>
      </c>
      <c r="D64" s="357"/>
      <c r="E64" s="357"/>
      <c r="F64" s="357"/>
      <c r="G64" s="357"/>
      <c r="H64" s="357"/>
      <c r="I64" s="357"/>
      <c r="J64" s="177"/>
      <c r="K64" s="178"/>
      <c r="L64" s="256">
        <f>'PRESUPUESTO OFICIAL(Entidad)'!I35</f>
        <v>0.56720000000000004</v>
      </c>
      <c r="M64" s="358">
        <f>+L64*O59</f>
        <v>12784.120800000001</v>
      </c>
      <c r="N64" s="359"/>
      <c r="O64" s="180">
        <f>+M64</f>
        <v>12784.120800000001</v>
      </c>
      <c r="P64" s="111"/>
    </row>
    <row r="65" spans="2:16">
      <c r="B65" s="116"/>
      <c r="C65" s="145" t="s">
        <v>73</v>
      </c>
      <c r="D65" s="146"/>
      <c r="E65" s="146"/>
      <c r="F65" s="146"/>
      <c r="G65" s="146"/>
      <c r="H65" s="146"/>
      <c r="I65" s="146"/>
      <c r="J65" s="177"/>
      <c r="K65" s="178"/>
      <c r="L65" s="110"/>
      <c r="M65" s="358"/>
      <c r="N65" s="359"/>
      <c r="O65" s="180"/>
      <c r="P65" s="111"/>
    </row>
    <row r="66" spans="2:16" ht="15" thickBot="1">
      <c r="B66" s="116"/>
      <c r="C66" s="135" t="s">
        <v>74</v>
      </c>
      <c r="D66" s="136"/>
      <c r="E66" s="136"/>
      <c r="F66" s="136"/>
      <c r="G66" s="136"/>
      <c r="H66" s="136"/>
      <c r="I66" s="136"/>
      <c r="J66" s="181"/>
      <c r="K66" s="182"/>
      <c r="L66" s="179">
        <v>0.05</v>
      </c>
      <c r="M66" s="360">
        <f>+L66*O59</f>
        <v>1126.95</v>
      </c>
      <c r="N66" s="361"/>
      <c r="O66" s="180">
        <f>+M66</f>
        <v>1126.95</v>
      </c>
      <c r="P66" s="111"/>
    </row>
    <row r="67" spans="2:16" ht="15.75" thickBot="1">
      <c r="B67" s="116"/>
      <c r="C67" s="362" t="s">
        <v>55</v>
      </c>
      <c r="D67" s="363"/>
      <c r="E67" s="363"/>
      <c r="F67" s="363"/>
      <c r="G67" s="363"/>
      <c r="H67" s="363"/>
      <c r="I67" s="363"/>
      <c r="J67" s="363"/>
      <c r="K67" s="363"/>
      <c r="L67" s="363"/>
      <c r="M67" s="363"/>
      <c r="N67" s="364"/>
      <c r="O67" s="215">
        <f>+O66+O64+O59</f>
        <v>36450.070800000001</v>
      </c>
      <c r="P67" s="111"/>
    </row>
    <row r="68" spans="2:16" ht="15" thickBot="1">
      <c r="B68" s="116"/>
      <c r="C68" s="174"/>
      <c r="D68" s="110"/>
      <c r="E68" s="110"/>
      <c r="F68" s="110"/>
      <c r="G68" s="110"/>
      <c r="H68" s="110"/>
      <c r="I68" s="110"/>
      <c r="J68" s="110"/>
      <c r="K68" s="110"/>
      <c r="L68" s="110"/>
      <c r="M68" s="110"/>
      <c r="N68" s="110"/>
      <c r="O68" s="175"/>
      <c r="P68" s="111"/>
    </row>
    <row r="69" spans="2:16" ht="15" thickBot="1">
      <c r="B69" s="116"/>
      <c r="C69" s="420" t="s">
        <v>75</v>
      </c>
      <c r="D69" s="421"/>
      <c r="E69" s="421"/>
      <c r="F69" s="421"/>
      <c r="G69" s="421"/>
      <c r="H69" s="421"/>
      <c r="I69" s="421"/>
      <c r="J69" s="421"/>
      <c r="K69" s="421"/>
      <c r="L69" s="421"/>
      <c r="M69" s="421"/>
      <c r="N69" s="422"/>
      <c r="O69" s="184">
        <f>+O67+O59</f>
        <v>58989.070800000001</v>
      </c>
      <c r="P69" s="111"/>
    </row>
    <row r="70" spans="2:16">
      <c r="B70" s="116"/>
      <c r="C70" s="138" t="s">
        <v>46</v>
      </c>
      <c r="D70" s="423" t="s">
        <v>47</v>
      </c>
      <c r="E70" s="424"/>
      <c r="F70" s="424"/>
      <c r="G70" s="424"/>
      <c r="H70" s="424"/>
      <c r="I70" s="424"/>
      <c r="J70" s="424"/>
      <c r="K70" s="424"/>
      <c r="L70" s="425"/>
      <c r="M70" s="426" t="s">
        <v>48</v>
      </c>
      <c r="N70" s="427"/>
      <c r="O70" s="138" t="s">
        <v>11</v>
      </c>
      <c r="P70" s="111"/>
    </row>
    <row r="71" spans="2:16" ht="38.25" customHeight="1" thickBot="1">
      <c r="B71" s="116"/>
      <c r="C71" s="139"/>
      <c r="D71" s="428" t="str">
        <f>[115]A.P.U!$C$11506</f>
        <v>SUMINISTRO, TRANSPORTE E INSTALACION DE MOLDURA EN MADERA CHOIBÁ DE 8CM PARA CIELO RASOS</v>
      </c>
      <c r="E71" s="429"/>
      <c r="F71" s="429"/>
      <c r="G71" s="429"/>
      <c r="H71" s="429"/>
      <c r="I71" s="429"/>
      <c r="J71" s="429"/>
      <c r="K71" s="429"/>
      <c r="L71" s="430"/>
      <c r="M71" s="431" t="s">
        <v>88</v>
      </c>
      <c r="N71" s="432"/>
      <c r="O71" s="140"/>
      <c r="P71" s="111"/>
    </row>
    <row r="72" spans="2:16">
      <c r="B72" s="116"/>
      <c r="C72" s="366" t="s">
        <v>49</v>
      </c>
      <c r="D72" s="367"/>
      <c r="E72" s="367"/>
      <c r="F72" s="367"/>
      <c r="G72" s="367"/>
      <c r="H72" s="367"/>
      <c r="I72" s="367"/>
      <c r="J72" s="367"/>
      <c r="K72" s="367"/>
      <c r="L72" s="367"/>
      <c r="M72" s="367"/>
      <c r="N72" s="367"/>
      <c r="O72" s="368"/>
      <c r="P72" s="111"/>
    </row>
    <row r="73" spans="2:16">
      <c r="B73" s="116"/>
      <c r="C73" s="369"/>
      <c r="D73" s="370"/>
      <c r="E73" s="370"/>
      <c r="F73" s="370"/>
      <c r="G73" s="370"/>
      <c r="H73" s="370"/>
      <c r="I73" s="370"/>
      <c r="J73" s="370"/>
      <c r="K73" s="370"/>
      <c r="L73" s="370"/>
      <c r="M73" s="370"/>
      <c r="N73" s="370"/>
      <c r="O73" s="371"/>
      <c r="P73" s="111"/>
    </row>
    <row r="74" spans="2:16" ht="15" thickBot="1">
      <c r="B74" s="116"/>
      <c r="C74" s="372"/>
      <c r="D74" s="373"/>
      <c r="E74" s="373"/>
      <c r="F74" s="373"/>
      <c r="G74" s="373"/>
      <c r="H74" s="373"/>
      <c r="I74" s="373"/>
      <c r="J74" s="373"/>
      <c r="K74" s="373"/>
      <c r="L74" s="373"/>
      <c r="M74" s="373"/>
      <c r="N74" s="373"/>
      <c r="O74" s="374"/>
      <c r="P74" s="111"/>
    </row>
    <row r="75" spans="2:16" ht="15">
      <c r="B75" s="116"/>
      <c r="C75" s="375" t="s">
        <v>47</v>
      </c>
      <c r="D75" s="433"/>
      <c r="E75" s="433"/>
      <c r="F75" s="433"/>
      <c r="G75" s="434"/>
      <c r="H75" s="435" t="s">
        <v>50</v>
      </c>
      <c r="I75" s="433"/>
      <c r="J75" s="450" t="s">
        <v>51</v>
      </c>
      <c r="K75" s="451"/>
      <c r="L75" s="141" t="s">
        <v>52</v>
      </c>
      <c r="M75" s="435" t="s">
        <v>53</v>
      </c>
      <c r="N75" s="419"/>
      <c r="O75" s="142" t="s">
        <v>54</v>
      </c>
      <c r="P75" s="111"/>
    </row>
    <row r="76" spans="2:16" ht="14.25" customHeight="1">
      <c r="B76" s="116"/>
      <c r="C76" s="365" t="s">
        <v>100</v>
      </c>
      <c r="D76" s="365"/>
      <c r="E76" s="365"/>
      <c r="F76" s="365"/>
      <c r="G76" s="365"/>
      <c r="H76" s="357"/>
      <c r="I76" s="414"/>
      <c r="J76" s="436"/>
      <c r="K76" s="437"/>
      <c r="L76" s="224">
        <v>0.01</v>
      </c>
      <c r="M76" s="225">
        <v>3623</v>
      </c>
      <c r="N76" s="225">
        <v>36</v>
      </c>
      <c r="O76" s="144">
        <f>+M76*L76</f>
        <v>36.230000000000004</v>
      </c>
      <c r="P76" s="111"/>
    </row>
    <row r="77" spans="2:16">
      <c r="B77" s="116"/>
      <c r="C77" s="365" t="s">
        <v>114</v>
      </c>
      <c r="D77" s="365"/>
      <c r="E77" s="365"/>
      <c r="F77" s="365"/>
      <c r="G77" s="365"/>
      <c r="H77" s="357"/>
      <c r="I77" s="414"/>
      <c r="J77" s="436"/>
      <c r="K77" s="437"/>
      <c r="L77" s="224">
        <v>0.35714285714285715</v>
      </c>
      <c r="M77" s="225">
        <v>26000</v>
      </c>
      <c r="N77" s="225">
        <v>9286</v>
      </c>
      <c r="O77" s="144">
        <f>+M77*L77</f>
        <v>9285.7142857142862</v>
      </c>
      <c r="P77" s="111"/>
    </row>
    <row r="78" spans="2:16" ht="15" thickBot="1">
      <c r="B78" s="116"/>
      <c r="C78" s="365" t="s">
        <v>110</v>
      </c>
      <c r="D78" s="365"/>
      <c r="E78" s="365"/>
      <c r="F78" s="365"/>
      <c r="G78" s="365"/>
      <c r="H78" s="384"/>
      <c r="I78" s="415"/>
      <c r="J78" s="416"/>
      <c r="K78" s="415"/>
      <c r="L78" s="224">
        <v>3</v>
      </c>
      <c r="M78" s="225">
        <v>44</v>
      </c>
      <c r="N78" s="225">
        <v>132</v>
      </c>
      <c r="O78" s="144">
        <f>+M78*L78</f>
        <v>132</v>
      </c>
      <c r="P78" s="111"/>
    </row>
    <row r="79" spans="2:16" ht="15" thickBot="1">
      <c r="B79" s="116"/>
      <c r="C79" s="365" t="s">
        <v>101</v>
      </c>
      <c r="D79" s="365"/>
      <c r="E79" s="365"/>
      <c r="F79" s="365"/>
      <c r="G79" s="365"/>
      <c r="H79" s="384"/>
      <c r="I79" s="415"/>
      <c r="J79" s="416"/>
      <c r="K79" s="415"/>
      <c r="L79" s="224">
        <v>0.01</v>
      </c>
      <c r="M79" s="225">
        <v>1897</v>
      </c>
      <c r="N79" s="225">
        <v>19</v>
      </c>
      <c r="O79" s="144">
        <f>+M79*L79</f>
        <v>18.97</v>
      </c>
      <c r="P79" s="111"/>
    </row>
    <row r="80" spans="2:16" ht="15" thickBot="1">
      <c r="B80" s="116"/>
      <c r="C80" s="436"/>
      <c r="D80" s="399"/>
      <c r="E80" s="399"/>
      <c r="F80" s="399"/>
      <c r="G80" s="437"/>
      <c r="H80" s="163"/>
      <c r="I80" s="163"/>
      <c r="J80" s="458"/>
      <c r="K80" s="458"/>
      <c r="L80" s="185"/>
      <c r="M80" s="459"/>
      <c r="N80" s="459"/>
      <c r="O80" s="144">
        <f>+M80*L80</f>
        <v>0</v>
      </c>
      <c r="P80" s="111"/>
    </row>
    <row r="81" spans="2:16" ht="12.75" customHeight="1" thickBot="1">
      <c r="B81" s="116"/>
      <c r="C81" s="448" t="s">
        <v>55</v>
      </c>
      <c r="D81" s="417"/>
      <c r="E81" s="417"/>
      <c r="F81" s="417"/>
      <c r="G81" s="417"/>
      <c r="H81" s="388"/>
      <c r="I81" s="388"/>
      <c r="J81" s="388"/>
      <c r="K81" s="388"/>
      <c r="L81" s="388"/>
      <c r="M81" s="388"/>
      <c r="N81" s="389"/>
      <c r="O81" s="150">
        <f>+O76+O77+O78+O79+O80</f>
        <v>9472.9142857142851</v>
      </c>
      <c r="P81" s="111"/>
    </row>
    <row r="82" spans="2:16">
      <c r="B82" s="116"/>
      <c r="C82" s="366" t="s">
        <v>56</v>
      </c>
      <c r="D82" s="367"/>
      <c r="E82" s="367"/>
      <c r="F82" s="367"/>
      <c r="G82" s="367"/>
      <c r="H82" s="367"/>
      <c r="I82" s="367"/>
      <c r="J82" s="367"/>
      <c r="K82" s="367"/>
      <c r="L82" s="367"/>
      <c r="M82" s="367"/>
      <c r="N82" s="367"/>
      <c r="O82" s="368"/>
      <c r="P82" s="111"/>
    </row>
    <row r="83" spans="2:16" ht="12.95" customHeight="1">
      <c r="B83" s="116"/>
      <c r="C83" s="369"/>
      <c r="D83" s="370"/>
      <c r="E83" s="370"/>
      <c r="F83" s="370"/>
      <c r="G83" s="370"/>
      <c r="H83" s="370"/>
      <c r="I83" s="370"/>
      <c r="J83" s="370"/>
      <c r="K83" s="370"/>
      <c r="L83" s="370"/>
      <c r="M83" s="370"/>
      <c r="N83" s="370"/>
      <c r="O83" s="371"/>
      <c r="P83" s="111"/>
    </row>
    <row r="84" spans="2:16" ht="15" thickBot="1">
      <c r="B84" s="116"/>
      <c r="C84" s="372"/>
      <c r="D84" s="373"/>
      <c r="E84" s="373"/>
      <c r="F84" s="373"/>
      <c r="G84" s="373"/>
      <c r="H84" s="373"/>
      <c r="I84" s="373"/>
      <c r="J84" s="373"/>
      <c r="K84" s="373"/>
      <c r="L84" s="373"/>
      <c r="M84" s="373"/>
      <c r="N84" s="373"/>
      <c r="O84" s="374"/>
      <c r="P84" s="111"/>
    </row>
    <row r="85" spans="2:16" ht="15">
      <c r="B85" s="116"/>
      <c r="C85" s="375" t="s">
        <v>47</v>
      </c>
      <c r="D85" s="376"/>
      <c r="E85" s="376"/>
      <c r="F85" s="376"/>
      <c r="G85" s="376"/>
      <c r="H85" s="376"/>
      <c r="I85" s="376"/>
      <c r="J85" s="419"/>
      <c r="K85" s="151" t="s">
        <v>48</v>
      </c>
      <c r="L85" s="141" t="s">
        <v>11</v>
      </c>
      <c r="M85" s="435" t="s">
        <v>57</v>
      </c>
      <c r="N85" s="419"/>
      <c r="O85" s="142" t="s">
        <v>54</v>
      </c>
      <c r="P85" s="111"/>
    </row>
    <row r="86" spans="2:16">
      <c r="B86" s="116"/>
      <c r="C86" s="398"/>
      <c r="D86" s="399"/>
      <c r="E86" s="399"/>
      <c r="F86" s="399"/>
      <c r="G86" s="399"/>
      <c r="H86" s="399"/>
      <c r="I86" s="399"/>
      <c r="J86" s="437"/>
      <c r="K86" s="152"/>
      <c r="L86" s="153"/>
      <c r="M86" s="441"/>
      <c r="N86" s="442"/>
      <c r="O86" s="154"/>
      <c r="P86" s="111"/>
    </row>
    <row r="87" spans="2:16">
      <c r="B87" s="116"/>
      <c r="C87" s="398"/>
      <c r="D87" s="399"/>
      <c r="E87" s="399"/>
      <c r="F87" s="399"/>
      <c r="G87" s="399"/>
      <c r="H87" s="399"/>
      <c r="I87" s="399"/>
      <c r="J87" s="437"/>
      <c r="K87" s="155"/>
      <c r="L87" s="156"/>
      <c r="M87" s="441"/>
      <c r="N87" s="442"/>
      <c r="O87" s="154"/>
      <c r="P87" s="111"/>
    </row>
    <row r="88" spans="2:16">
      <c r="B88" s="116"/>
      <c r="C88" s="398"/>
      <c r="D88" s="399"/>
      <c r="E88" s="399"/>
      <c r="F88" s="399"/>
      <c r="G88" s="399"/>
      <c r="H88" s="399"/>
      <c r="I88" s="399"/>
      <c r="J88" s="437"/>
      <c r="K88" s="155"/>
      <c r="L88" s="156"/>
      <c r="M88" s="441"/>
      <c r="N88" s="442"/>
      <c r="O88" s="154"/>
      <c r="P88" s="111"/>
    </row>
    <row r="89" spans="2:16" ht="15" thickBot="1">
      <c r="B89" s="116"/>
      <c r="C89" s="393"/>
      <c r="D89" s="394"/>
      <c r="E89" s="394"/>
      <c r="F89" s="394"/>
      <c r="G89" s="394"/>
      <c r="H89" s="394"/>
      <c r="I89" s="394"/>
      <c r="J89" s="395"/>
      <c r="K89" s="155"/>
      <c r="L89" s="157"/>
      <c r="M89" s="396"/>
      <c r="N89" s="397"/>
      <c r="O89" s="154"/>
      <c r="P89" s="111"/>
    </row>
    <row r="90" spans="2:16" ht="17.25" customHeight="1" thickBot="1">
      <c r="B90" s="116"/>
      <c r="C90" s="393"/>
      <c r="D90" s="394"/>
      <c r="E90" s="394"/>
      <c r="F90" s="394"/>
      <c r="G90" s="394"/>
      <c r="H90" s="394"/>
      <c r="I90" s="394"/>
      <c r="J90" s="395"/>
      <c r="K90" s="155"/>
      <c r="L90" s="157"/>
      <c r="M90" s="396"/>
      <c r="N90" s="397"/>
      <c r="O90" s="154"/>
      <c r="P90" s="111"/>
    </row>
    <row r="91" spans="2:16" ht="18.75" customHeight="1" thickBot="1">
      <c r="B91" s="116"/>
      <c r="C91" s="387" t="s">
        <v>55</v>
      </c>
      <c r="D91" s="388"/>
      <c r="E91" s="388"/>
      <c r="F91" s="388"/>
      <c r="G91" s="388"/>
      <c r="H91" s="388"/>
      <c r="I91" s="388"/>
      <c r="J91" s="388"/>
      <c r="K91" s="388"/>
      <c r="L91" s="388"/>
      <c r="M91" s="388"/>
      <c r="N91" s="389"/>
      <c r="O91" s="158">
        <f>+O89+O88+O87+O86+O90</f>
        <v>0</v>
      </c>
      <c r="P91" s="111"/>
    </row>
    <row r="92" spans="2:16">
      <c r="B92" s="116"/>
      <c r="C92" s="366" t="s">
        <v>58</v>
      </c>
      <c r="D92" s="367"/>
      <c r="E92" s="367"/>
      <c r="F92" s="367"/>
      <c r="G92" s="367"/>
      <c r="H92" s="367"/>
      <c r="I92" s="367"/>
      <c r="J92" s="367"/>
      <c r="K92" s="367"/>
      <c r="L92" s="367"/>
      <c r="M92" s="367"/>
      <c r="N92" s="367"/>
      <c r="O92" s="368"/>
      <c r="P92" s="111"/>
    </row>
    <row r="93" spans="2:16">
      <c r="B93" s="116"/>
      <c r="C93" s="369"/>
      <c r="D93" s="370"/>
      <c r="E93" s="370"/>
      <c r="F93" s="370"/>
      <c r="G93" s="370"/>
      <c r="H93" s="370"/>
      <c r="I93" s="370"/>
      <c r="J93" s="370"/>
      <c r="K93" s="370"/>
      <c r="L93" s="370"/>
      <c r="M93" s="370"/>
      <c r="N93" s="370"/>
      <c r="O93" s="371"/>
      <c r="P93" s="111"/>
    </row>
    <row r="94" spans="2:16" ht="15" thickBot="1">
      <c r="B94" s="116"/>
      <c r="C94" s="372"/>
      <c r="D94" s="373"/>
      <c r="E94" s="373"/>
      <c r="F94" s="373"/>
      <c r="G94" s="373"/>
      <c r="H94" s="373"/>
      <c r="I94" s="373"/>
      <c r="J94" s="373"/>
      <c r="K94" s="373"/>
      <c r="L94" s="373"/>
      <c r="M94" s="373"/>
      <c r="N94" s="373"/>
      <c r="O94" s="374"/>
      <c r="P94" s="111"/>
    </row>
    <row r="95" spans="2:16" ht="15">
      <c r="B95" s="116"/>
      <c r="C95" s="375" t="s">
        <v>59</v>
      </c>
      <c r="D95" s="376"/>
      <c r="E95" s="376"/>
      <c r="F95" s="376"/>
      <c r="G95" s="376"/>
      <c r="H95" s="376"/>
      <c r="I95" s="376"/>
      <c r="J95" s="141" t="s">
        <v>60</v>
      </c>
      <c r="K95" s="159" t="s">
        <v>61</v>
      </c>
      <c r="L95" s="160" t="s">
        <v>102</v>
      </c>
      <c r="M95" s="435" t="s">
        <v>62</v>
      </c>
      <c r="N95" s="419"/>
      <c r="O95" s="142" t="s">
        <v>54</v>
      </c>
      <c r="P95" s="111"/>
    </row>
    <row r="96" spans="2:16">
      <c r="B96" s="116"/>
      <c r="C96" s="356"/>
      <c r="D96" s="357"/>
      <c r="E96" s="357"/>
      <c r="F96" s="357"/>
      <c r="G96" s="357"/>
      <c r="H96" s="357"/>
      <c r="I96" s="357"/>
      <c r="J96" s="153"/>
      <c r="K96" s="161"/>
      <c r="L96" s="153"/>
      <c r="M96" s="381"/>
      <c r="N96" s="382"/>
      <c r="O96" s="144"/>
      <c r="P96" s="111"/>
    </row>
    <row r="97" spans="2:16" ht="15" thickBot="1">
      <c r="B97" s="116"/>
      <c r="C97" s="383"/>
      <c r="D97" s="384"/>
      <c r="E97" s="384"/>
      <c r="F97" s="384"/>
      <c r="G97" s="384"/>
      <c r="H97" s="384"/>
      <c r="I97" s="384"/>
      <c r="J97" s="162"/>
      <c r="K97" s="163"/>
      <c r="L97" s="162"/>
      <c r="M97" s="385"/>
      <c r="N97" s="386"/>
      <c r="O97" s="164"/>
      <c r="P97" s="111"/>
    </row>
    <row r="98" spans="2:16" ht="15.75" thickBot="1">
      <c r="B98" s="116"/>
      <c r="C98" s="387" t="s">
        <v>55</v>
      </c>
      <c r="D98" s="388"/>
      <c r="E98" s="388"/>
      <c r="F98" s="388"/>
      <c r="G98" s="388"/>
      <c r="H98" s="388"/>
      <c r="I98" s="388"/>
      <c r="J98" s="388"/>
      <c r="K98" s="388"/>
      <c r="L98" s="388"/>
      <c r="M98" s="388"/>
      <c r="N98" s="389"/>
      <c r="O98" s="150"/>
      <c r="P98" s="111"/>
    </row>
    <row r="99" spans="2:16">
      <c r="B99" s="116"/>
      <c r="C99" s="366" t="s">
        <v>63</v>
      </c>
      <c r="D99" s="367"/>
      <c r="E99" s="367"/>
      <c r="F99" s="367"/>
      <c r="G99" s="367"/>
      <c r="H99" s="367"/>
      <c r="I99" s="367"/>
      <c r="J99" s="367"/>
      <c r="K99" s="367"/>
      <c r="L99" s="367"/>
      <c r="M99" s="367"/>
      <c r="N99" s="367"/>
      <c r="O99" s="368"/>
      <c r="P99" s="111"/>
    </row>
    <row r="100" spans="2:16">
      <c r="B100" s="116"/>
      <c r="C100" s="369"/>
      <c r="D100" s="370"/>
      <c r="E100" s="370"/>
      <c r="F100" s="370"/>
      <c r="G100" s="370"/>
      <c r="H100" s="370"/>
      <c r="I100" s="370"/>
      <c r="J100" s="370"/>
      <c r="K100" s="370"/>
      <c r="L100" s="370"/>
      <c r="M100" s="370"/>
      <c r="N100" s="370"/>
      <c r="O100" s="371"/>
      <c r="P100" s="111"/>
    </row>
    <row r="101" spans="2:16" ht="15" thickBot="1">
      <c r="B101" s="116"/>
      <c r="C101" s="372"/>
      <c r="D101" s="373"/>
      <c r="E101" s="373"/>
      <c r="F101" s="373"/>
      <c r="G101" s="373"/>
      <c r="H101" s="373"/>
      <c r="I101" s="373"/>
      <c r="J101" s="373"/>
      <c r="K101" s="373"/>
      <c r="L101" s="373"/>
      <c r="M101" s="373"/>
      <c r="N101" s="373"/>
      <c r="O101" s="374"/>
      <c r="P101" s="111"/>
    </row>
    <row r="102" spans="2:16" ht="15">
      <c r="B102" s="116"/>
      <c r="C102" s="375" t="s">
        <v>64</v>
      </c>
      <c r="D102" s="376"/>
      <c r="E102" s="376"/>
      <c r="F102" s="376"/>
      <c r="G102" s="376"/>
      <c r="H102" s="376"/>
      <c r="I102" s="376"/>
      <c r="J102" s="141" t="s">
        <v>65</v>
      </c>
      <c r="K102" s="165" t="s">
        <v>66</v>
      </c>
      <c r="L102" s="166" t="s">
        <v>67</v>
      </c>
      <c r="M102" s="354" t="s">
        <v>53</v>
      </c>
      <c r="N102" s="355"/>
      <c r="O102" s="167" t="s">
        <v>54</v>
      </c>
      <c r="P102" s="111"/>
    </row>
    <row r="103" spans="2:16">
      <c r="B103" s="116"/>
      <c r="C103" s="365" t="s">
        <v>115</v>
      </c>
      <c r="D103" s="365"/>
      <c r="E103" s="365"/>
      <c r="F103" s="365"/>
      <c r="G103" s="365"/>
      <c r="H103" s="365"/>
      <c r="I103" s="365"/>
      <c r="J103" s="170" t="s">
        <v>104</v>
      </c>
      <c r="K103" s="235"/>
      <c r="L103" s="224">
        <v>7.0000000000000007E-2</v>
      </c>
      <c r="M103" s="225">
        <v>41721</v>
      </c>
      <c r="N103" s="225">
        <v>2920</v>
      </c>
      <c r="O103" s="173">
        <f>+M103*L103</f>
        <v>2920.4700000000003</v>
      </c>
      <c r="P103" s="111"/>
    </row>
    <row r="104" spans="2:16">
      <c r="B104" s="116"/>
      <c r="C104" s="365" t="s">
        <v>109</v>
      </c>
      <c r="D104" s="365"/>
      <c r="E104" s="365"/>
      <c r="F104" s="365"/>
      <c r="G104" s="365"/>
      <c r="H104" s="365"/>
      <c r="I104" s="365"/>
      <c r="J104" s="170"/>
      <c r="K104" s="235"/>
      <c r="L104" s="224">
        <v>0.01</v>
      </c>
      <c r="M104" s="225">
        <v>17302</v>
      </c>
      <c r="N104" s="225">
        <v>173</v>
      </c>
      <c r="O104" s="173">
        <f>N104</f>
        <v>173</v>
      </c>
      <c r="P104" s="111"/>
    </row>
    <row r="105" spans="2:16">
      <c r="B105" s="116"/>
      <c r="C105" s="231"/>
      <c r="D105" s="232"/>
      <c r="E105" s="232"/>
      <c r="F105" s="232"/>
      <c r="G105" s="232"/>
      <c r="H105" s="232"/>
      <c r="I105" s="232"/>
      <c r="J105" s="233"/>
      <c r="K105" s="234"/>
      <c r="L105" s="172"/>
      <c r="M105" s="456"/>
      <c r="N105" s="457"/>
      <c r="O105" s="173"/>
      <c r="P105" s="111"/>
    </row>
    <row r="106" spans="2:16" ht="15" thickBot="1">
      <c r="B106" s="116"/>
      <c r="C106" s="383"/>
      <c r="D106" s="384"/>
      <c r="E106" s="384"/>
      <c r="F106" s="384"/>
      <c r="G106" s="384"/>
      <c r="H106" s="384"/>
      <c r="I106" s="384"/>
      <c r="J106" s="162"/>
      <c r="K106" s="163"/>
      <c r="L106" s="162"/>
      <c r="M106" s="385"/>
      <c r="N106" s="386"/>
      <c r="O106" s="164"/>
      <c r="P106" s="111"/>
    </row>
    <row r="107" spans="2:16" ht="15.75" thickBot="1">
      <c r="B107" s="116"/>
      <c r="C107" s="387" t="s">
        <v>55</v>
      </c>
      <c r="D107" s="388"/>
      <c r="E107" s="388"/>
      <c r="F107" s="388"/>
      <c r="G107" s="388"/>
      <c r="H107" s="388"/>
      <c r="I107" s="388"/>
      <c r="J107" s="388"/>
      <c r="K107" s="388"/>
      <c r="L107" s="388"/>
      <c r="M107" s="388"/>
      <c r="N107" s="389"/>
      <c r="O107" s="158">
        <f>+O103+O104</f>
        <v>3093.4700000000003</v>
      </c>
      <c r="P107" s="111"/>
    </row>
    <row r="108" spans="2:16" ht="15" thickBot="1">
      <c r="B108" s="116"/>
      <c r="C108" s="174"/>
      <c r="D108" s="110"/>
      <c r="E108" s="110"/>
      <c r="F108" s="110"/>
      <c r="G108" s="110"/>
      <c r="H108" s="110"/>
      <c r="I108" s="110"/>
      <c r="J108" s="110"/>
      <c r="K108" s="110"/>
      <c r="L108" s="110"/>
      <c r="M108" s="110"/>
      <c r="N108" s="110"/>
      <c r="O108" s="175"/>
      <c r="P108" s="111"/>
    </row>
    <row r="109" spans="2:16" ht="15" thickBot="1">
      <c r="B109" s="116"/>
      <c r="C109" s="453" t="s">
        <v>68</v>
      </c>
      <c r="D109" s="454"/>
      <c r="E109" s="454"/>
      <c r="F109" s="454"/>
      <c r="G109" s="454"/>
      <c r="H109" s="454"/>
      <c r="I109" s="454"/>
      <c r="J109" s="454"/>
      <c r="K109" s="454"/>
      <c r="L109" s="454"/>
      <c r="M109" s="454"/>
      <c r="N109" s="455"/>
      <c r="O109" s="216">
        <f>+O107+O91+O81</f>
        <v>12566.384285714284</v>
      </c>
      <c r="P109" s="111"/>
    </row>
    <row r="110" spans="2:16">
      <c r="B110" s="116"/>
      <c r="C110" s="366" t="s">
        <v>69</v>
      </c>
      <c r="D110" s="367"/>
      <c r="E110" s="367"/>
      <c r="F110" s="367"/>
      <c r="G110" s="367"/>
      <c r="H110" s="367"/>
      <c r="I110" s="367"/>
      <c r="J110" s="367"/>
      <c r="K110" s="367"/>
      <c r="L110" s="367"/>
      <c r="M110" s="367"/>
      <c r="N110" s="367"/>
      <c r="O110" s="368"/>
      <c r="P110" s="111"/>
    </row>
    <row r="111" spans="2:16">
      <c r="B111" s="116"/>
      <c r="C111" s="369"/>
      <c r="D111" s="370"/>
      <c r="E111" s="370"/>
      <c r="F111" s="370"/>
      <c r="G111" s="370"/>
      <c r="H111" s="370"/>
      <c r="I111" s="370"/>
      <c r="J111" s="370"/>
      <c r="K111" s="370"/>
      <c r="L111" s="370"/>
      <c r="M111" s="370"/>
      <c r="N111" s="370"/>
      <c r="O111" s="371"/>
      <c r="P111" s="111"/>
    </row>
    <row r="112" spans="2:16" ht="15" thickBot="1">
      <c r="B112" s="116"/>
      <c r="C112" s="372"/>
      <c r="D112" s="373"/>
      <c r="E112" s="373"/>
      <c r="F112" s="373"/>
      <c r="G112" s="373"/>
      <c r="H112" s="373"/>
      <c r="I112" s="373"/>
      <c r="J112" s="373"/>
      <c r="K112" s="373"/>
      <c r="L112" s="373"/>
      <c r="M112" s="373"/>
      <c r="N112" s="373"/>
      <c r="O112" s="374"/>
      <c r="P112" s="111"/>
    </row>
    <row r="113" spans="2:16" ht="15">
      <c r="B113" s="116"/>
      <c r="C113" s="375" t="s">
        <v>70</v>
      </c>
      <c r="D113" s="376"/>
      <c r="E113" s="376"/>
      <c r="F113" s="376"/>
      <c r="G113" s="376"/>
      <c r="H113" s="376"/>
      <c r="I113" s="376"/>
      <c r="J113" s="159"/>
      <c r="K113" s="176"/>
      <c r="L113" s="166" t="s">
        <v>71</v>
      </c>
      <c r="M113" s="354" t="s">
        <v>72</v>
      </c>
      <c r="N113" s="355"/>
      <c r="O113" s="167"/>
      <c r="P113" s="111"/>
    </row>
    <row r="114" spans="2:16">
      <c r="B114" s="116"/>
      <c r="C114" s="356" t="s">
        <v>22</v>
      </c>
      <c r="D114" s="357"/>
      <c r="E114" s="357"/>
      <c r="F114" s="357"/>
      <c r="G114" s="357"/>
      <c r="H114" s="357"/>
      <c r="I114" s="357"/>
      <c r="J114" s="177"/>
      <c r="K114" s="178"/>
      <c r="L114" s="256">
        <f>'PRESUPUESTO OFICIAL(Entidad)'!I35</f>
        <v>0.56720000000000004</v>
      </c>
      <c r="M114" s="358">
        <f>+L114*O109</f>
        <v>7127.6531668571424</v>
      </c>
      <c r="N114" s="359"/>
      <c r="O114" s="180">
        <f>+M114</f>
        <v>7127.6531668571424</v>
      </c>
      <c r="P114" s="111"/>
    </row>
    <row r="115" spans="2:16">
      <c r="B115" s="116"/>
      <c r="C115" s="145" t="s">
        <v>73</v>
      </c>
      <c r="D115" s="146"/>
      <c r="E115" s="146"/>
      <c r="F115" s="146"/>
      <c r="G115" s="146"/>
      <c r="H115" s="146"/>
      <c r="I115" s="146"/>
      <c r="J115" s="177"/>
      <c r="K115" s="178"/>
      <c r="L115" s="110"/>
      <c r="M115" s="358"/>
      <c r="N115" s="359"/>
      <c r="O115" s="180"/>
      <c r="P115" s="111"/>
    </row>
    <row r="116" spans="2:16" ht="15" thickBot="1">
      <c r="B116" s="116"/>
      <c r="C116" s="135" t="s">
        <v>74</v>
      </c>
      <c r="D116" s="136"/>
      <c r="E116" s="136"/>
      <c r="F116" s="136"/>
      <c r="G116" s="136"/>
      <c r="H116" s="136"/>
      <c r="I116" s="136"/>
      <c r="J116" s="181"/>
      <c r="K116" s="182"/>
      <c r="L116" s="179">
        <f>+L66</f>
        <v>0.05</v>
      </c>
      <c r="M116" s="360">
        <f>+L116*O109</f>
        <v>628.31921428571422</v>
      </c>
      <c r="N116" s="361"/>
      <c r="O116" s="180">
        <f>+M116</f>
        <v>628.31921428571422</v>
      </c>
      <c r="P116" s="111"/>
    </row>
    <row r="117" spans="2:16" ht="15.75" thickBot="1">
      <c r="B117" s="116"/>
      <c r="C117" s="362" t="s">
        <v>55</v>
      </c>
      <c r="D117" s="363"/>
      <c r="E117" s="363"/>
      <c r="F117" s="363"/>
      <c r="G117" s="363"/>
      <c r="H117" s="363"/>
      <c r="I117" s="363"/>
      <c r="J117" s="363"/>
      <c r="K117" s="363"/>
      <c r="L117" s="363"/>
      <c r="M117" s="363"/>
      <c r="N117" s="364"/>
      <c r="O117" s="215">
        <f>+O109+O116+O114</f>
        <v>20322.356666857144</v>
      </c>
      <c r="P117" s="111"/>
    </row>
    <row r="118" spans="2:16" ht="15" thickBot="1">
      <c r="B118" s="116"/>
      <c r="C118" s="174"/>
      <c r="D118" s="110"/>
      <c r="E118" s="110"/>
      <c r="F118" s="110"/>
      <c r="G118" s="110"/>
      <c r="H118" s="110"/>
      <c r="I118" s="110"/>
      <c r="J118" s="110"/>
      <c r="K118" s="110"/>
      <c r="L118" s="110"/>
      <c r="M118" s="110"/>
      <c r="N118" s="110"/>
      <c r="O118" s="175"/>
      <c r="P118" s="111"/>
    </row>
    <row r="119" spans="2:16" ht="15" thickBot="1">
      <c r="B119" s="116"/>
      <c r="C119" s="420" t="s">
        <v>75</v>
      </c>
      <c r="D119" s="421"/>
      <c r="E119" s="421"/>
      <c r="F119" s="421"/>
      <c r="G119" s="421"/>
      <c r="H119" s="421"/>
      <c r="I119" s="421"/>
      <c r="J119" s="421"/>
      <c r="K119" s="421"/>
      <c r="L119" s="421"/>
      <c r="M119" s="421"/>
      <c r="N119" s="422"/>
      <c r="O119" s="184">
        <f>+O117+O109</f>
        <v>32888.740952571432</v>
      </c>
      <c r="P119" s="111"/>
    </row>
    <row r="120" spans="2:16">
      <c r="B120" s="116"/>
      <c r="C120" s="138" t="s">
        <v>46</v>
      </c>
      <c r="D120" s="423" t="s">
        <v>47</v>
      </c>
      <c r="E120" s="424"/>
      <c r="F120" s="424"/>
      <c r="G120" s="424"/>
      <c r="H120" s="424"/>
      <c r="I120" s="424"/>
      <c r="J120" s="424"/>
      <c r="K120" s="424"/>
      <c r="L120" s="425"/>
      <c r="M120" s="426" t="s">
        <v>48</v>
      </c>
      <c r="N120" s="427"/>
      <c r="O120" s="138" t="s">
        <v>11</v>
      </c>
      <c r="P120" s="111"/>
    </row>
    <row r="121" spans="2:16" ht="24.75" customHeight="1" thickBot="1">
      <c r="B121" s="116"/>
      <c r="C121" s="139"/>
      <c r="D121" s="428" t="str">
        <f>[115]A.P.U!$C$20453</f>
        <v>DESMONTE CIELO RASO (INCLUYE RETIRO)</v>
      </c>
      <c r="E121" s="429"/>
      <c r="F121" s="429"/>
      <c r="G121" s="429"/>
      <c r="H121" s="429"/>
      <c r="I121" s="429"/>
      <c r="J121" s="429"/>
      <c r="K121" s="429"/>
      <c r="L121" s="430"/>
      <c r="M121" s="431" t="s">
        <v>86</v>
      </c>
      <c r="N121" s="432"/>
      <c r="O121" s="140"/>
      <c r="P121" s="111"/>
    </row>
    <row r="122" spans="2:16">
      <c r="B122" s="116"/>
      <c r="C122" s="366" t="s">
        <v>49</v>
      </c>
      <c r="D122" s="367"/>
      <c r="E122" s="367"/>
      <c r="F122" s="367"/>
      <c r="G122" s="367"/>
      <c r="H122" s="367"/>
      <c r="I122" s="367"/>
      <c r="J122" s="367"/>
      <c r="K122" s="367"/>
      <c r="L122" s="367"/>
      <c r="M122" s="367"/>
      <c r="N122" s="367"/>
      <c r="O122" s="368"/>
      <c r="P122" s="111"/>
    </row>
    <row r="123" spans="2:16">
      <c r="B123" s="116"/>
      <c r="C123" s="369"/>
      <c r="D123" s="370"/>
      <c r="E123" s="370"/>
      <c r="F123" s="370"/>
      <c r="G123" s="370"/>
      <c r="H123" s="370"/>
      <c r="I123" s="370"/>
      <c r="J123" s="370"/>
      <c r="K123" s="370"/>
      <c r="L123" s="370"/>
      <c r="M123" s="370"/>
      <c r="N123" s="370"/>
      <c r="O123" s="371"/>
      <c r="P123" s="111"/>
    </row>
    <row r="124" spans="2:16" ht="15" thickBot="1">
      <c r="B124" s="116"/>
      <c r="C124" s="372"/>
      <c r="D124" s="373"/>
      <c r="E124" s="373"/>
      <c r="F124" s="373"/>
      <c r="G124" s="373"/>
      <c r="H124" s="373"/>
      <c r="I124" s="373"/>
      <c r="J124" s="373"/>
      <c r="K124" s="373"/>
      <c r="L124" s="373"/>
      <c r="M124" s="373"/>
      <c r="N124" s="373"/>
      <c r="O124" s="374"/>
      <c r="P124" s="111"/>
    </row>
    <row r="125" spans="2:16" ht="15">
      <c r="B125" s="116"/>
      <c r="C125" s="375" t="s">
        <v>47</v>
      </c>
      <c r="D125" s="433"/>
      <c r="E125" s="433"/>
      <c r="F125" s="433"/>
      <c r="G125" s="434"/>
      <c r="H125" s="435" t="s">
        <v>50</v>
      </c>
      <c r="I125" s="433"/>
      <c r="J125" s="450" t="s">
        <v>51</v>
      </c>
      <c r="K125" s="451"/>
      <c r="L125" s="141" t="s">
        <v>52</v>
      </c>
      <c r="M125" s="435" t="s">
        <v>53</v>
      </c>
      <c r="N125" s="419"/>
      <c r="O125" s="142" t="s">
        <v>54</v>
      </c>
      <c r="P125" s="111"/>
    </row>
    <row r="126" spans="2:16" ht="25.5" customHeight="1">
      <c r="B126" s="116"/>
      <c r="C126" s="365" t="s">
        <v>109</v>
      </c>
      <c r="D126" s="365"/>
      <c r="E126" s="365"/>
      <c r="F126" s="365"/>
      <c r="G126" s="365"/>
      <c r="H126" s="413"/>
      <c r="I126" s="414"/>
      <c r="J126" s="436"/>
      <c r="K126" s="437"/>
      <c r="L126" s="222">
        <v>0.16</v>
      </c>
      <c r="M126" s="223">
        <v>17302</v>
      </c>
      <c r="N126" s="223"/>
      <c r="O126" s="223">
        <v>2768</v>
      </c>
      <c r="P126" s="111"/>
    </row>
    <row r="127" spans="2:16" ht="28.5" customHeight="1" thickBot="1">
      <c r="B127" s="116"/>
      <c r="C127" s="452" t="s">
        <v>100</v>
      </c>
      <c r="D127" s="452"/>
      <c r="E127" s="452"/>
      <c r="F127" s="452"/>
      <c r="G127" s="452"/>
      <c r="L127" s="222">
        <v>0.18</v>
      </c>
      <c r="M127" s="223">
        <v>3623</v>
      </c>
      <c r="O127" s="223">
        <v>652</v>
      </c>
      <c r="P127" s="111"/>
    </row>
    <row r="128" spans="2:16" ht="15.75" thickBot="1">
      <c r="B128" s="116"/>
      <c r="C128" s="448" t="s">
        <v>55</v>
      </c>
      <c r="D128" s="417"/>
      <c r="E128" s="417"/>
      <c r="F128" s="417"/>
      <c r="G128" s="417"/>
      <c r="H128" s="388"/>
      <c r="I128" s="388"/>
      <c r="J128" s="388"/>
      <c r="K128" s="388"/>
      <c r="L128" s="388"/>
      <c r="M128" s="388"/>
      <c r="N128" s="389"/>
      <c r="O128" s="150">
        <f>O126+O127</f>
        <v>3420</v>
      </c>
      <c r="P128" s="111"/>
    </row>
    <row r="129" spans="2:16">
      <c r="B129" s="116"/>
      <c r="C129" s="366" t="s">
        <v>56</v>
      </c>
      <c r="D129" s="367"/>
      <c r="E129" s="367"/>
      <c r="F129" s="367"/>
      <c r="G129" s="367"/>
      <c r="H129" s="367"/>
      <c r="I129" s="367"/>
      <c r="J129" s="367"/>
      <c r="K129" s="367"/>
      <c r="L129" s="367"/>
      <c r="M129" s="367"/>
      <c r="N129" s="367"/>
      <c r="O129" s="368"/>
      <c r="P129" s="111"/>
    </row>
    <row r="130" spans="2:16">
      <c r="B130" s="116"/>
      <c r="C130" s="369"/>
      <c r="D130" s="370"/>
      <c r="E130" s="370"/>
      <c r="F130" s="370"/>
      <c r="G130" s="370"/>
      <c r="H130" s="370"/>
      <c r="I130" s="370"/>
      <c r="J130" s="370"/>
      <c r="K130" s="370"/>
      <c r="L130" s="370"/>
      <c r="M130" s="370"/>
      <c r="N130" s="370"/>
      <c r="O130" s="371"/>
      <c r="P130" s="111"/>
    </row>
    <row r="131" spans="2:16" ht="15" thickBot="1">
      <c r="B131" s="116"/>
      <c r="C131" s="372"/>
      <c r="D131" s="373"/>
      <c r="E131" s="373"/>
      <c r="F131" s="373"/>
      <c r="G131" s="373"/>
      <c r="H131" s="373"/>
      <c r="I131" s="373"/>
      <c r="J131" s="373"/>
      <c r="K131" s="373"/>
      <c r="L131" s="373"/>
      <c r="M131" s="373"/>
      <c r="N131" s="373"/>
      <c r="O131" s="374"/>
      <c r="P131" s="111"/>
    </row>
    <row r="132" spans="2:16" ht="15">
      <c r="B132" s="116"/>
      <c r="C132" s="375" t="s">
        <v>47</v>
      </c>
      <c r="D132" s="376"/>
      <c r="E132" s="376"/>
      <c r="F132" s="376"/>
      <c r="G132" s="376"/>
      <c r="H132" s="376"/>
      <c r="I132" s="376"/>
      <c r="J132" s="419"/>
      <c r="K132" s="151" t="s">
        <v>48</v>
      </c>
      <c r="L132" s="141" t="s">
        <v>11</v>
      </c>
      <c r="M132" s="435" t="s">
        <v>57</v>
      </c>
      <c r="N132" s="419"/>
      <c r="O132" s="142" t="s">
        <v>54</v>
      </c>
      <c r="P132" s="111"/>
    </row>
    <row r="133" spans="2:16">
      <c r="B133" s="116"/>
      <c r="C133" s="398"/>
      <c r="D133" s="399"/>
      <c r="E133" s="399"/>
      <c r="F133" s="399"/>
      <c r="G133" s="399"/>
      <c r="H133" s="399"/>
      <c r="I133" s="399"/>
      <c r="J133" s="437"/>
      <c r="K133" s="152"/>
      <c r="L133" s="153"/>
      <c r="M133" s="441"/>
      <c r="N133" s="442"/>
      <c r="O133" s="154"/>
      <c r="P133" s="111"/>
    </row>
    <row r="134" spans="2:16">
      <c r="B134" s="116"/>
      <c r="C134" s="398"/>
      <c r="D134" s="399"/>
      <c r="E134" s="399"/>
      <c r="F134" s="399"/>
      <c r="G134" s="399"/>
      <c r="H134" s="399"/>
      <c r="I134" s="399"/>
      <c r="J134" s="437"/>
      <c r="K134" s="155"/>
      <c r="L134" s="156"/>
      <c r="M134" s="441"/>
      <c r="N134" s="442"/>
      <c r="O134" s="154"/>
      <c r="P134" s="111"/>
    </row>
    <row r="135" spans="2:16">
      <c r="B135" s="116"/>
      <c r="C135" s="398"/>
      <c r="D135" s="399"/>
      <c r="E135" s="399"/>
      <c r="F135" s="399"/>
      <c r="G135" s="399"/>
      <c r="H135" s="399"/>
      <c r="I135" s="399"/>
      <c r="J135" s="437"/>
      <c r="K135" s="155"/>
      <c r="L135" s="156"/>
      <c r="M135" s="441"/>
      <c r="N135" s="442"/>
      <c r="O135" s="154"/>
      <c r="P135" s="111"/>
    </row>
    <row r="136" spans="2:16" ht="15" thickBot="1">
      <c r="B136" s="116"/>
      <c r="C136" s="393"/>
      <c r="D136" s="394"/>
      <c r="E136" s="394"/>
      <c r="F136" s="394"/>
      <c r="G136" s="394"/>
      <c r="H136" s="394"/>
      <c r="I136" s="394"/>
      <c r="J136" s="395"/>
      <c r="K136" s="155"/>
      <c r="L136" s="157"/>
      <c r="M136" s="396"/>
      <c r="N136" s="397"/>
      <c r="O136" s="154"/>
      <c r="P136" s="111"/>
    </row>
    <row r="137" spans="2:16" ht="15" thickBot="1">
      <c r="B137" s="116"/>
      <c r="C137" s="393"/>
      <c r="D137" s="394"/>
      <c r="E137" s="394"/>
      <c r="F137" s="394"/>
      <c r="G137" s="394"/>
      <c r="H137" s="394"/>
      <c r="I137" s="394"/>
      <c r="J137" s="395"/>
      <c r="K137" s="155"/>
      <c r="L137" s="157"/>
      <c r="M137" s="396"/>
      <c r="N137" s="397"/>
      <c r="O137" s="154"/>
      <c r="P137" s="111"/>
    </row>
    <row r="138" spans="2:16" ht="15.75" thickBot="1">
      <c r="B138" s="116"/>
      <c r="C138" s="387" t="s">
        <v>55</v>
      </c>
      <c r="D138" s="388"/>
      <c r="E138" s="388"/>
      <c r="F138" s="388"/>
      <c r="G138" s="388"/>
      <c r="H138" s="388"/>
      <c r="I138" s="388"/>
      <c r="J138" s="388"/>
      <c r="K138" s="388"/>
      <c r="L138" s="388"/>
      <c r="M138" s="388"/>
      <c r="N138" s="389"/>
      <c r="O138" s="158">
        <f>+O136+O135+O134+O133+O137</f>
        <v>0</v>
      </c>
      <c r="P138" s="111"/>
    </row>
    <row r="139" spans="2:16">
      <c r="B139" s="116"/>
      <c r="C139" s="366" t="s">
        <v>58</v>
      </c>
      <c r="D139" s="367"/>
      <c r="E139" s="367"/>
      <c r="F139" s="367"/>
      <c r="G139" s="367"/>
      <c r="H139" s="367"/>
      <c r="I139" s="367"/>
      <c r="J139" s="367"/>
      <c r="K139" s="367"/>
      <c r="L139" s="367"/>
      <c r="M139" s="367"/>
      <c r="N139" s="367"/>
      <c r="O139" s="368"/>
      <c r="P139" s="111"/>
    </row>
    <row r="140" spans="2:16">
      <c r="B140" s="116"/>
      <c r="C140" s="369"/>
      <c r="D140" s="370"/>
      <c r="E140" s="370"/>
      <c r="F140" s="370"/>
      <c r="G140" s="370"/>
      <c r="H140" s="370"/>
      <c r="I140" s="370"/>
      <c r="J140" s="370"/>
      <c r="K140" s="370"/>
      <c r="L140" s="370"/>
      <c r="M140" s="370"/>
      <c r="N140" s="370"/>
      <c r="O140" s="371"/>
      <c r="P140" s="111"/>
    </row>
    <row r="141" spans="2:16" ht="15" thickBot="1">
      <c r="B141" s="116"/>
      <c r="C141" s="372"/>
      <c r="D141" s="373"/>
      <c r="E141" s="373"/>
      <c r="F141" s="373"/>
      <c r="G141" s="373"/>
      <c r="H141" s="373"/>
      <c r="I141" s="373"/>
      <c r="J141" s="373"/>
      <c r="K141" s="373"/>
      <c r="L141" s="373"/>
      <c r="M141" s="373"/>
      <c r="N141" s="373"/>
      <c r="O141" s="374"/>
      <c r="P141" s="111"/>
    </row>
    <row r="142" spans="2:16" ht="15">
      <c r="B142" s="116"/>
      <c r="C142" s="375" t="s">
        <v>59</v>
      </c>
      <c r="D142" s="376"/>
      <c r="E142" s="376"/>
      <c r="F142" s="376"/>
      <c r="G142" s="376"/>
      <c r="H142" s="376"/>
      <c r="I142" s="376"/>
      <c r="J142" s="141" t="s">
        <v>60</v>
      </c>
      <c r="K142" s="159" t="s">
        <v>61</v>
      </c>
      <c r="L142" s="160"/>
      <c r="M142" s="435" t="s">
        <v>62</v>
      </c>
      <c r="N142" s="419"/>
      <c r="O142" s="142" t="s">
        <v>54</v>
      </c>
      <c r="P142" s="111"/>
    </row>
    <row r="143" spans="2:16">
      <c r="B143" s="116"/>
      <c r="C143" s="365" t="s">
        <v>101</v>
      </c>
      <c r="D143" s="365"/>
      <c r="E143" s="365"/>
      <c r="F143" s="365"/>
      <c r="G143" s="365"/>
      <c r="H143" s="413"/>
      <c r="I143" s="414"/>
      <c r="J143" s="436" t="s">
        <v>106</v>
      </c>
      <c r="K143" s="437"/>
      <c r="L143" s="224">
        <v>0.2954</v>
      </c>
      <c r="M143" s="225">
        <v>1897</v>
      </c>
      <c r="N143" s="225">
        <v>560</v>
      </c>
      <c r="O143" s="144">
        <f t="shared" ref="O143" si="0">+M143*L143</f>
        <v>560.37379999999996</v>
      </c>
      <c r="P143" s="111"/>
    </row>
    <row r="144" spans="2:16" ht="25.5" customHeight="1" thickBot="1">
      <c r="B144" s="116"/>
      <c r="C144" s="365" t="s">
        <v>107</v>
      </c>
      <c r="D144" s="365"/>
      <c r="E144" s="365"/>
      <c r="F144" s="365"/>
      <c r="G144" s="365"/>
      <c r="H144" s="416"/>
      <c r="I144" s="415"/>
      <c r="J144" s="416"/>
      <c r="K144" s="415"/>
      <c r="L144" s="222">
        <v>1.7999999999999999E-2</v>
      </c>
      <c r="M144" s="223">
        <v>322400</v>
      </c>
      <c r="N144" s="223"/>
      <c r="O144" s="223">
        <v>5803</v>
      </c>
      <c r="P144" s="111"/>
    </row>
    <row r="145" spans="2:16" ht="15.75" thickBot="1">
      <c r="B145" s="116"/>
      <c r="C145" s="387" t="s">
        <v>55</v>
      </c>
      <c r="D145" s="388"/>
      <c r="E145" s="388"/>
      <c r="F145" s="388"/>
      <c r="G145" s="388"/>
      <c r="H145" s="388"/>
      <c r="I145" s="388"/>
      <c r="J145" s="388"/>
      <c r="K145" s="388"/>
      <c r="L145" s="388"/>
      <c r="M145" s="388"/>
      <c r="N145" s="389"/>
      <c r="O145" s="150">
        <f>+O143+O144</f>
        <v>6363.3738000000003</v>
      </c>
      <c r="P145" s="111"/>
    </row>
    <row r="146" spans="2:16">
      <c r="B146" s="116"/>
      <c r="C146" s="366" t="s">
        <v>63</v>
      </c>
      <c r="D146" s="367"/>
      <c r="E146" s="367"/>
      <c r="F146" s="367"/>
      <c r="G146" s="367"/>
      <c r="H146" s="367"/>
      <c r="I146" s="367"/>
      <c r="J146" s="367"/>
      <c r="K146" s="367"/>
      <c r="L146" s="367"/>
      <c r="M146" s="367"/>
      <c r="N146" s="367"/>
      <c r="O146" s="368"/>
      <c r="P146" s="111"/>
    </row>
    <row r="147" spans="2:16">
      <c r="B147" s="116"/>
      <c r="C147" s="369"/>
      <c r="D147" s="370"/>
      <c r="E147" s="370"/>
      <c r="F147" s="370"/>
      <c r="G147" s="370"/>
      <c r="H147" s="370"/>
      <c r="I147" s="370"/>
      <c r="J147" s="370"/>
      <c r="K147" s="370"/>
      <c r="L147" s="370"/>
      <c r="M147" s="370"/>
      <c r="N147" s="370"/>
      <c r="O147" s="371"/>
      <c r="P147" s="111"/>
    </row>
    <row r="148" spans="2:16" ht="15" thickBot="1">
      <c r="B148" s="116"/>
      <c r="C148" s="372"/>
      <c r="D148" s="373"/>
      <c r="E148" s="373"/>
      <c r="F148" s="373"/>
      <c r="G148" s="373"/>
      <c r="H148" s="373"/>
      <c r="I148" s="373"/>
      <c r="J148" s="373"/>
      <c r="K148" s="373"/>
      <c r="L148" s="373"/>
      <c r="M148" s="373"/>
      <c r="N148" s="373"/>
      <c r="O148" s="374"/>
      <c r="P148" s="111"/>
    </row>
    <row r="149" spans="2:16" ht="15">
      <c r="B149" s="116"/>
      <c r="C149" s="375" t="s">
        <v>64</v>
      </c>
      <c r="D149" s="376"/>
      <c r="E149" s="376"/>
      <c r="F149" s="376"/>
      <c r="G149" s="376"/>
      <c r="H149" s="376"/>
      <c r="I149" s="376"/>
      <c r="J149" s="141" t="s">
        <v>65</v>
      </c>
      <c r="K149" s="165" t="s">
        <v>66</v>
      </c>
      <c r="L149" s="166" t="s">
        <v>67</v>
      </c>
      <c r="M149" s="354" t="s">
        <v>53</v>
      </c>
      <c r="N149" s="355"/>
      <c r="O149" s="167" t="s">
        <v>54</v>
      </c>
      <c r="P149" s="111"/>
    </row>
    <row r="150" spans="2:16">
      <c r="B150" s="116"/>
      <c r="C150" s="168" t="s">
        <v>103</v>
      </c>
      <c r="D150" s="169"/>
      <c r="E150" s="169"/>
      <c r="F150" s="169"/>
      <c r="G150" s="169"/>
      <c r="H150" s="169"/>
      <c r="I150" s="169"/>
      <c r="J150" s="170" t="s">
        <v>104</v>
      </c>
      <c r="K150" s="171"/>
      <c r="L150" s="222">
        <v>0.18</v>
      </c>
      <c r="M150" s="223">
        <v>54772</v>
      </c>
      <c r="N150" s="223">
        <v>9859</v>
      </c>
      <c r="O150" s="173">
        <f>+M150*L150</f>
        <v>9858.9599999999991</v>
      </c>
      <c r="P150" s="111"/>
    </row>
    <row r="151" spans="2:16">
      <c r="B151" s="116"/>
      <c r="C151" s="168"/>
      <c r="D151" s="169"/>
      <c r="E151" s="169"/>
      <c r="F151" s="169"/>
      <c r="G151" s="169"/>
      <c r="H151" s="169"/>
      <c r="I151" s="169"/>
      <c r="J151" s="170"/>
      <c r="K151" s="171"/>
      <c r="L151" s="172"/>
      <c r="M151" s="379"/>
      <c r="N151" s="380"/>
      <c r="O151" s="173"/>
      <c r="P151" s="111"/>
    </row>
    <row r="152" spans="2:16">
      <c r="B152" s="116"/>
      <c r="C152" s="168"/>
      <c r="D152" s="169"/>
      <c r="E152" s="169"/>
      <c r="F152" s="169"/>
      <c r="G152" s="169"/>
      <c r="H152" s="169"/>
      <c r="I152" s="169"/>
      <c r="J152" s="170"/>
      <c r="K152" s="171"/>
      <c r="L152" s="172"/>
      <c r="M152" s="381"/>
      <c r="N152" s="382"/>
      <c r="O152" s="173"/>
      <c r="P152" s="111"/>
    </row>
    <row r="153" spans="2:16" ht="15" thickBot="1">
      <c r="B153" s="116"/>
      <c r="C153" s="383"/>
      <c r="D153" s="384"/>
      <c r="E153" s="384"/>
      <c r="F153" s="384"/>
      <c r="G153" s="384"/>
      <c r="H153" s="384"/>
      <c r="I153" s="384"/>
      <c r="J153" s="162"/>
      <c r="K153" s="163"/>
      <c r="L153" s="162"/>
      <c r="M153" s="385"/>
      <c r="N153" s="386"/>
      <c r="O153" s="164"/>
      <c r="P153" s="111"/>
    </row>
    <row r="154" spans="2:16" ht="15.75" thickBot="1">
      <c r="B154" s="116"/>
      <c r="C154" s="387" t="s">
        <v>55</v>
      </c>
      <c r="D154" s="388"/>
      <c r="E154" s="388"/>
      <c r="F154" s="388"/>
      <c r="G154" s="388"/>
      <c r="H154" s="388"/>
      <c r="I154" s="388"/>
      <c r="J154" s="388"/>
      <c r="K154" s="388"/>
      <c r="L154" s="388"/>
      <c r="M154" s="388"/>
      <c r="N154" s="389"/>
      <c r="O154" s="158">
        <f>+O150</f>
        <v>9858.9599999999991</v>
      </c>
      <c r="P154" s="111"/>
    </row>
    <row r="155" spans="2:16" ht="15" thickBot="1">
      <c r="B155" s="116"/>
      <c r="C155" s="174"/>
      <c r="D155" s="110"/>
      <c r="E155" s="110"/>
      <c r="F155" s="110"/>
      <c r="G155" s="110"/>
      <c r="H155" s="110"/>
      <c r="I155" s="110"/>
      <c r="J155" s="110"/>
      <c r="K155" s="110"/>
      <c r="L155" s="110"/>
      <c r="M155" s="110"/>
      <c r="N155" s="110"/>
      <c r="O155" s="175"/>
      <c r="P155" s="111"/>
    </row>
    <row r="156" spans="2:16" ht="15" thickBot="1">
      <c r="B156" s="116"/>
      <c r="C156" s="390" t="s">
        <v>68</v>
      </c>
      <c r="D156" s="391"/>
      <c r="E156" s="391"/>
      <c r="F156" s="391"/>
      <c r="G156" s="391"/>
      <c r="H156" s="391"/>
      <c r="I156" s="391"/>
      <c r="J156" s="391"/>
      <c r="K156" s="391"/>
      <c r="L156" s="391"/>
      <c r="M156" s="391"/>
      <c r="N156" s="392"/>
      <c r="O156" s="217">
        <f>+O138+O128+O154+O145</f>
        <v>19642.3338</v>
      </c>
      <c r="P156" s="111"/>
    </row>
    <row r="157" spans="2:16">
      <c r="B157" s="116"/>
      <c r="C157" s="366" t="s">
        <v>69</v>
      </c>
      <c r="D157" s="367"/>
      <c r="E157" s="367"/>
      <c r="F157" s="367"/>
      <c r="G157" s="367"/>
      <c r="H157" s="367"/>
      <c r="I157" s="367"/>
      <c r="J157" s="367"/>
      <c r="K157" s="367"/>
      <c r="L157" s="367"/>
      <c r="M157" s="367"/>
      <c r="N157" s="367"/>
      <c r="O157" s="368"/>
      <c r="P157" s="111"/>
    </row>
    <row r="158" spans="2:16">
      <c r="B158" s="116"/>
      <c r="C158" s="369"/>
      <c r="D158" s="370"/>
      <c r="E158" s="370"/>
      <c r="F158" s="370"/>
      <c r="G158" s="370"/>
      <c r="H158" s="370"/>
      <c r="I158" s="370"/>
      <c r="J158" s="370"/>
      <c r="K158" s="370"/>
      <c r="L158" s="370"/>
      <c r="M158" s="370"/>
      <c r="N158" s="370"/>
      <c r="O158" s="371"/>
      <c r="P158" s="111"/>
    </row>
    <row r="159" spans="2:16" ht="15" thickBot="1">
      <c r="B159" s="116"/>
      <c r="C159" s="372"/>
      <c r="D159" s="373"/>
      <c r="E159" s="373"/>
      <c r="F159" s="373"/>
      <c r="G159" s="373"/>
      <c r="H159" s="373"/>
      <c r="I159" s="373"/>
      <c r="J159" s="373"/>
      <c r="K159" s="373"/>
      <c r="L159" s="373"/>
      <c r="M159" s="373"/>
      <c r="N159" s="373"/>
      <c r="O159" s="374"/>
      <c r="P159" s="111"/>
    </row>
    <row r="160" spans="2:16" ht="15">
      <c r="B160" s="116"/>
      <c r="C160" s="375" t="s">
        <v>70</v>
      </c>
      <c r="D160" s="376"/>
      <c r="E160" s="376"/>
      <c r="F160" s="376"/>
      <c r="G160" s="376"/>
      <c r="H160" s="376"/>
      <c r="I160" s="376"/>
      <c r="J160" s="159"/>
      <c r="K160" s="176"/>
      <c r="L160" s="166" t="s">
        <v>71</v>
      </c>
      <c r="M160" s="354" t="s">
        <v>72</v>
      </c>
      <c r="N160" s="355"/>
      <c r="O160" s="167"/>
      <c r="P160" s="111"/>
    </row>
    <row r="161" spans="2:16">
      <c r="B161" s="116"/>
      <c r="C161" s="356" t="s">
        <v>22</v>
      </c>
      <c r="D161" s="357"/>
      <c r="E161" s="357"/>
      <c r="F161" s="357"/>
      <c r="G161" s="357"/>
      <c r="H161" s="357"/>
      <c r="I161" s="357"/>
      <c r="J161" s="177"/>
      <c r="K161" s="178"/>
      <c r="L161" s="256">
        <f>'PRESUPUESTO OFICIAL(Entidad)'!I35</f>
        <v>0.56720000000000004</v>
      </c>
      <c r="M161" s="358">
        <f>+L161*O156</f>
        <v>11141.131731360001</v>
      </c>
      <c r="N161" s="359"/>
      <c r="O161" s="180">
        <f>+M161</f>
        <v>11141.131731360001</v>
      </c>
      <c r="P161" s="111"/>
    </row>
    <row r="162" spans="2:16">
      <c r="B162" s="116"/>
      <c r="C162" s="145" t="s">
        <v>73</v>
      </c>
      <c r="D162" s="146"/>
      <c r="E162" s="146"/>
      <c r="F162" s="146"/>
      <c r="G162" s="146"/>
      <c r="H162" s="146"/>
      <c r="I162" s="146"/>
      <c r="J162" s="177"/>
      <c r="K162" s="178"/>
      <c r="L162" s="110"/>
      <c r="M162" s="358"/>
      <c r="N162" s="359"/>
      <c r="O162" s="180"/>
      <c r="P162" s="111"/>
    </row>
    <row r="163" spans="2:16" ht="15" thickBot="1">
      <c r="B163" s="116"/>
      <c r="C163" s="135" t="s">
        <v>74</v>
      </c>
      <c r="D163" s="136"/>
      <c r="E163" s="136"/>
      <c r="F163" s="136"/>
      <c r="G163" s="136"/>
      <c r="H163" s="136"/>
      <c r="I163" s="136"/>
      <c r="J163" s="181"/>
      <c r="K163" s="182"/>
      <c r="L163" s="179">
        <v>0.05</v>
      </c>
      <c r="M163" s="360">
        <f>+L163*O156</f>
        <v>982.11669000000006</v>
      </c>
      <c r="N163" s="361"/>
      <c r="O163" s="180">
        <f>+M163</f>
        <v>982.11669000000006</v>
      </c>
      <c r="P163" s="111"/>
    </row>
    <row r="164" spans="2:16" ht="15.75" thickBot="1">
      <c r="B164" s="116"/>
      <c r="C164" s="362" t="s">
        <v>55</v>
      </c>
      <c r="D164" s="363"/>
      <c r="E164" s="363"/>
      <c r="F164" s="363"/>
      <c r="G164" s="363"/>
      <c r="H164" s="363"/>
      <c r="I164" s="363"/>
      <c r="J164" s="363"/>
      <c r="K164" s="363"/>
      <c r="L164" s="363"/>
      <c r="M164" s="363"/>
      <c r="N164" s="364"/>
      <c r="O164" s="215">
        <f>+O163+O161+O156</f>
        <v>31765.582221360004</v>
      </c>
      <c r="P164" s="111"/>
    </row>
    <row r="165" spans="2:16" ht="15" thickBot="1">
      <c r="B165" s="116"/>
      <c r="C165" s="174"/>
      <c r="D165" s="110"/>
      <c r="E165" s="110"/>
      <c r="F165" s="110"/>
      <c r="G165" s="110"/>
      <c r="H165" s="110"/>
      <c r="I165" s="110"/>
      <c r="J165" s="110"/>
      <c r="K165" s="110"/>
      <c r="L165" s="110"/>
      <c r="M165" s="110"/>
      <c r="N165" s="110"/>
      <c r="O165" s="175"/>
      <c r="P165" s="111"/>
    </row>
    <row r="166" spans="2:16" ht="15" thickBot="1">
      <c r="B166" s="116"/>
      <c r="C166" s="420" t="s">
        <v>75</v>
      </c>
      <c r="D166" s="421"/>
      <c r="E166" s="421"/>
      <c r="F166" s="421"/>
      <c r="G166" s="421"/>
      <c r="H166" s="421"/>
      <c r="I166" s="421"/>
      <c r="J166" s="421"/>
      <c r="K166" s="421"/>
      <c r="L166" s="421"/>
      <c r="M166" s="421"/>
      <c r="N166" s="422"/>
      <c r="O166" s="184">
        <f>+O164+O156</f>
        <v>51407.916021360004</v>
      </c>
      <c r="P166" s="111"/>
    </row>
    <row r="167" spans="2:16">
      <c r="B167" s="116"/>
      <c r="C167" s="138" t="s">
        <v>46</v>
      </c>
      <c r="D167" s="423" t="s">
        <v>47</v>
      </c>
      <c r="E167" s="424"/>
      <c r="F167" s="424"/>
      <c r="G167" s="424"/>
      <c r="H167" s="424"/>
      <c r="I167" s="424"/>
      <c r="J167" s="424"/>
      <c r="K167" s="424"/>
      <c r="L167" s="425"/>
      <c r="M167" s="426" t="s">
        <v>48</v>
      </c>
      <c r="N167" s="427"/>
      <c r="O167" s="138" t="s">
        <v>11</v>
      </c>
      <c r="P167" s="111"/>
    </row>
    <row r="168" spans="2:16" ht="48.75" customHeight="1" thickBot="1">
      <c r="B168" s="116"/>
      <c r="C168" s="139"/>
      <c r="D168" s="428" t="str">
        <f>[115]A.P.U!$C$14343</f>
        <v>SUMINISTRO, TRANSPORTE E INSTALACION ESTUCO Y VINILO 3 MANOS SOBRE MURO EXTERIOR (INCLUYE ESTUCO, 1 MANO EN PINTURA TIPO 2  Y DOS MANOS EN PINTURA TIPO 1, FILOS Y DILATACIONES). COLOR SEGÚN DISEÑO POR M2</v>
      </c>
      <c r="E168" s="429"/>
      <c r="F168" s="429"/>
      <c r="G168" s="429"/>
      <c r="H168" s="429"/>
      <c r="I168" s="429"/>
      <c r="J168" s="429"/>
      <c r="K168" s="429"/>
      <c r="L168" s="430"/>
      <c r="M168" s="431" t="s">
        <v>86</v>
      </c>
      <c r="N168" s="432"/>
      <c r="O168" s="140"/>
      <c r="P168" s="111"/>
    </row>
    <row r="169" spans="2:16">
      <c r="B169" s="116"/>
      <c r="C169" s="366" t="s">
        <v>49</v>
      </c>
      <c r="D169" s="367"/>
      <c r="E169" s="367"/>
      <c r="F169" s="367"/>
      <c r="G169" s="367"/>
      <c r="H169" s="367"/>
      <c r="I169" s="367"/>
      <c r="J169" s="367"/>
      <c r="K169" s="367"/>
      <c r="L169" s="367"/>
      <c r="M169" s="367"/>
      <c r="N169" s="367"/>
      <c r="O169" s="368"/>
      <c r="P169" s="111"/>
    </row>
    <row r="170" spans="2:16">
      <c r="B170" s="116"/>
      <c r="C170" s="369"/>
      <c r="D170" s="370"/>
      <c r="E170" s="370"/>
      <c r="F170" s="370"/>
      <c r="G170" s="370"/>
      <c r="H170" s="370"/>
      <c r="I170" s="370"/>
      <c r="J170" s="370"/>
      <c r="K170" s="370"/>
      <c r="L170" s="370"/>
      <c r="M170" s="370"/>
      <c r="N170" s="370"/>
      <c r="O170" s="371"/>
      <c r="P170" s="111"/>
    </row>
    <row r="171" spans="2:16" ht="15" thickBot="1">
      <c r="B171" s="116"/>
      <c r="C171" s="372"/>
      <c r="D171" s="373"/>
      <c r="E171" s="373"/>
      <c r="F171" s="373"/>
      <c r="G171" s="373"/>
      <c r="H171" s="373"/>
      <c r="I171" s="373"/>
      <c r="J171" s="373"/>
      <c r="K171" s="373"/>
      <c r="L171" s="373"/>
      <c r="M171" s="373"/>
      <c r="N171" s="373"/>
      <c r="O171" s="374"/>
      <c r="P171" s="111"/>
    </row>
    <row r="172" spans="2:16" ht="15">
      <c r="B172" s="116"/>
      <c r="C172" s="375" t="s">
        <v>47</v>
      </c>
      <c r="D172" s="433"/>
      <c r="E172" s="433"/>
      <c r="F172" s="433"/>
      <c r="G172" s="434"/>
      <c r="H172" s="435" t="s">
        <v>50</v>
      </c>
      <c r="I172" s="433"/>
      <c r="J172" s="450" t="s">
        <v>51</v>
      </c>
      <c r="K172" s="451"/>
      <c r="L172" s="141" t="s">
        <v>52</v>
      </c>
      <c r="M172" s="435" t="s">
        <v>53</v>
      </c>
      <c r="N172" s="419"/>
      <c r="O172" s="142" t="s">
        <v>54</v>
      </c>
      <c r="P172" s="111"/>
    </row>
    <row r="173" spans="2:16" ht="42.75" customHeight="1">
      <c r="B173" s="116"/>
      <c r="C173" s="365" t="s">
        <v>109</v>
      </c>
      <c r="D173" s="365"/>
      <c r="E173" s="365"/>
      <c r="F173" s="365"/>
      <c r="G173" s="365"/>
      <c r="H173" s="413"/>
      <c r="I173" s="414"/>
      <c r="J173" s="436"/>
      <c r="K173" s="437"/>
      <c r="L173" s="222">
        <v>0.06</v>
      </c>
      <c r="M173" s="223">
        <v>17302</v>
      </c>
      <c r="N173" s="223">
        <v>1038</v>
      </c>
      <c r="O173" s="144">
        <f>+M173*L173</f>
        <v>1038.1199999999999</v>
      </c>
      <c r="P173" s="111"/>
    </row>
    <row r="174" spans="2:16" ht="16.5" customHeight="1">
      <c r="B174" s="116"/>
      <c r="C174" s="365" t="s">
        <v>105</v>
      </c>
      <c r="D174" s="365"/>
      <c r="E174" s="365"/>
      <c r="F174" s="365"/>
      <c r="G174" s="365"/>
      <c r="H174" s="413"/>
      <c r="I174" s="414"/>
      <c r="J174" s="436"/>
      <c r="K174" s="437"/>
      <c r="L174" s="222">
        <v>1.2999999999999999E-3</v>
      </c>
      <c r="M174" s="223">
        <v>187426</v>
      </c>
      <c r="N174" s="223">
        <v>244</v>
      </c>
      <c r="O174" s="144">
        <f>+M174*L174</f>
        <v>243.65379999999999</v>
      </c>
      <c r="P174" s="111"/>
    </row>
    <row r="175" spans="2:16" ht="15" customHeight="1" thickBot="1">
      <c r="B175" s="116"/>
      <c r="C175" s="365" t="s">
        <v>100</v>
      </c>
      <c r="D175" s="365"/>
      <c r="E175" s="365"/>
      <c r="F175" s="365"/>
      <c r="G175" s="365"/>
      <c r="H175" s="416"/>
      <c r="I175" s="415"/>
      <c r="J175" s="416"/>
      <c r="K175" s="415"/>
      <c r="L175" s="222">
        <v>0.05</v>
      </c>
      <c r="M175" s="223">
        <v>3623</v>
      </c>
      <c r="N175" s="223">
        <v>181</v>
      </c>
      <c r="O175" s="144">
        <f>+M175*L175</f>
        <v>181.15</v>
      </c>
      <c r="P175" s="111"/>
    </row>
    <row r="176" spans="2:16" ht="15.75" thickBot="1">
      <c r="B176" s="116"/>
      <c r="C176" s="448" t="s">
        <v>55</v>
      </c>
      <c r="D176" s="417"/>
      <c r="E176" s="417"/>
      <c r="F176" s="417"/>
      <c r="G176" s="417"/>
      <c r="H176" s="388"/>
      <c r="I176" s="388"/>
      <c r="J176" s="388"/>
      <c r="K176" s="388"/>
      <c r="L176" s="388"/>
      <c r="M176" s="388"/>
      <c r="N176" s="389"/>
      <c r="O176" s="150">
        <f>+O175+O174+O173</f>
        <v>1462.9238</v>
      </c>
      <c r="P176" s="111"/>
    </row>
    <row r="177" spans="2:16">
      <c r="B177" s="116"/>
      <c r="C177" s="366" t="s">
        <v>56</v>
      </c>
      <c r="D177" s="367"/>
      <c r="E177" s="367"/>
      <c r="F177" s="367"/>
      <c r="G177" s="367"/>
      <c r="H177" s="367"/>
      <c r="I177" s="367"/>
      <c r="J177" s="367"/>
      <c r="K177" s="367"/>
      <c r="L177" s="367"/>
      <c r="M177" s="367"/>
      <c r="N177" s="367"/>
      <c r="O177" s="368"/>
      <c r="P177" s="111"/>
    </row>
    <row r="178" spans="2:16">
      <c r="B178" s="116"/>
      <c r="C178" s="369"/>
      <c r="D178" s="370"/>
      <c r="E178" s="370"/>
      <c r="F178" s="370"/>
      <c r="G178" s="370"/>
      <c r="H178" s="370"/>
      <c r="I178" s="370"/>
      <c r="J178" s="370"/>
      <c r="K178" s="370"/>
      <c r="L178" s="370"/>
      <c r="M178" s="370"/>
      <c r="N178" s="370"/>
      <c r="O178" s="371"/>
      <c r="P178" s="111"/>
    </row>
    <row r="179" spans="2:16" ht="15" thickBot="1">
      <c r="B179" s="116"/>
      <c r="C179" s="369"/>
      <c r="D179" s="447"/>
      <c r="E179" s="447"/>
      <c r="F179" s="447"/>
      <c r="G179" s="447"/>
      <c r="H179" s="447"/>
      <c r="I179" s="447"/>
      <c r="J179" s="373"/>
      <c r="K179" s="373"/>
      <c r="L179" s="373"/>
      <c r="M179" s="373"/>
      <c r="N179" s="373"/>
      <c r="O179" s="374"/>
      <c r="P179" s="111"/>
    </row>
    <row r="180" spans="2:16" ht="15">
      <c r="B180" s="116"/>
      <c r="C180" s="449" t="s">
        <v>47</v>
      </c>
      <c r="D180" s="449"/>
      <c r="E180" s="449"/>
      <c r="F180" s="449"/>
      <c r="G180" s="449"/>
      <c r="H180" s="449"/>
      <c r="I180" s="449"/>
      <c r="J180" s="237" t="s">
        <v>120</v>
      </c>
      <c r="K180" s="237" t="s">
        <v>86</v>
      </c>
      <c r="L180" s="238"/>
      <c r="M180" s="239"/>
      <c r="N180" s="239"/>
      <c r="O180" s="142" t="s">
        <v>54</v>
      </c>
      <c r="P180" s="111"/>
    </row>
    <row r="181" spans="2:16" ht="30" customHeight="1">
      <c r="B181" s="116"/>
      <c r="C181" s="365" t="s">
        <v>121</v>
      </c>
      <c r="D181" s="365"/>
      <c r="E181" s="365"/>
      <c r="F181" s="365"/>
      <c r="G181" s="365"/>
      <c r="H181" s="365"/>
      <c r="I181" s="365"/>
      <c r="J181" s="240" t="s">
        <v>122</v>
      </c>
      <c r="K181" s="240" t="s">
        <v>123</v>
      </c>
      <c r="L181" s="224">
        <v>0.05</v>
      </c>
      <c r="M181" s="225">
        <v>39000</v>
      </c>
      <c r="N181" s="225">
        <v>1950</v>
      </c>
      <c r="O181" s="154">
        <f>+M181*L181</f>
        <v>1950</v>
      </c>
      <c r="P181" s="111"/>
    </row>
    <row r="182" spans="2:16" ht="24.75" customHeight="1">
      <c r="B182" s="116"/>
      <c r="C182" s="365" t="s">
        <v>117</v>
      </c>
      <c r="D182" s="365"/>
      <c r="E182" s="365"/>
      <c r="F182" s="365"/>
      <c r="G182" s="365"/>
      <c r="H182" s="365"/>
      <c r="I182" s="365"/>
      <c r="J182" s="240" t="s">
        <v>122</v>
      </c>
      <c r="K182" s="240" t="s">
        <v>123</v>
      </c>
      <c r="L182" s="224">
        <v>0.04</v>
      </c>
      <c r="M182" s="225">
        <v>62296</v>
      </c>
      <c r="N182" s="225">
        <v>2492</v>
      </c>
      <c r="O182" s="154">
        <f t="shared" ref="O182:O183" si="1">+M182*L182</f>
        <v>2491.84</v>
      </c>
      <c r="P182" s="111"/>
    </row>
    <row r="183" spans="2:16" ht="35.25" customHeight="1">
      <c r="B183" s="116"/>
      <c r="C183" s="365" t="s">
        <v>118</v>
      </c>
      <c r="D183" s="365"/>
      <c r="E183" s="365"/>
      <c r="F183" s="365"/>
      <c r="G183" s="365"/>
      <c r="H183" s="365"/>
      <c r="I183" s="365"/>
      <c r="J183" s="240" t="s">
        <v>122</v>
      </c>
      <c r="K183" s="240" t="s">
        <v>123</v>
      </c>
      <c r="L183" s="224">
        <v>0.08</v>
      </c>
      <c r="M183" s="225">
        <v>109097</v>
      </c>
      <c r="N183" s="225">
        <v>8728</v>
      </c>
      <c r="O183" s="154">
        <f t="shared" si="1"/>
        <v>8727.76</v>
      </c>
      <c r="P183" s="111"/>
    </row>
    <row r="184" spans="2:16" ht="15" thickBot="1">
      <c r="B184" s="116"/>
      <c r="C184" s="393" t="s">
        <v>119</v>
      </c>
      <c r="D184" s="394"/>
      <c r="E184" s="394"/>
      <c r="F184" s="394"/>
      <c r="G184" s="394"/>
      <c r="H184" s="394"/>
      <c r="I184" s="395"/>
      <c r="J184" s="236" t="s">
        <v>122</v>
      </c>
      <c r="K184" s="236" t="s">
        <v>92</v>
      </c>
      <c r="L184" s="222">
        <v>0.02</v>
      </c>
      <c r="M184" s="223">
        <v>4846</v>
      </c>
      <c r="N184" s="223">
        <v>97</v>
      </c>
      <c r="O184" s="154">
        <f>+M184*L184</f>
        <v>96.92</v>
      </c>
      <c r="P184" s="111"/>
    </row>
    <row r="185" spans="2:16" ht="15.75" thickBot="1">
      <c r="B185" s="116"/>
      <c r="C185" s="387" t="s">
        <v>55</v>
      </c>
      <c r="D185" s="388"/>
      <c r="E185" s="388"/>
      <c r="F185" s="388"/>
      <c r="G185" s="388"/>
      <c r="H185" s="388"/>
      <c r="I185" s="388"/>
      <c r="J185" s="417"/>
      <c r="K185" s="388"/>
      <c r="L185" s="388"/>
      <c r="M185" s="417"/>
      <c r="N185" s="418"/>
      <c r="O185" s="158">
        <f>+O184+O183+O182+O181</f>
        <v>13266.52</v>
      </c>
      <c r="P185" s="111"/>
    </row>
    <row r="186" spans="2:16">
      <c r="B186" s="116"/>
      <c r="C186" s="366" t="s">
        <v>58</v>
      </c>
      <c r="D186" s="367"/>
      <c r="E186" s="367"/>
      <c r="F186" s="367"/>
      <c r="G186" s="367"/>
      <c r="H186" s="367"/>
      <c r="I186" s="367"/>
      <c r="J186" s="367"/>
      <c r="K186" s="367"/>
      <c r="L186" s="367"/>
      <c r="M186" s="367"/>
      <c r="N186" s="367"/>
      <c r="O186" s="368"/>
      <c r="P186" s="111"/>
    </row>
    <row r="187" spans="2:16">
      <c r="B187" s="116"/>
      <c r="C187" s="369"/>
      <c r="D187" s="370"/>
      <c r="E187" s="370"/>
      <c r="F187" s="370"/>
      <c r="G187" s="370"/>
      <c r="H187" s="370"/>
      <c r="I187" s="370"/>
      <c r="J187" s="370"/>
      <c r="K187" s="370"/>
      <c r="L187" s="370"/>
      <c r="M187" s="370"/>
      <c r="N187" s="370"/>
      <c r="O187" s="371"/>
      <c r="P187" s="111"/>
    </row>
    <row r="188" spans="2:16" ht="15" thickBot="1">
      <c r="B188" s="116"/>
      <c r="C188" s="372"/>
      <c r="D188" s="373"/>
      <c r="E188" s="373"/>
      <c r="F188" s="373"/>
      <c r="G188" s="373"/>
      <c r="H188" s="373"/>
      <c r="I188" s="373"/>
      <c r="J188" s="373"/>
      <c r="K188" s="373"/>
      <c r="L188" s="373"/>
      <c r="M188" s="373"/>
      <c r="N188" s="373"/>
      <c r="O188" s="374"/>
      <c r="P188" s="111"/>
    </row>
    <row r="189" spans="2:16" ht="15">
      <c r="B189" s="116"/>
      <c r="C189" s="375" t="s">
        <v>59</v>
      </c>
      <c r="D189" s="376"/>
      <c r="E189" s="376"/>
      <c r="F189" s="376"/>
      <c r="G189" s="376"/>
      <c r="H189" s="376"/>
      <c r="I189" s="376"/>
      <c r="J189" s="237" t="s">
        <v>120</v>
      </c>
      <c r="K189" s="237" t="s">
        <v>86</v>
      </c>
      <c r="L189" s="238"/>
      <c r="M189" s="239"/>
      <c r="N189" s="239"/>
      <c r="O189" s="142" t="s">
        <v>54</v>
      </c>
      <c r="P189" s="111"/>
    </row>
    <row r="190" spans="2:16">
      <c r="B190" s="116"/>
      <c r="C190" s="356" t="s">
        <v>101</v>
      </c>
      <c r="D190" s="357"/>
      <c r="E190" s="357"/>
      <c r="F190" s="357"/>
      <c r="G190" s="357"/>
      <c r="H190" s="357"/>
      <c r="I190" s="357"/>
      <c r="J190" s="236" t="s">
        <v>122</v>
      </c>
      <c r="K190" s="236" t="s">
        <v>92</v>
      </c>
      <c r="L190" s="222">
        <v>0.45</v>
      </c>
      <c r="M190" s="223">
        <v>1897</v>
      </c>
      <c r="N190" s="223">
        <v>854</v>
      </c>
      <c r="O190" s="144">
        <f>+M190*L190</f>
        <v>853.65</v>
      </c>
      <c r="P190" s="111"/>
    </row>
    <row r="191" spans="2:16" ht="15" thickBot="1">
      <c r="B191" s="116"/>
      <c r="C191" s="383"/>
      <c r="D191" s="384"/>
      <c r="E191" s="384"/>
      <c r="F191" s="384"/>
      <c r="G191" s="384"/>
      <c r="H191" s="384"/>
      <c r="I191" s="384"/>
      <c r="J191" s="162"/>
      <c r="K191" s="163"/>
      <c r="L191" s="162"/>
      <c r="M191" s="385"/>
      <c r="N191" s="386"/>
      <c r="O191" s="164"/>
      <c r="P191" s="111"/>
    </row>
    <row r="192" spans="2:16" ht="15.75" thickBot="1">
      <c r="B192" s="116"/>
      <c r="C192" s="387" t="s">
        <v>55</v>
      </c>
      <c r="D192" s="388"/>
      <c r="E192" s="388"/>
      <c r="F192" s="388"/>
      <c r="G192" s="388"/>
      <c r="H192" s="388"/>
      <c r="I192" s="388"/>
      <c r="J192" s="388"/>
      <c r="K192" s="388"/>
      <c r="L192" s="388"/>
      <c r="M192" s="388"/>
      <c r="N192" s="389"/>
      <c r="O192" s="150">
        <f>+O190</f>
        <v>853.65</v>
      </c>
      <c r="P192" s="111"/>
    </row>
    <row r="193" spans="2:16">
      <c r="B193" s="116"/>
      <c r="C193" s="366" t="s">
        <v>63</v>
      </c>
      <c r="D193" s="367"/>
      <c r="E193" s="367"/>
      <c r="F193" s="367"/>
      <c r="G193" s="367"/>
      <c r="H193" s="367"/>
      <c r="I193" s="367"/>
      <c r="J193" s="367"/>
      <c r="K193" s="367"/>
      <c r="L193" s="367"/>
      <c r="M193" s="367"/>
      <c r="N193" s="367"/>
      <c r="O193" s="368"/>
      <c r="P193" s="111"/>
    </row>
    <row r="194" spans="2:16">
      <c r="B194" s="116"/>
      <c r="C194" s="369"/>
      <c r="D194" s="370"/>
      <c r="E194" s="370"/>
      <c r="F194" s="370"/>
      <c r="G194" s="370"/>
      <c r="H194" s="370"/>
      <c r="I194" s="370"/>
      <c r="J194" s="370"/>
      <c r="K194" s="370"/>
      <c r="L194" s="370"/>
      <c r="M194" s="370"/>
      <c r="N194" s="370"/>
      <c r="O194" s="371"/>
      <c r="P194" s="111"/>
    </row>
    <row r="195" spans="2:16" ht="15" thickBot="1">
      <c r="B195" s="116"/>
      <c r="C195" s="372"/>
      <c r="D195" s="373"/>
      <c r="E195" s="373"/>
      <c r="F195" s="373"/>
      <c r="G195" s="373"/>
      <c r="H195" s="373"/>
      <c r="I195" s="373"/>
      <c r="J195" s="373"/>
      <c r="K195" s="373"/>
      <c r="L195" s="373"/>
      <c r="M195" s="373"/>
      <c r="N195" s="373"/>
      <c r="O195" s="374"/>
      <c r="P195" s="111"/>
    </row>
    <row r="196" spans="2:16" ht="15">
      <c r="B196" s="116"/>
      <c r="C196" s="375" t="s">
        <v>64</v>
      </c>
      <c r="D196" s="376"/>
      <c r="E196" s="376"/>
      <c r="F196" s="376"/>
      <c r="G196" s="376"/>
      <c r="H196" s="376"/>
      <c r="I196" s="376"/>
      <c r="J196" s="141" t="s">
        <v>65</v>
      </c>
      <c r="K196" s="165" t="s">
        <v>66</v>
      </c>
      <c r="L196" s="166" t="s">
        <v>67</v>
      </c>
      <c r="M196" s="354" t="s">
        <v>53</v>
      </c>
      <c r="N196" s="355"/>
      <c r="O196" s="167" t="s">
        <v>54</v>
      </c>
      <c r="P196" s="111"/>
    </row>
    <row r="197" spans="2:16">
      <c r="B197" s="116"/>
      <c r="C197" s="445" t="s">
        <v>116</v>
      </c>
      <c r="D197" s="445"/>
      <c r="E197" s="445"/>
      <c r="F197" s="445"/>
      <c r="G197" s="445"/>
      <c r="H197" s="445"/>
      <c r="I197" s="446"/>
      <c r="J197" s="170" t="s">
        <v>104</v>
      </c>
      <c r="K197" s="171"/>
      <c r="L197" s="222">
        <v>0.37</v>
      </c>
      <c r="M197" s="223">
        <v>42837</v>
      </c>
      <c r="N197" s="223">
        <v>15850</v>
      </c>
      <c r="O197" s="173">
        <f>+M197*L197</f>
        <v>15849.69</v>
      </c>
      <c r="P197" s="111"/>
    </row>
    <row r="198" spans="2:16">
      <c r="B198" s="116"/>
      <c r="C198" s="168"/>
      <c r="D198" s="169"/>
      <c r="E198" s="169"/>
      <c r="F198" s="169"/>
      <c r="G198" s="169"/>
      <c r="H198" s="169"/>
      <c r="I198" s="169"/>
      <c r="J198" s="170"/>
      <c r="K198" s="171"/>
      <c r="L198" s="172"/>
      <c r="M198" s="379"/>
      <c r="N198" s="380"/>
      <c r="O198" s="173"/>
      <c r="P198" s="111"/>
    </row>
    <row r="199" spans="2:16">
      <c r="B199" s="116"/>
      <c r="C199" s="168"/>
      <c r="D199" s="169"/>
      <c r="E199" s="169"/>
      <c r="F199" s="169"/>
      <c r="G199" s="169"/>
      <c r="H199" s="169"/>
      <c r="I199" s="169"/>
      <c r="J199" s="170"/>
      <c r="K199" s="171"/>
      <c r="L199" s="172"/>
      <c r="M199" s="381"/>
      <c r="N199" s="382"/>
      <c r="O199" s="173"/>
      <c r="P199" s="111"/>
    </row>
    <row r="200" spans="2:16" ht="15" thickBot="1">
      <c r="B200" s="116"/>
      <c r="C200" s="383"/>
      <c r="D200" s="384"/>
      <c r="E200" s="384"/>
      <c r="F200" s="384"/>
      <c r="G200" s="384"/>
      <c r="H200" s="384"/>
      <c r="I200" s="384"/>
      <c r="J200" s="162"/>
      <c r="K200" s="163"/>
      <c r="L200" s="162"/>
      <c r="M200" s="385"/>
      <c r="N200" s="386"/>
      <c r="O200" s="164"/>
      <c r="P200" s="111"/>
    </row>
    <row r="201" spans="2:16" ht="15.75" thickBot="1">
      <c r="B201" s="116"/>
      <c r="C201" s="387" t="s">
        <v>55</v>
      </c>
      <c r="D201" s="388"/>
      <c r="E201" s="388"/>
      <c r="F201" s="388"/>
      <c r="G201" s="388"/>
      <c r="H201" s="388"/>
      <c r="I201" s="388"/>
      <c r="J201" s="388"/>
      <c r="K201" s="388"/>
      <c r="L201" s="388"/>
      <c r="M201" s="388"/>
      <c r="N201" s="389"/>
      <c r="O201" s="158">
        <f>+O197</f>
        <v>15849.69</v>
      </c>
      <c r="P201" s="111"/>
    </row>
    <row r="202" spans="2:16" ht="15" thickBot="1">
      <c r="B202" s="116"/>
      <c r="C202" s="174"/>
      <c r="D202" s="110"/>
      <c r="E202" s="110"/>
      <c r="F202" s="110"/>
      <c r="G202" s="110"/>
      <c r="H202" s="110"/>
      <c r="I202" s="110"/>
      <c r="J202" s="110"/>
      <c r="K202" s="110"/>
      <c r="L202" s="110"/>
      <c r="M202" s="110"/>
      <c r="N202" s="110"/>
      <c r="O202" s="175"/>
      <c r="P202" s="111"/>
    </row>
    <row r="203" spans="2:16" ht="15" thickBot="1">
      <c r="B203" s="116"/>
      <c r="C203" s="390" t="s">
        <v>68</v>
      </c>
      <c r="D203" s="391"/>
      <c r="E203" s="391"/>
      <c r="F203" s="391"/>
      <c r="G203" s="391"/>
      <c r="H203" s="391"/>
      <c r="I203" s="391"/>
      <c r="J203" s="391"/>
      <c r="K203" s="391"/>
      <c r="L203" s="391"/>
      <c r="M203" s="391"/>
      <c r="N203" s="392"/>
      <c r="O203" s="217">
        <f>+O201+O185+O176+O192</f>
        <v>31432.783800000001</v>
      </c>
      <c r="P203" s="111"/>
    </row>
    <row r="204" spans="2:16">
      <c r="B204" s="116"/>
      <c r="C204" s="366" t="s">
        <v>69</v>
      </c>
      <c r="D204" s="367"/>
      <c r="E204" s="367"/>
      <c r="F204" s="367"/>
      <c r="G204" s="367"/>
      <c r="H204" s="367"/>
      <c r="I204" s="367"/>
      <c r="J204" s="367"/>
      <c r="K204" s="367"/>
      <c r="L204" s="367"/>
      <c r="M204" s="367"/>
      <c r="N204" s="367"/>
      <c r="O204" s="368"/>
      <c r="P204" s="111"/>
    </row>
    <row r="205" spans="2:16">
      <c r="B205" s="116"/>
      <c r="C205" s="369"/>
      <c r="D205" s="370"/>
      <c r="E205" s="370"/>
      <c r="F205" s="370"/>
      <c r="G205" s="370"/>
      <c r="H205" s="370"/>
      <c r="I205" s="370"/>
      <c r="J205" s="370"/>
      <c r="K205" s="370"/>
      <c r="L205" s="370"/>
      <c r="M205" s="370"/>
      <c r="N205" s="370"/>
      <c r="O205" s="371"/>
      <c r="P205" s="111"/>
    </row>
    <row r="206" spans="2:16" ht="15" thickBot="1">
      <c r="B206" s="116"/>
      <c r="C206" s="372"/>
      <c r="D206" s="373"/>
      <c r="E206" s="373"/>
      <c r="F206" s="373"/>
      <c r="G206" s="373"/>
      <c r="H206" s="373"/>
      <c r="I206" s="373"/>
      <c r="J206" s="373"/>
      <c r="K206" s="373"/>
      <c r="L206" s="373"/>
      <c r="M206" s="373"/>
      <c r="N206" s="373"/>
      <c r="O206" s="374"/>
      <c r="P206" s="111"/>
    </row>
    <row r="207" spans="2:16" ht="15">
      <c r="B207" s="116"/>
      <c r="C207" s="375" t="s">
        <v>70</v>
      </c>
      <c r="D207" s="376"/>
      <c r="E207" s="376"/>
      <c r="F207" s="376"/>
      <c r="G207" s="376"/>
      <c r="H207" s="376"/>
      <c r="I207" s="376"/>
      <c r="J207" s="159"/>
      <c r="K207" s="176"/>
      <c r="L207" s="166" t="s">
        <v>71</v>
      </c>
      <c r="M207" s="354" t="s">
        <v>72</v>
      </c>
      <c r="N207" s="355"/>
      <c r="O207" s="167"/>
      <c r="P207" s="111"/>
    </row>
    <row r="208" spans="2:16">
      <c r="B208" s="116"/>
      <c r="C208" s="356" t="s">
        <v>22</v>
      </c>
      <c r="D208" s="357"/>
      <c r="E208" s="357"/>
      <c r="F208" s="357"/>
      <c r="G208" s="357"/>
      <c r="H208" s="357"/>
      <c r="I208" s="357"/>
      <c r="J208" s="177"/>
      <c r="K208" s="178"/>
      <c r="L208" s="256">
        <f>'PRESUPUESTO OFICIAL(Entidad)'!I35</f>
        <v>0.56720000000000004</v>
      </c>
      <c r="M208" s="358">
        <f>+L208*O203</f>
        <v>17828.67497136</v>
      </c>
      <c r="N208" s="359"/>
      <c r="O208" s="180">
        <f>+M208</f>
        <v>17828.67497136</v>
      </c>
      <c r="P208" s="111"/>
    </row>
    <row r="209" spans="2:16">
      <c r="B209" s="116"/>
      <c r="C209" s="145" t="s">
        <v>73</v>
      </c>
      <c r="D209" s="146"/>
      <c r="E209" s="146"/>
      <c r="F209" s="146"/>
      <c r="G209" s="146"/>
      <c r="H209" s="146"/>
      <c r="I209" s="146"/>
      <c r="J209" s="177"/>
      <c r="K209" s="178"/>
      <c r="L209" s="110"/>
      <c r="M209" s="358"/>
      <c r="N209" s="359"/>
      <c r="O209" s="180"/>
      <c r="P209" s="111"/>
    </row>
    <row r="210" spans="2:16" ht="15" thickBot="1">
      <c r="B210" s="116"/>
      <c r="C210" s="135" t="s">
        <v>74</v>
      </c>
      <c r="D210" s="136"/>
      <c r="E210" s="136"/>
      <c r="F210" s="136"/>
      <c r="G210" s="136"/>
      <c r="H210" s="136"/>
      <c r="I210" s="136"/>
      <c r="J210" s="181"/>
      <c r="K210" s="182"/>
      <c r="L210" s="179">
        <v>0.05</v>
      </c>
      <c r="M210" s="360">
        <f>+L210*O203</f>
        <v>1571.6391900000001</v>
      </c>
      <c r="N210" s="361"/>
      <c r="O210" s="180">
        <f>+M210</f>
        <v>1571.6391900000001</v>
      </c>
      <c r="P210" s="111"/>
    </row>
    <row r="211" spans="2:16" ht="15.75" thickBot="1">
      <c r="B211" s="116"/>
      <c r="C211" s="362" t="s">
        <v>55</v>
      </c>
      <c r="D211" s="363"/>
      <c r="E211" s="363"/>
      <c r="F211" s="363"/>
      <c r="G211" s="363"/>
      <c r="H211" s="363"/>
      <c r="I211" s="363"/>
      <c r="J211" s="363"/>
      <c r="K211" s="363"/>
      <c r="L211" s="363"/>
      <c r="M211" s="363"/>
      <c r="N211" s="364"/>
      <c r="O211" s="215">
        <f>+O210+O208+O203</f>
        <v>50833.097961360007</v>
      </c>
      <c r="P211" s="111"/>
    </row>
    <row r="212" spans="2:16" ht="15.75" thickBot="1">
      <c r="B212" s="116"/>
      <c r="C212" s="186"/>
      <c r="D212" s="187"/>
      <c r="E212" s="187"/>
      <c r="F212" s="187"/>
      <c r="G212" s="187"/>
      <c r="H212" s="187"/>
      <c r="I212" s="187"/>
      <c r="J212" s="187"/>
      <c r="K212" s="187"/>
      <c r="L212" s="187"/>
      <c r="M212" s="187"/>
      <c r="N212" s="188"/>
      <c r="O212" s="183"/>
      <c r="P212" s="111"/>
    </row>
    <row r="213" spans="2:16" ht="15" thickBot="1">
      <c r="B213" s="116"/>
      <c r="C213" s="420" t="s">
        <v>75</v>
      </c>
      <c r="D213" s="421"/>
      <c r="E213" s="421"/>
      <c r="F213" s="421"/>
      <c r="G213" s="421"/>
      <c r="H213" s="421"/>
      <c r="I213" s="421"/>
      <c r="J213" s="421"/>
      <c r="K213" s="421"/>
      <c r="L213" s="421"/>
      <c r="M213" s="421"/>
      <c r="N213" s="422"/>
      <c r="O213" s="184">
        <f>+O211+O203</f>
        <v>82265.881761360011</v>
      </c>
      <c r="P213" s="111"/>
    </row>
    <row r="214" spans="2:16">
      <c r="B214" s="116"/>
      <c r="C214" s="138" t="s">
        <v>46</v>
      </c>
      <c r="D214" s="423" t="s">
        <v>47</v>
      </c>
      <c r="E214" s="424"/>
      <c r="F214" s="424"/>
      <c r="G214" s="424"/>
      <c r="H214" s="424"/>
      <c r="I214" s="424"/>
      <c r="J214" s="424"/>
      <c r="K214" s="424"/>
      <c r="L214" s="425"/>
      <c r="M214" s="426" t="s">
        <v>48</v>
      </c>
      <c r="N214" s="427"/>
      <c r="O214" s="138" t="s">
        <v>11</v>
      </c>
      <c r="P214" s="111"/>
    </row>
    <row r="215" spans="2:16" ht="30.75" customHeight="1" thickBot="1">
      <c r="B215" s="116"/>
      <c r="C215" s="139"/>
      <c r="D215" s="428" t="str">
        <f>[115]A.P.U!$C$10827</f>
        <v>SUMINISTRO,TRANSPORTE E INSTALACION REVOQUE LISO MUROS   1:3  INTERIOR  ( INCLUYE FILOS Y DILATACIONES )</v>
      </c>
      <c r="E215" s="429"/>
      <c r="F215" s="429"/>
      <c r="G215" s="429"/>
      <c r="H215" s="429"/>
      <c r="I215" s="429"/>
      <c r="J215" s="429"/>
      <c r="K215" s="429"/>
      <c r="L215" s="430"/>
      <c r="M215" s="431" t="s">
        <v>86</v>
      </c>
      <c r="N215" s="432"/>
      <c r="O215" s="140"/>
      <c r="P215" s="111"/>
    </row>
    <row r="216" spans="2:16">
      <c r="B216" s="116"/>
      <c r="C216" s="366" t="s">
        <v>49</v>
      </c>
      <c r="D216" s="367"/>
      <c r="E216" s="367"/>
      <c r="F216" s="367"/>
      <c r="G216" s="367"/>
      <c r="H216" s="367"/>
      <c r="I216" s="367"/>
      <c r="J216" s="367"/>
      <c r="K216" s="367"/>
      <c r="L216" s="367"/>
      <c r="M216" s="367"/>
      <c r="N216" s="367"/>
      <c r="O216" s="368"/>
      <c r="P216" s="111"/>
    </row>
    <row r="217" spans="2:16">
      <c r="B217" s="116"/>
      <c r="C217" s="369"/>
      <c r="D217" s="370"/>
      <c r="E217" s="370"/>
      <c r="F217" s="370"/>
      <c r="G217" s="370"/>
      <c r="H217" s="370"/>
      <c r="I217" s="370"/>
      <c r="J217" s="370"/>
      <c r="K217" s="370"/>
      <c r="L217" s="370"/>
      <c r="M217" s="370"/>
      <c r="N217" s="370"/>
      <c r="O217" s="371"/>
      <c r="P217" s="111"/>
    </row>
    <row r="218" spans="2:16" ht="15" thickBot="1">
      <c r="B218" s="116"/>
      <c r="C218" s="372"/>
      <c r="D218" s="373"/>
      <c r="E218" s="373"/>
      <c r="F218" s="373"/>
      <c r="G218" s="373"/>
      <c r="H218" s="373"/>
      <c r="I218" s="373"/>
      <c r="J218" s="373"/>
      <c r="K218" s="373"/>
      <c r="L218" s="373"/>
      <c r="M218" s="373"/>
      <c r="N218" s="373"/>
      <c r="O218" s="374"/>
      <c r="P218" s="111"/>
    </row>
    <row r="219" spans="2:16" ht="15">
      <c r="B219" s="116"/>
      <c r="C219" s="375" t="s">
        <v>47</v>
      </c>
      <c r="D219" s="433"/>
      <c r="E219" s="433"/>
      <c r="F219" s="433"/>
      <c r="G219" s="434"/>
      <c r="H219" s="435" t="s">
        <v>50</v>
      </c>
      <c r="I219" s="419"/>
      <c r="J219" s="237" t="s">
        <v>120</v>
      </c>
      <c r="K219" s="237" t="s">
        <v>86</v>
      </c>
      <c r="L219" s="238"/>
      <c r="M219" s="239"/>
      <c r="N219" s="239"/>
      <c r="O219" s="142" t="s">
        <v>54</v>
      </c>
      <c r="P219" s="111"/>
    </row>
    <row r="220" spans="2:16">
      <c r="B220" s="116"/>
      <c r="C220" s="410" t="s">
        <v>105</v>
      </c>
      <c r="D220" s="411"/>
      <c r="E220" s="411"/>
      <c r="F220" s="411"/>
      <c r="G220" s="412"/>
      <c r="H220" s="413"/>
      <c r="I220" s="414"/>
      <c r="J220" s="236" t="s">
        <v>125</v>
      </c>
      <c r="K220" s="236" t="s">
        <v>126</v>
      </c>
      <c r="L220" s="222">
        <v>2E-3</v>
      </c>
      <c r="M220" s="223">
        <v>187426</v>
      </c>
      <c r="N220" s="223">
        <v>375</v>
      </c>
      <c r="O220" s="144">
        <f>N220</f>
        <v>375</v>
      </c>
      <c r="P220" s="111"/>
    </row>
    <row r="221" spans="2:16" ht="15.75" customHeight="1">
      <c r="B221" s="116"/>
      <c r="C221" s="365" t="s">
        <v>100</v>
      </c>
      <c r="D221" s="365"/>
      <c r="E221" s="365"/>
      <c r="F221" s="365"/>
      <c r="G221" s="365"/>
      <c r="H221" s="413"/>
      <c r="I221" s="414"/>
      <c r="J221" s="236" t="s">
        <v>127</v>
      </c>
      <c r="K221" s="236" t="s">
        <v>92</v>
      </c>
      <c r="L221" s="222">
        <v>0.3</v>
      </c>
      <c r="M221" s="223">
        <v>3623</v>
      </c>
      <c r="N221" s="223">
        <v>1087</v>
      </c>
      <c r="O221" s="144">
        <f>N221</f>
        <v>1087</v>
      </c>
      <c r="P221" s="111"/>
    </row>
    <row r="222" spans="2:16" ht="15" thickBot="1">
      <c r="B222" s="116"/>
      <c r="C222" s="383"/>
      <c r="D222" s="384"/>
      <c r="E222" s="384"/>
      <c r="F222" s="384"/>
      <c r="G222" s="415"/>
      <c r="H222" s="416"/>
      <c r="I222" s="415"/>
      <c r="J222" s="241"/>
      <c r="K222" s="241"/>
      <c r="L222" s="143"/>
      <c r="M222" s="242"/>
      <c r="N222" s="242"/>
      <c r="O222" s="144"/>
      <c r="P222" s="111"/>
    </row>
    <row r="223" spans="2:16" ht="15.75" thickBot="1">
      <c r="B223" s="116"/>
      <c r="C223" s="387" t="s">
        <v>55</v>
      </c>
      <c r="D223" s="388"/>
      <c r="E223" s="388"/>
      <c r="F223" s="388"/>
      <c r="G223" s="388"/>
      <c r="H223" s="388"/>
      <c r="I223" s="388"/>
      <c r="J223" s="417"/>
      <c r="K223" s="417"/>
      <c r="L223" s="417"/>
      <c r="M223" s="417"/>
      <c r="N223" s="418"/>
      <c r="O223" s="150">
        <f>+O220+O221+O222</f>
        <v>1462</v>
      </c>
      <c r="P223" s="111"/>
    </row>
    <row r="224" spans="2:16">
      <c r="B224" s="116"/>
      <c r="C224" s="366" t="s">
        <v>56</v>
      </c>
      <c r="D224" s="367"/>
      <c r="E224" s="367"/>
      <c r="F224" s="367"/>
      <c r="G224" s="367"/>
      <c r="H224" s="367"/>
      <c r="I224" s="367"/>
      <c r="J224" s="367"/>
      <c r="K224" s="367"/>
      <c r="L224" s="367"/>
      <c r="M224" s="367"/>
      <c r="N224" s="367"/>
      <c r="O224" s="368"/>
      <c r="P224" s="111"/>
    </row>
    <row r="225" spans="2:16">
      <c r="B225" s="116"/>
      <c r="C225" s="369"/>
      <c r="D225" s="370"/>
      <c r="E225" s="370"/>
      <c r="F225" s="370"/>
      <c r="G225" s="370"/>
      <c r="H225" s="370"/>
      <c r="I225" s="370"/>
      <c r="J225" s="370"/>
      <c r="K225" s="370"/>
      <c r="L225" s="370"/>
      <c r="M225" s="370"/>
      <c r="N225" s="370"/>
      <c r="O225" s="371"/>
      <c r="P225" s="111"/>
    </row>
    <row r="226" spans="2:16" ht="15" thickBot="1">
      <c r="B226" s="116"/>
      <c r="C226" s="372"/>
      <c r="D226" s="373"/>
      <c r="E226" s="373"/>
      <c r="F226" s="373"/>
      <c r="G226" s="373"/>
      <c r="H226" s="373"/>
      <c r="I226" s="373"/>
      <c r="J226" s="373"/>
      <c r="K226" s="373"/>
      <c r="L226" s="373"/>
      <c r="M226" s="373"/>
      <c r="N226" s="373"/>
      <c r="O226" s="374"/>
      <c r="P226" s="111"/>
    </row>
    <row r="227" spans="2:16" ht="15">
      <c r="B227" s="116"/>
      <c r="C227" s="375" t="s">
        <v>59</v>
      </c>
      <c r="D227" s="376"/>
      <c r="E227" s="376"/>
      <c r="F227" s="376"/>
      <c r="G227" s="376"/>
      <c r="H227" s="376"/>
      <c r="I227" s="376"/>
      <c r="J227" s="419"/>
      <c r="K227" s="237" t="s">
        <v>120</v>
      </c>
      <c r="L227" s="237" t="s">
        <v>86</v>
      </c>
      <c r="M227" s="238"/>
      <c r="N227" s="239"/>
      <c r="O227" s="239"/>
      <c r="P227" s="111"/>
    </row>
    <row r="228" spans="2:16">
      <c r="B228" s="116"/>
      <c r="C228" s="438" t="s">
        <v>129</v>
      </c>
      <c r="D228" s="439"/>
      <c r="E228" s="439"/>
      <c r="F228" s="439"/>
      <c r="G228" s="439"/>
      <c r="H228" s="439"/>
      <c r="I228" s="439"/>
      <c r="J228" s="440"/>
      <c r="K228" s="236" t="s">
        <v>130</v>
      </c>
      <c r="L228" s="236" t="s">
        <v>131</v>
      </c>
      <c r="M228" s="222">
        <v>0.03</v>
      </c>
      <c r="N228" s="223">
        <v>543122</v>
      </c>
      <c r="O228" s="223">
        <v>16294</v>
      </c>
      <c r="P228" s="111"/>
    </row>
    <row r="229" spans="2:16">
      <c r="B229" s="116"/>
      <c r="C229" s="398"/>
      <c r="D229" s="399"/>
      <c r="E229" s="399"/>
      <c r="F229" s="399"/>
      <c r="G229" s="399"/>
      <c r="H229" s="399"/>
      <c r="I229" s="399"/>
      <c r="J229" s="437"/>
      <c r="K229" s="155"/>
      <c r="L229" s="156"/>
      <c r="M229" s="441"/>
      <c r="N229" s="442"/>
      <c r="O229" s="154"/>
      <c r="P229" s="111"/>
    </row>
    <row r="230" spans="2:16">
      <c r="B230" s="116"/>
      <c r="C230" s="398"/>
      <c r="D230" s="399"/>
      <c r="E230" s="399"/>
      <c r="F230" s="399"/>
      <c r="G230" s="399"/>
      <c r="H230" s="399"/>
      <c r="I230" s="399"/>
      <c r="J230" s="437"/>
      <c r="K230" s="155"/>
      <c r="L230" s="156"/>
      <c r="M230" s="441"/>
      <c r="N230" s="442"/>
      <c r="O230" s="154"/>
      <c r="P230" s="111"/>
    </row>
    <row r="231" spans="2:16" ht="15" thickBot="1">
      <c r="B231" s="116"/>
      <c r="C231" s="393"/>
      <c r="D231" s="394"/>
      <c r="E231" s="394"/>
      <c r="F231" s="394"/>
      <c r="G231" s="394"/>
      <c r="H231" s="394"/>
      <c r="I231" s="394"/>
      <c r="J231" s="395"/>
      <c r="K231" s="155"/>
      <c r="L231" s="157"/>
      <c r="M231" s="396"/>
      <c r="N231" s="397"/>
      <c r="O231" s="154"/>
      <c r="P231" s="111"/>
    </row>
    <row r="232" spans="2:16" ht="15.75" thickBot="1">
      <c r="B232" s="116"/>
      <c r="C232" s="387" t="s">
        <v>55</v>
      </c>
      <c r="D232" s="388"/>
      <c r="E232" s="388"/>
      <c r="F232" s="388"/>
      <c r="G232" s="388"/>
      <c r="H232" s="388"/>
      <c r="I232" s="388"/>
      <c r="J232" s="388"/>
      <c r="K232" s="388"/>
      <c r="L232" s="388"/>
      <c r="M232" s="388"/>
      <c r="N232" s="389"/>
      <c r="O232" s="158">
        <f>+O231+O230+O229+O228</f>
        <v>16294</v>
      </c>
      <c r="P232" s="111"/>
    </row>
    <row r="233" spans="2:16">
      <c r="B233" s="116"/>
      <c r="C233" s="366" t="s">
        <v>58</v>
      </c>
      <c r="D233" s="367"/>
      <c r="E233" s="367"/>
      <c r="F233" s="367"/>
      <c r="G233" s="367"/>
      <c r="H233" s="367"/>
      <c r="I233" s="367"/>
      <c r="J233" s="367"/>
      <c r="K233" s="367"/>
      <c r="L233" s="367"/>
      <c r="M233" s="367"/>
      <c r="N233" s="367"/>
      <c r="O233" s="368"/>
      <c r="P233" s="111"/>
    </row>
    <row r="234" spans="2:16">
      <c r="B234" s="116"/>
      <c r="C234" s="369"/>
      <c r="D234" s="370"/>
      <c r="E234" s="370"/>
      <c r="F234" s="370"/>
      <c r="G234" s="370"/>
      <c r="H234" s="370"/>
      <c r="I234" s="370"/>
      <c r="J234" s="370"/>
      <c r="K234" s="370"/>
      <c r="L234" s="370"/>
      <c r="M234" s="370"/>
      <c r="N234" s="370"/>
      <c r="O234" s="371"/>
      <c r="P234" s="111"/>
    </row>
    <row r="235" spans="2:16" ht="15" thickBot="1">
      <c r="B235" s="116"/>
      <c r="C235" s="372"/>
      <c r="D235" s="373"/>
      <c r="E235" s="373"/>
      <c r="F235" s="373"/>
      <c r="G235" s="373"/>
      <c r="H235" s="373"/>
      <c r="I235" s="373"/>
      <c r="J235" s="373"/>
      <c r="K235" s="373"/>
      <c r="L235" s="373"/>
      <c r="M235" s="373"/>
      <c r="N235" s="373"/>
      <c r="O235" s="374"/>
      <c r="P235" s="111"/>
    </row>
    <row r="236" spans="2:16" ht="15">
      <c r="B236" s="116"/>
      <c r="C236" s="375" t="s">
        <v>128</v>
      </c>
      <c r="D236" s="376"/>
      <c r="E236" s="376"/>
      <c r="F236" s="376"/>
      <c r="G236" s="376"/>
      <c r="H236" s="376"/>
      <c r="I236" s="376"/>
      <c r="J236" s="237" t="s">
        <v>120</v>
      </c>
      <c r="K236" s="237" t="s">
        <v>86</v>
      </c>
      <c r="L236" s="238"/>
      <c r="M236" s="239"/>
      <c r="N236" s="239"/>
      <c r="O236" s="142" t="s">
        <v>54</v>
      </c>
      <c r="P236" s="111"/>
    </row>
    <row r="237" spans="2:16">
      <c r="B237" s="116"/>
      <c r="C237" s="356" t="s">
        <v>101</v>
      </c>
      <c r="D237" s="357"/>
      <c r="E237" s="357"/>
      <c r="F237" s="357"/>
      <c r="G237" s="357"/>
      <c r="H237" s="357"/>
      <c r="I237" s="357"/>
      <c r="J237" s="236" t="s">
        <v>122</v>
      </c>
      <c r="K237" s="236" t="s">
        <v>92</v>
      </c>
      <c r="L237" s="222">
        <v>0.52</v>
      </c>
      <c r="M237" s="223">
        <v>1897</v>
      </c>
      <c r="N237" s="223">
        <v>986</v>
      </c>
      <c r="O237" s="144">
        <f>N237</f>
        <v>986</v>
      </c>
      <c r="P237" s="111"/>
    </row>
    <row r="238" spans="2:16" ht="15" thickBot="1">
      <c r="B238" s="116"/>
      <c r="C238" s="383"/>
      <c r="D238" s="384"/>
      <c r="E238" s="384"/>
      <c r="F238" s="384"/>
      <c r="G238" s="384"/>
      <c r="H238" s="384"/>
      <c r="I238" s="384"/>
      <c r="J238" s="162"/>
      <c r="K238" s="163"/>
      <c r="L238" s="162"/>
      <c r="M238" s="385"/>
      <c r="N238" s="386"/>
      <c r="O238" s="164"/>
      <c r="P238" s="111"/>
    </row>
    <row r="239" spans="2:16" ht="15.75" thickBot="1">
      <c r="B239" s="116"/>
      <c r="C239" s="387" t="s">
        <v>55</v>
      </c>
      <c r="D239" s="388"/>
      <c r="E239" s="388"/>
      <c r="F239" s="388"/>
      <c r="G239" s="388"/>
      <c r="H239" s="388"/>
      <c r="I239" s="388"/>
      <c r="J239" s="388"/>
      <c r="K239" s="388"/>
      <c r="L239" s="388"/>
      <c r="M239" s="388"/>
      <c r="N239" s="389"/>
      <c r="O239" s="150">
        <f>O237</f>
        <v>986</v>
      </c>
      <c r="P239" s="111"/>
    </row>
    <row r="240" spans="2:16">
      <c r="B240" s="116"/>
      <c r="C240" s="366" t="s">
        <v>63</v>
      </c>
      <c r="D240" s="367"/>
      <c r="E240" s="367"/>
      <c r="F240" s="367"/>
      <c r="G240" s="367"/>
      <c r="H240" s="367"/>
      <c r="I240" s="367"/>
      <c r="J240" s="367"/>
      <c r="K240" s="367"/>
      <c r="L240" s="367"/>
      <c r="M240" s="367"/>
      <c r="N240" s="367"/>
      <c r="O240" s="368"/>
      <c r="P240" s="111"/>
    </row>
    <row r="241" spans="2:16">
      <c r="B241" s="116"/>
      <c r="C241" s="369"/>
      <c r="D241" s="370"/>
      <c r="E241" s="370"/>
      <c r="F241" s="370"/>
      <c r="G241" s="370"/>
      <c r="H241" s="370"/>
      <c r="I241" s="370"/>
      <c r="J241" s="370"/>
      <c r="K241" s="370"/>
      <c r="L241" s="370"/>
      <c r="M241" s="370"/>
      <c r="N241" s="370"/>
      <c r="O241" s="371"/>
      <c r="P241" s="111"/>
    </row>
    <row r="242" spans="2:16" ht="15" thickBot="1">
      <c r="B242" s="116"/>
      <c r="C242" s="372"/>
      <c r="D242" s="373"/>
      <c r="E242" s="373"/>
      <c r="F242" s="373"/>
      <c r="G242" s="373"/>
      <c r="H242" s="373"/>
      <c r="I242" s="373"/>
      <c r="J242" s="373"/>
      <c r="K242" s="373"/>
      <c r="L242" s="373"/>
      <c r="M242" s="373"/>
      <c r="N242" s="373"/>
      <c r="O242" s="374"/>
      <c r="P242" s="111"/>
    </row>
    <row r="243" spans="2:16" ht="15">
      <c r="B243" s="116"/>
      <c r="C243" s="375" t="s">
        <v>64</v>
      </c>
      <c r="D243" s="376"/>
      <c r="E243" s="376"/>
      <c r="F243" s="376"/>
      <c r="G243" s="376"/>
      <c r="H243" s="376"/>
      <c r="I243" s="376"/>
      <c r="J243" s="237" t="s">
        <v>120</v>
      </c>
      <c r="K243" s="237" t="s">
        <v>86</v>
      </c>
      <c r="L243" s="238"/>
      <c r="M243" s="239"/>
      <c r="N243" s="239"/>
      <c r="O243" s="167" t="s">
        <v>54</v>
      </c>
      <c r="P243" s="111"/>
    </row>
    <row r="244" spans="2:16" ht="20.25" customHeight="1">
      <c r="B244" s="116"/>
      <c r="C244" s="377" t="s">
        <v>103</v>
      </c>
      <c r="D244" s="377"/>
      <c r="E244" s="377"/>
      <c r="F244" s="377"/>
      <c r="G244" s="377"/>
      <c r="H244" s="377"/>
      <c r="I244" s="378"/>
      <c r="J244" s="236" t="s">
        <v>124</v>
      </c>
      <c r="K244" s="236" t="s">
        <v>104</v>
      </c>
      <c r="L244" s="222">
        <v>0.49</v>
      </c>
      <c r="M244" s="223">
        <v>39558</v>
      </c>
      <c r="N244" s="223">
        <v>19383</v>
      </c>
      <c r="O244" s="173">
        <f>N244</f>
        <v>19383</v>
      </c>
      <c r="P244" s="111"/>
    </row>
    <row r="245" spans="2:16">
      <c r="B245" s="116"/>
      <c r="C245" s="168"/>
      <c r="D245" s="169"/>
      <c r="E245" s="169"/>
      <c r="F245" s="169"/>
      <c r="G245" s="169"/>
      <c r="H245" s="169"/>
      <c r="I245" s="169"/>
      <c r="J245" s="170"/>
      <c r="K245" s="171"/>
      <c r="L245" s="172"/>
      <c r="M245" s="379"/>
      <c r="N245" s="380"/>
      <c r="O245" s="173"/>
      <c r="P245" s="111"/>
    </row>
    <row r="246" spans="2:16">
      <c r="B246" s="116"/>
      <c r="C246" s="168"/>
      <c r="D246" s="169"/>
      <c r="E246" s="169"/>
      <c r="F246" s="169"/>
      <c r="G246" s="169"/>
      <c r="H246" s="169"/>
      <c r="I246" s="169"/>
      <c r="J246" s="170"/>
      <c r="K246" s="171"/>
      <c r="L246" s="172"/>
      <c r="M246" s="381"/>
      <c r="N246" s="382"/>
      <c r="O246" s="173"/>
      <c r="P246" s="111"/>
    </row>
    <row r="247" spans="2:16" ht="15" thickBot="1">
      <c r="B247" s="116"/>
      <c r="C247" s="383"/>
      <c r="D247" s="384"/>
      <c r="E247" s="384"/>
      <c r="F247" s="384"/>
      <c r="G247" s="384"/>
      <c r="H247" s="384"/>
      <c r="I247" s="384"/>
      <c r="J247" s="162"/>
      <c r="K247" s="163"/>
      <c r="L247" s="162"/>
      <c r="M247" s="385"/>
      <c r="N247" s="386"/>
      <c r="O247" s="164"/>
      <c r="P247" s="111"/>
    </row>
    <row r="248" spans="2:16" ht="15.75" thickBot="1">
      <c r="B248" s="116"/>
      <c r="C248" s="387" t="s">
        <v>55</v>
      </c>
      <c r="D248" s="388"/>
      <c r="E248" s="388"/>
      <c r="F248" s="388"/>
      <c r="G248" s="388"/>
      <c r="H248" s="388"/>
      <c r="I248" s="388"/>
      <c r="J248" s="388"/>
      <c r="K248" s="388"/>
      <c r="L248" s="388"/>
      <c r="M248" s="388"/>
      <c r="N248" s="389"/>
      <c r="O248" s="158">
        <f>+O244</f>
        <v>19383</v>
      </c>
      <c r="P248" s="111"/>
    </row>
    <row r="249" spans="2:16" ht="15" thickBot="1">
      <c r="B249" s="116"/>
      <c r="C249" s="174"/>
      <c r="D249" s="110"/>
      <c r="E249" s="110"/>
      <c r="F249" s="110"/>
      <c r="G249" s="110"/>
      <c r="H249" s="110"/>
      <c r="I249" s="110"/>
      <c r="J249" s="110"/>
      <c r="K249" s="110"/>
      <c r="L249" s="110"/>
      <c r="M249" s="110"/>
      <c r="N249" s="110"/>
      <c r="O249" s="175"/>
      <c r="P249" s="111"/>
    </row>
    <row r="250" spans="2:16" ht="15" thickBot="1">
      <c r="B250" s="116"/>
      <c r="C250" s="390" t="s">
        <v>68</v>
      </c>
      <c r="D250" s="391"/>
      <c r="E250" s="391"/>
      <c r="F250" s="391"/>
      <c r="G250" s="391"/>
      <c r="H250" s="391"/>
      <c r="I250" s="391"/>
      <c r="J250" s="391"/>
      <c r="K250" s="391"/>
      <c r="L250" s="391"/>
      <c r="M250" s="391"/>
      <c r="N250" s="392"/>
      <c r="O250" s="217">
        <f>+O248+O232+O223+O239</f>
        <v>38125</v>
      </c>
      <c r="P250" s="111"/>
    </row>
    <row r="251" spans="2:16">
      <c r="B251" s="116"/>
      <c r="C251" s="366" t="s">
        <v>69</v>
      </c>
      <c r="D251" s="367"/>
      <c r="E251" s="367"/>
      <c r="F251" s="367"/>
      <c r="G251" s="367"/>
      <c r="H251" s="367"/>
      <c r="I251" s="367"/>
      <c r="J251" s="367"/>
      <c r="K251" s="367"/>
      <c r="L251" s="367"/>
      <c r="M251" s="367"/>
      <c r="N251" s="367"/>
      <c r="O251" s="368"/>
      <c r="P251" s="111"/>
    </row>
    <row r="252" spans="2:16">
      <c r="B252" s="116"/>
      <c r="C252" s="369"/>
      <c r="D252" s="370"/>
      <c r="E252" s="370"/>
      <c r="F252" s="370"/>
      <c r="G252" s="370"/>
      <c r="H252" s="370"/>
      <c r="I252" s="370"/>
      <c r="J252" s="370"/>
      <c r="K252" s="370"/>
      <c r="L252" s="370"/>
      <c r="M252" s="370"/>
      <c r="N252" s="370"/>
      <c r="O252" s="371"/>
      <c r="P252" s="111"/>
    </row>
    <row r="253" spans="2:16" ht="15" thickBot="1">
      <c r="B253" s="116"/>
      <c r="C253" s="372"/>
      <c r="D253" s="373"/>
      <c r="E253" s="373"/>
      <c r="F253" s="373"/>
      <c r="G253" s="373"/>
      <c r="H253" s="373"/>
      <c r="I253" s="373"/>
      <c r="J253" s="373"/>
      <c r="K253" s="373"/>
      <c r="L253" s="373"/>
      <c r="M253" s="373"/>
      <c r="N253" s="373"/>
      <c r="O253" s="374"/>
      <c r="P253" s="111"/>
    </row>
    <row r="254" spans="2:16" ht="15">
      <c r="B254" s="116"/>
      <c r="C254" s="375" t="s">
        <v>70</v>
      </c>
      <c r="D254" s="376"/>
      <c r="E254" s="376"/>
      <c r="F254" s="376"/>
      <c r="G254" s="376"/>
      <c r="H254" s="376"/>
      <c r="I254" s="376"/>
      <c r="J254" s="159"/>
      <c r="K254" s="176"/>
      <c r="L254" s="166" t="s">
        <v>71</v>
      </c>
      <c r="M254" s="354" t="s">
        <v>72</v>
      </c>
      <c r="N254" s="355"/>
      <c r="O254" s="167"/>
      <c r="P254" s="111"/>
    </row>
    <row r="255" spans="2:16">
      <c r="B255" s="116"/>
      <c r="C255" s="356" t="s">
        <v>22</v>
      </c>
      <c r="D255" s="357"/>
      <c r="E255" s="357"/>
      <c r="F255" s="357"/>
      <c r="G255" s="357"/>
      <c r="H255" s="357"/>
      <c r="I255" s="357"/>
      <c r="J255" s="177"/>
      <c r="K255" s="178"/>
      <c r="L255" s="256">
        <f>'PRESUPUESTO OFICIAL(Entidad)'!I35</f>
        <v>0.56720000000000004</v>
      </c>
      <c r="M255" s="358">
        <f>+L255*O250</f>
        <v>21624.5</v>
      </c>
      <c r="N255" s="359"/>
      <c r="O255" s="180">
        <f>+M255</f>
        <v>21624.5</v>
      </c>
      <c r="P255" s="111"/>
    </row>
    <row r="256" spans="2:16">
      <c r="B256" s="116"/>
      <c r="C256" s="145" t="s">
        <v>73</v>
      </c>
      <c r="D256" s="146"/>
      <c r="E256" s="146"/>
      <c r="F256" s="146"/>
      <c r="G256" s="146"/>
      <c r="H256" s="146"/>
      <c r="I256" s="146"/>
      <c r="J256" s="177"/>
      <c r="K256" s="178"/>
      <c r="L256" s="110"/>
      <c r="M256" s="358"/>
      <c r="N256" s="359"/>
      <c r="O256" s="180"/>
      <c r="P256" s="111"/>
    </row>
    <row r="257" spans="2:16" ht="15" thickBot="1">
      <c r="B257" s="116"/>
      <c r="C257" s="135" t="s">
        <v>74</v>
      </c>
      <c r="D257" s="136"/>
      <c r="E257" s="136"/>
      <c r="F257" s="136"/>
      <c r="G257" s="136"/>
      <c r="H257" s="136"/>
      <c r="I257" s="136"/>
      <c r="J257" s="181"/>
      <c r="K257" s="182"/>
      <c r="L257" s="179">
        <v>0.05</v>
      </c>
      <c r="M257" s="360">
        <f>+L257*O250</f>
        <v>1906.25</v>
      </c>
      <c r="N257" s="361"/>
      <c r="O257" s="180">
        <f>+M257</f>
        <v>1906.25</v>
      </c>
      <c r="P257" s="111"/>
    </row>
    <row r="258" spans="2:16" ht="15.75" thickBot="1">
      <c r="B258" s="116"/>
      <c r="C258" s="362" t="s">
        <v>55</v>
      </c>
      <c r="D258" s="363"/>
      <c r="E258" s="363"/>
      <c r="F258" s="363"/>
      <c r="G258" s="363"/>
      <c r="H258" s="363"/>
      <c r="I258" s="363"/>
      <c r="J258" s="363"/>
      <c r="K258" s="363"/>
      <c r="L258" s="363"/>
      <c r="M258" s="363"/>
      <c r="N258" s="364"/>
      <c r="O258" s="215">
        <f>+O257+O255+O250</f>
        <v>61655.75</v>
      </c>
      <c r="P258" s="111"/>
    </row>
    <row r="259" spans="2:16" ht="15" thickBot="1">
      <c r="B259" s="116"/>
      <c r="C259" s="174"/>
      <c r="D259" s="110"/>
      <c r="E259" s="110"/>
      <c r="F259" s="110"/>
      <c r="G259" s="110"/>
      <c r="H259" s="110"/>
      <c r="I259" s="110"/>
      <c r="J259" s="110"/>
      <c r="K259" s="110"/>
      <c r="L259" s="110"/>
      <c r="M259" s="110"/>
      <c r="N259" s="110"/>
      <c r="O259" s="175"/>
      <c r="P259" s="111"/>
    </row>
    <row r="260" spans="2:16" ht="15" thickBot="1">
      <c r="B260" s="116"/>
      <c r="C260" s="420" t="s">
        <v>75</v>
      </c>
      <c r="D260" s="421"/>
      <c r="E260" s="421"/>
      <c r="F260" s="421"/>
      <c r="G260" s="421"/>
      <c r="H260" s="421"/>
      <c r="I260" s="421"/>
      <c r="J260" s="421"/>
      <c r="K260" s="421"/>
      <c r="L260" s="421"/>
      <c r="M260" s="421"/>
      <c r="N260" s="422"/>
      <c r="O260" s="184">
        <f>+O258+O250</f>
        <v>99780.75</v>
      </c>
      <c r="P260" s="111"/>
    </row>
    <row r="261" spans="2:16">
      <c r="B261" s="116"/>
      <c r="C261" s="138" t="s">
        <v>46</v>
      </c>
      <c r="D261" s="423" t="s">
        <v>47</v>
      </c>
      <c r="E261" s="424"/>
      <c r="F261" s="424"/>
      <c r="G261" s="424"/>
      <c r="H261" s="424"/>
      <c r="I261" s="424"/>
      <c r="J261" s="424"/>
      <c r="K261" s="424"/>
      <c r="L261" s="425"/>
      <c r="M261" s="426" t="s">
        <v>48</v>
      </c>
      <c r="N261" s="427"/>
      <c r="O261" s="138" t="s">
        <v>11</v>
      </c>
      <c r="P261" s="111"/>
    </row>
    <row r="262" spans="2:16" ht="56.25" customHeight="1" thickBot="1">
      <c r="B262" s="116"/>
      <c r="C262" s="139"/>
      <c r="D262" s="428" t="str">
        <f>[115]A.P.U!$C$15736</f>
        <v>ASEO GENERAL</v>
      </c>
      <c r="E262" s="429"/>
      <c r="F262" s="429"/>
      <c r="G262" s="429"/>
      <c r="H262" s="429"/>
      <c r="I262" s="429"/>
      <c r="J262" s="429"/>
      <c r="K262" s="429"/>
      <c r="L262" s="430"/>
      <c r="M262" s="431" t="s">
        <v>86</v>
      </c>
      <c r="N262" s="432"/>
      <c r="O262" s="140"/>
      <c r="P262" s="111"/>
    </row>
    <row r="263" spans="2:16">
      <c r="B263" s="116"/>
      <c r="C263" s="366" t="s">
        <v>49</v>
      </c>
      <c r="D263" s="367"/>
      <c r="E263" s="367"/>
      <c r="F263" s="367"/>
      <c r="G263" s="367"/>
      <c r="H263" s="367"/>
      <c r="I263" s="367"/>
      <c r="J263" s="367"/>
      <c r="K263" s="367"/>
      <c r="L263" s="367"/>
      <c r="M263" s="367"/>
      <c r="N263" s="367"/>
      <c r="O263" s="368"/>
      <c r="P263" s="111"/>
    </row>
    <row r="264" spans="2:16">
      <c r="B264" s="116"/>
      <c r="C264" s="369"/>
      <c r="D264" s="370"/>
      <c r="E264" s="370"/>
      <c r="F264" s="370"/>
      <c r="G264" s="370"/>
      <c r="H264" s="370"/>
      <c r="I264" s="370"/>
      <c r="J264" s="370"/>
      <c r="K264" s="370"/>
      <c r="L264" s="370"/>
      <c r="M264" s="370"/>
      <c r="N264" s="370"/>
      <c r="O264" s="371"/>
      <c r="P264" s="111"/>
    </row>
    <row r="265" spans="2:16" ht="15" thickBot="1">
      <c r="B265" s="116"/>
      <c r="C265" s="372"/>
      <c r="D265" s="373"/>
      <c r="E265" s="373"/>
      <c r="F265" s="373"/>
      <c r="G265" s="373"/>
      <c r="H265" s="373"/>
      <c r="I265" s="373"/>
      <c r="J265" s="373"/>
      <c r="K265" s="373"/>
      <c r="L265" s="373"/>
      <c r="M265" s="373"/>
      <c r="N265" s="373"/>
      <c r="O265" s="374"/>
      <c r="P265" s="111"/>
    </row>
    <row r="266" spans="2:16" ht="15">
      <c r="B266" s="116"/>
      <c r="C266" s="375" t="s">
        <v>47</v>
      </c>
      <c r="D266" s="433"/>
      <c r="E266" s="433"/>
      <c r="F266" s="433"/>
      <c r="G266" s="434"/>
      <c r="H266" s="435" t="s">
        <v>50</v>
      </c>
      <c r="I266" s="433"/>
      <c r="J266" s="237" t="s">
        <v>120</v>
      </c>
      <c r="K266" s="237" t="s">
        <v>86</v>
      </c>
      <c r="L266" s="238"/>
      <c r="M266" s="239"/>
      <c r="N266" s="239"/>
      <c r="O266" s="142" t="s">
        <v>54</v>
      </c>
      <c r="P266" s="111"/>
    </row>
    <row r="267" spans="2:16">
      <c r="B267" s="116"/>
      <c r="C267" s="410" t="s">
        <v>100</v>
      </c>
      <c r="D267" s="411"/>
      <c r="E267" s="411"/>
      <c r="F267" s="411"/>
      <c r="G267" s="412"/>
      <c r="H267" s="413"/>
      <c r="I267" s="414"/>
      <c r="J267" s="236" t="s">
        <v>127</v>
      </c>
      <c r="K267" s="236" t="s">
        <v>92</v>
      </c>
      <c r="L267" s="222">
        <v>7.5499999999999998E-2</v>
      </c>
      <c r="M267" s="223">
        <v>3623</v>
      </c>
      <c r="N267" s="223">
        <v>274</v>
      </c>
      <c r="O267" s="144">
        <f>N267</f>
        <v>274</v>
      </c>
      <c r="P267" s="111"/>
    </row>
    <row r="268" spans="2:16">
      <c r="B268" s="116"/>
      <c r="C268" s="145"/>
      <c r="D268" s="146"/>
      <c r="E268" s="146"/>
      <c r="F268" s="146"/>
      <c r="G268" s="147"/>
      <c r="H268" s="413"/>
      <c r="I268" s="414"/>
      <c r="J268" s="436"/>
      <c r="K268" s="437"/>
      <c r="L268" s="143"/>
      <c r="M268" s="436"/>
      <c r="N268" s="437"/>
      <c r="O268" s="144"/>
      <c r="P268" s="111"/>
    </row>
    <row r="269" spans="2:16" ht="15" thickBot="1">
      <c r="B269" s="116"/>
      <c r="C269" s="383"/>
      <c r="D269" s="384"/>
      <c r="E269" s="384"/>
      <c r="F269" s="384"/>
      <c r="G269" s="415"/>
      <c r="H269" s="416"/>
      <c r="I269" s="415"/>
      <c r="J269" s="416"/>
      <c r="K269" s="415"/>
      <c r="L269" s="149"/>
      <c r="M269" s="443"/>
      <c r="N269" s="444"/>
      <c r="O269" s="144"/>
      <c r="P269" s="111"/>
    </row>
    <row r="270" spans="2:16" ht="15.75" thickBot="1">
      <c r="B270" s="116"/>
      <c r="C270" s="387" t="s">
        <v>55</v>
      </c>
      <c r="D270" s="388"/>
      <c r="E270" s="388"/>
      <c r="F270" s="388"/>
      <c r="G270" s="388"/>
      <c r="H270" s="388"/>
      <c r="I270" s="388"/>
      <c r="J270" s="388"/>
      <c r="K270" s="388"/>
      <c r="L270" s="388"/>
      <c r="M270" s="388"/>
      <c r="N270" s="389"/>
      <c r="O270" s="150">
        <f>+O268+O267</f>
        <v>274</v>
      </c>
      <c r="P270" s="111"/>
    </row>
    <row r="271" spans="2:16">
      <c r="B271" s="116"/>
      <c r="C271" s="366" t="s">
        <v>56</v>
      </c>
      <c r="D271" s="367"/>
      <c r="E271" s="367"/>
      <c r="F271" s="367"/>
      <c r="G271" s="367"/>
      <c r="H271" s="367"/>
      <c r="I271" s="367"/>
      <c r="J271" s="367"/>
      <c r="K271" s="367"/>
      <c r="L271" s="367"/>
      <c r="M271" s="367"/>
      <c r="N271" s="367"/>
      <c r="O271" s="368"/>
      <c r="P271" s="111"/>
    </row>
    <row r="272" spans="2:16">
      <c r="B272" s="116"/>
      <c r="C272" s="369"/>
      <c r="D272" s="370"/>
      <c r="E272" s="370"/>
      <c r="F272" s="370"/>
      <c r="G272" s="370"/>
      <c r="H272" s="370"/>
      <c r="I272" s="370"/>
      <c r="J272" s="370"/>
      <c r="K272" s="370"/>
      <c r="L272" s="370"/>
      <c r="M272" s="370"/>
      <c r="N272" s="370"/>
      <c r="O272" s="371"/>
      <c r="P272" s="111"/>
    </row>
    <row r="273" spans="2:16" ht="15" thickBot="1">
      <c r="B273" s="116"/>
      <c r="C273" s="372"/>
      <c r="D273" s="373"/>
      <c r="E273" s="373"/>
      <c r="F273" s="373"/>
      <c r="G273" s="373"/>
      <c r="H273" s="373"/>
      <c r="I273" s="373"/>
      <c r="J273" s="373"/>
      <c r="K273" s="373"/>
      <c r="L273" s="373"/>
      <c r="M273" s="373"/>
      <c r="N273" s="373"/>
      <c r="O273" s="374"/>
      <c r="P273" s="111"/>
    </row>
    <row r="274" spans="2:16" ht="15">
      <c r="B274" s="116"/>
      <c r="C274" s="375" t="s">
        <v>47</v>
      </c>
      <c r="D274" s="376"/>
      <c r="E274" s="376"/>
      <c r="F274" s="376"/>
      <c r="G274" s="376"/>
      <c r="H274" s="376"/>
      <c r="I274" s="376"/>
      <c r="J274" s="419"/>
      <c r="K274" s="151" t="s">
        <v>48</v>
      </c>
      <c r="L274" s="141" t="s">
        <v>11</v>
      </c>
      <c r="M274" s="435" t="s">
        <v>57</v>
      </c>
      <c r="N274" s="419"/>
      <c r="O274" s="142" t="s">
        <v>54</v>
      </c>
      <c r="P274" s="111"/>
    </row>
    <row r="275" spans="2:16">
      <c r="B275" s="116"/>
      <c r="C275" s="438"/>
      <c r="D275" s="439"/>
      <c r="E275" s="439"/>
      <c r="F275" s="439"/>
      <c r="G275" s="439"/>
      <c r="H275" s="439"/>
      <c r="I275" s="439"/>
      <c r="J275" s="440"/>
      <c r="K275" s="152"/>
      <c r="L275" s="153"/>
      <c r="M275" s="441"/>
      <c r="N275" s="442"/>
      <c r="O275" s="154"/>
      <c r="P275" s="111"/>
    </row>
    <row r="276" spans="2:16">
      <c r="B276" s="116"/>
      <c r="C276" s="438"/>
      <c r="D276" s="439"/>
      <c r="E276" s="439"/>
      <c r="F276" s="439"/>
      <c r="G276" s="439"/>
      <c r="H276" s="439"/>
      <c r="I276" s="439"/>
      <c r="J276" s="440"/>
      <c r="K276" s="155"/>
      <c r="L276" s="156"/>
      <c r="M276" s="441"/>
      <c r="N276" s="442"/>
      <c r="O276" s="154"/>
      <c r="P276" s="111"/>
    </row>
    <row r="277" spans="2:16">
      <c r="B277" s="116"/>
      <c r="C277" s="398"/>
      <c r="D277" s="399"/>
      <c r="E277" s="399"/>
      <c r="F277" s="399"/>
      <c r="G277" s="399"/>
      <c r="H277" s="399"/>
      <c r="I277" s="399"/>
      <c r="J277" s="437"/>
      <c r="K277" s="155"/>
      <c r="L277" s="156"/>
      <c r="M277" s="441"/>
      <c r="N277" s="442"/>
      <c r="O277" s="154">
        <f>+M277*L277</f>
        <v>0</v>
      </c>
      <c r="P277" s="111"/>
    </row>
    <row r="278" spans="2:16" ht="15" thickBot="1">
      <c r="B278" s="116"/>
      <c r="C278" s="393"/>
      <c r="D278" s="394"/>
      <c r="E278" s="394"/>
      <c r="F278" s="394"/>
      <c r="G278" s="394"/>
      <c r="H278" s="394"/>
      <c r="I278" s="394"/>
      <c r="J278" s="395"/>
      <c r="K278" s="155"/>
      <c r="L278" s="157"/>
      <c r="M278" s="396"/>
      <c r="N278" s="397"/>
      <c r="O278" s="154"/>
      <c r="P278" s="111"/>
    </row>
    <row r="279" spans="2:16" ht="15.75" thickBot="1">
      <c r="B279" s="116"/>
      <c r="C279" s="387" t="s">
        <v>55</v>
      </c>
      <c r="D279" s="388"/>
      <c r="E279" s="388"/>
      <c r="F279" s="388"/>
      <c r="G279" s="388"/>
      <c r="H279" s="388"/>
      <c r="I279" s="388"/>
      <c r="J279" s="388"/>
      <c r="K279" s="388"/>
      <c r="L279" s="388"/>
      <c r="M279" s="388"/>
      <c r="N279" s="389"/>
      <c r="O279" s="158">
        <f>+O278+O277+O276+O275</f>
        <v>0</v>
      </c>
      <c r="P279" s="111"/>
    </row>
    <row r="280" spans="2:16">
      <c r="B280" s="116"/>
      <c r="C280" s="366" t="s">
        <v>58</v>
      </c>
      <c r="D280" s="367"/>
      <c r="E280" s="367"/>
      <c r="F280" s="367"/>
      <c r="G280" s="367"/>
      <c r="H280" s="367"/>
      <c r="I280" s="367"/>
      <c r="J280" s="367"/>
      <c r="K280" s="367"/>
      <c r="L280" s="367"/>
      <c r="M280" s="367"/>
      <c r="N280" s="367"/>
      <c r="O280" s="368"/>
      <c r="P280" s="111"/>
    </row>
    <row r="281" spans="2:16">
      <c r="B281" s="116"/>
      <c r="C281" s="369"/>
      <c r="D281" s="370"/>
      <c r="E281" s="370"/>
      <c r="F281" s="370"/>
      <c r="G281" s="370"/>
      <c r="H281" s="370"/>
      <c r="I281" s="370"/>
      <c r="J281" s="370"/>
      <c r="K281" s="370"/>
      <c r="L281" s="370"/>
      <c r="M281" s="370"/>
      <c r="N281" s="370"/>
      <c r="O281" s="371"/>
      <c r="P281" s="111"/>
    </row>
    <row r="282" spans="2:16" ht="15" thickBot="1">
      <c r="B282" s="116"/>
      <c r="C282" s="372"/>
      <c r="D282" s="373"/>
      <c r="E282" s="373"/>
      <c r="F282" s="373"/>
      <c r="G282" s="373"/>
      <c r="H282" s="373"/>
      <c r="I282" s="373"/>
      <c r="J282" s="373"/>
      <c r="K282" s="373"/>
      <c r="L282" s="373"/>
      <c r="M282" s="373"/>
      <c r="N282" s="373"/>
      <c r="O282" s="374"/>
      <c r="P282" s="111"/>
    </row>
    <row r="283" spans="2:16" ht="15">
      <c r="B283" s="116"/>
      <c r="C283" s="375" t="s">
        <v>59</v>
      </c>
      <c r="D283" s="376"/>
      <c r="E283" s="376"/>
      <c r="F283" s="376"/>
      <c r="G283" s="376"/>
      <c r="H283" s="376"/>
      <c r="I283" s="376"/>
      <c r="J283" s="141" t="s">
        <v>60</v>
      </c>
      <c r="K283" s="159" t="s">
        <v>61</v>
      </c>
      <c r="L283" s="160" t="s">
        <v>102</v>
      </c>
      <c r="M283" s="435" t="s">
        <v>62</v>
      </c>
      <c r="N283" s="419"/>
      <c r="O283" s="142" t="s">
        <v>54</v>
      </c>
      <c r="P283" s="111"/>
    </row>
    <row r="284" spans="2:16">
      <c r="B284" s="116"/>
      <c r="C284" s="356"/>
      <c r="D284" s="357"/>
      <c r="E284" s="357"/>
      <c r="F284" s="357"/>
      <c r="G284" s="357"/>
      <c r="H284" s="357"/>
      <c r="I284" s="357"/>
      <c r="J284" s="153"/>
      <c r="K284" s="161"/>
      <c r="L284" s="153"/>
      <c r="M284" s="381"/>
      <c r="N284" s="382"/>
      <c r="O284" s="144"/>
      <c r="P284" s="111"/>
    </row>
    <row r="285" spans="2:16" ht="15" thickBot="1">
      <c r="B285" s="116"/>
      <c r="C285" s="383"/>
      <c r="D285" s="384"/>
      <c r="E285" s="384"/>
      <c r="F285" s="384"/>
      <c r="G285" s="384"/>
      <c r="H285" s="384"/>
      <c r="I285" s="384"/>
      <c r="J285" s="162"/>
      <c r="K285" s="163"/>
      <c r="L285" s="162"/>
      <c r="M285" s="385"/>
      <c r="N285" s="386"/>
      <c r="O285" s="164"/>
      <c r="P285" s="111"/>
    </row>
    <row r="286" spans="2:16" ht="15.75" thickBot="1">
      <c r="B286" s="116"/>
      <c r="C286" s="387" t="s">
        <v>55</v>
      </c>
      <c r="D286" s="388"/>
      <c r="E286" s="388"/>
      <c r="F286" s="388"/>
      <c r="G286" s="388"/>
      <c r="H286" s="388"/>
      <c r="I286" s="388"/>
      <c r="J286" s="388"/>
      <c r="K286" s="388"/>
      <c r="L286" s="388"/>
      <c r="M286" s="388"/>
      <c r="N286" s="389"/>
      <c r="O286" s="150"/>
      <c r="P286" s="111"/>
    </row>
    <row r="287" spans="2:16">
      <c r="B287" s="116"/>
      <c r="C287" s="366" t="s">
        <v>63</v>
      </c>
      <c r="D287" s="367"/>
      <c r="E287" s="367"/>
      <c r="F287" s="367"/>
      <c r="G287" s="367"/>
      <c r="H287" s="367"/>
      <c r="I287" s="367"/>
      <c r="J287" s="367"/>
      <c r="K287" s="367"/>
      <c r="L287" s="367"/>
      <c r="M287" s="367"/>
      <c r="N287" s="367"/>
      <c r="O287" s="368"/>
      <c r="P287" s="111"/>
    </row>
    <row r="288" spans="2:16">
      <c r="B288" s="116"/>
      <c r="C288" s="369"/>
      <c r="D288" s="370"/>
      <c r="E288" s="370"/>
      <c r="F288" s="370"/>
      <c r="G288" s="370"/>
      <c r="H288" s="370"/>
      <c r="I288" s="370"/>
      <c r="J288" s="370"/>
      <c r="K288" s="370"/>
      <c r="L288" s="370"/>
      <c r="M288" s="370"/>
      <c r="N288" s="370"/>
      <c r="O288" s="371"/>
      <c r="P288" s="111"/>
    </row>
    <row r="289" spans="2:16" ht="15" thickBot="1">
      <c r="B289" s="116"/>
      <c r="C289" s="372"/>
      <c r="D289" s="373"/>
      <c r="E289" s="373"/>
      <c r="F289" s="373"/>
      <c r="G289" s="373"/>
      <c r="H289" s="373"/>
      <c r="I289" s="373"/>
      <c r="J289" s="373"/>
      <c r="K289" s="373"/>
      <c r="L289" s="373"/>
      <c r="M289" s="373"/>
      <c r="N289" s="373"/>
      <c r="O289" s="374"/>
      <c r="P289" s="111"/>
    </row>
    <row r="290" spans="2:16" ht="15">
      <c r="B290" s="116"/>
      <c r="C290" s="375" t="s">
        <v>64</v>
      </c>
      <c r="D290" s="376"/>
      <c r="E290" s="376"/>
      <c r="F290" s="376"/>
      <c r="G290" s="376"/>
      <c r="H290" s="376"/>
      <c r="I290" s="376"/>
      <c r="J290" s="237" t="s">
        <v>120</v>
      </c>
      <c r="K290" s="237" t="s">
        <v>86</v>
      </c>
      <c r="L290" s="238"/>
      <c r="M290" s="239"/>
      <c r="N290" s="239"/>
      <c r="O290" s="167" t="s">
        <v>54</v>
      </c>
      <c r="P290" s="111"/>
    </row>
    <row r="291" spans="2:16" ht="25.5" customHeight="1">
      <c r="B291" s="116"/>
      <c r="C291" s="377" t="s">
        <v>132</v>
      </c>
      <c r="D291" s="377"/>
      <c r="E291" s="377"/>
      <c r="F291" s="377"/>
      <c r="G291" s="377"/>
      <c r="H291" s="377"/>
      <c r="I291" s="378"/>
      <c r="J291" s="236" t="s">
        <v>124</v>
      </c>
      <c r="K291" s="236" t="s">
        <v>104</v>
      </c>
      <c r="L291" s="222">
        <v>0.3</v>
      </c>
      <c r="M291" s="223">
        <v>15214</v>
      </c>
      <c r="N291" s="223">
        <v>4564</v>
      </c>
      <c r="O291" s="173">
        <f>N291</f>
        <v>4564</v>
      </c>
      <c r="P291" s="111"/>
    </row>
    <row r="292" spans="2:16">
      <c r="B292" s="116"/>
      <c r="C292" s="168"/>
      <c r="D292" s="169"/>
      <c r="E292" s="169"/>
      <c r="F292" s="169"/>
      <c r="G292" s="169"/>
      <c r="H292" s="169"/>
      <c r="I292" s="169"/>
      <c r="J292" s="170"/>
      <c r="K292" s="171"/>
      <c r="L292" s="172"/>
      <c r="M292" s="379"/>
      <c r="N292" s="380"/>
      <c r="O292" s="173"/>
      <c r="P292" s="111"/>
    </row>
    <row r="293" spans="2:16">
      <c r="B293" s="116"/>
      <c r="C293" s="168"/>
      <c r="D293" s="169"/>
      <c r="E293" s="169"/>
      <c r="F293" s="169"/>
      <c r="G293" s="169"/>
      <c r="H293" s="169"/>
      <c r="I293" s="169"/>
      <c r="J293" s="170"/>
      <c r="K293" s="171"/>
      <c r="L293" s="172"/>
      <c r="M293" s="381"/>
      <c r="N293" s="382"/>
      <c r="O293" s="173"/>
      <c r="P293" s="111"/>
    </row>
    <row r="294" spans="2:16" ht="15" thickBot="1">
      <c r="B294" s="116"/>
      <c r="C294" s="383"/>
      <c r="D294" s="384"/>
      <c r="E294" s="384"/>
      <c r="F294" s="384"/>
      <c r="G294" s="384"/>
      <c r="H294" s="384"/>
      <c r="I294" s="384"/>
      <c r="J294" s="162"/>
      <c r="K294" s="163"/>
      <c r="L294" s="162"/>
      <c r="M294" s="385"/>
      <c r="N294" s="386"/>
      <c r="O294" s="164"/>
      <c r="P294" s="111"/>
    </row>
    <row r="295" spans="2:16" ht="15.75" thickBot="1">
      <c r="B295" s="116"/>
      <c r="C295" s="387" t="s">
        <v>55</v>
      </c>
      <c r="D295" s="388"/>
      <c r="E295" s="388"/>
      <c r="F295" s="388"/>
      <c r="G295" s="388"/>
      <c r="H295" s="388"/>
      <c r="I295" s="388"/>
      <c r="J295" s="388"/>
      <c r="K295" s="388"/>
      <c r="L295" s="388"/>
      <c r="M295" s="388"/>
      <c r="N295" s="389"/>
      <c r="O295" s="158">
        <f>+O291</f>
        <v>4564</v>
      </c>
      <c r="P295" s="111"/>
    </row>
    <row r="296" spans="2:16" ht="15" thickBot="1">
      <c r="B296" s="116"/>
      <c r="C296" s="174"/>
      <c r="D296" s="110"/>
      <c r="E296" s="110"/>
      <c r="F296" s="110"/>
      <c r="G296" s="110"/>
      <c r="H296" s="110"/>
      <c r="I296" s="110"/>
      <c r="J296" s="110"/>
      <c r="K296" s="110"/>
      <c r="L296" s="110"/>
      <c r="M296" s="110"/>
      <c r="N296" s="110"/>
      <c r="O296" s="175"/>
      <c r="P296" s="111"/>
    </row>
    <row r="297" spans="2:16" ht="15" thickBot="1">
      <c r="B297" s="116"/>
      <c r="C297" s="390" t="s">
        <v>68</v>
      </c>
      <c r="D297" s="391"/>
      <c r="E297" s="391"/>
      <c r="F297" s="391"/>
      <c r="G297" s="391"/>
      <c r="H297" s="391"/>
      <c r="I297" s="391"/>
      <c r="J297" s="391"/>
      <c r="K297" s="391"/>
      <c r="L297" s="391"/>
      <c r="M297" s="391"/>
      <c r="N297" s="392"/>
      <c r="O297" s="217">
        <f>+O295+O279+O270</f>
        <v>4838</v>
      </c>
      <c r="P297" s="111"/>
    </row>
    <row r="298" spans="2:16">
      <c r="B298" s="116"/>
      <c r="C298" s="366" t="s">
        <v>69</v>
      </c>
      <c r="D298" s="367"/>
      <c r="E298" s="367"/>
      <c r="F298" s="367"/>
      <c r="G298" s="367"/>
      <c r="H298" s="367"/>
      <c r="I298" s="367"/>
      <c r="J298" s="367"/>
      <c r="K298" s="367"/>
      <c r="L298" s="367"/>
      <c r="M298" s="367"/>
      <c r="N298" s="367"/>
      <c r="O298" s="368"/>
      <c r="P298" s="111"/>
    </row>
    <row r="299" spans="2:16">
      <c r="B299" s="116"/>
      <c r="C299" s="369"/>
      <c r="D299" s="370"/>
      <c r="E299" s="370"/>
      <c r="F299" s="370"/>
      <c r="G299" s="370"/>
      <c r="H299" s="370"/>
      <c r="I299" s="370"/>
      <c r="J299" s="370"/>
      <c r="K299" s="370"/>
      <c r="L299" s="370"/>
      <c r="M299" s="370"/>
      <c r="N299" s="370"/>
      <c r="O299" s="371"/>
      <c r="P299" s="111"/>
    </row>
    <row r="300" spans="2:16" ht="15" thickBot="1">
      <c r="B300" s="116"/>
      <c r="C300" s="372"/>
      <c r="D300" s="373"/>
      <c r="E300" s="373"/>
      <c r="F300" s="373"/>
      <c r="G300" s="373"/>
      <c r="H300" s="373"/>
      <c r="I300" s="373"/>
      <c r="J300" s="373"/>
      <c r="K300" s="373"/>
      <c r="L300" s="373"/>
      <c r="M300" s="373"/>
      <c r="N300" s="373"/>
      <c r="O300" s="374"/>
      <c r="P300" s="111"/>
    </row>
    <row r="301" spans="2:16" ht="15">
      <c r="B301" s="116"/>
      <c r="C301" s="375" t="s">
        <v>70</v>
      </c>
      <c r="D301" s="376"/>
      <c r="E301" s="376"/>
      <c r="F301" s="376"/>
      <c r="G301" s="376"/>
      <c r="H301" s="376"/>
      <c r="I301" s="376"/>
      <c r="J301" s="159"/>
      <c r="K301" s="176"/>
      <c r="L301" s="166" t="s">
        <v>71</v>
      </c>
      <c r="M301" s="354" t="s">
        <v>72</v>
      </c>
      <c r="N301" s="355"/>
      <c r="O301" s="167"/>
      <c r="P301" s="111"/>
    </row>
    <row r="302" spans="2:16">
      <c r="B302" s="116"/>
      <c r="C302" s="356" t="s">
        <v>22</v>
      </c>
      <c r="D302" s="357"/>
      <c r="E302" s="357"/>
      <c r="F302" s="357"/>
      <c r="G302" s="357"/>
      <c r="H302" s="357"/>
      <c r="I302" s="357"/>
      <c r="J302" s="177"/>
      <c r="K302" s="178"/>
      <c r="L302" s="256">
        <f>'PRESUPUESTO OFICIAL(Entidad)'!I35</f>
        <v>0.56720000000000004</v>
      </c>
      <c r="M302" s="358">
        <f>+L302*O297</f>
        <v>2744.1136000000001</v>
      </c>
      <c r="N302" s="359"/>
      <c r="O302" s="180">
        <f>+M302</f>
        <v>2744.1136000000001</v>
      </c>
      <c r="P302" s="111"/>
    </row>
    <row r="303" spans="2:16">
      <c r="B303" s="116"/>
      <c r="C303" s="145" t="s">
        <v>73</v>
      </c>
      <c r="D303" s="146"/>
      <c r="E303" s="146"/>
      <c r="F303" s="146"/>
      <c r="G303" s="146"/>
      <c r="H303" s="146"/>
      <c r="I303" s="146"/>
      <c r="J303" s="177"/>
      <c r="K303" s="178"/>
      <c r="L303" s="110"/>
      <c r="M303" s="358"/>
      <c r="N303" s="359"/>
      <c r="O303" s="180"/>
      <c r="P303" s="111"/>
    </row>
    <row r="304" spans="2:16" ht="15" thickBot="1">
      <c r="B304" s="116"/>
      <c r="C304" s="135" t="s">
        <v>74</v>
      </c>
      <c r="D304" s="136"/>
      <c r="E304" s="136"/>
      <c r="F304" s="136"/>
      <c r="G304" s="136"/>
      <c r="H304" s="136"/>
      <c r="I304" s="136"/>
      <c r="J304" s="181"/>
      <c r="K304" s="182"/>
      <c r="L304" s="179">
        <v>0.05</v>
      </c>
      <c r="M304" s="360">
        <f>+L304*O297</f>
        <v>241.9</v>
      </c>
      <c r="N304" s="361"/>
      <c r="O304" s="180">
        <f>+M304</f>
        <v>241.9</v>
      </c>
      <c r="P304" s="111"/>
    </row>
    <row r="305" spans="2:16" ht="15.75" thickBot="1">
      <c r="B305" s="116"/>
      <c r="C305" s="362" t="s">
        <v>55</v>
      </c>
      <c r="D305" s="363"/>
      <c r="E305" s="363"/>
      <c r="F305" s="363"/>
      <c r="G305" s="363"/>
      <c r="H305" s="363"/>
      <c r="I305" s="363"/>
      <c r="J305" s="363"/>
      <c r="K305" s="363"/>
      <c r="L305" s="363"/>
      <c r="M305" s="363"/>
      <c r="N305" s="364"/>
      <c r="O305" s="215">
        <f>+O304+O302+O297</f>
        <v>7824.0136000000002</v>
      </c>
      <c r="P305" s="111"/>
    </row>
    <row r="306" spans="2:16" ht="15" thickBot="1">
      <c r="B306" s="116"/>
      <c r="C306" s="189"/>
      <c r="D306" s="190"/>
      <c r="E306" s="190"/>
      <c r="F306" s="190"/>
      <c r="G306" s="190"/>
      <c r="H306" s="190"/>
      <c r="I306" s="190"/>
      <c r="J306" s="190"/>
      <c r="K306" s="190"/>
      <c r="L306" s="190"/>
      <c r="M306" s="190"/>
      <c r="N306" s="190"/>
      <c r="O306" s="191"/>
      <c r="P306" s="111"/>
    </row>
    <row r="307" spans="2:16" ht="15" thickBot="1">
      <c r="B307" s="116"/>
      <c r="C307" s="420" t="s">
        <v>75</v>
      </c>
      <c r="D307" s="421"/>
      <c r="E307" s="421"/>
      <c r="F307" s="421"/>
      <c r="G307" s="421"/>
      <c r="H307" s="421"/>
      <c r="I307" s="421"/>
      <c r="J307" s="421"/>
      <c r="K307" s="421"/>
      <c r="L307" s="421"/>
      <c r="M307" s="421"/>
      <c r="N307" s="422"/>
      <c r="O307" s="184"/>
      <c r="P307" s="111"/>
    </row>
    <row r="308" spans="2:16">
      <c r="B308" s="116"/>
      <c r="C308" s="138" t="s">
        <v>46</v>
      </c>
      <c r="D308" s="423" t="s">
        <v>47</v>
      </c>
      <c r="E308" s="424"/>
      <c r="F308" s="424"/>
      <c r="G308" s="424"/>
      <c r="H308" s="424"/>
      <c r="I308" s="424"/>
      <c r="J308" s="424"/>
      <c r="K308" s="424"/>
      <c r="L308" s="425"/>
      <c r="M308" s="426" t="s">
        <v>48</v>
      </c>
      <c r="N308" s="427"/>
      <c r="O308" s="138" t="s">
        <v>11</v>
      </c>
      <c r="P308" s="111"/>
    </row>
    <row r="309" spans="2:16" ht="32.25" customHeight="1" thickBot="1">
      <c r="B309" s="116"/>
      <c r="C309" s="139"/>
      <c r="D309" s="428" t="str">
        <f>[115]A.P.U!$C$2844</f>
        <v>SUMINISTRO E INSTALACIÓN COLUMNA EN MADERA CHANUL 20 X 20 CM X 3 M</v>
      </c>
      <c r="E309" s="429"/>
      <c r="F309" s="429"/>
      <c r="G309" s="429"/>
      <c r="H309" s="429"/>
      <c r="I309" s="429"/>
      <c r="J309" s="429"/>
      <c r="K309" s="429"/>
      <c r="L309" s="430"/>
      <c r="M309" s="431" t="s">
        <v>88</v>
      </c>
      <c r="N309" s="432"/>
      <c r="O309" s="140"/>
      <c r="P309" s="111"/>
    </row>
    <row r="310" spans="2:16">
      <c r="B310" s="116"/>
      <c r="C310" s="366" t="s">
        <v>49</v>
      </c>
      <c r="D310" s="367"/>
      <c r="E310" s="367"/>
      <c r="F310" s="367"/>
      <c r="G310" s="367"/>
      <c r="H310" s="367"/>
      <c r="I310" s="367"/>
      <c r="J310" s="367"/>
      <c r="K310" s="367"/>
      <c r="L310" s="367"/>
      <c r="M310" s="367"/>
      <c r="N310" s="367"/>
      <c r="O310" s="368"/>
      <c r="P310" s="111"/>
    </row>
    <row r="311" spans="2:16">
      <c r="B311" s="116"/>
      <c r="C311" s="369"/>
      <c r="D311" s="370"/>
      <c r="E311" s="370"/>
      <c r="F311" s="370"/>
      <c r="G311" s="370"/>
      <c r="H311" s="370"/>
      <c r="I311" s="370"/>
      <c r="J311" s="370"/>
      <c r="K311" s="370"/>
      <c r="L311" s="370"/>
      <c r="M311" s="370"/>
      <c r="N311" s="370"/>
      <c r="O311" s="371"/>
      <c r="P311" s="111"/>
    </row>
    <row r="312" spans="2:16" ht="15" thickBot="1">
      <c r="B312" s="116"/>
      <c r="C312" s="372"/>
      <c r="D312" s="373"/>
      <c r="E312" s="373"/>
      <c r="F312" s="373"/>
      <c r="G312" s="373"/>
      <c r="H312" s="373"/>
      <c r="I312" s="373"/>
      <c r="J312" s="373"/>
      <c r="K312" s="373"/>
      <c r="L312" s="373"/>
      <c r="M312" s="373"/>
      <c r="N312" s="373"/>
      <c r="O312" s="374"/>
      <c r="P312" s="111"/>
    </row>
    <row r="313" spans="2:16" ht="15">
      <c r="B313" s="116"/>
      <c r="C313" s="375" t="s">
        <v>47</v>
      </c>
      <c r="D313" s="433"/>
      <c r="E313" s="433"/>
      <c r="F313" s="433"/>
      <c r="G313" s="434"/>
      <c r="H313" s="435" t="s">
        <v>50</v>
      </c>
      <c r="I313" s="419"/>
      <c r="J313" s="237" t="s">
        <v>120</v>
      </c>
      <c r="K313" s="237"/>
      <c r="L313" s="238"/>
      <c r="M313" s="239"/>
      <c r="N313" s="239"/>
      <c r="O313" s="142" t="s">
        <v>54</v>
      </c>
      <c r="P313" s="111"/>
    </row>
    <row r="314" spans="2:16">
      <c r="B314" s="116"/>
      <c r="C314" s="410" t="s">
        <v>109</v>
      </c>
      <c r="D314" s="411"/>
      <c r="E314" s="411"/>
      <c r="F314" s="411"/>
      <c r="G314" s="412"/>
      <c r="H314" s="413"/>
      <c r="I314" s="414"/>
      <c r="J314" s="236" t="s">
        <v>125</v>
      </c>
      <c r="K314" s="236" t="s">
        <v>133</v>
      </c>
      <c r="L314" s="222">
        <v>0.05</v>
      </c>
      <c r="M314" s="223">
        <v>17302</v>
      </c>
      <c r="N314" s="223">
        <v>865</v>
      </c>
      <c r="O314" s="144">
        <f>N314</f>
        <v>865</v>
      </c>
      <c r="P314" s="111"/>
    </row>
    <row r="315" spans="2:16">
      <c r="B315" s="116"/>
      <c r="C315" s="365" t="s">
        <v>100</v>
      </c>
      <c r="D315" s="365"/>
      <c r="E315" s="365"/>
      <c r="F315" s="365"/>
      <c r="G315" s="365"/>
      <c r="H315" s="413"/>
      <c r="I315" s="414"/>
      <c r="J315" s="236" t="s">
        <v>127</v>
      </c>
      <c r="K315" s="236" t="s">
        <v>92</v>
      </c>
      <c r="L315" s="222">
        <v>0.6</v>
      </c>
      <c r="M315" s="223">
        <v>3623</v>
      </c>
      <c r="N315" s="223">
        <v>2174</v>
      </c>
      <c r="O315" s="144">
        <f>N315</f>
        <v>2174</v>
      </c>
      <c r="P315" s="111"/>
    </row>
    <row r="316" spans="2:16" ht="15" thickBot="1">
      <c r="B316" s="116"/>
      <c r="C316" s="383"/>
      <c r="D316" s="384"/>
      <c r="E316" s="384"/>
      <c r="F316" s="384"/>
      <c r="G316" s="415"/>
      <c r="H316" s="416"/>
      <c r="I316" s="415"/>
      <c r="J316" s="241"/>
      <c r="K316" s="241"/>
      <c r="L316" s="143"/>
      <c r="M316" s="242"/>
      <c r="N316" s="242"/>
      <c r="O316" s="144"/>
      <c r="P316" s="111"/>
    </row>
    <row r="317" spans="2:16" ht="15.75" thickBot="1">
      <c r="B317" s="116"/>
      <c r="C317" s="387" t="s">
        <v>55</v>
      </c>
      <c r="D317" s="388"/>
      <c r="E317" s="388"/>
      <c r="F317" s="388"/>
      <c r="G317" s="388"/>
      <c r="H317" s="388"/>
      <c r="I317" s="388"/>
      <c r="J317" s="417"/>
      <c r="K317" s="417"/>
      <c r="L317" s="417"/>
      <c r="M317" s="417"/>
      <c r="N317" s="418"/>
      <c r="O317" s="150">
        <f>+O314+O315+O316</f>
        <v>3039</v>
      </c>
      <c r="P317" s="111"/>
    </row>
    <row r="318" spans="2:16">
      <c r="B318" s="116"/>
      <c r="C318" s="366" t="s">
        <v>56</v>
      </c>
      <c r="D318" s="367"/>
      <c r="E318" s="367"/>
      <c r="F318" s="367"/>
      <c r="G318" s="367"/>
      <c r="H318" s="367"/>
      <c r="I318" s="367"/>
      <c r="J318" s="367"/>
      <c r="K318" s="367"/>
      <c r="L318" s="367"/>
      <c r="M318" s="367"/>
      <c r="N318" s="367"/>
      <c r="O318" s="368"/>
      <c r="P318" s="111"/>
    </row>
    <row r="319" spans="2:16">
      <c r="B319" s="116"/>
      <c r="C319" s="369"/>
      <c r="D319" s="370"/>
      <c r="E319" s="370"/>
      <c r="F319" s="370"/>
      <c r="G319" s="370"/>
      <c r="H319" s="370"/>
      <c r="I319" s="370"/>
      <c r="J319" s="370"/>
      <c r="K319" s="370"/>
      <c r="L319" s="370"/>
      <c r="M319" s="370"/>
      <c r="N319" s="370"/>
      <c r="O319" s="371"/>
      <c r="P319" s="111"/>
    </row>
    <row r="320" spans="2:16" ht="15" thickBot="1">
      <c r="B320" s="116"/>
      <c r="C320" s="372"/>
      <c r="D320" s="373"/>
      <c r="E320" s="373"/>
      <c r="F320" s="373"/>
      <c r="G320" s="373"/>
      <c r="H320" s="373"/>
      <c r="I320" s="373"/>
      <c r="J320" s="373"/>
      <c r="K320" s="373"/>
      <c r="L320" s="373"/>
      <c r="M320" s="373"/>
      <c r="N320" s="373"/>
      <c r="O320" s="374"/>
      <c r="P320" s="111"/>
    </row>
    <row r="321" spans="2:16" ht="15">
      <c r="B321" s="116"/>
      <c r="C321" s="375" t="s">
        <v>59</v>
      </c>
      <c r="D321" s="376"/>
      <c r="E321" s="376"/>
      <c r="F321" s="376"/>
      <c r="G321" s="376"/>
      <c r="H321" s="376"/>
      <c r="I321" s="376"/>
      <c r="J321" s="419"/>
      <c r="K321" s="237" t="s">
        <v>120</v>
      </c>
      <c r="L321" s="237" t="s">
        <v>86</v>
      </c>
      <c r="M321" s="238"/>
      <c r="N321" s="239"/>
      <c r="O321" s="239"/>
      <c r="P321" s="111"/>
    </row>
    <row r="322" spans="2:16">
      <c r="B322" s="116"/>
      <c r="C322" s="365" t="s">
        <v>134</v>
      </c>
      <c r="D322" s="365"/>
      <c r="E322" s="365"/>
      <c r="F322" s="365"/>
      <c r="G322" s="365"/>
      <c r="H322" s="365"/>
      <c r="I322" s="365"/>
      <c r="J322" s="365"/>
      <c r="K322" s="236" t="s">
        <v>122</v>
      </c>
      <c r="L322" s="236" t="s">
        <v>92</v>
      </c>
      <c r="M322" s="222">
        <v>1</v>
      </c>
      <c r="N322" s="223">
        <v>73887</v>
      </c>
      <c r="O322" s="223">
        <v>73887</v>
      </c>
      <c r="P322" s="111"/>
    </row>
    <row r="323" spans="2:16">
      <c r="B323" s="116"/>
      <c r="C323" s="365" t="s">
        <v>135</v>
      </c>
      <c r="D323" s="365"/>
      <c r="E323" s="365"/>
      <c r="F323" s="365"/>
      <c r="G323" s="365"/>
      <c r="H323" s="365"/>
      <c r="I323" s="365"/>
      <c r="J323" s="365"/>
      <c r="K323" s="236" t="s">
        <v>122</v>
      </c>
      <c r="L323" s="236" t="s">
        <v>92</v>
      </c>
      <c r="M323" s="222">
        <v>0.33</v>
      </c>
      <c r="N323" s="223">
        <v>363595</v>
      </c>
      <c r="O323" s="223">
        <v>119986</v>
      </c>
      <c r="P323" s="111"/>
    </row>
    <row r="324" spans="2:16">
      <c r="B324" s="116"/>
      <c r="C324" s="365" t="s">
        <v>136</v>
      </c>
      <c r="D324" s="365"/>
      <c r="E324" s="365"/>
      <c r="F324" s="365"/>
      <c r="G324" s="365"/>
      <c r="H324" s="365"/>
      <c r="I324" s="365"/>
      <c r="J324" s="365"/>
      <c r="K324" s="236" t="s">
        <v>122</v>
      </c>
      <c r="L324" s="236" t="s">
        <v>92</v>
      </c>
      <c r="M324" s="222">
        <v>6</v>
      </c>
      <c r="N324" s="223">
        <v>3728</v>
      </c>
      <c r="O324" s="223">
        <v>22368</v>
      </c>
      <c r="P324" s="111"/>
    </row>
    <row r="325" spans="2:16">
      <c r="B325" s="116"/>
      <c r="C325" s="365" t="s">
        <v>137</v>
      </c>
      <c r="D325" s="365"/>
      <c r="E325" s="365"/>
      <c r="F325" s="365"/>
      <c r="G325" s="365"/>
      <c r="H325" s="365"/>
      <c r="I325" s="365"/>
      <c r="J325" s="365"/>
      <c r="K325" s="236" t="s">
        <v>122</v>
      </c>
      <c r="L325" s="236" t="s">
        <v>139</v>
      </c>
      <c r="M325" s="222">
        <v>0.55000000000000004</v>
      </c>
      <c r="N325" s="223">
        <v>4421</v>
      </c>
      <c r="O325" s="223">
        <v>2432</v>
      </c>
      <c r="P325" s="111"/>
    </row>
    <row r="326" spans="2:16">
      <c r="B326" s="116"/>
      <c r="C326" s="365" t="s">
        <v>138</v>
      </c>
      <c r="D326" s="365"/>
      <c r="E326" s="365"/>
      <c r="F326" s="365"/>
      <c r="G326" s="365"/>
      <c r="H326" s="365"/>
      <c r="I326" s="365"/>
      <c r="J326" s="365"/>
      <c r="K326" s="236" t="s">
        <v>122</v>
      </c>
      <c r="L326" s="236" t="s">
        <v>139</v>
      </c>
      <c r="M326" s="222">
        <v>0.04</v>
      </c>
      <c r="N326" s="223">
        <v>70374</v>
      </c>
      <c r="O326" s="223">
        <v>2815</v>
      </c>
      <c r="P326" s="111"/>
    </row>
    <row r="327" spans="2:16" ht="15" thickBot="1">
      <c r="B327" s="116"/>
      <c r="C327" s="393"/>
      <c r="D327" s="394"/>
      <c r="E327" s="394"/>
      <c r="F327" s="394"/>
      <c r="G327" s="394"/>
      <c r="H327" s="394"/>
      <c r="I327" s="394"/>
      <c r="J327" s="395"/>
      <c r="K327" s="155"/>
      <c r="L327" s="157"/>
      <c r="M327" s="396"/>
      <c r="N327" s="397"/>
      <c r="O327" s="154"/>
      <c r="P327" s="111"/>
    </row>
    <row r="328" spans="2:16" ht="15.75" thickBot="1">
      <c r="B328" s="116"/>
      <c r="C328" s="387" t="s">
        <v>55</v>
      </c>
      <c r="D328" s="388"/>
      <c r="E328" s="388"/>
      <c r="F328" s="388"/>
      <c r="G328" s="388"/>
      <c r="H328" s="388"/>
      <c r="I328" s="388"/>
      <c r="J328" s="388"/>
      <c r="K328" s="388"/>
      <c r="L328" s="388"/>
      <c r="M328" s="388"/>
      <c r="N328" s="389"/>
      <c r="O328" s="158">
        <f>+O326+O325+O323+O322+O324</f>
        <v>221488</v>
      </c>
      <c r="P328" s="111"/>
    </row>
    <row r="329" spans="2:16">
      <c r="B329" s="116"/>
      <c r="C329" s="366" t="s">
        <v>58</v>
      </c>
      <c r="D329" s="367"/>
      <c r="E329" s="367"/>
      <c r="F329" s="367"/>
      <c r="G329" s="367"/>
      <c r="H329" s="367"/>
      <c r="I329" s="367"/>
      <c r="J329" s="367"/>
      <c r="K329" s="367"/>
      <c r="L329" s="367"/>
      <c r="M329" s="367"/>
      <c r="N329" s="367"/>
      <c r="O329" s="368"/>
      <c r="P329" s="111"/>
    </row>
    <row r="330" spans="2:16">
      <c r="B330" s="116"/>
      <c r="C330" s="369"/>
      <c r="D330" s="370"/>
      <c r="E330" s="370"/>
      <c r="F330" s="370"/>
      <c r="G330" s="370"/>
      <c r="H330" s="370"/>
      <c r="I330" s="370"/>
      <c r="J330" s="370"/>
      <c r="K330" s="370"/>
      <c r="L330" s="370"/>
      <c r="M330" s="370"/>
      <c r="N330" s="370"/>
      <c r="O330" s="371"/>
      <c r="P330" s="111"/>
    </row>
    <row r="331" spans="2:16" ht="15" thickBot="1">
      <c r="B331" s="116"/>
      <c r="C331" s="372"/>
      <c r="D331" s="373"/>
      <c r="E331" s="373"/>
      <c r="F331" s="373"/>
      <c r="G331" s="373"/>
      <c r="H331" s="373"/>
      <c r="I331" s="373"/>
      <c r="J331" s="373"/>
      <c r="K331" s="373"/>
      <c r="L331" s="373"/>
      <c r="M331" s="373"/>
      <c r="N331" s="373"/>
      <c r="O331" s="374"/>
      <c r="P331" s="111"/>
    </row>
    <row r="332" spans="2:16" ht="15">
      <c r="B332" s="116"/>
      <c r="C332" s="375" t="s">
        <v>128</v>
      </c>
      <c r="D332" s="376"/>
      <c r="E332" s="376"/>
      <c r="F332" s="376"/>
      <c r="G332" s="376"/>
      <c r="H332" s="376"/>
      <c r="I332" s="376"/>
      <c r="J332" s="237" t="s">
        <v>120</v>
      </c>
      <c r="K332" s="237" t="s">
        <v>86</v>
      </c>
      <c r="L332" s="238"/>
      <c r="M332" s="239"/>
      <c r="N332" s="239"/>
      <c r="O332" s="142" t="s">
        <v>54</v>
      </c>
      <c r="P332" s="111"/>
    </row>
    <row r="333" spans="2:16">
      <c r="B333" s="116"/>
      <c r="C333" s="356"/>
      <c r="D333" s="357"/>
      <c r="E333" s="357"/>
      <c r="F333" s="357"/>
      <c r="G333" s="357"/>
      <c r="H333" s="357"/>
      <c r="I333" s="357"/>
      <c r="J333" s="236"/>
      <c r="K333" s="236"/>
      <c r="L333" s="222"/>
      <c r="M333" s="223"/>
      <c r="N333" s="223"/>
      <c r="O333" s="144"/>
      <c r="P333" s="111"/>
    </row>
    <row r="334" spans="2:16" ht="15" thickBot="1">
      <c r="B334" s="116"/>
      <c r="C334" s="383"/>
      <c r="D334" s="384"/>
      <c r="E334" s="384"/>
      <c r="F334" s="384"/>
      <c r="G334" s="384"/>
      <c r="H334" s="384"/>
      <c r="I334" s="384"/>
      <c r="J334" s="162"/>
      <c r="K334" s="163"/>
      <c r="L334" s="162"/>
      <c r="M334" s="385"/>
      <c r="N334" s="386"/>
      <c r="O334" s="164"/>
      <c r="P334" s="111"/>
    </row>
    <row r="335" spans="2:16" ht="15.75" thickBot="1">
      <c r="B335" s="116"/>
      <c r="C335" s="387" t="s">
        <v>55</v>
      </c>
      <c r="D335" s="388"/>
      <c r="E335" s="388"/>
      <c r="F335" s="388"/>
      <c r="G335" s="388"/>
      <c r="H335" s="388"/>
      <c r="I335" s="388"/>
      <c r="J335" s="388"/>
      <c r="K335" s="388"/>
      <c r="L335" s="388"/>
      <c r="M335" s="388"/>
      <c r="N335" s="389"/>
      <c r="O335" s="150">
        <f>O333</f>
        <v>0</v>
      </c>
      <c r="P335" s="111"/>
    </row>
    <row r="336" spans="2:16">
      <c r="B336" s="116"/>
      <c r="C336" s="366" t="s">
        <v>63</v>
      </c>
      <c r="D336" s="367"/>
      <c r="E336" s="367"/>
      <c r="F336" s="367"/>
      <c r="G336" s="367"/>
      <c r="H336" s="367"/>
      <c r="I336" s="367"/>
      <c r="J336" s="367"/>
      <c r="K336" s="367"/>
      <c r="L336" s="367"/>
      <c r="M336" s="367"/>
      <c r="N336" s="367"/>
      <c r="O336" s="368"/>
      <c r="P336" s="111"/>
    </row>
    <row r="337" spans="2:16">
      <c r="B337" s="116"/>
      <c r="C337" s="369"/>
      <c r="D337" s="370"/>
      <c r="E337" s="370"/>
      <c r="F337" s="370"/>
      <c r="G337" s="370"/>
      <c r="H337" s="370"/>
      <c r="I337" s="370"/>
      <c r="J337" s="370"/>
      <c r="K337" s="370"/>
      <c r="L337" s="370"/>
      <c r="M337" s="370"/>
      <c r="N337" s="370"/>
      <c r="O337" s="371"/>
      <c r="P337" s="111"/>
    </row>
    <row r="338" spans="2:16" ht="15" thickBot="1">
      <c r="B338" s="116"/>
      <c r="C338" s="372"/>
      <c r="D338" s="373"/>
      <c r="E338" s="373"/>
      <c r="F338" s="373"/>
      <c r="G338" s="373"/>
      <c r="H338" s="373"/>
      <c r="I338" s="373"/>
      <c r="J338" s="373"/>
      <c r="K338" s="373"/>
      <c r="L338" s="373"/>
      <c r="M338" s="373"/>
      <c r="N338" s="373"/>
      <c r="O338" s="374"/>
      <c r="P338" s="111"/>
    </row>
    <row r="339" spans="2:16" ht="15">
      <c r="B339" s="116"/>
      <c r="C339" s="375" t="s">
        <v>64</v>
      </c>
      <c r="D339" s="376"/>
      <c r="E339" s="376"/>
      <c r="F339" s="376"/>
      <c r="G339" s="376"/>
      <c r="H339" s="376"/>
      <c r="I339" s="376"/>
      <c r="J339" s="237" t="s">
        <v>120</v>
      </c>
      <c r="K339" s="237" t="s">
        <v>86</v>
      </c>
      <c r="L339" s="238"/>
      <c r="M339" s="239"/>
      <c r="N339" s="239"/>
      <c r="O339" s="167" t="s">
        <v>54</v>
      </c>
      <c r="P339" s="111"/>
    </row>
    <row r="340" spans="2:16">
      <c r="B340" s="116"/>
      <c r="C340" s="377" t="s">
        <v>108</v>
      </c>
      <c r="D340" s="377"/>
      <c r="E340" s="377"/>
      <c r="F340" s="377"/>
      <c r="G340" s="377"/>
      <c r="H340" s="377"/>
      <c r="I340" s="378"/>
      <c r="J340" s="236" t="s">
        <v>124</v>
      </c>
      <c r="K340" s="236" t="s">
        <v>104</v>
      </c>
      <c r="L340" s="222">
        <v>2</v>
      </c>
      <c r="M340" s="223">
        <v>42837</v>
      </c>
      <c r="N340" s="223">
        <v>85674</v>
      </c>
      <c r="O340" s="173">
        <f>N340</f>
        <v>85674</v>
      </c>
      <c r="P340" s="111"/>
    </row>
    <row r="341" spans="2:16">
      <c r="B341" s="116"/>
      <c r="C341" s="168"/>
      <c r="D341" s="169"/>
      <c r="E341" s="169"/>
      <c r="F341" s="169"/>
      <c r="G341" s="169"/>
      <c r="H341" s="169"/>
      <c r="I341" s="169"/>
      <c r="J341" s="170"/>
      <c r="K341" s="171"/>
      <c r="L341" s="172"/>
      <c r="M341" s="379"/>
      <c r="N341" s="380"/>
      <c r="O341" s="173"/>
      <c r="P341" s="111"/>
    </row>
    <row r="342" spans="2:16">
      <c r="B342" s="116"/>
      <c r="C342" s="168"/>
      <c r="D342" s="169"/>
      <c r="E342" s="169"/>
      <c r="F342" s="169"/>
      <c r="G342" s="169"/>
      <c r="H342" s="169"/>
      <c r="I342" s="169"/>
      <c r="J342" s="170"/>
      <c r="K342" s="171"/>
      <c r="L342" s="172"/>
      <c r="M342" s="381"/>
      <c r="N342" s="382"/>
      <c r="O342" s="173"/>
      <c r="P342" s="111"/>
    </row>
    <row r="343" spans="2:16" ht="15" thickBot="1">
      <c r="B343" s="116"/>
      <c r="C343" s="383"/>
      <c r="D343" s="384"/>
      <c r="E343" s="384"/>
      <c r="F343" s="384"/>
      <c r="G343" s="384"/>
      <c r="H343" s="384"/>
      <c r="I343" s="384"/>
      <c r="J343" s="162"/>
      <c r="K343" s="163"/>
      <c r="L343" s="162"/>
      <c r="M343" s="385"/>
      <c r="N343" s="386"/>
      <c r="O343" s="164"/>
      <c r="P343" s="111"/>
    </row>
    <row r="344" spans="2:16" ht="15.75" thickBot="1">
      <c r="B344" s="116"/>
      <c r="C344" s="387" t="s">
        <v>55</v>
      </c>
      <c r="D344" s="388"/>
      <c r="E344" s="388"/>
      <c r="F344" s="388"/>
      <c r="G344" s="388"/>
      <c r="H344" s="388"/>
      <c r="I344" s="388"/>
      <c r="J344" s="388"/>
      <c r="K344" s="388"/>
      <c r="L344" s="388"/>
      <c r="M344" s="388"/>
      <c r="N344" s="389"/>
      <c r="O344" s="158">
        <f>+O340</f>
        <v>85674</v>
      </c>
      <c r="P344" s="111"/>
    </row>
    <row r="345" spans="2:16" ht="15" thickBot="1">
      <c r="B345" s="116"/>
      <c r="C345" s="174"/>
      <c r="D345" s="110"/>
      <c r="E345" s="110"/>
      <c r="F345" s="110"/>
      <c r="G345" s="110"/>
      <c r="H345" s="110"/>
      <c r="I345" s="110"/>
      <c r="J345" s="110"/>
      <c r="K345" s="110"/>
      <c r="L345" s="110"/>
      <c r="M345" s="110"/>
      <c r="N345" s="110"/>
      <c r="O345" s="175"/>
      <c r="P345" s="111"/>
    </row>
    <row r="346" spans="2:16" ht="15" thickBot="1">
      <c r="B346" s="116"/>
      <c r="C346" s="390" t="s">
        <v>68</v>
      </c>
      <c r="D346" s="391"/>
      <c r="E346" s="391"/>
      <c r="F346" s="391"/>
      <c r="G346" s="391"/>
      <c r="H346" s="391"/>
      <c r="I346" s="391"/>
      <c r="J346" s="391"/>
      <c r="K346" s="391"/>
      <c r="L346" s="391"/>
      <c r="M346" s="391"/>
      <c r="N346" s="392"/>
      <c r="O346" s="217">
        <f>+O344+O328+O317+O335</f>
        <v>310201</v>
      </c>
      <c r="P346" s="111"/>
    </row>
    <row r="347" spans="2:16">
      <c r="B347" s="116"/>
      <c r="C347" s="366" t="s">
        <v>69</v>
      </c>
      <c r="D347" s="367"/>
      <c r="E347" s="367"/>
      <c r="F347" s="367"/>
      <c r="G347" s="367"/>
      <c r="H347" s="367"/>
      <c r="I347" s="367"/>
      <c r="J347" s="367"/>
      <c r="K347" s="367"/>
      <c r="L347" s="367"/>
      <c r="M347" s="367"/>
      <c r="N347" s="367"/>
      <c r="O347" s="368"/>
      <c r="P347" s="111"/>
    </row>
    <row r="348" spans="2:16">
      <c r="B348" s="116"/>
      <c r="C348" s="369"/>
      <c r="D348" s="370"/>
      <c r="E348" s="370"/>
      <c r="F348" s="370"/>
      <c r="G348" s="370"/>
      <c r="H348" s="370"/>
      <c r="I348" s="370"/>
      <c r="J348" s="370"/>
      <c r="K348" s="370"/>
      <c r="L348" s="370"/>
      <c r="M348" s="370"/>
      <c r="N348" s="370"/>
      <c r="O348" s="371"/>
      <c r="P348" s="111"/>
    </row>
    <row r="349" spans="2:16" ht="15" thickBot="1">
      <c r="B349" s="116"/>
      <c r="C349" s="372"/>
      <c r="D349" s="373"/>
      <c r="E349" s="373"/>
      <c r="F349" s="373"/>
      <c r="G349" s="373"/>
      <c r="H349" s="373"/>
      <c r="I349" s="373"/>
      <c r="J349" s="373"/>
      <c r="K349" s="373"/>
      <c r="L349" s="373"/>
      <c r="M349" s="373"/>
      <c r="N349" s="373"/>
      <c r="O349" s="374"/>
      <c r="P349" s="111"/>
    </row>
    <row r="350" spans="2:16" ht="15">
      <c r="B350" s="116"/>
      <c r="C350" s="375" t="s">
        <v>70</v>
      </c>
      <c r="D350" s="376"/>
      <c r="E350" s="376"/>
      <c r="F350" s="376"/>
      <c r="G350" s="376"/>
      <c r="H350" s="376"/>
      <c r="I350" s="376"/>
      <c r="J350" s="218"/>
      <c r="K350" s="219"/>
      <c r="L350" s="166" t="s">
        <v>71</v>
      </c>
      <c r="M350" s="354" t="s">
        <v>72</v>
      </c>
      <c r="N350" s="355"/>
      <c r="O350" s="167"/>
      <c r="P350" s="111"/>
    </row>
    <row r="351" spans="2:16">
      <c r="B351" s="116"/>
      <c r="C351" s="356" t="s">
        <v>22</v>
      </c>
      <c r="D351" s="357"/>
      <c r="E351" s="357"/>
      <c r="F351" s="357"/>
      <c r="G351" s="357"/>
      <c r="H351" s="357"/>
      <c r="I351" s="357"/>
      <c r="J351" s="177"/>
      <c r="K351" s="178"/>
      <c r="L351" s="256">
        <f>'PRESUPUESTO OFICIAL(Entidad)'!I35</f>
        <v>0.56720000000000004</v>
      </c>
      <c r="M351" s="358">
        <f>+L351*O346</f>
        <v>175946.00720000002</v>
      </c>
      <c r="N351" s="359"/>
      <c r="O351" s="180">
        <f>+M351</f>
        <v>175946.00720000002</v>
      </c>
      <c r="P351" s="111"/>
    </row>
    <row r="352" spans="2:16">
      <c r="B352" s="116"/>
      <c r="C352" s="145" t="s">
        <v>73</v>
      </c>
      <c r="D352" s="146"/>
      <c r="E352" s="146"/>
      <c r="F352" s="146"/>
      <c r="G352" s="146"/>
      <c r="H352" s="146"/>
      <c r="I352" s="146"/>
      <c r="J352" s="177"/>
      <c r="K352" s="178"/>
      <c r="L352" s="110"/>
      <c r="M352" s="358"/>
      <c r="N352" s="359"/>
      <c r="O352" s="180"/>
      <c r="P352" s="111"/>
    </row>
    <row r="353" spans="2:16" ht="15" thickBot="1">
      <c r="B353" s="116"/>
      <c r="C353" s="220" t="s">
        <v>74</v>
      </c>
      <c r="D353" s="221"/>
      <c r="E353" s="221"/>
      <c r="F353" s="221"/>
      <c r="G353" s="221"/>
      <c r="H353" s="221"/>
      <c r="I353" s="221"/>
      <c r="J353" s="181"/>
      <c r="K353" s="182"/>
      <c r="L353" s="179">
        <v>0.05</v>
      </c>
      <c r="M353" s="360">
        <f>+L353*O346</f>
        <v>15510.050000000001</v>
      </c>
      <c r="N353" s="361"/>
      <c r="O353" s="180">
        <f>+M353</f>
        <v>15510.050000000001</v>
      </c>
      <c r="P353" s="111"/>
    </row>
    <row r="354" spans="2:16" ht="15.75" thickBot="1">
      <c r="B354" s="116"/>
      <c r="C354" s="362" t="s">
        <v>55</v>
      </c>
      <c r="D354" s="363"/>
      <c r="E354" s="363"/>
      <c r="F354" s="363"/>
      <c r="G354" s="363"/>
      <c r="H354" s="363"/>
      <c r="I354" s="363"/>
      <c r="J354" s="363"/>
      <c r="K354" s="363"/>
      <c r="L354" s="363"/>
      <c r="M354" s="363"/>
      <c r="N354" s="364"/>
      <c r="O354" s="215">
        <f>+O353+O351+O346</f>
        <v>501657.05720000004</v>
      </c>
      <c r="P354" s="111"/>
    </row>
    <row r="355" spans="2:16" ht="15" thickBot="1">
      <c r="B355" s="116"/>
      <c r="C355" s="250"/>
      <c r="D355" s="251"/>
      <c r="E355" s="251"/>
      <c r="F355" s="251"/>
      <c r="G355" s="251"/>
      <c r="H355" s="251"/>
      <c r="I355" s="251"/>
      <c r="J355" s="251"/>
      <c r="K355" s="251"/>
      <c r="L355" s="251"/>
      <c r="M355" s="251"/>
      <c r="N355" s="251"/>
      <c r="O355" s="137"/>
      <c r="P355" s="111"/>
    </row>
    <row r="356" spans="2:16">
      <c r="B356" s="116"/>
      <c r="C356" s="138" t="s">
        <v>46</v>
      </c>
      <c r="D356" s="423" t="s">
        <v>47</v>
      </c>
      <c r="E356" s="424"/>
      <c r="F356" s="424"/>
      <c r="G356" s="424"/>
      <c r="H356" s="424"/>
      <c r="I356" s="424"/>
      <c r="J356" s="424"/>
      <c r="K356" s="424"/>
      <c r="L356" s="425"/>
      <c r="M356" s="426" t="s">
        <v>48</v>
      </c>
      <c r="N356" s="427"/>
      <c r="O356" s="138" t="s">
        <v>11</v>
      </c>
      <c r="P356" s="111"/>
    </row>
    <row r="357" spans="2:16" ht="15" thickBot="1">
      <c r="B357" s="116"/>
      <c r="C357" s="139"/>
      <c r="D357" s="431" t="str">
        <f>[115]A.P.U!$C$21137</f>
        <v>RECORRIDO DE CUBIERTA EN FIBROCEMENTO INCLUYE GANCHOS Y AMARRAS</v>
      </c>
      <c r="E357" s="462"/>
      <c r="F357" s="462"/>
      <c r="G357" s="462"/>
      <c r="H357" s="462"/>
      <c r="I357" s="462"/>
      <c r="J357" s="462"/>
      <c r="K357" s="462"/>
      <c r="L357" s="432"/>
      <c r="M357" s="431" t="s">
        <v>99</v>
      </c>
      <c r="N357" s="432"/>
      <c r="O357" s="140"/>
      <c r="P357" s="111"/>
    </row>
    <row r="358" spans="2:16">
      <c r="B358" s="116"/>
      <c r="C358" s="366" t="s">
        <v>49</v>
      </c>
      <c r="D358" s="367"/>
      <c r="E358" s="367"/>
      <c r="F358" s="367"/>
      <c r="G358" s="367"/>
      <c r="H358" s="367"/>
      <c r="I358" s="367"/>
      <c r="J358" s="367"/>
      <c r="K358" s="367"/>
      <c r="L358" s="367"/>
      <c r="M358" s="367"/>
      <c r="N358" s="367"/>
      <c r="O358" s="368"/>
      <c r="P358" s="111"/>
    </row>
    <row r="359" spans="2:16">
      <c r="B359" s="116"/>
      <c r="C359" s="369"/>
      <c r="D359" s="370"/>
      <c r="E359" s="370"/>
      <c r="F359" s="370"/>
      <c r="G359" s="370"/>
      <c r="H359" s="370"/>
      <c r="I359" s="370"/>
      <c r="J359" s="370"/>
      <c r="K359" s="370"/>
      <c r="L359" s="370"/>
      <c r="M359" s="370"/>
      <c r="N359" s="370"/>
      <c r="O359" s="371"/>
      <c r="P359" s="111"/>
    </row>
    <row r="360" spans="2:16" ht="15" thickBot="1">
      <c r="B360" s="116"/>
      <c r="C360" s="372"/>
      <c r="D360" s="373"/>
      <c r="E360" s="373"/>
      <c r="F360" s="373"/>
      <c r="G360" s="373"/>
      <c r="H360" s="373"/>
      <c r="I360" s="373"/>
      <c r="J360" s="373"/>
      <c r="K360" s="373"/>
      <c r="L360" s="373"/>
      <c r="M360" s="373"/>
      <c r="N360" s="373"/>
      <c r="O360" s="374"/>
      <c r="P360" s="111"/>
    </row>
    <row r="361" spans="2:16" ht="15">
      <c r="B361" s="116"/>
      <c r="C361" s="375" t="s">
        <v>47</v>
      </c>
      <c r="D361" s="433"/>
      <c r="E361" s="433"/>
      <c r="F361" s="433"/>
      <c r="G361" s="434"/>
      <c r="H361" s="435"/>
      <c r="I361" s="433"/>
      <c r="J361" s="450" t="s">
        <v>51</v>
      </c>
      <c r="K361" s="451"/>
      <c r="L361" s="141" t="s">
        <v>52</v>
      </c>
      <c r="M361" s="435" t="s">
        <v>53</v>
      </c>
      <c r="N361" s="419"/>
      <c r="O361" s="142" t="s">
        <v>54</v>
      </c>
      <c r="P361" s="111"/>
    </row>
    <row r="362" spans="2:16">
      <c r="B362" s="116"/>
      <c r="C362" s="410" t="s">
        <v>100</v>
      </c>
      <c r="D362" s="411"/>
      <c r="E362" s="411"/>
      <c r="F362" s="411"/>
      <c r="G362" s="412"/>
      <c r="H362" s="241"/>
      <c r="I362" s="241"/>
      <c r="J362" s="241"/>
      <c r="K362" s="236" t="s">
        <v>127</v>
      </c>
      <c r="L362" s="236" t="s">
        <v>92</v>
      </c>
      <c r="M362" s="222">
        <v>0.5</v>
      </c>
      <c r="N362" s="223">
        <v>3623</v>
      </c>
      <c r="O362" s="223">
        <v>1812</v>
      </c>
      <c r="P362" s="111"/>
    </row>
    <row r="363" spans="2:16" ht="14.25" customHeight="1">
      <c r="B363" s="116"/>
      <c r="C363" s="145"/>
      <c r="D363" s="146"/>
      <c r="E363" s="146"/>
      <c r="F363" s="146"/>
      <c r="G363" s="147"/>
      <c r="H363" s="241"/>
      <c r="I363" s="241"/>
      <c r="J363" s="260"/>
      <c r="K363" s="260"/>
      <c r="L363" s="224">
        <v>0.5</v>
      </c>
      <c r="M363" s="225">
        <v>1897</v>
      </c>
      <c r="N363" s="225">
        <v>949</v>
      </c>
      <c r="O363" s="144">
        <f>+M363*L363</f>
        <v>948.5</v>
      </c>
      <c r="P363" s="111"/>
    </row>
    <row r="364" spans="2:16" ht="15" thickBot="1">
      <c r="B364" s="116"/>
      <c r="C364" s="383"/>
      <c r="D364" s="384"/>
      <c r="E364" s="384"/>
      <c r="F364" s="384"/>
      <c r="G364" s="415"/>
      <c r="H364" s="241"/>
      <c r="I364" s="241"/>
      <c r="J364" s="241"/>
      <c r="K364" s="241"/>
      <c r="L364" s="149"/>
      <c r="M364" s="463"/>
      <c r="N364" s="464"/>
      <c r="O364" s="144"/>
      <c r="P364" s="111"/>
    </row>
    <row r="365" spans="2:16" ht="15.75" thickBot="1">
      <c r="B365" s="116"/>
      <c r="C365" s="387" t="s">
        <v>55</v>
      </c>
      <c r="D365" s="388"/>
      <c r="E365" s="388"/>
      <c r="F365" s="388"/>
      <c r="G365" s="388"/>
      <c r="H365" s="417"/>
      <c r="I365" s="417"/>
      <c r="J365" s="417"/>
      <c r="K365" s="417"/>
      <c r="L365" s="388"/>
      <c r="M365" s="388"/>
      <c r="N365" s="389"/>
      <c r="O365" s="150">
        <f>+O362+O363</f>
        <v>2760.5</v>
      </c>
      <c r="P365" s="111"/>
    </row>
    <row r="366" spans="2:16">
      <c r="B366" s="116"/>
      <c r="C366" s="366" t="s">
        <v>56</v>
      </c>
      <c r="D366" s="367"/>
      <c r="E366" s="367"/>
      <c r="F366" s="367"/>
      <c r="G366" s="367"/>
      <c r="H366" s="367"/>
      <c r="I366" s="367"/>
      <c r="J366" s="367"/>
      <c r="K366" s="367"/>
      <c r="L366" s="367"/>
      <c r="M366" s="367"/>
      <c r="N366" s="367"/>
      <c r="O366" s="368"/>
      <c r="P366" s="111"/>
    </row>
    <row r="367" spans="2:16">
      <c r="B367" s="116"/>
      <c r="C367" s="369"/>
      <c r="D367" s="370"/>
      <c r="E367" s="370"/>
      <c r="F367" s="370"/>
      <c r="G367" s="370"/>
      <c r="H367" s="370"/>
      <c r="I367" s="370"/>
      <c r="J367" s="370"/>
      <c r="K367" s="370"/>
      <c r="L367" s="370"/>
      <c r="M367" s="370"/>
      <c r="N367" s="370"/>
      <c r="O367" s="371"/>
      <c r="P367" s="111"/>
    </row>
    <row r="368" spans="2:16" ht="15" thickBot="1">
      <c r="B368" s="116"/>
      <c r="C368" s="372"/>
      <c r="D368" s="373"/>
      <c r="E368" s="373"/>
      <c r="F368" s="373"/>
      <c r="G368" s="373"/>
      <c r="H368" s="373"/>
      <c r="I368" s="373"/>
      <c r="J368" s="373"/>
      <c r="K368" s="373"/>
      <c r="L368" s="373"/>
      <c r="M368" s="373"/>
      <c r="N368" s="373"/>
      <c r="O368" s="374"/>
      <c r="P368" s="111"/>
    </row>
    <row r="369" spans="2:16" ht="15">
      <c r="B369" s="116"/>
      <c r="C369" s="375" t="s">
        <v>47</v>
      </c>
      <c r="D369" s="376"/>
      <c r="E369" s="376"/>
      <c r="F369" s="376"/>
      <c r="G369" s="376"/>
      <c r="H369" s="376"/>
      <c r="I369" s="376"/>
      <c r="J369" s="419"/>
      <c r="K369" s="255" t="s">
        <v>48</v>
      </c>
      <c r="L369" s="141" t="s">
        <v>11</v>
      </c>
      <c r="M369" s="435" t="s">
        <v>57</v>
      </c>
      <c r="N369" s="419"/>
      <c r="O369" s="142" t="s">
        <v>54</v>
      </c>
      <c r="P369" s="111"/>
    </row>
    <row r="370" spans="2:16">
      <c r="B370" s="116"/>
      <c r="C370" s="398"/>
      <c r="D370" s="399"/>
      <c r="E370" s="399"/>
      <c r="F370" s="399"/>
      <c r="G370" s="399"/>
      <c r="H370" s="399"/>
      <c r="I370" s="399"/>
      <c r="J370" s="437"/>
      <c r="K370" s="254"/>
      <c r="L370" s="153"/>
      <c r="M370" s="441"/>
      <c r="N370" s="442"/>
      <c r="O370" s="154"/>
      <c r="P370" s="111"/>
    </row>
    <row r="371" spans="2:16">
      <c r="B371" s="116"/>
      <c r="C371" s="398"/>
      <c r="D371" s="399"/>
      <c r="E371" s="399"/>
      <c r="F371" s="399"/>
      <c r="G371" s="399"/>
      <c r="H371" s="399"/>
      <c r="I371" s="399"/>
      <c r="J371" s="437"/>
      <c r="K371" s="155"/>
      <c r="L371" s="156"/>
      <c r="M371" s="441"/>
      <c r="N371" s="442"/>
      <c r="O371" s="154"/>
      <c r="P371" s="111"/>
    </row>
    <row r="372" spans="2:16">
      <c r="B372" s="116"/>
      <c r="C372" s="398"/>
      <c r="D372" s="399"/>
      <c r="E372" s="399"/>
      <c r="F372" s="399"/>
      <c r="G372" s="399"/>
      <c r="H372" s="399"/>
      <c r="I372" s="399"/>
      <c r="J372" s="437"/>
      <c r="K372" s="155"/>
      <c r="L372" s="156"/>
      <c r="M372" s="441"/>
      <c r="N372" s="442"/>
      <c r="O372" s="154"/>
      <c r="P372" s="111"/>
    </row>
    <row r="373" spans="2:16" ht="15" thickBot="1">
      <c r="B373" s="116"/>
      <c r="C373" s="393"/>
      <c r="D373" s="394"/>
      <c r="E373" s="394"/>
      <c r="F373" s="394"/>
      <c r="G373" s="394"/>
      <c r="H373" s="394"/>
      <c r="I373" s="394"/>
      <c r="J373" s="395"/>
      <c r="K373" s="155"/>
      <c r="L373" s="157"/>
      <c r="M373" s="396"/>
      <c r="N373" s="397"/>
      <c r="O373" s="154"/>
      <c r="P373" s="111"/>
    </row>
    <row r="374" spans="2:16" ht="15.75" thickBot="1">
      <c r="B374" s="116"/>
      <c r="C374" s="387" t="s">
        <v>55</v>
      </c>
      <c r="D374" s="388"/>
      <c r="E374" s="388"/>
      <c r="F374" s="388"/>
      <c r="G374" s="388"/>
      <c r="H374" s="388"/>
      <c r="I374" s="388"/>
      <c r="J374" s="388"/>
      <c r="K374" s="388"/>
      <c r="L374" s="388"/>
      <c r="M374" s="388"/>
      <c r="N374" s="389"/>
      <c r="O374" s="158">
        <f>+O373+O372+O371+O370</f>
        <v>0</v>
      </c>
      <c r="P374" s="111"/>
    </row>
    <row r="375" spans="2:16">
      <c r="B375" s="116"/>
      <c r="C375" s="366" t="s">
        <v>58</v>
      </c>
      <c r="D375" s="367"/>
      <c r="E375" s="367"/>
      <c r="F375" s="367"/>
      <c r="G375" s="367"/>
      <c r="H375" s="367"/>
      <c r="I375" s="367"/>
      <c r="J375" s="367"/>
      <c r="K375" s="367"/>
      <c r="L375" s="367"/>
      <c r="M375" s="367"/>
      <c r="N375" s="367"/>
      <c r="O375" s="368"/>
      <c r="P375" s="111"/>
    </row>
    <row r="376" spans="2:16">
      <c r="B376" s="116"/>
      <c r="C376" s="369"/>
      <c r="D376" s="370"/>
      <c r="E376" s="370"/>
      <c r="F376" s="370"/>
      <c r="G376" s="370"/>
      <c r="H376" s="370"/>
      <c r="I376" s="370"/>
      <c r="J376" s="370"/>
      <c r="K376" s="370"/>
      <c r="L376" s="370"/>
      <c r="M376" s="370"/>
      <c r="N376" s="370"/>
      <c r="O376" s="371"/>
      <c r="P376" s="111"/>
    </row>
    <row r="377" spans="2:16" ht="15" thickBot="1">
      <c r="B377" s="116"/>
      <c r="C377" s="372"/>
      <c r="D377" s="373"/>
      <c r="E377" s="373"/>
      <c r="F377" s="373"/>
      <c r="G377" s="373"/>
      <c r="H377" s="373"/>
      <c r="I377" s="373"/>
      <c r="J377" s="373"/>
      <c r="K377" s="373"/>
      <c r="L377" s="373"/>
      <c r="M377" s="373"/>
      <c r="N377" s="373"/>
      <c r="O377" s="374"/>
      <c r="P377" s="111"/>
    </row>
    <row r="378" spans="2:16" ht="15">
      <c r="B378" s="116"/>
      <c r="C378" s="375" t="s">
        <v>128</v>
      </c>
      <c r="D378" s="376"/>
      <c r="E378" s="376"/>
      <c r="F378" s="376"/>
      <c r="G378" s="376"/>
      <c r="H378" s="376"/>
      <c r="I378" s="376"/>
      <c r="J378" s="141"/>
      <c r="K378" s="252"/>
      <c r="L378" s="160"/>
      <c r="M378" s="435"/>
      <c r="N378" s="419"/>
      <c r="O378" s="142" t="s">
        <v>54</v>
      </c>
      <c r="P378" s="111"/>
    </row>
    <row r="379" spans="2:16">
      <c r="B379" s="116"/>
      <c r="C379" s="356" t="s">
        <v>101</v>
      </c>
      <c r="D379" s="357"/>
      <c r="E379" s="357"/>
      <c r="F379" s="357"/>
      <c r="G379" s="357"/>
      <c r="H379" s="357"/>
      <c r="I379" s="357"/>
      <c r="J379" s="153"/>
      <c r="K379" s="236" t="s">
        <v>122</v>
      </c>
      <c r="L379" s="236" t="s">
        <v>92</v>
      </c>
      <c r="M379" s="222">
        <v>0.5</v>
      </c>
      <c r="N379" s="223">
        <v>1897</v>
      </c>
      <c r="O379" s="223">
        <v>949</v>
      </c>
      <c r="P379" s="111"/>
    </row>
    <row r="380" spans="2:16" ht="15" thickBot="1">
      <c r="B380" s="116"/>
      <c r="C380" s="383"/>
      <c r="D380" s="384"/>
      <c r="E380" s="384"/>
      <c r="F380" s="384"/>
      <c r="G380" s="384"/>
      <c r="H380" s="384"/>
      <c r="I380" s="384"/>
      <c r="J380" s="260"/>
      <c r="K380" s="260"/>
      <c r="L380" s="260"/>
      <c r="M380" s="241"/>
      <c r="N380" s="241"/>
      <c r="O380" s="164"/>
      <c r="P380" s="111"/>
    </row>
    <row r="381" spans="2:16" ht="15.75" thickBot="1">
      <c r="B381" s="116"/>
      <c r="C381" s="387" t="s">
        <v>55</v>
      </c>
      <c r="D381" s="388"/>
      <c r="E381" s="388"/>
      <c r="F381" s="388"/>
      <c r="G381" s="388"/>
      <c r="H381" s="388"/>
      <c r="I381" s="388"/>
      <c r="J381" s="417"/>
      <c r="K381" s="417"/>
      <c r="L381" s="417"/>
      <c r="M381" s="417"/>
      <c r="N381" s="418"/>
      <c r="O381" s="150">
        <f>O379</f>
        <v>949</v>
      </c>
      <c r="P381" s="111"/>
    </row>
    <row r="382" spans="2:16">
      <c r="B382" s="116"/>
      <c r="C382" s="366" t="s">
        <v>63</v>
      </c>
      <c r="D382" s="367"/>
      <c r="E382" s="367"/>
      <c r="F382" s="367"/>
      <c r="G382" s="367"/>
      <c r="H382" s="367"/>
      <c r="I382" s="367"/>
      <c r="J382" s="367"/>
      <c r="K382" s="367"/>
      <c r="L382" s="367"/>
      <c r="M382" s="367"/>
      <c r="N382" s="367"/>
      <c r="O382" s="368"/>
      <c r="P382" s="111"/>
    </row>
    <row r="383" spans="2:16">
      <c r="B383" s="116"/>
      <c r="C383" s="369"/>
      <c r="D383" s="370"/>
      <c r="E383" s="370"/>
      <c r="F383" s="370"/>
      <c r="G383" s="370"/>
      <c r="H383" s="370"/>
      <c r="I383" s="370"/>
      <c r="J383" s="370"/>
      <c r="K383" s="370"/>
      <c r="L383" s="370"/>
      <c r="M383" s="370"/>
      <c r="N383" s="370"/>
      <c r="O383" s="371"/>
      <c r="P383" s="111"/>
    </row>
    <row r="384" spans="2:16" ht="15" thickBot="1">
      <c r="B384" s="116"/>
      <c r="C384" s="372"/>
      <c r="D384" s="373"/>
      <c r="E384" s="373"/>
      <c r="F384" s="373"/>
      <c r="G384" s="373"/>
      <c r="H384" s="373"/>
      <c r="I384" s="373"/>
      <c r="J384" s="373"/>
      <c r="K384" s="373"/>
      <c r="L384" s="373"/>
      <c r="M384" s="373"/>
      <c r="N384" s="373"/>
      <c r="O384" s="374"/>
      <c r="P384" s="111"/>
    </row>
    <row r="385" spans="2:16" ht="15">
      <c r="B385" s="116"/>
      <c r="C385" s="375" t="s">
        <v>64</v>
      </c>
      <c r="D385" s="376"/>
      <c r="E385" s="376"/>
      <c r="F385" s="376"/>
      <c r="G385" s="376"/>
      <c r="H385" s="376"/>
      <c r="I385" s="376"/>
      <c r="J385" s="141" t="s">
        <v>65</v>
      </c>
      <c r="K385" s="165" t="s">
        <v>66</v>
      </c>
      <c r="L385" s="166" t="s">
        <v>67</v>
      </c>
      <c r="M385" s="354" t="s">
        <v>53</v>
      </c>
      <c r="N385" s="355"/>
      <c r="O385" s="167" t="s">
        <v>54</v>
      </c>
      <c r="P385" s="111"/>
    </row>
    <row r="386" spans="2:16">
      <c r="B386" s="116"/>
      <c r="C386" s="168" t="s">
        <v>103</v>
      </c>
      <c r="D386" s="169"/>
      <c r="E386" s="169"/>
      <c r="F386" s="169"/>
      <c r="G386" s="169"/>
      <c r="H386" s="169"/>
      <c r="I386" s="169"/>
      <c r="J386" s="236" t="s">
        <v>124</v>
      </c>
      <c r="K386" s="236" t="s">
        <v>104</v>
      </c>
      <c r="L386" s="222">
        <v>0.5</v>
      </c>
      <c r="M386" s="223">
        <v>39558</v>
      </c>
      <c r="N386" s="223">
        <v>19779</v>
      </c>
      <c r="O386" s="173">
        <f>+M386*L386</f>
        <v>19779</v>
      </c>
      <c r="P386" s="111"/>
    </row>
    <row r="387" spans="2:16">
      <c r="B387" s="116"/>
      <c r="C387" s="168"/>
      <c r="D387" s="169"/>
      <c r="E387" s="169"/>
      <c r="F387" s="169"/>
      <c r="G387" s="169"/>
      <c r="H387" s="169"/>
      <c r="I387" s="169"/>
      <c r="J387" s="170"/>
      <c r="K387" s="171"/>
      <c r="L387" s="172"/>
      <c r="M387" s="379"/>
      <c r="N387" s="380"/>
      <c r="O387" s="173"/>
      <c r="P387" s="111"/>
    </row>
    <row r="388" spans="2:16">
      <c r="B388" s="116"/>
      <c r="C388" s="168"/>
      <c r="D388" s="169"/>
      <c r="E388" s="169"/>
      <c r="F388" s="169"/>
      <c r="G388" s="169"/>
      <c r="H388" s="169"/>
      <c r="I388" s="169"/>
      <c r="J388" s="170"/>
      <c r="K388" s="171"/>
      <c r="L388" s="172"/>
      <c r="M388" s="381"/>
      <c r="N388" s="382"/>
      <c r="O388" s="173"/>
      <c r="P388" s="111"/>
    </row>
    <row r="389" spans="2:16" ht="15" thickBot="1">
      <c r="B389" s="116"/>
      <c r="C389" s="383"/>
      <c r="D389" s="384"/>
      <c r="E389" s="384"/>
      <c r="F389" s="384"/>
      <c r="G389" s="384"/>
      <c r="H389" s="384"/>
      <c r="I389" s="384"/>
      <c r="J389" s="162"/>
      <c r="K389" s="163"/>
      <c r="L389" s="162"/>
      <c r="M389" s="385"/>
      <c r="N389" s="386"/>
      <c r="O389" s="164"/>
      <c r="P389" s="111"/>
    </row>
    <row r="390" spans="2:16" ht="15.75" thickBot="1">
      <c r="B390" s="116"/>
      <c r="C390" s="387" t="s">
        <v>55</v>
      </c>
      <c r="D390" s="388"/>
      <c r="E390" s="388"/>
      <c r="F390" s="388"/>
      <c r="G390" s="388"/>
      <c r="H390" s="388"/>
      <c r="I390" s="388"/>
      <c r="J390" s="388"/>
      <c r="K390" s="388"/>
      <c r="L390" s="388"/>
      <c r="M390" s="388"/>
      <c r="N390" s="389"/>
      <c r="O390" s="158">
        <f>+O386</f>
        <v>19779</v>
      </c>
      <c r="P390" s="111"/>
    </row>
    <row r="391" spans="2:16" ht="15" thickBot="1">
      <c r="B391" s="116"/>
      <c r="C391" s="174"/>
      <c r="D391" s="110"/>
      <c r="E391" s="110"/>
      <c r="F391" s="110"/>
      <c r="G391" s="110"/>
      <c r="H391" s="110"/>
      <c r="I391" s="110"/>
      <c r="J391" s="110"/>
      <c r="K391" s="110"/>
      <c r="L391" s="110"/>
      <c r="M391" s="110"/>
      <c r="N391" s="110"/>
      <c r="O391" s="175"/>
      <c r="P391" s="111"/>
    </row>
    <row r="392" spans="2:16" ht="15" thickBot="1">
      <c r="B392" s="116"/>
      <c r="C392" s="453" t="s">
        <v>68</v>
      </c>
      <c r="D392" s="454"/>
      <c r="E392" s="454"/>
      <c r="F392" s="454"/>
      <c r="G392" s="454"/>
      <c r="H392" s="454"/>
      <c r="I392" s="454"/>
      <c r="J392" s="454"/>
      <c r="K392" s="454"/>
      <c r="L392" s="454"/>
      <c r="M392" s="454"/>
      <c r="N392" s="455"/>
      <c r="O392" s="216">
        <f>+O390+O365+O381</f>
        <v>23488.5</v>
      </c>
      <c r="P392" s="111"/>
    </row>
    <row r="393" spans="2:16">
      <c r="B393" s="116"/>
      <c r="C393" s="366" t="s">
        <v>69</v>
      </c>
      <c r="D393" s="367"/>
      <c r="E393" s="367"/>
      <c r="F393" s="367"/>
      <c r="G393" s="367"/>
      <c r="H393" s="367"/>
      <c r="I393" s="367"/>
      <c r="J393" s="367"/>
      <c r="K393" s="367"/>
      <c r="L393" s="367"/>
      <c r="M393" s="367"/>
      <c r="N393" s="367"/>
      <c r="O393" s="368"/>
      <c r="P393" s="111"/>
    </row>
    <row r="394" spans="2:16">
      <c r="B394" s="116"/>
      <c r="C394" s="369"/>
      <c r="D394" s="370"/>
      <c r="E394" s="370"/>
      <c r="F394" s="370"/>
      <c r="G394" s="370"/>
      <c r="H394" s="370"/>
      <c r="I394" s="370"/>
      <c r="J394" s="370"/>
      <c r="K394" s="370"/>
      <c r="L394" s="370"/>
      <c r="M394" s="370"/>
      <c r="N394" s="370"/>
      <c r="O394" s="371"/>
      <c r="P394" s="111"/>
    </row>
    <row r="395" spans="2:16" ht="15" thickBot="1">
      <c r="B395" s="116"/>
      <c r="C395" s="372"/>
      <c r="D395" s="373"/>
      <c r="E395" s="373"/>
      <c r="F395" s="373"/>
      <c r="G395" s="373"/>
      <c r="H395" s="373"/>
      <c r="I395" s="373"/>
      <c r="J395" s="373"/>
      <c r="K395" s="373"/>
      <c r="L395" s="373"/>
      <c r="M395" s="373"/>
      <c r="N395" s="373"/>
      <c r="O395" s="374"/>
      <c r="P395" s="111"/>
    </row>
    <row r="396" spans="2:16" ht="15">
      <c r="B396" s="116"/>
      <c r="C396" s="375" t="s">
        <v>70</v>
      </c>
      <c r="D396" s="376"/>
      <c r="E396" s="376"/>
      <c r="F396" s="376"/>
      <c r="G396" s="376"/>
      <c r="H396" s="376"/>
      <c r="I396" s="376"/>
      <c r="J396" s="252"/>
      <c r="K396" s="253"/>
      <c r="L396" s="166" t="s">
        <v>71</v>
      </c>
      <c r="M396" s="354" t="s">
        <v>72</v>
      </c>
      <c r="N396" s="355"/>
      <c r="O396" s="167"/>
      <c r="P396" s="111"/>
    </row>
    <row r="397" spans="2:16">
      <c r="B397" s="116"/>
      <c r="C397" s="356" t="s">
        <v>22</v>
      </c>
      <c r="D397" s="357"/>
      <c r="E397" s="357"/>
      <c r="F397" s="357"/>
      <c r="G397" s="357"/>
      <c r="H397" s="357"/>
      <c r="I397" s="357"/>
      <c r="J397" s="177"/>
      <c r="K397" s="178"/>
      <c r="L397" s="179">
        <f>'PRESUPUESTO OFICIAL(Entidad)'!I35</f>
        <v>0.56720000000000004</v>
      </c>
      <c r="M397" s="358">
        <f>+L397*O392</f>
        <v>13322.6772</v>
      </c>
      <c r="N397" s="359"/>
      <c r="O397" s="180">
        <f>+M397</f>
        <v>13322.6772</v>
      </c>
      <c r="P397" s="111"/>
    </row>
    <row r="398" spans="2:16">
      <c r="B398" s="116"/>
      <c r="C398" s="145" t="s">
        <v>73</v>
      </c>
      <c r="D398" s="146"/>
      <c r="E398" s="146"/>
      <c r="F398" s="146"/>
      <c r="G398" s="146"/>
      <c r="H398" s="146"/>
      <c r="I398" s="146"/>
      <c r="J398" s="177"/>
      <c r="K398" s="178"/>
      <c r="L398" s="110"/>
      <c r="M398" s="358"/>
      <c r="N398" s="359"/>
      <c r="O398" s="180"/>
      <c r="P398" s="111"/>
    </row>
    <row r="399" spans="2:16" ht="15" thickBot="1">
      <c r="B399" s="116"/>
      <c r="C399" s="250" t="s">
        <v>74</v>
      </c>
      <c r="D399" s="251"/>
      <c r="E399" s="251"/>
      <c r="F399" s="251"/>
      <c r="G399" s="251"/>
      <c r="H399" s="251"/>
      <c r="I399" s="251"/>
      <c r="J399" s="181"/>
      <c r="K399" s="182"/>
      <c r="L399" s="179">
        <v>0.05</v>
      </c>
      <c r="M399" s="360">
        <f>+L399*O392</f>
        <v>1174.425</v>
      </c>
      <c r="N399" s="361"/>
      <c r="O399" s="180">
        <f>+M399</f>
        <v>1174.425</v>
      </c>
      <c r="P399" s="111"/>
    </row>
    <row r="400" spans="2:16" ht="15.75" thickBot="1">
      <c r="B400" s="116"/>
      <c r="C400" s="362" t="s">
        <v>55</v>
      </c>
      <c r="D400" s="363"/>
      <c r="E400" s="363"/>
      <c r="F400" s="363"/>
      <c r="G400" s="363"/>
      <c r="H400" s="363"/>
      <c r="I400" s="363"/>
      <c r="J400" s="363"/>
      <c r="K400" s="363"/>
      <c r="L400" s="363"/>
      <c r="M400" s="363"/>
      <c r="N400" s="364"/>
      <c r="O400" s="215">
        <f>+O399+O397+O392</f>
        <v>37985.602200000001</v>
      </c>
      <c r="P400" s="111"/>
    </row>
    <row r="401" spans="2:16">
      <c r="B401" s="116"/>
      <c r="C401" s="174"/>
      <c r="D401" s="249"/>
      <c r="E401" s="249"/>
      <c r="F401" s="249"/>
      <c r="G401" s="249"/>
      <c r="H401" s="249"/>
      <c r="I401" s="249"/>
      <c r="J401" s="249"/>
      <c r="K401" s="249"/>
      <c r="L401" s="249"/>
      <c r="M401" s="249"/>
      <c r="N401" s="249"/>
      <c r="O401" s="175"/>
      <c r="P401" s="111"/>
    </row>
    <row r="402" spans="2:16">
      <c r="B402" s="116"/>
      <c r="C402" s="174"/>
      <c r="D402" s="110"/>
      <c r="E402" s="110"/>
      <c r="F402" s="110"/>
      <c r="G402" s="110"/>
      <c r="H402" s="110"/>
      <c r="I402" s="110"/>
      <c r="J402" s="110"/>
      <c r="K402" s="110"/>
      <c r="L402" s="110"/>
      <c r="M402" s="110"/>
      <c r="N402" s="110"/>
      <c r="O402" s="175"/>
      <c r="P402" s="111"/>
    </row>
    <row r="403" spans="2:16">
      <c r="B403" s="116"/>
      <c r="C403" s="174"/>
      <c r="D403" s="110"/>
      <c r="E403" s="110"/>
      <c r="F403" s="110"/>
      <c r="G403" s="110"/>
      <c r="H403" s="192" t="s">
        <v>76</v>
      </c>
      <c r="I403" s="192" t="s">
        <v>143</v>
      </c>
      <c r="J403" s="192"/>
      <c r="K403" s="192"/>
      <c r="L403" s="110"/>
      <c r="M403" s="110"/>
      <c r="N403" s="110"/>
      <c r="O403" s="175"/>
      <c r="P403" s="111"/>
    </row>
    <row r="404" spans="2:16" ht="15">
      <c r="B404" s="116"/>
      <c r="C404" s="193"/>
      <c r="D404" s="194"/>
      <c r="E404" s="194"/>
      <c r="F404" s="194"/>
      <c r="G404" s="194"/>
      <c r="H404" s="192" t="s">
        <v>77</v>
      </c>
      <c r="I404" s="503" t="s">
        <v>142</v>
      </c>
      <c r="J404" s="503"/>
      <c r="K404" s="503"/>
      <c r="L404" s="194"/>
      <c r="M404" s="194"/>
      <c r="N404" s="194"/>
      <c r="O404" s="195"/>
      <c r="P404" s="111"/>
    </row>
    <row r="405" spans="2:16" ht="15">
      <c r="B405" s="116"/>
      <c r="C405" s="193"/>
      <c r="D405" s="194"/>
      <c r="E405" s="194"/>
      <c r="F405" s="194"/>
      <c r="G405" s="194"/>
      <c r="H405" s="192" t="s">
        <v>78</v>
      </c>
      <c r="I405" s="110"/>
      <c r="J405" s="110"/>
      <c r="K405" s="194"/>
      <c r="L405" s="194"/>
      <c r="M405" s="194"/>
      <c r="N405" s="194"/>
      <c r="O405" s="195"/>
      <c r="P405" s="111"/>
    </row>
    <row r="406" spans="2:16">
      <c r="B406" s="116"/>
      <c r="C406" s="126"/>
      <c r="D406" s="196"/>
      <c r="E406" s="196"/>
      <c r="F406" s="196"/>
      <c r="G406" s="196"/>
      <c r="H406" s="192" t="s">
        <v>79</v>
      </c>
      <c r="J406" s="196" t="s">
        <v>144</v>
      </c>
      <c r="K406" s="196"/>
      <c r="L406" s="196"/>
      <c r="M406" s="196"/>
      <c r="N406" s="196"/>
      <c r="O406" s="197"/>
      <c r="P406" s="111"/>
    </row>
    <row r="407" spans="2:16">
      <c r="B407" s="116"/>
      <c r="C407" s="174"/>
      <c r="D407" s="110"/>
      <c r="E407" s="110"/>
      <c r="F407" s="110"/>
      <c r="G407" s="110"/>
      <c r="H407" s="110" t="s">
        <v>80</v>
      </c>
      <c r="I407" s="110"/>
      <c r="J407" s="110"/>
      <c r="K407" s="110"/>
      <c r="L407" s="110"/>
      <c r="M407" s="110"/>
      <c r="N407" s="110"/>
      <c r="O407" s="175"/>
      <c r="P407" s="111"/>
    </row>
    <row r="408" spans="2:16" ht="15">
      <c r="B408" s="116"/>
      <c r="C408" s="198" t="s">
        <v>81</v>
      </c>
      <c r="D408" s="199"/>
      <c r="E408" s="199"/>
      <c r="F408" s="199"/>
      <c r="G408" s="199"/>
      <c r="H408" s="199"/>
      <c r="I408" s="199"/>
      <c r="J408" s="199"/>
      <c r="K408" s="199"/>
      <c r="L408" s="199"/>
      <c r="M408" s="199"/>
      <c r="N408" s="199"/>
      <c r="O408" s="200"/>
      <c r="P408" s="111"/>
    </row>
    <row r="409" spans="2:16">
      <c r="B409" s="116"/>
      <c r="C409" s="398"/>
      <c r="D409" s="399"/>
      <c r="E409" s="399"/>
      <c r="F409" s="399"/>
      <c r="G409" s="399"/>
      <c r="H409" s="399"/>
      <c r="I409" s="399"/>
      <c r="J409" s="399"/>
      <c r="K409" s="399"/>
      <c r="L409" s="399"/>
      <c r="M409" s="399"/>
      <c r="N409" s="399"/>
      <c r="O409" s="400"/>
      <c r="P409" s="111"/>
    </row>
    <row r="410" spans="2:16">
      <c r="B410" s="116"/>
      <c r="C410" s="398"/>
      <c r="D410" s="399"/>
      <c r="E410" s="399"/>
      <c r="F410" s="399"/>
      <c r="G410" s="399"/>
      <c r="H410" s="399"/>
      <c r="I410" s="399"/>
      <c r="J410" s="399"/>
      <c r="K410" s="399"/>
      <c r="L410" s="399"/>
      <c r="M410" s="399"/>
      <c r="N410" s="399"/>
      <c r="O410" s="400"/>
      <c r="P410" s="111"/>
    </row>
    <row r="411" spans="2:16">
      <c r="B411" s="116"/>
      <c r="C411" s="126"/>
      <c r="D411" s="196"/>
      <c r="E411" s="196"/>
      <c r="F411" s="196"/>
      <c r="G411" s="196"/>
      <c r="H411" s="196"/>
      <c r="I411" s="196"/>
      <c r="J411" s="196"/>
      <c r="K411" s="196"/>
      <c r="L411" s="196"/>
      <c r="M411" s="196"/>
      <c r="N411" s="196"/>
      <c r="O411" s="197"/>
      <c r="P411" s="111"/>
    </row>
    <row r="412" spans="2:16">
      <c r="B412" s="116"/>
      <c r="C412" s="201" t="s">
        <v>82</v>
      </c>
      <c r="D412" s="196"/>
      <c r="E412" s="196"/>
      <c r="F412" s="196"/>
      <c r="G412" s="196"/>
      <c r="H412" s="196"/>
      <c r="I412" s="196"/>
      <c r="J412" s="196"/>
      <c r="K412" s="196"/>
      <c r="L412" s="196"/>
      <c r="M412" s="196"/>
      <c r="N412" s="196"/>
      <c r="O412" s="197"/>
      <c r="P412" s="111"/>
    </row>
    <row r="413" spans="2:16">
      <c r="B413" s="116"/>
      <c r="C413" s="401" t="s">
        <v>83</v>
      </c>
      <c r="D413" s="402"/>
      <c r="E413" s="402"/>
      <c r="F413" s="402"/>
      <c r="G413" s="402"/>
      <c r="H413" s="402"/>
      <c r="I413" s="402"/>
      <c r="J413" s="402"/>
      <c r="K413" s="402"/>
      <c r="L413" s="402"/>
      <c r="M413" s="402"/>
      <c r="N413" s="402"/>
      <c r="O413" s="403"/>
      <c r="P413" s="111"/>
    </row>
    <row r="414" spans="2:16">
      <c r="B414" s="116"/>
      <c r="C414" s="401"/>
      <c r="D414" s="402"/>
      <c r="E414" s="402"/>
      <c r="F414" s="402"/>
      <c r="G414" s="402"/>
      <c r="H414" s="402"/>
      <c r="I414" s="402"/>
      <c r="J414" s="402"/>
      <c r="K414" s="402"/>
      <c r="L414" s="402"/>
      <c r="M414" s="402"/>
      <c r="N414" s="402"/>
      <c r="O414" s="403"/>
      <c r="P414" s="111"/>
    </row>
    <row r="415" spans="2:16">
      <c r="B415" s="116"/>
      <c r="C415" s="401" t="s">
        <v>84</v>
      </c>
      <c r="D415" s="402"/>
      <c r="E415" s="402"/>
      <c r="F415" s="402"/>
      <c r="G415" s="402"/>
      <c r="H415" s="402"/>
      <c r="I415" s="402"/>
      <c r="J415" s="402"/>
      <c r="K415" s="402"/>
      <c r="L415" s="402"/>
      <c r="M415" s="402"/>
      <c r="N415" s="402"/>
      <c r="O415" s="403"/>
      <c r="P415" s="111"/>
    </row>
    <row r="416" spans="2:16">
      <c r="B416" s="116"/>
      <c r="C416" s="401"/>
      <c r="D416" s="402"/>
      <c r="E416" s="402"/>
      <c r="F416" s="402"/>
      <c r="G416" s="402"/>
      <c r="H416" s="402"/>
      <c r="I416" s="402"/>
      <c r="J416" s="402"/>
      <c r="K416" s="402"/>
      <c r="L416" s="402"/>
      <c r="M416" s="402"/>
      <c r="N416" s="402"/>
      <c r="O416" s="403"/>
      <c r="P416" s="111"/>
    </row>
    <row r="417" spans="2:16">
      <c r="B417" s="116"/>
      <c r="C417" s="126"/>
      <c r="D417" s="196"/>
      <c r="E417" s="196"/>
      <c r="F417" s="196"/>
      <c r="G417" s="196"/>
      <c r="H417" s="196"/>
      <c r="I417" s="196"/>
      <c r="J417" s="196"/>
      <c r="K417" s="196"/>
      <c r="L417" s="196"/>
      <c r="M417" s="196"/>
      <c r="N417" s="196"/>
      <c r="O417" s="197"/>
      <c r="P417" s="111"/>
    </row>
    <row r="418" spans="2:16">
      <c r="B418" s="116"/>
      <c r="C418" s="174"/>
      <c r="D418" s="110"/>
      <c r="E418" s="110"/>
      <c r="F418" s="110"/>
      <c r="G418" s="110"/>
      <c r="H418" s="192" t="s">
        <v>76</v>
      </c>
      <c r="I418" s="110"/>
      <c r="J418" s="110"/>
      <c r="K418" s="110"/>
      <c r="L418" s="110"/>
      <c r="M418" s="110"/>
      <c r="N418" s="110"/>
      <c r="O418" s="175"/>
      <c r="P418" s="111"/>
    </row>
    <row r="419" spans="2:16">
      <c r="B419" s="116"/>
      <c r="C419" s="174"/>
      <c r="D419" s="110"/>
      <c r="E419" s="110"/>
      <c r="F419" s="110"/>
      <c r="G419" s="110"/>
      <c r="H419" s="110" t="s">
        <v>77</v>
      </c>
      <c r="I419" s="146"/>
      <c r="J419" s="146"/>
      <c r="K419" s="146"/>
      <c r="L419" s="110"/>
      <c r="M419" s="110"/>
      <c r="N419" s="110"/>
      <c r="O419" s="175"/>
      <c r="P419" s="111"/>
    </row>
    <row r="420" spans="2:16">
      <c r="B420" s="116"/>
      <c r="C420" s="174"/>
      <c r="D420" s="110"/>
      <c r="E420" s="110"/>
      <c r="F420" s="110"/>
      <c r="G420" s="110"/>
      <c r="H420" s="110" t="s">
        <v>85</v>
      </c>
      <c r="I420" s="202"/>
      <c r="J420" s="202"/>
      <c r="K420" s="202"/>
      <c r="L420" s="110"/>
      <c r="M420" s="110"/>
      <c r="N420" s="110"/>
      <c r="O420" s="175"/>
      <c r="P420" s="111"/>
    </row>
    <row r="421" spans="2:16">
      <c r="B421" s="116"/>
      <c r="C421" s="203"/>
      <c r="D421" s="196"/>
      <c r="E421" s="196"/>
      <c r="F421" s="196"/>
      <c r="G421" s="196"/>
      <c r="H421" s="110" t="s">
        <v>79</v>
      </c>
      <c r="I421" s="110"/>
      <c r="J421" s="110"/>
      <c r="K421" s="110"/>
      <c r="L421" s="196"/>
      <c r="M421" s="196"/>
      <c r="N421" s="196"/>
      <c r="O421" s="197"/>
      <c r="P421" s="111"/>
    </row>
    <row r="422" spans="2:16" ht="15">
      <c r="B422" s="116"/>
      <c r="C422" s="204"/>
      <c r="D422" s="205"/>
      <c r="E422" s="205"/>
      <c r="F422" s="110"/>
      <c r="G422" s="110"/>
      <c r="H422" s="110"/>
      <c r="I422" s="110"/>
      <c r="J422" s="110"/>
      <c r="K422" s="404"/>
      <c r="L422" s="404"/>
      <c r="M422" s="404"/>
      <c r="N422" s="404"/>
      <c r="O422" s="405"/>
      <c r="P422" s="111"/>
    </row>
    <row r="423" spans="2:16" ht="15" thickBot="1">
      <c r="B423" s="116"/>
      <c r="C423" s="408"/>
      <c r="D423" s="409"/>
      <c r="E423" s="409"/>
      <c r="F423" s="163"/>
      <c r="G423" s="163"/>
      <c r="H423" s="163"/>
      <c r="I423" s="163"/>
      <c r="J423" s="163"/>
      <c r="K423" s="406"/>
      <c r="L423" s="406"/>
      <c r="M423" s="406"/>
      <c r="N423" s="406"/>
      <c r="O423" s="407"/>
      <c r="P423" s="111"/>
    </row>
    <row r="424" spans="2:16" ht="15" thickBot="1">
      <c r="B424" s="206"/>
      <c r="C424" s="207"/>
      <c r="D424" s="207"/>
      <c r="E424" s="207"/>
      <c r="F424" s="207"/>
      <c r="G424" s="207"/>
      <c r="H424" s="207"/>
      <c r="I424" s="207"/>
      <c r="J424" s="207"/>
      <c r="K424" s="207"/>
      <c r="L424" s="207"/>
      <c r="M424" s="207"/>
      <c r="N424" s="207"/>
      <c r="O424" s="207"/>
      <c r="P424" s="208"/>
    </row>
    <row r="425" spans="2:16" ht="15" thickTop="1">
      <c r="B425" s="110"/>
      <c r="C425" s="110"/>
      <c r="D425" s="110"/>
      <c r="E425" s="110"/>
      <c r="F425" s="110"/>
      <c r="G425" s="110"/>
      <c r="H425" s="110"/>
      <c r="I425" s="110"/>
      <c r="J425" s="110"/>
      <c r="K425" s="110"/>
      <c r="L425" s="110"/>
      <c r="M425" s="110"/>
      <c r="N425" s="110"/>
      <c r="O425" s="110"/>
      <c r="P425" s="110"/>
    </row>
  </sheetData>
  <mergeCells count="454">
    <mergeCell ref="I404:K404"/>
    <mergeCell ref="D356:L356"/>
    <mergeCell ref="M356:N356"/>
    <mergeCell ref="C358:O360"/>
    <mergeCell ref="C361:G361"/>
    <mergeCell ref="H361:I361"/>
    <mergeCell ref="J361:K361"/>
    <mergeCell ref="M361:N361"/>
    <mergeCell ref="C364:G364"/>
    <mergeCell ref="M364:N364"/>
    <mergeCell ref="C365:N365"/>
    <mergeCell ref="C366:O368"/>
    <mergeCell ref="C369:J369"/>
    <mergeCell ref="M369:N369"/>
    <mergeCell ref="C374:N374"/>
    <mergeCell ref="C375:O377"/>
    <mergeCell ref="C378:I378"/>
    <mergeCell ref="M378:N378"/>
    <mergeCell ref="C381:N381"/>
    <mergeCell ref="C382:O384"/>
    <mergeCell ref="C385:I385"/>
    <mergeCell ref="M385:N385"/>
    <mergeCell ref="M387:N387"/>
    <mergeCell ref="C389:I389"/>
    <mergeCell ref="C397:I397"/>
    <mergeCell ref="M397:N397"/>
    <mergeCell ref="M398:N398"/>
    <mergeCell ref="M399:N399"/>
    <mergeCell ref="C392:N392"/>
    <mergeCell ref="C393:O395"/>
    <mergeCell ref="C396:I396"/>
    <mergeCell ref="M396:N396"/>
    <mergeCell ref="C400:N400"/>
    <mergeCell ref="C380:I380"/>
    <mergeCell ref="M388:N388"/>
    <mergeCell ref="M389:N389"/>
    <mergeCell ref="C390:N390"/>
    <mergeCell ref="C372:J372"/>
    <mergeCell ref="M372:N372"/>
    <mergeCell ref="C373:J373"/>
    <mergeCell ref="M373:N373"/>
    <mergeCell ref="C379:I379"/>
    <mergeCell ref="C370:J370"/>
    <mergeCell ref="M370:N370"/>
    <mergeCell ref="C371:J371"/>
    <mergeCell ref="M371:N371"/>
    <mergeCell ref="D357:L357"/>
    <mergeCell ref="M357:N357"/>
    <mergeCell ref="C362:G362"/>
    <mergeCell ref="M46:N46"/>
    <mergeCell ref="C47:I47"/>
    <mergeCell ref="M47:N47"/>
    <mergeCell ref="C48:N48"/>
    <mergeCell ref="C49:O51"/>
    <mergeCell ref="C63:I63"/>
    <mergeCell ref="C64:I64"/>
    <mergeCell ref="M65:N65"/>
    <mergeCell ref="M66:N66"/>
    <mergeCell ref="C52:I52"/>
    <mergeCell ref="M55:N55"/>
    <mergeCell ref="C56:I56"/>
    <mergeCell ref="M56:N56"/>
    <mergeCell ref="C59:N59"/>
    <mergeCell ref="C69:N69"/>
    <mergeCell ref="D70:L70"/>
    <mergeCell ref="M70:N70"/>
    <mergeCell ref="C5:F5"/>
    <mergeCell ref="C8:O8"/>
    <mergeCell ref="C10:C16"/>
    <mergeCell ref="L10:O11"/>
    <mergeCell ref="D11:K11"/>
    <mergeCell ref="D12:K12"/>
    <mergeCell ref="L12:L13"/>
    <mergeCell ref="M12:O13"/>
    <mergeCell ref="D14:K15"/>
    <mergeCell ref="L14:L16"/>
    <mergeCell ref="M14:M16"/>
    <mergeCell ref="N14:N16"/>
    <mergeCell ref="O14:O16"/>
    <mergeCell ref="D16:K16"/>
    <mergeCell ref="D10:K10"/>
    <mergeCell ref="D13:K13"/>
    <mergeCell ref="B2:E2"/>
    <mergeCell ref="B1:L1"/>
    <mergeCell ref="B4:P4"/>
    <mergeCell ref="M63:N63"/>
    <mergeCell ref="M64:N64"/>
    <mergeCell ref="C67:N67"/>
    <mergeCell ref="M54:N54"/>
    <mergeCell ref="C32:N32"/>
    <mergeCell ref="C57:N57"/>
    <mergeCell ref="C38:J38"/>
    <mergeCell ref="M38:N38"/>
    <mergeCell ref="C37:J37"/>
    <mergeCell ref="C36:J36"/>
    <mergeCell ref="M36:N36"/>
    <mergeCell ref="M37:N37"/>
    <mergeCell ref="C41:N41"/>
    <mergeCell ref="C42:O44"/>
    <mergeCell ref="C46:I46"/>
    <mergeCell ref="C45:I45"/>
    <mergeCell ref="M45:N45"/>
    <mergeCell ref="M52:N52"/>
    <mergeCell ref="J28:K28"/>
    <mergeCell ref="M28:N28"/>
    <mergeCell ref="C60:O62"/>
    <mergeCell ref="C20:F20"/>
    <mergeCell ref="H30:I30"/>
    <mergeCell ref="C39:J39"/>
    <mergeCell ref="M39:N39"/>
    <mergeCell ref="C40:J40"/>
    <mergeCell ref="M40:N40"/>
    <mergeCell ref="D24:L24"/>
    <mergeCell ref="C25:O27"/>
    <mergeCell ref="C31:G31"/>
    <mergeCell ref="H31:I31"/>
    <mergeCell ref="J31:K31"/>
    <mergeCell ref="M31:N31"/>
    <mergeCell ref="D23:L23"/>
    <mergeCell ref="C33:O35"/>
    <mergeCell ref="M24:N24"/>
    <mergeCell ref="C28:G28"/>
    <mergeCell ref="H28:I28"/>
    <mergeCell ref="M23:N23"/>
    <mergeCell ref="C29:G29"/>
    <mergeCell ref="H29:I29"/>
    <mergeCell ref="J29:K29"/>
    <mergeCell ref="D71:L71"/>
    <mergeCell ref="M71:N71"/>
    <mergeCell ref="C77:G77"/>
    <mergeCell ref="C86:J86"/>
    <mergeCell ref="M86:N86"/>
    <mergeCell ref="C87:J87"/>
    <mergeCell ref="M87:N87"/>
    <mergeCell ref="C76:G76"/>
    <mergeCell ref="H76:I76"/>
    <mergeCell ref="J76:K76"/>
    <mergeCell ref="H77:I77"/>
    <mergeCell ref="J77:K77"/>
    <mergeCell ref="C72:O74"/>
    <mergeCell ref="C75:G75"/>
    <mergeCell ref="H75:I75"/>
    <mergeCell ref="J75:K75"/>
    <mergeCell ref="M75:N75"/>
    <mergeCell ref="C88:J88"/>
    <mergeCell ref="M88:N88"/>
    <mergeCell ref="J80:K80"/>
    <mergeCell ref="M80:N80"/>
    <mergeCell ref="C81:N81"/>
    <mergeCell ref="C82:O84"/>
    <mergeCell ref="C85:J85"/>
    <mergeCell ref="M85:N85"/>
    <mergeCell ref="C78:G78"/>
    <mergeCell ref="H78:I78"/>
    <mergeCell ref="J78:K78"/>
    <mergeCell ref="C79:G79"/>
    <mergeCell ref="H79:I79"/>
    <mergeCell ref="J79:K79"/>
    <mergeCell ref="C80:G80"/>
    <mergeCell ref="M105:N105"/>
    <mergeCell ref="C106:I106"/>
    <mergeCell ref="M106:N106"/>
    <mergeCell ref="C97:I97"/>
    <mergeCell ref="M97:N97"/>
    <mergeCell ref="C98:N98"/>
    <mergeCell ref="C99:O101"/>
    <mergeCell ref="C102:I102"/>
    <mergeCell ref="M102:N102"/>
    <mergeCell ref="C103:I103"/>
    <mergeCell ref="C104:I104"/>
    <mergeCell ref="C92:O94"/>
    <mergeCell ref="C95:I95"/>
    <mergeCell ref="M95:N95"/>
    <mergeCell ref="C96:I96"/>
    <mergeCell ref="M96:N96"/>
    <mergeCell ref="C89:J89"/>
    <mergeCell ref="M89:N89"/>
    <mergeCell ref="C90:J90"/>
    <mergeCell ref="M90:N90"/>
    <mergeCell ref="C91:N91"/>
    <mergeCell ref="C122:O124"/>
    <mergeCell ref="C125:G125"/>
    <mergeCell ref="H125:I125"/>
    <mergeCell ref="J125:K125"/>
    <mergeCell ref="M125:N125"/>
    <mergeCell ref="C119:N119"/>
    <mergeCell ref="D120:L120"/>
    <mergeCell ref="M120:N120"/>
    <mergeCell ref="D121:L121"/>
    <mergeCell ref="M121:N121"/>
    <mergeCell ref="C114:I114"/>
    <mergeCell ref="M114:N114"/>
    <mergeCell ref="M115:N115"/>
    <mergeCell ref="M116:N116"/>
    <mergeCell ref="C117:N117"/>
    <mergeCell ref="C107:N107"/>
    <mergeCell ref="C109:N109"/>
    <mergeCell ref="C110:O112"/>
    <mergeCell ref="C113:I113"/>
    <mergeCell ref="M113:N113"/>
    <mergeCell ref="C128:N128"/>
    <mergeCell ref="H126:I126"/>
    <mergeCell ref="J126:K126"/>
    <mergeCell ref="C126:G126"/>
    <mergeCell ref="M152:N152"/>
    <mergeCell ref="C153:I153"/>
    <mergeCell ref="M153:N153"/>
    <mergeCell ref="C134:J134"/>
    <mergeCell ref="M134:N134"/>
    <mergeCell ref="C135:J135"/>
    <mergeCell ref="M135:N135"/>
    <mergeCell ref="C136:J136"/>
    <mergeCell ref="M136:N136"/>
    <mergeCell ref="C129:O131"/>
    <mergeCell ref="C132:J132"/>
    <mergeCell ref="M132:N132"/>
    <mergeCell ref="C133:J133"/>
    <mergeCell ref="M133:N133"/>
    <mergeCell ref="C127:G127"/>
    <mergeCell ref="C154:N154"/>
    <mergeCell ref="C156:N156"/>
    <mergeCell ref="C146:O148"/>
    <mergeCell ref="C149:I149"/>
    <mergeCell ref="M149:N149"/>
    <mergeCell ref="M151:N151"/>
    <mergeCell ref="C145:N145"/>
    <mergeCell ref="C137:J137"/>
    <mergeCell ref="M137:N137"/>
    <mergeCell ref="C138:N138"/>
    <mergeCell ref="C139:O141"/>
    <mergeCell ref="C142:I142"/>
    <mergeCell ref="M142:N142"/>
    <mergeCell ref="C143:G143"/>
    <mergeCell ref="H143:I143"/>
    <mergeCell ref="J143:K143"/>
    <mergeCell ref="C144:G144"/>
    <mergeCell ref="H144:I144"/>
    <mergeCell ref="J144:K144"/>
    <mergeCell ref="C157:O159"/>
    <mergeCell ref="C160:I160"/>
    <mergeCell ref="M160:N160"/>
    <mergeCell ref="C161:I161"/>
    <mergeCell ref="M161:N161"/>
    <mergeCell ref="C173:G173"/>
    <mergeCell ref="H173:I173"/>
    <mergeCell ref="J173:K173"/>
    <mergeCell ref="H174:I174"/>
    <mergeCell ref="J174:K174"/>
    <mergeCell ref="C174:G174"/>
    <mergeCell ref="D168:L168"/>
    <mergeCell ref="M168:N168"/>
    <mergeCell ref="C169:O171"/>
    <mergeCell ref="C172:G172"/>
    <mergeCell ref="H172:I172"/>
    <mergeCell ref="J172:K172"/>
    <mergeCell ref="M172:N172"/>
    <mergeCell ref="M162:N162"/>
    <mergeCell ref="M163:N163"/>
    <mergeCell ref="C164:N164"/>
    <mergeCell ref="C166:N166"/>
    <mergeCell ref="D167:L167"/>
    <mergeCell ref="M167:N167"/>
    <mergeCell ref="C191:I191"/>
    <mergeCell ref="M191:N191"/>
    <mergeCell ref="C192:N192"/>
    <mergeCell ref="C193:O195"/>
    <mergeCell ref="C196:I196"/>
    <mergeCell ref="M196:N196"/>
    <mergeCell ref="C197:I197"/>
    <mergeCell ref="C177:O179"/>
    <mergeCell ref="C175:G175"/>
    <mergeCell ref="H175:I175"/>
    <mergeCell ref="J175:K175"/>
    <mergeCell ref="C176:N176"/>
    <mergeCell ref="C180:I180"/>
    <mergeCell ref="C181:I181"/>
    <mergeCell ref="C182:I182"/>
    <mergeCell ref="C183:I183"/>
    <mergeCell ref="C184:I184"/>
    <mergeCell ref="C185:N185"/>
    <mergeCell ref="C186:O188"/>
    <mergeCell ref="C189:I189"/>
    <mergeCell ref="C190:I190"/>
    <mergeCell ref="C216:O218"/>
    <mergeCell ref="C219:G219"/>
    <mergeCell ref="H219:I219"/>
    <mergeCell ref="C213:N213"/>
    <mergeCell ref="D214:L214"/>
    <mergeCell ref="M214:N214"/>
    <mergeCell ref="D215:L215"/>
    <mergeCell ref="M215:N215"/>
    <mergeCell ref="C208:I208"/>
    <mergeCell ref="M208:N208"/>
    <mergeCell ref="M209:N209"/>
    <mergeCell ref="M210:N210"/>
    <mergeCell ref="C211:N211"/>
    <mergeCell ref="C201:N201"/>
    <mergeCell ref="C203:N203"/>
    <mergeCell ref="C204:O206"/>
    <mergeCell ref="M198:N198"/>
    <mergeCell ref="M199:N199"/>
    <mergeCell ref="C200:I200"/>
    <mergeCell ref="M200:N200"/>
    <mergeCell ref="C244:I244"/>
    <mergeCell ref="C221:G221"/>
    <mergeCell ref="C207:I207"/>
    <mergeCell ref="M207:N207"/>
    <mergeCell ref="C229:J229"/>
    <mergeCell ref="M229:N229"/>
    <mergeCell ref="C230:J230"/>
    <mergeCell ref="M230:N230"/>
    <mergeCell ref="C231:J231"/>
    <mergeCell ref="M231:N231"/>
    <mergeCell ref="C224:O226"/>
    <mergeCell ref="C227:J227"/>
    <mergeCell ref="C228:J228"/>
    <mergeCell ref="C222:G222"/>
    <mergeCell ref="H222:I222"/>
    <mergeCell ref="C223:N223"/>
    <mergeCell ref="C220:G220"/>
    <mergeCell ref="H220:I220"/>
    <mergeCell ref="H221:I221"/>
    <mergeCell ref="C238:I238"/>
    <mergeCell ref="M238:N238"/>
    <mergeCell ref="C239:N239"/>
    <mergeCell ref="C240:O242"/>
    <mergeCell ref="C243:I243"/>
    <mergeCell ref="C232:N232"/>
    <mergeCell ref="C233:O235"/>
    <mergeCell ref="C236:I236"/>
    <mergeCell ref="C237:I237"/>
    <mergeCell ref="C263:O265"/>
    <mergeCell ref="C266:G266"/>
    <mergeCell ref="H266:I266"/>
    <mergeCell ref="C260:N260"/>
    <mergeCell ref="D261:L261"/>
    <mergeCell ref="M261:N261"/>
    <mergeCell ref="D262:L262"/>
    <mergeCell ref="M262:N262"/>
    <mergeCell ref="M245:N245"/>
    <mergeCell ref="M246:N246"/>
    <mergeCell ref="C247:I247"/>
    <mergeCell ref="M247:N247"/>
    <mergeCell ref="C255:I255"/>
    <mergeCell ref="M255:N255"/>
    <mergeCell ref="M256:N256"/>
    <mergeCell ref="M257:N257"/>
    <mergeCell ref="C258:N258"/>
    <mergeCell ref="C248:N248"/>
    <mergeCell ref="C250:N250"/>
    <mergeCell ref="C251:O253"/>
    <mergeCell ref="C254:I254"/>
    <mergeCell ref="M254:N254"/>
    <mergeCell ref="C267:G267"/>
    <mergeCell ref="H267:I267"/>
    <mergeCell ref="H268:I268"/>
    <mergeCell ref="J268:K268"/>
    <mergeCell ref="M268:N268"/>
    <mergeCell ref="C285:I285"/>
    <mergeCell ref="M285:N285"/>
    <mergeCell ref="C276:J276"/>
    <mergeCell ref="M276:N276"/>
    <mergeCell ref="C277:J277"/>
    <mergeCell ref="M277:N277"/>
    <mergeCell ref="C278:J278"/>
    <mergeCell ref="M278:N278"/>
    <mergeCell ref="C271:O273"/>
    <mergeCell ref="C274:J274"/>
    <mergeCell ref="M274:N274"/>
    <mergeCell ref="C275:J275"/>
    <mergeCell ref="M275:N275"/>
    <mergeCell ref="C269:G269"/>
    <mergeCell ref="H269:I269"/>
    <mergeCell ref="J269:K269"/>
    <mergeCell ref="M269:N269"/>
    <mergeCell ref="C270:N270"/>
    <mergeCell ref="C286:N286"/>
    <mergeCell ref="C287:O289"/>
    <mergeCell ref="C290:I290"/>
    <mergeCell ref="C279:N279"/>
    <mergeCell ref="C280:O282"/>
    <mergeCell ref="C283:I283"/>
    <mergeCell ref="M283:N283"/>
    <mergeCell ref="C284:I284"/>
    <mergeCell ref="M284:N284"/>
    <mergeCell ref="C291:I291"/>
    <mergeCell ref="C307:N307"/>
    <mergeCell ref="D308:L308"/>
    <mergeCell ref="M308:N308"/>
    <mergeCell ref="D309:L309"/>
    <mergeCell ref="M309:N309"/>
    <mergeCell ref="C310:O312"/>
    <mergeCell ref="C313:G313"/>
    <mergeCell ref="H313:I313"/>
    <mergeCell ref="C302:I302"/>
    <mergeCell ref="M302:N302"/>
    <mergeCell ref="M303:N303"/>
    <mergeCell ref="M304:N304"/>
    <mergeCell ref="C305:N305"/>
    <mergeCell ref="C295:N295"/>
    <mergeCell ref="C297:N297"/>
    <mergeCell ref="C298:O300"/>
    <mergeCell ref="C301:I301"/>
    <mergeCell ref="M301:N301"/>
    <mergeCell ref="M292:N292"/>
    <mergeCell ref="M293:N293"/>
    <mergeCell ref="C294:I294"/>
    <mergeCell ref="M294:N294"/>
    <mergeCell ref="C410:O410"/>
    <mergeCell ref="C413:O414"/>
    <mergeCell ref="C415:O416"/>
    <mergeCell ref="K422:O423"/>
    <mergeCell ref="C423:E423"/>
    <mergeCell ref="C409:O409"/>
    <mergeCell ref="C314:G314"/>
    <mergeCell ref="H314:I314"/>
    <mergeCell ref="C315:G315"/>
    <mergeCell ref="H315:I315"/>
    <mergeCell ref="C333:I333"/>
    <mergeCell ref="C334:I334"/>
    <mergeCell ref="M334:N334"/>
    <mergeCell ref="C335:N335"/>
    <mergeCell ref="C316:G316"/>
    <mergeCell ref="H316:I316"/>
    <mergeCell ref="C317:N317"/>
    <mergeCell ref="C318:O320"/>
    <mergeCell ref="C321:J321"/>
    <mergeCell ref="C322:J322"/>
    <mergeCell ref="C323:J323"/>
    <mergeCell ref="C325:J325"/>
    <mergeCell ref="C347:O349"/>
    <mergeCell ref="C350:I350"/>
    <mergeCell ref="M350:N350"/>
    <mergeCell ref="C351:I351"/>
    <mergeCell ref="M351:N351"/>
    <mergeCell ref="M352:N352"/>
    <mergeCell ref="M353:N353"/>
    <mergeCell ref="C354:N354"/>
    <mergeCell ref="C324:J324"/>
    <mergeCell ref="C326:J326"/>
    <mergeCell ref="C336:O338"/>
    <mergeCell ref="C339:I339"/>
    <mergeCell ref="C340:I340"/>
    <mergeCell ref="M341:N341"/>
    <mergeCell ref="M342:N342"/>
    <mergeCell ref="C343:I343"/>
    <mergeCell ref="M343:N343"/>
    <mergeCell ref="C344:N344"/>
    <mergeCell ref="C346:N346"/>
    <mergeCell ref="C327:J327"/>
    <mergeCell ref="M327:N327"/>
    <mergeCell ref="C328:N328"/>
    <mergeCell ref="C329:O331"/>
    <mergeCell ref="C332:I33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http://schemas.microsoft.com/office/2006/metadata/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OFICIAL(Entidad)</vt:lpstr>
      <vt:lpstr>PROPUESTA ECONOMICA(Proponente)</vt:lpstr>
      <vt:lpstr>INDICAR CÓDIGO DEL ITEM DE PAGO</vt:lpstr>
      <vt:lpstr>_GoBack</vt:lpstr>
      <vt:lpstr>'INDICAR CÓDIGO DEL ITEM DE PAGO'!Área_de_impresión</vt:lpstr>
      <vt:lpstr>'PRESUPUESTO OFICIAL(Entidad)'!Área_de_impresión</vt:lpstr>
      <vt:lpstr>'PROPUESTA ECONOMICA(Proponente)'!Área_de_impresión</vt:lpstr>
    </vt:vector>
  </TitlesOfParts>
  <Company>Insrtituto Nacional de Vias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Luffi</cp:lastModifiedBy>
  <cp:revision/>
  <dcterms:created xsi:type="dcterms:W3CDTF">2006-06-27T16:47:25Z</dcterms:created>
  <dcterms:modified xsi:type="dcterms:W3CDTF">2026-10-10T16:16:54Z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