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nia-my.sharepoint.com/personal/andrearozo_copnia_gov_co/Documents/CONTRATACION 2026/2. SELECCIÓN ABREVIADA/SUBASTA INVERSA/SA-SE-46-2026 MESA DE SERVICIO/2. ESTUDIO PREVIO/"/>
    </mc:Choice>
  </mc:AlternateContent>
  <xr:revisionPtr revIDLastSave="603" documentId="8_{ABA2A13D-1FCE-48FC-80BD-05842CB7AB02}" xr6:coauthVersionLast="47" xr6:coauthVersionMax="47" xr10:uidLastSave="{8044711B-706C-4E64-8684-EAA9525F1608}"/>
  <bookViews>
    <workbookView xWindow="-108" yWindow="-108" windowWidth="23256" windowHeight="12456" xr2:uid="{ADC8EC1D-1EF3-4671-9475-8DB5BB77E876}"/>
  </bookViews>
  <sheets>
    <sheet name="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" i="1" l="1"/>
  <c r="M30" i="1"/>
  <c r="K18" i="1"/>
  <c r="L18" i="1" s="1"/>
  <c r="K22" i="1"/>
  <c r="L22" i="1" s="1"/>
  <c r="M18" i="1" l="1"/>
  <c r="M22" i="1"/>
  <c r="G11" i="1"/>
  <c r="K19" i="1"/>
  <c r="L19" i="1" s="1"/>
  <c r="K16" i="1"/>
  <c r="L16" i="1" s="1"/>
  <c r="M16" i="1" s="1"/>
  <c r="K15" i="1"/>
  <c r="L15" i="1" s="1"/>
  <c r="K14" i="1"/>
  <c r="L14" i="1" s="1"/>
  <c r="K23" i="1"/>
  <c r="L23" i="1" s="1"/>
  <c r="M15" i="1" l="1"/>
  <c r="M23" i="1"/>
  <c r="M14" i="1"/>
  <c r="M19" i="1"/>
  <c r="K24" i="1" l="1"/>
  <c r="L24" i="1" l="1"/>
  <c r="K12" i="1"/>
  <c r="L12" i="1" s="1"/>
  <c r="K13" i="1"/>
  <c r="K17" i="1"/>
  <c r="K11" i="1"/>
  <c r="K20" i="1"/>
  <c r="K21" i="1"/>
  <c r="L11" i="1" l="1"/>
  <c r="M11" i="1" s="1"/>
  <c r="M24" i="1"/>
  <c r="L13" i="1"/>
  <c r="L17" i="1"/>
  <c r="L21" i="1"/>
  <c r="L20" i="1"/>
  <c r="M12" i="1" l="1"/>
  <c r="M20" i="1"/>
  <c r="M17" i="1"/>
  <c r="M21" i="1"/>
  <c r="M26" i="1" l="1"/>
  <c r="M28" i="1" s="1"/>
</calcChain>
</file>

<file path=xl/sharedStrings.xml><?xml version="1.0" encoding="utf-8"?>
<sst xmlns="http://schemas.openxmlformats.org/spreadsheetml/2006/main" count="34" uniqueCount="32">
  <si>
    <t>ITEM</t>
  </si>
  <si>
    <t>VALOR UNITARIO IVA INCLUIDO/ POR EQUIPO EN EL TERRITORIO NACIONAL.</t>
  </si>
  <si>
    <t>VALOR PROMEDIO UNITARIO IVA INCLUIDO</t>
  </si>
  <si>
    <t>VALOR PROMEDIO REDONDEADO UNITARIO IVA INCLUIDO</t>
  </si>
  <si>
    <t>VALOR TOTAL IVA INCLUIDO</t>
  </si>
  <si>
    <t>PRESUPUESTO</t>
  </si>
  <si>
    <t xml:space="preserve">BOLSA DE REPUESTOS </t>
  </si>
  <si>
    <t>SALDO PARA BOLSA</t>
  </si>
  <si>
    <t>TOTAL</t>
  </si>
  <si>
    <t>Agente mesa de servicios</t>
  </si>
  <si>
    <t>Mantenimiento preventivo y/o correctivo. (NIVEL NACIONAL)</t>
  </si>
  <si>
    <t>CANT ESTIMADAS ACRODE A INVENTARIO</t>
  </si>
  <si>
    <t>CANTIDADES ESTIMADAS A EJECUTAR</t>
  </si>
  <si>
    <t>COMPUTADOR PORTÁTIL/ WORKSTATION (valor unitario por equipo)</t>
  </si>
  <si>
    <t>EQUIPO DE IMPRESORA MULTIFUNCIONAL, FOTOCOPIADO Y ESCÁNER.  (valor unitario por equipo)</t>
  </si>
  <si>
    <t>EQUIPO DE ESCÁNER (valor unitario por equipo)</t>
  </si>
  <si>
    <t>UPS (DE 1KVA A 10KVA) (valor unitario por equipo)</t>
  </si>
  <si>
    <t xml:space="preserve">PERIFÉRICOS DE COMPUTO (valor unitario por equipo) </t>
  </si>
  <si>
    <t>CABINA DE AUDIO CON TRÍPODE (valor unitario por equipo)</t>
  </si>
  <si>
    <t>VIDEOPROYECTOR (valor unitario por equipo)</t>
  </si>
  <si>
    <t>MONITOR/PANTALLA (valor unitario por equipo)</t>
  </si>
  <si>
    <t xml:space="preserve">SERVIDOR HP PROLIANT DL360G7 (valor unitario por equipo)                    </t>
  </si>
  <si>
    <t>SERVIDOR DE APLICACIONES TIPO RACK LENOVO X3550 (valor unitario por equipo)</t>
  </si>
  <si>
    <t xml:space="preserve">Valor unitario mes de servicio agente de apoyo a la mesa de servicio por concepto de persona en sitio Bogotá D.C, atención en horario de oficina (establecido por la Entidad). </t>
  </si>
  <si>
    <t xml:space="preserve">Valor unitario hora de servicio agente de apoyo a la mesa de servicios especialista en el territorio Nacional, el costo hora, incluye todos los costos directos e indirectos a lugar por las actividades (desplazamientos, viáticos, etc.) requeridas (no incluye repuestos). </t>
  </si>
  <si>
    <t>ESTUDIO DE MERCADO</t>
  </si>
  <si>
    <t xml:space="preserve">
</t>
  </si>
  <si>
    <t>COLSOF S.A.S.</t>
  </si>
  <si>
    <t>SERVIDOR DE ALMACENAMIENTO TIPO RACK X3650 (valor unitario por equipo)</t>
  </si>
  <si>
    <t>TELEVISOR PLANO (valor unitario por equipo)</t>
  </si>
  <si>
    <t>SYSTEM DIGITAL COMPUTER SAS</t>
  </si>
  <si>
    <t>SUGEEK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</si>
</sst>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44" fontId="2" fillId="0" borderId="0" xfId="1" applyFont="1" applyFill="1" applyBorder="1"/>
    <xf numFmtId="0" fontId="3" fillId="0" borderId="0" xfId="0" applyFont="1"/>
    <xf numFmtId="44" fontId="2" fillId="0" borderId="0" xfId="0" applyNumberFormat="1" applyFont="1"/>
    <xf numFmtId="4" fontId="2" fillId="0" borderId="0" xfId="0" applyNumberFormat="1" applyFont="1"/>
    <xf numFmtId="44" fontId="2" fillId="2" borderId="0" xfId="0" applyNumberFormat="1" applyFont="1" applyFill="1"/>
    <xf numFmtId="0" fontId="3" fillId="0" borderId="1" xfId="0" applyFont="1" applyBorder="1" applyAlignment="1">
      <alignment horizontal="right" vertical="center"/>
    </xf>
    <xf numFmtId="49" fontId="2" fillId="0" borderId="1" xfId="1" applyNumberFormat="1" applyFont="1" applyFill="1" applyBorder="1" applyAlignment="1">
      <alignment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vertical="center" wrapText="1"/>
    </xf>
    <xf numFmtId="44" fontId="2" fillId="0" borderId="1" xfId="1" applyFont="1" applyFill="1" applyBorder="1"/>
    <xf numFmtId="44" fontId="2" fillId="0" borderId="1" xfId="1" applyFont="1" applyFill="1" applyBorder="1" applyAlignment="1">
      <alignment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wrapText="1"/>
    </xf>
    <xf numFmtId="164" fontId="2" fillId="3" borderId="0" xfId="0" applyNumberFormat="1" applyFont="1" applyFill="1"/>
    <xf numFmtId="0" fontId="3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/>
    <xf numFmtId="0" fontId="3" fillId="4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17F55-6B37-4D69-9E0A-31CD4F2E9717}">
  <dimension ref="C3:P32"/>
  <sheetViews>
    <sheetView tabSelected="1" topLeftCell="F10" zoomScale="70" zoomScaleNormal="70" workbookViewId="0">
      <selection activeCell="M28" sqref="M28"/>
    </sheetView>
  </sheetViews>
  <sheetFormatPr baseColWidth="10" defaultColWidth="11.44140625" defaultRowHeight="12.6" x14ac:dyDescent="0.2"/>
  <cols>
    <col min="1" max="3" width="11.44140625" style="1"/>
    <col min="4" max="4" width="21.33203125" style="1" customWidth="1"/>
    <col min="5" max="5" width="60.44140625" style="2" customWidth="1"/>
    <col min="6" max="7" width="17.6640625" style="3" customWidth="1"/>
    <col min="8" max="10" width="39.88671875" style="1" customWidth="1"/>
    <col min="11" max="12" width="28.109375" style="1" customWidth="1"/>
    <col min="13" max="13" width="27.5546875" style="1" customWidth="1"/>
    <col min="14" max="15" width="11.44140625" style="1"/>
    <col min="16" max="16" width="17.5546875" style="1" customWidth="1"/>
    <col min="17" max="16384" width="11.44140625" style="1"/>
  </cols>
  <sheetData>
    <row r="3" spans="3:13" x14ac:dyDescent="0.2">
      <c r="E3" s="24" t="s">
        <v>25</v>
      </c>
      <c r="F3" s="24"/>
      <c r="G3" s="24"/>
      <c r="H3" s="24"/>
      <c r="I3" s="18"/>
    </row>
    <row r="4" spans="3:13" x14ac:dyDescent="0.2">
      <c r="E4" s="24"/>
      <c r="F4" s="24"/>
      <c r="G4" s="24"/>
      <c r="H4" s="24"/>
      <c r="I4" s="18"/>
    </row>
    <row r="5" spans="3:13" x14ac:dyDescent="0.2">
      <c r="E5" s="24"/>
      <c r="F5" s="24"/>
      <c r="G5" s="24"/>
      <c r="H5" s="24"/>
      <c r="I5" s="18"/>
    </row>
    <row r="9" spans="3:13" x14ac:dyDescent="0.2">
      <c r="H9" s="22" t="s">
        <v>27</v>
      </c>
      <c r="I9" s="22" t="s">
        <v>30</v>
      </c>
      <c r="J9" s="22" t="s">
        <v>31</v>
      </c>
    </row>
    <row r="10" spans="3:13" ht="64.5" customHeight="1" x14ac:dyDescent="0.2">
      <c r="C10" s="20"/>
      <c r="D10" s="21"/>
      <c r="E10" s="19" t="s">
        <v>0</v>
      </c>
      <c r="F10" s="19" t="s">
        <v>11</v>
      </c>
      <c r="G10" s="19" t="s">
        <v>12</v>
      </c>
      <c r="H10" s="19" t="s">
        <v>1</v>
      </c>
      <c r="I10" s="19" t="s">
        <v>1</v>
      </c>
      <c r="J10" s="19" t="s">
        <v>1</v>
      </c>
      <c r="K10" s="19" t="s">
        <v>2</v>
      </c>
      <c r="L10" s="19" t="s">
        <v>3</v>
      </c>
      <c r="M10" s="19" t="s">
        <v>4</v>
      </c>
    </row>
    <row r="11" spans="3:13" ht="25.2" customHeight="1" x14ac:dyDescent="0.2">
      <c r="C11" s="9">
        <v>1</v>
      </c>
      <c r="D11" s="29" t="s">
        <v>10</v>
      </c>
      <c r="E11" s="10" t="s">
        <v>13</v>
      </c>
      <c r="F11" s="11">
        <v>250</v>
      </c>
      <c r="G11" s="11">
        <f>+F11</f>
        <v>250</v>
      </c>
      <c r="H11" s="12">
        <v>86156</v>
      </c>
      <c r="I11" s="12">
        <v>220000</v>
      </c>
      <c r="J11" s="12">
        <v>40000</v>
      </c>
      <c r="K11" s="13">
        <f t="shared" ref="K11:K24" si="0">+AVERAGE(H11:J11)</f>
        <v>115385.33333333333</v>
      </c>
      <c r="L11" s="13">
        <f>+ROUND(K11,0)</f>
        <v>115385</v>
      </c>
      <c r="M11" s="13">
        <f>+L11*G11</f>
        <v>28846250</v>
      </c>
    </row>
    <row r="12" spans="3:13" ht="42" customHeight="1" x14ac:dyDescent="0.2">
      <c r="C12" s="9">
        <v>2</v>
      </c>
      <c r="D12" s="30"/>
      <c r="E12" s="10" t="s">
        <v>14</v>
      </c>
      <c r="F12" s="11">
        <v>50</v>
      </c>
      <c r="G12" s="11">
        <v>50</v>
      </c>
      <c r="H12" s="12">
        <v>258587</v>
      </c>
      <c r="I12" s="12">
        <v>350000</v>
      </c>
      <c r="J12" s="12">
        <v>60000</v>
      </c>
      <c r="K12" s="13">
        <f t="shared" si="0"/>
        <v>222862.33333333334</v>
      </c>
      <c r="L12" s="13">
        <f>+ROUND(K12,0)</f>
        <v>222862</v>
      </c>
      <c r="M12" s="13">
        <f t="shared" ref="M12:M24" si="1">+L12*G12</f>
        <v>11143100</v>
      </c>
    </row>
    <row r="13" spans="3:13" x14ac:dyDescent="0.2">
      <c r="C13" s="9">
        <v>3</v>
      </c>
      <c r="D13" s="30"/>
      <c r="E13" s="10" t="s">
        <v>15</v>
      </c>
      <c r="F13" s="11">
        <v>34</v>
      </c>
      <c r="G13" s="11">
        <v>10</v>
      </c>
      <c r="H13" s="12">
        <v>224077</v>
      </c>
      <c r="I13" s="12">
        <v>280000</v>
      </c>
      <c r="J13" s="12">
        <v>40000</v>
      </c>
      <c r="K13" s="13">
        <f t="shared" si="0"/>
        <v>181359</v>
      </c>
      <c r="L13" s="13">
        <f t="shared" ref="L13:L24" si="2">+ROUND(K13,0)</f>
        <v>181359</v>
      </c>
      <c r="M13" s="13">
        <f>+L13*G13</f>
        <v>1813590</v>
      </c>
    </row>
    <row r="14" spans="3:13" x14ac:dyDescent="0.2">
      <c r="C14" s="9">
        <v>4</v>
      </c>
      <c r="D14" s="30"/>
      <c r="E14" s="10" t="s">
        <v>16</v>
      </c>
      <c r="F14" s="11">
        <v>45</v>
      </c>
      <c r="G14" s="11">
        <v>10</v>
      </c>
      <c r="H14" s="12">
        <v>603449</v>
      </c>
      <c r="I14" s="12">
        <v>420000</v>
      </c>
      <c r="J14" s="12">
        <v>250000</v>
      </c>
      <c r="K14" s="13">
        <f t="shared" si="0"/>
        <v>424483</v>
      </c>
      <c r="L14" s="13">
        <f t="shared" si="2"/>
        <v>424483</v>
      </c>
      <c r="M14" s="13">
        <f t="shared" si="1"/>
        <v>4244830</v>
      </c>
    </row>
    <row r="15" spans="3:13" x14ac:dyDescent="0.2">
      <c r="C15" s="9">
        <v>5</v>
      </c>
      <c r="D15" s="30"/>
      <c r="E15" s="10" t="s">
        <v>17</v>
      </c>
      <c r="F15" s="11">
        <v>232</v>
      </c>
      <c r="G15" s="11">
        <v>100</v>
      </c>
      <c r="H15" s="12">
        <v>69020</v>
      </c>
      <c r="I15" s="12">
        <v>120000</v>
      </c>
      <c r="J15" s="12">
        <v>20000</v>
      </c>
      <c r="K15" s="13">
        <f t="shared" si="0"/>
        <v>69673.333333333328</v>
      </c>
      <c r="L15" s="13">
        <f t="shared" si="2"/>
        <v>69673</v>
      </c>
      <c r="M15" s="13">
        <f t="shared" si="1"/>
        <v>6967300</v>
      </c>
    </row>
    <row r="16" spans="3:13" x14ac:dyDescent="0.2">
      <c r="C16" s="9">
        <v>6</v>
      </c>
      <c r="D16" s="30"/>
      <c r="E16" s="10" t="s">
        <v>18</v>
      </c>
      <c r="F16" s="11">
        <v>3</v>
      </c>
      <c r="G16" s="11">
        <v>1</v>
      </c>
      <c r="H16" s="12">
        <v>310352</v>
      </c>
      <c r="I16" s="12">
        <v>250000</v>
      </c>
      <c r="J16" s="12">
        <v>45000</v>
      </c>
      <c r="K16" s="13">
        <f t="shared" si="0"/>
        <v>201784</v>
      </c>
      <c r="L16" s="13">
        <f t="shared" si="2"/>
        <v>201784</v>
      </c>
      <c r="M16" s="13">
        <f t="shared" si="1"/>
        <v>201784</v>
      </c>
    </row>
    <row r="17" spans="3:16" x14ac:dyDescent="0.2">
      <c r="C17" s="9">
        <v>7</v>
      </c>
      <c r="D17" s="30"/>
      <c r="E17" s="10" t="s">
        <v>19</v>
      </c>
      <c r="F17" s="11">
        <v>16</v>
      </c>
      <c r="G17" s="11">
        <v>2</v>
      </c>
      <c r="H17" s="12">
        <v>275842</v>
      </c>
      <c r="I17" s="12">
        <v>250000</v>
      </c>
      <c r="J17" s="12">
        <v>45000</v>
      </c>
      <c r="K17" s="13">
        <f t="shared" si="0"/>
        <v>190280.66666666666</v>
      </c>
      <c r="L17" s="13">
        <f t="shared" si="2"/>
        <v>190281</v>
      </c>
      <c r="M17" s="13">
        <f t="shared" si="1"/>
        <v>380562</v>
      </c>
    </row>
    <row r="18" spans="3:16" x14ac:dyDescent="0.2">
      <c r="C18" s="9">
        <v>8</v>
      </c>
      <c r="D18" s="30"/>
      <c r="E18" s="10" t="s">
        <v>29</v>
      </c>
      <c r="F18" s="11">
        <v>1</v>
      </c>
      <c r="G18" s="11">
        <v>1</v>
      </c>
      <c r="H18" s="12">
        <v>206941</v>
      </c>
      <c r="I18" s="12">
        <v>250000</v>
      </c>
      <c r="J18" s="12">
        <v>80000</v>
      </c>
      <c r="K18" s="13">
        <f t="shared" si="0"/>
        <v>178980.33333333334</v>
      </c>
      <c r="L18" s="13">
        <f t="shared" ref="L18" si="3">+ROUND(K18,0)</f>
        <v>178980</v>
      </c>
      <c r="M18" s="13">
        <f t="shared" si="1"/>
        <v>178980</v>
      </c>
    </row>
    <row r="19" spans="3:16" x14ac:dyDescent="0.2">
      <c r="C19" s="9">
        <v>9</v>
      </c>
      <c r="D19" s="30"/>
      <c r="E19" s="10" t="s">
        <v>20</v>
      </c>
      <c r="F19" s="11">
        <v>9</v>
      </c>
      <c r="G19" s="11">
        <v>1</v>
      </c>
      <c r="H19" s="12">
        <v>379253</v>
      </c>
      <c r="I19" s="12">
        <v>280000</v>
      </c>
      <c r="J19" s="12">
        <v>30000</v>
      </c>
      <c r="K19" s="13">
        <f t="shared" si="0"/>
        <v>229751</v>
      </c>
      <c r="L19" s="13">
        <f t="shared" si="2"/>
        <v>229751</v>
      </c>
      <c r="M19" s="13">
        <f t="shared" si="1"/>
        <v>229751</v>
      </c>
    </row>
    <row r="20" spans="3:16" ht="25.2" x14ac:dyDescent="0.2">
      <c r="C20" s="9">
        <v>10</v>
      </c>
      <c r="D20" s="30"/>
      <c r="E20" s="10" t="s">
        <v>21</v>
      </c>
      <c r="F20" s="11">
        <v>1</v>
      </c>
      <c r="G20" s="11">
        <v>1</v>
      </c>
      <c r="H20" s="12">
        <v>620704</v>
      </c>
      <c r="I20" s="12">
        <v>650000</v>
      </c>
      <c r="J20" s="12">
        <v>120000</v>
      </c>
      <c r="K20" s="13">
        <f t="shared" si="0"/>
        <v>463568</v>
      </c>
      <c r="L20" s="13">
        <f t="shared" si="2"/>
        <v>463568</v>
      </c>
      <c r="M20" s="13">
        <f t="shared" si="1"/>
        <v>463568</v>
      </c>
    </row>
    <row r="21" spans="3:16" ht="34.5" customHeight="1" x14ac:dyDescent="0.2">
      <c r="C21" s="9">
        <v>11</v>
      </c>
      <c r="D21" s="30"/>
      <c r="E21" s="10" t="s">
        <v>22</v>
      </c>
      <c r="F21" s="11">
        <v>2</v>
      </c>
      <c r="G21" s="11">
        <v>2</v>
      </c>
      <c r="H21" s="12">
        <v>620704</v>
      </c>
      <c r="I21" s="12">
        <v>720000</v>
      </c>
      <c r="J21" s="12">
        <v>120000</v>
      </c>
      <c r="K21" s="13">
        <f t="shared" si="0"/>
        <v>486901.33333333331</v>
      </c>
      <c r="L21" s="13">
        <f t="shared" si="2"/>
        <v>486901</v>
      </c>
      <c r="M21" s="13">
        <f t="shared" si="1"/>
        <v>973802</v>
      </c>
    </row>
    <row r="22" spans="3:16" ht="34.5" customHeight="1" x14ac:dyDescent="0.2">
      <c r="C22" s="9">
        <v>12</v>
      </c>
      <c r="D22" s="31"/>
      <c r="E22" s="10" t="s">
        <v>28</v>
      </c>
      <c r="F22" s="11">
        <v>1</v>
      </c>
      <c r="G22" s="11">
        <v>1</v>
      </c>
      <c r="H22" s="12">
        <v>620704</v>
      </c>
      <c r="I22" s="12">
        <v>720000</v>
      </c>
      <c r="J22" s="12">
        <v>120000</v>
      </c>
      <c r="K22" s="13">
        <f t="shared" si="0"/>
        <v>486901.33333333331</v>
      </c>
      <c r="L22" s="13">
        <f t="shared" si="2"/>
        <v>486901</v>
      </c>
      <c r="M22" s="13">
        <f t="shared" si="1"/>
        <v>486901</v>
      </c>
    </row>
    <row r="23" spans="3:16" ht="54.75" customHeight="1" x14ac:dyDescent="0.2">
      <c r="C23" s="9">
        <v>13</v>
      </c>
      <c r="D23" s="25" t="s">
        <v>9</v>
      </c>
      <c r="E23" s="10" t="s">
        <v>23</v>
      </c>
      <c r="F23" s="11">
        <v>6</v>
      </c>
      <c r="G23" s="11">
        <v>6</v>
      </c>
      <c r="H23" s="14">
        <v>7598150</v>
      </c>
      <c r="I23" s="14">
        <v>5200000</v>
      </c>
      <c r="J23" s="14">
        <v>9739880</v>
      </c>
      <c r="K23" s="13">
        <f t="shared" si="0"/>
        <v>7512676.666666667</v>
      </c>
      <c r="L23" s="13">
        <f t="shared" si="2"/>
        <v>7512677</v>
      </c>
      <c r="M23" s="13">
        <f t="shared" si="1"/>
        <v>45076062</v>
      </c>
    </row>
    <row r="24" spans="3:16" ht="64.5" customHeight="1" x14ac:dyDescent="0.2">
      <c r="C24" s="9">
        <v>14</v>
      </c>
      <c r="D24" s="25"/>
      <c r="E24" s="10" t="s">
        <v>24</v>
      </c>
      <c r="F24" s="11">
        <v>50</v>
      </c>
      <c r="G24" s="11">
        <v>50</v>
      </c>
      <c r="H24" s="14">
        <v>241332</v>
      </c>
      <c r="I24" s="14">
        <v>150000</v>
      </c>
      <c r="J24" s="14">
        <v>120000</v>
      </c>
      <c r="K24" s="13">
        <f t="shared" si="0"/>
        <v>170444</v>
      </c>
      <c r="L24" s="13">
        <f t="shared" si="2"/>
        <v>170444</v>
      </c>
      <c r="M24" s="13">
        <f t="shared" si="1"/>
        <v>8522200</v>
      </c>
    </row>
    <row r="25" spans="3:16" x14ac:dyDescent="0.2">
      <c r="C25" s="9"/>
      <c r="D25" s="15"/>
      <c r="E25" s="28" t="s">
        <v>6</v>
      </c>
      <c r="F25" s="28"/>
      <c r="G25" s="28"/>
      <c r="H25" s="28"/>
      <c r="I25" s="16"/>
      <c r="J25" s="15"/>
      <c r="K25" s="15"/>
      <c r="L25" s="15"/>
      <c r="M25" s="15"/>
    </row>
    <row r="26" spans="3:16" x14ac:dyDescent="0.2">
      <c r="L26" s="5" t="s">
        <v>8</v>
      </c>
      <c r="M26" s="8">
        <f>SUM(M11:M25)</f>
        <v>109528680</v>
      </c>
    </row>
    <row r="28" spans="3:16" x14ac:dyDescent="0.2">
      <c r="K28" s="1" t="s">
        <v>5</v>
      </c>
      <c r="L28" s="7">
        <v>125538258</v>
      </c>
      <c r="M28" s="6">
        <f>+L28-M26</f>
        <v>16009578</v>
      </c>
      <c r="N28" s="23" t="s">
        <v>7</v>
      </c>
      <c r="O28" s="23"/>
      <c r="P28" s="17"/>
    </row>
    <row r="29" spans="3:16" x14ac:dyDescent="0.2">
      <c r="D29" s="26" t="s">
        <v>26</v>
      </c>
      <c r="E29" s="27"/>
    </row>
    <row r="30" spans="3:16" x14ac:dyDescent="0.2">
      <c r="D30" s="27"/>
      <c r="E30" s="27"/>
      <c r="M30" s="8">
        <f>+M28+M26</f>
        <v>125538258</v>
      </c>
    </row>
    <row r="31" spans="3:16" x14ac:dyDescent="0.2">
      <c r="D31" s="27"/>
      <c r="E31" s="27"/>
      <c r="M31" s="4"/>
    </row>
    <row r="32" spans="3:16" x14ac:dyDescent="0.2">
      <c r="D32" s="27"/>
      <c r="E32" s="27"/>
      <c r="M32" s="6"/>
    </row>
  </sheetData>
  <mergeCells count="6">
    <mergeCell ref="N28:O28"/>
    <mergeCell ref="E3:H5"/>
    <mergeCell ref="D23:D24"/>
    <mergeCell ref="D29:E32"/>
    <mergeCell ref="E25:H25"/>
    <mergeCell ref="D11:D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67a6a9-7b36-4df8-aa20-7d36288f0f6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5E1F1A05E9DD4EB726F599067036FB" ma:contentTypeVersion="18" ma:contentTypeDescription="Crear nuevo documento." ma:contentTypeScope="" ma:versionID="13de1e8ca9ef3ccabd9f75c9a2ce9403">
  <xsd:schema xmlns:xsd="http://www.w3.org/2001/XMLSchema" xmlns:xs="http://www.w3.org/2001/XMLSchema" xmlns:p="http://schemas.microsoft.com/office/2006/metadata/properties" xmlns:ns3="2096f1dc-73db-42ab-a745-4e4df8ad11b9" xmlns:ns4="1767a6a9-7b36-4df8-aa20-7d36288f0f62" targetNamespace="http://schemas.microsoft.com/office/2006/metadata/properties" ma:root="true" ma:fieldsID="bfd7e26a0ef4abfaa76d77a0331c6ac9" ns3:_="" ns4:_="">
    <xsd:import namespace="2096f1dc-73db-42ab-a745-4e4df8ad11b9"/>
    <xsd:import namespace="1767a6a9-7b36-4df8-aa20-7d36288f0f6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_activity" minOccurs="0"/>
                <xsd:element ref="ns4:MediaServiceObjectDetectorVersions" minOccurs="0"/>
                <xsd:element ref="ns4:MediaServiceLocation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96f1dc-73db-42ab-a745-4e4df8ad11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67a6a9-7b36-4df8-aa20-7d36288f0f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75F151-6B31-4F65-A215-EAE337B2A002}">
  <ds:schemaRefs>
    <ds:schemaRef ds:uri="http://schemas.microsoft.com/office/2006/metadata/properties"/>
    <ds:schemaRef ds:uri="http://schemas.microsoft.com/office/infopath/2007/PartnerControls"/>
    <ds:schemaRef ds:uri="1767a6a9-7b36-4df8-aa20-7d36288f0f62"/>
  </ds:schemaRefs>
</ds:datastoreItem>
</file>

<file path=customXml/itemProps2.xml><?xml version="1.0" encoding="utf-8"?>
<ds:datastoreItem xmlns:ds="http://schemas.openxmlformats.org/officeDocument/2006/customXml" ds:itemID="{24E75DEE-36B4-4595-871C-7097476860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96f1dc-73db-42ab-a745-4e4df8ad11b9"/>
    <ds:schemaRef ds:uri="1767a6a9-7b36-4df8-aa20-7d36288f0f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B4C0BC-13EE-4DA2-95D6-AA97E29509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Carmen Lucia Prado Arguello</dc:creator>
  <cp:keywords/>
  <dc:description/>
  <cp:lastModifiedBy>Juan Sebastian Vargas Ruiz</cp:lastModifiedBy>
  <cp:revision/>
  <dcterms:created xsi:type="dcterms:W3CDTF">2024-06-28T19:50:17Z</dcterms:created>
  <dcterms:modified xsi:type="dcterms:W3CDTF">2026-10-21T16:27:30Z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0x010100CB5E1F1A05E9DD4EB726F599067036FB</vt:lpwstr>
  </property>
</Properties>
</file>