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15"/>
  <workbookPr codeName="ThisWorkbook"/>
  <mc:AlternateContent xmlns:mc="http://schemas.openxmlformats.org/markup-compatibility/2006">
    <mc:Choice Requires="x15">
      <x15ac:absPath xmlns:x15ac="http://schemas.microsoft.com/office/spreadsheetml/2010/11/ac" url="F:\1 SIOP CAJICA 25-26\9.2 ESTRUCTURACION OBRA AGUANICA\1. LP REMITIDOS\"/>
    </mc:Choice>
  </mc:AlternateContent>
  <xr:revisionPtr revIDLastSave="0" documentId="13_ncr:1_{CAEB604A-19B3-471D-A9E3-1FAA222AC5CA}"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(Entidad)'!$I$7:$I$232</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(Entidad)'!$B$1:$M$248</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(Entidad)'!$K$234</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(Entidad)'!$K$244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(Entidad)'!$K$244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(Entidad)'!$K$245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 localSheetId="0">'PRESUPUESTO OFICIAL (Entidad)'!$6:$8</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51" i="265" l="1"/>
  <c r="K96" i="265"/>
  <c r="K88" i="265"/>
  <c r="K224" i="265"/>
  <c r="K229" i="265"/>
  <c r="K230" i="265"/>
  <c r="K228" i="265"/>
  <c r="K227" i="265"/>
  <c r="K226" i="265"/>
  <c r="K225" i="265"/>
  <c r="K223" i="265"/>
  <c r="K222" i="265"/>
  <c r="K221" i="265"/>
  <c r="K218" i="265"/>
  <c r="K219" i="265" s="1"/>
  <c r="K215" i="265"/>
  <c r="K214" i="265"/>
  <c r="K213" i="265"/>
  <c r="K209" i="265"/>
  <c r="K208" i="265"/>
  <c r="K207" i="265"/>
  <c r="K210" i="265"/>
  <c r="K202" i="265"/>
  <c r="K196" i="265"/>
  <c r="K195" i="265"/>
  <c r="K194" i="265"/>
  <c r="K204" i="265"/>
  <c r="K203" i="265"/>
  <c r="K201" i="265"/>
  <c r="K200" i="265"/>
  <c r="K199" i="265"/>
  <c r="K198" i="265"/>
  <c r="K197" i="265"/>
  <c r="K190" i="265"/>
  <c r="K189" i="265"/>
  <c r="K188" i="265"/>
  <c r="K191" i="265" s="1"/>
  <c r="K182" i="265"/>
  <c r="D181" i="265"/>
  <c r="D182" i="265" s="1"/>
  <c r="D183" i="265" s="1"/>
  <c r="D184" i="265" s="1"/>
  <c r="D185" i="265" s="1"/>
  <c r="K185" i="265"/>
  <c r="K179" i="265"/>
  <c r="K180" i="265"/>
  <c r="K181" i="265"/>
  <c r="K183" i="265"/>
  <c r="K184" i="265"/>
  <c r="K178" i="265"/>
  <c r="K176" i="265"/>
  <c r="K175" i="265"/>
  <c r="K186" i="265" s="1"/>
  <c r="K164" i="265"/>
  <c r="K165" i="265"/>
  <c r="K166" i="265"/>
  <c r="K171" i="265"/>
  <c r="K170" i="265"/>
  <c r="K169" i="265"/>
  <c r="K168" i="265"/>
  <c r="K167" i="265"/>
  <c r="K163" i="265"/>
  <c r="K162" i="265"/>
  <c r="K161" i="265"/>
  <c r="K160" i="265"/>
  <c r="K159" i="265"/>
  <c r="K158" i="265"/>
  <c r="K157" i="265"/>
  <c r="K156" i="265"/>
  <c r="K155" i="265"/>
  <c r="K172" i="265" s="1"/>
  <c r="K149" i="265"/>
  <c r="K147" i="265"/>
  <c r="K152" i="265"/>
  <c r="K150" i="265"/>
  <c r="K148" i="265"/>
  <c r="K139" i="265"/>
  <c r="K140" i="265"/>
  <c r="K141" i="265"/>
  <c r="K144" i="265"/>
  <c r="K143" i="265"/>
  <c r="K142" i="265"/>
  <c r="K138" i="265"/>
  <c r="K135" i="265"/>
  <c r="K134" i="265"/>
  <c r="K133" i="265"/>
  <c r="K136" i="265" s="1"/>
  <c r="K130" i="265"/>
  <c r="K127" i="265"/>
  <c r="K129" i="265"/>
  <c r="K128" i="265"/>
  <c r="K120" i="265"/>
  <c r="K107" i="265"/>
  <c r="K110" i="265"/>
  <c r="K100" i="265"/>
  <c r="K95" i="265"/>
  <c r="K123" i="265"/>
  <c r="K122" i="265"/>
  <c r="K121" i="265"/>
  <c r="K119" i="265"/>
  <c r="K118" i="265"/>
  <c r="K117" i="265"/>
  <c r="K116" i="265"/>
  <c r="K115" i="265"/>
  <c r="K114" i="265"/>
  <c r="K113" i="265"/>
  <c r="K112" i="265"/>
  <c r="K111" i="265"/>
  <c r="K109" i="265"/>
  <c r="K108" i="265"/>
  <c r="K106" i="265"/>
  <c r="K104" i="265"/>
  <c r="K103" i="265"/>
  <c r="K102" i="265"/>
  <c r="K101" i="265"/>
  <c r="K99" i="265"/>
  <c r="K98" i="265"/>
  <c r="K97" i="265"/>
  <c r="K94" i="265"/>
  <c r="K86" i="265"/>
  <c r="K87" i="265"/>
  <c r="K89" i="265"/>
  <c r="K81" i="265"/>
  <c r="K76" i="265"/>
  <c r="K70" i="265"/>
  <c r="K64" i="265"/>
  <c r="K57" i="265"/>
  <c r="K62" i="265"/>
  <c r="K61" i="265"/>
  <c r="K60" i="265"/>
  <c r="K59" i="265"/>
  <c r="K58" i="265"/>
  <c r="K48" i="265"/>
  <c r="K49" i="265"/>
  <c r="K47" i="265"/>
  <c r="K46" i="265"/>
  <c r="K54" i="265"/>
  <c r="K53" i="265"/>
  <c r="K52" i="265"/>
  <c r="K51" i="265"/>
  <c r="K50" i="265"/>
  <c r="K38" i="265"/>
  <c r="K43" i="265"/>
  <c r="K42" i="265"/>
  <c r="K41" i="265"/>
  <c r="K40" i="265"/>
  <c r="K39" i="265"/>
  <c r="K35" i="265"/>
  <c r="K36" i="265" s="1"/>
  <c r="K28" i="265"/>
  <c r="K29" i="265"/>
  <c r="K32" i="265"/>
  <c r="K31" i="265"/>
  <c r="K30" i="265"/>
  <c r="K27" i="265"/>
  <c r="K33" i="265" s="1"/>
  <c r="K24" i="265"/>
  <c r="K23" i="265"/>
  <c r="K22" i="265"/>
  <c r="K21" i="265"/>
  <c r="K20" i="265"/>
  <c r="K15" i="265"/>
  <c r="K14" i="265"/>
  <c r="K13" i="265"/>
  <c r="K10" i="265"/>
  <c r="K12" i="265"/>
  <c r="K11" i="265"/>
  <c r="K237" i="265"/>
  <c r="K85" i="265"/>
  <c r="K90" i="265"/>
  <c r="K91" i="265"/>
  <c r="K84" i="265"/>
  <c r="K63" i="265"/>
  <c r="K65" i="265"/>
  <c r="K66" i="265"/>
  <c r="K67" i="265"/>
  <c r="K68" i="265"/>
  <c r="K69" i="265"/>
  <c r="K71" i="265"/>
  <c r="K72" i="265"/>
  <c r="K73" i="265"/>
  <c r="K74" i="265"/>
  <c r="K75" i="265"/>
  <c r="K77" i="265"/>
  <c r="K78" i="265"/>
  <c r="K79" i="265"/>
  <c r="K80" i="265"/>
  <c r="K231" i="265" l="1"/>
  <c r="K131" i="265"/>
  <c r="K25" i="265"/>
  <c r="K211" i="265"/>
  <c r="K145" i="265"/>
  <c r="K153" i="265"/>
  <c r="K55" i="265"/>
  <c r="K82" i="265"/>
  <c r="K44" i="265"/>
  <c r="K124" i="265"/>
  <c r="K105" i="265"/>
  <c r="K125" i="265" s="1"/>
  <c r="K205" i="265"/>
  <c r="K17" i="265"/>
  <c r="K16" i="265"/>
  <c r="K18" i="265" s="1"/>
  <c r="K92" i="265"/>
  <c r="K216" i="265"/>
  <c r="K232" i="265" l="1"/>
  <c r="K239" i="265" l="1"/>
</calcChain>
</file>

<file path=xl/sharedStrings.xml><?xml version="1.0" encoding="utf-8"?>
<sst xmlns="http://schemas.openxmlformats.org/spreadsheetml/2006/main" count="649" uniqueCount="407">
  <si>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</si>
  <si>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</si>
  <si>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</si>
  <si>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</si>
  <si>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</si>
  <si>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</si>
  <si>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</si>
  <si>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</si>
  <si>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</si>
  <si>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</si>
  <si>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</si>
  <si>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</si>
  <si>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</si>
  <si>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</si>
  <si>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</si>
  <si>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</si>
  <si>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</si>
  <si>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</si>
  <si>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</si>
  <si>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</si>
  <si>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</si>
  <si>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</si>
  <si>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</si>
  <si>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</si>
  <si>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</si>
  <si>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</si>
  <si>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</si>
  <si>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</si>
  <si>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</si>
  <si>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</si>
  <si>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</si>
  <si>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</si>
  <si>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</si>
  <si>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</si>
  <si>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</si>
  <si>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</si>
  <si>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</si>
  <si>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</si>
  <si>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</si>
  <si>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</si>
  <si>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</si>
  <si>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</si>
  <si>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</si>
  <si>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</si>
  <si>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</si>
  <si>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</si>
  <si>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</si>
  <si>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</si>
  <si>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</si>
  <si>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</si>
  <si>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</si>
  <si>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</si>
  <si>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</si>
  <si>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</si>
  <si>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</si>
  <si>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</si>
  <si>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</si>
  <si>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</si>
  <si>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</si>
  <si>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</si>
  <si>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</si>
  <si>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</si>
  <si>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</si>
  <si>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</si>
  <si>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</si>
  <si>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</si>
  <si>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</si>
  <si>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</si>
  <si>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</si>
  <si>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</si>
  <si>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</si>
  <si>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</si>
  <si>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</si>
  <si>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</si>
  <si>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</si>
  <si>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</si>
  <si>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</si>
  <si>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</si>
  <si>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</si>
  <si>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</si>
  <si>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</si>
  <si>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</si>
  <si>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</si>
  <si>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</si>
  <si>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</si>
  <si>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</si>
  <si>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</si>
  <si>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</si>
  <si>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</si>
  <si>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</si>
  <si>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</si>
  <si>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</si>
  <si>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</si>
  <si>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</si>
  <si>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</si>
  <si>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</si>
  <si>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</si>
  <si>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</si>
  <si>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1-ACTIVIDADES PRELIMINARES</t>
  </si>
  <si>
    <t>UN</t>
  </si>
  <si>
    <t>ML</t>
  </si>
  <si>
    <t>M2</t>
  </si>
  <si>
    <t>APU 1,4</t>
  </si>
  <si>
    <t>M3</t>
  </si>
  <si>
    <t xml:space="preserve">Sobrerecorrido botadero certificado </t>
  </si>
  <si>
    <t>M3/KM</t>
  </si>
  <si>
    <t xml:space="preserve">2-CIMENTACIÓN </t>
  </si>
  <si>
    <t xml:space="preserve">Viga amarre en concreto 3500 PSI </t>
  </si>
  <si>
    <t>Acero figurado 60000 PSI</t>
  </si>
  <si>
    <t>KG</t>
  </si>
  <si>
    <t>APU 2,3</t>
  </si>
  <si>
    <t>Muro corrido en concreto 3500PSI con formaleta SUPER T - 0,11X 0,65</t>
  </si>
  <si>
    <t>Base en concreto pobre 1500 PSI</t>
  </si>
  <si>
    <t>3-ESTRUCTURA EN CONCRETO</t>
  </si>
  <si>
    <t>Entrepiso placa maciza 3500 PSI E=0.10 M</t>
  </si>
  <si>
    <t>Dovela, grouting 3000 PSI</t>
  </si>
  <si>
    <t>4-ESTRUCTURA METÁLICA</t>
  </si>
  <si>
    <t>5-MAMPOSTERÍA Y PAÑETES</t>
  </si>
  <si>
    <t>APU 5,1</t>
  </si>
  <si>
    <t>APU 5,2</t>
  </si>
  <si>
    <t>Muro en ladrillo estructural perforación vertical 33x11,5x23 color terracota claro o similar (lineal)</t>
  </si>
  <si>
    <t>APU 5,5</t>
  </si>
  <si>
    <t>Suministro e instalación de ladrillo calado de estrella 10x20x20 Cm Color: Terracota</t>
  </si>
  <si>
    <t>Filos o dilataciones S/Muro</t>
  </si>
  <si>
    <t>6-CUBIERTA</t>
  </si>
  <si>
    <t>Canal en lámina galvanizada CAL 22, DS=90</t>
  </si>
  <si>
    <t>Afinado cubiertas planas en mortero 1:4 E=0.03 M</t>
  </si>
  <si>
    <t>Media caña en mortero 1:3</t>
  </si>
  <si>
    <t>Gárgola en concreto reforzada con fibra de vidrio medidas de 8 x 12 x 21 x 4.5 cm de profundidad</t>
  </si>
  <si>
    <t>7-INSTALACIONES ELÉCTRICAS</t>
  </si>
  <si>
    <t>APU 7,3</t>
  </si>
  <si>
    <t>Salida para lampara de emergencia</t>
  </si>
  <si>
    <t>LUMINARIA PANEL LED REDONDO - 12W - 4000K/6000K - IP20 - 120V - DE SOBREPONER 17cmX3cm</t>
  </si>
  <si>
    <t>LUMINARIA LED - 18W - 4000K/6000K - IP65 - IK08 - 120V - HERMÉTICA - 60cmX8cm</t>
  </si>
  <si>
    <t>LUMINARIA LED - 36W - 4000K/6000K - IP65 - IK08 - 120V - HERMÉTICA - 120cmX10cm</t>
  </si>
  <si>
    <t>APU 7,7</t>
  </si>
  <si>
    <t>APU 7,8</t>
  </si>
  <si>
    <t>Luminaria de emergencia</t>
  </si>
  <si>
    <t>APU 7,10</t>
  </si>
  <si>
    <t>Panel de control de alumbrado</t>
  </si>
  <si>
    <t>APU 7,11</t>
  </si>
  <si>
    <t>APU 7,13</t>
  </si>
  <si>
    <t>APU 7,14</t>
  </si>
  <si>
    <t>APU 7,16</t>
  </si>
  <si>
    <t>APU 7,18</t>
  </si>
  <si>
    <t xml:space="preserve">Breaker 2x20 a. </t>
  </si>
  <si>
    <t>APU 7,19</t>
  </si>
  <si>
    <t>APU 7,20</t>
  </si>
  <si>
    <t>APU 7,21</t>
  </si>
  <si>
    <t>APU 7,22</t>
  </si>
  <si>
    <t>APU 7,23</t>
  </si>
  <si>
    <t>TABLERO DISTRIBUCIÓN TRIFÁSICO - 5 H - 200A - 600V - 30 CIRCUITOS (SIN BREAKERS), CON PUERTA, CHAPA Y ESPACIO PARA TOTALIZADOR</t>
  </si>
  <si>
    <t>GL</t>
  </si>
  <si>
    <t>ILUMINACIÓN EXTERIOR</t>
  </si>
  <si>
    <t>Poste metálico de 6m</t>
  </si>
  <si>
    <t>APU 7,30</t>
  </si>
  <si>
    <t>Empalme tipo 91b-1</t>
  </si>
  <si>
    <t>Canalización de 2φ3"pvc incluye accesorios</t>
  </si>
  <si>
    <t>Luminaria tipo (p29307 led deco step 6w INC ww)</t>
  </si>
  <si>
    <t>8-INSTALACIONES HIDROSANITARIAS</t>
  </si>
  <si>
    <t>Instalación aparato sanitario</t>
  </si>
  <si>
    <t>Instalación equipo hidroneumático</t>
  </si>
  <si>
    <t>Llave manguera</t>
  </si>
  <si>
    <t>Punto hidráulico PVC-p/paral 1/2"</t>
  </si>
  <si>
    <t>Punto hidráulico PVC-p/paral 1.1/4"</t>
  </si>
  <si>
    <t>Salida sanitaria PVC-s/paral 2"</t>
  </si>
  <si>
    <t>Salida sanitaria PVC-s/paral 4"</t>
  </si>
  <si>
    <t>Salida sanitaria PVC-s/sifon 2"</t>
  </si>
  <si>
    <t>Red suministro PVC 1 1/4"</t>
  </si>
  <si>
    <t>3,25 (URB)</t>
  </si>
  <si>
    <t>Registro 1.1/4"</t>
  </si>
  <si>
    <t>Caja de inspección 60x60</t>
  </si>
  <si>
    <t>Caja de inspección 80x80</t>
  </si>
  <si>
    <t>Tanque plástico 2000 lt (incluye accesorios e instalación)</t>
  </si>
  <si>
    <t>APU 8,25</t>
  </si>
  <si>
    <t>APU 8,26</t>
  </si>
  <si>
    <t>Flotador bronce de 1/2"</t>
  </si>
  <si>
    <t>APU 8,27</t>
  </si>
  <si>
    <t>Lavado y desinfección del tanque de agua potable</t>
  </si>
  <si>
    <t>APU 8,28</t>
  </si>
  <si>
    <t>Prueba de presión</t>
  </si>
  <si>
    <t>APU 8,29</t>
  </si>
  <si>
    <t>Suministro equipo de presión una bomba qmin= 39gpm, presión mínima =52 psi, pot: 3 h.p. Con tablero de control para encendido, apagado y nivel de agua.</t>
  </si>
  <si>
    <t>APU 8,30</t>
  </si>
  <si>
    <t>9-PISOS BASES</t>
  </si>
  <si>
    <t xml:space="preserve">Relleno en recebo común compactado mecánicamente </t>
  </si>
  <si>
    <t>APU 9,2</t>
  </si>
  <si>
    <t>Placa base concreto 0.12 2500 PSI</t>
  </si>
  <si>
    <t>Refuerzo malla electrosoldada</t>
  </si>
  <si>
    <t xml:space="preserve">Alistado impermeabilizado pisos 1:3, E=0.04 </t>
  </si>
  <si>
    <t>10-IMPERMEABILIZACIONES</t>
  </si>
  <si>
    <t>APU 10,1</t>
  </si>
  <si>
    <t>Suministro y aplicación de recubrimiento impermeabilizante en poliurea, aplicado en frío</t>
  </si>
  <si>
    <t>APU 10,2</t>
  </si>
  <si>
    <t>Suministro y aplicación de recubrimiento impermeabilizante en poliurea, aplicado en frío (lineal)</t>
  </si>
  <si>
    <t>APU 10,3</t>
  </si>
  <si>
    <t>11-PISOS Y ACABADOS MUROS</t>
  </si>
  <si>
    <t>APU 11,1</t>
  </si>
  <si>
    <t>Piso Alfa Gres Tablon Color Sahara 30x30 o similar</t>
  </si>
  <si>
    <t>APU 11,2</t>
  </si>
  <si>
    <t>APU 11,3</t>
  </si>
  <si>
    <t>APU 11,4</t>
  </si>
  <si>
    <t>12-ESTUCO Y PINTURA</t>
  </si>
  <si>
    <t>APU 12,1</t>
  </si>
  <si>
    <t xml:space="preserve">Pintura vinilo TIPO 1 sobre pañete Color Hielo Artico o similar </t>
  </si>
  <si>
    <t>APU 12,2</t>
  </si>
  <si>
    <t>Pintura vinilo TIPO 1 sobre pañete Color Hielo Artico o similar (lineal)</t>
  </si>
  <si>
    <t>APU 12,3</t>
  </si>
  <si>
    <t xml:space="preserve">Pintura vinilo TIPO 1 sobre pañete Color  </t>
  </si>
  <si>
    <t>APU 12,4</t>
  </si>
  <si>
    <t>Pintura para exteriores koraza con protección UV, antibacteriana, antihongos</t>
  </si>
  <si>
    <t>APU 12,5</t>
  </si>
  <si>
    <t>Pintura para exteriores koraza con protección UV, antibacteriana, antihongos (lineal)</t>
  </si>
  <si>
    <t>13-APARATOS SANITARIOS Y ACCESORIOS</t>
  </si>
  <si>
    <t>APU 13,1</t>
  </si>
  <si>
    <t>Lavamanos PMR Aquajet institucional. REF. O12911001 Corona o similar</t>
  </si>
  <si>
    <t>UND</t>
  </si>
  <si>
    <t>APU 13,2</t>
  </si>
  <si>
    <t xml:space="preserve">Kit de Orinal para Adultos tipo Gotta EP de entrada posterior con Válvula Push de empotrar de Corona o similar </t>
  </si>
  <si>
    <t>APU 13,3</t>
  </si>
  <si>
    <t>Kit Taza Adriática Plus entrada posterior con válvula push de empotrar de Corona o similar</t>
  </si>
  <si>
    <t>APU 13,4</t>
  </si>
  <si>
    <t>Lavamanos empotrado en meson de Porcelana, acabado blanco</t>
  </si>
  <si>
    <t>APU 13,5</t>
  </si>
  <si>
    <t>Grifería para Lavamanos Institucional Push mesa, de Corona o similar</t>
  </si>
  <si>
    <t>APU 13,6</t>
  </si>
  <si>
    <t>Rejilla de piso cuadrada anticucaracha de 10x10 cms en acero inoxidable Tipo Contemporanea de Grival o similar</t>
  </si>
  <si>
    <t>BARRA DE SEGURIDAD ACERO INOXIDABLE 80CM</t>
  </si>
  <si>
    <t xml:space="preserve">ESPEJO BISELADO INCOLORO 4 MM </t>
  </si>
  <si>
    <t>Secador de manos automático en acero inoxidable, secado rápido, Potenza de Corona o similar</t>
  </si>
  <si>
    <t>Dispensador Jabón empotrado a meson, institucional, con válvula push, acero inoxidable, de Corona o similar</t>
  </si>
  <si>
    <t>APU 13,13</t>
  </si>
  <si>
    <t>Portarrollos en acero inoxidable antivandálico de cierre con llave Corona o similar</t>
  </si>
  <si>
    <t>APU 13,14</t>
  </si>
  <si>
    <t>APU 14,1</t>
  </si>
  <si>
    <t>APU 14,2</t>
  </si>
  <si>
    <t>Suministro e instalación de rejilla ventilación en aluminio nacional color anodizado champagne.</t>
  </si>
  <si>
    <t>APU 14,4</t>
  </si>
  <si>
    <t>APU 14,5</t>
  </si>
  <si>
    <t>Fabricación e instalación de puerta entamborada de corredera con sistema ducasse, hoja en lamina CR cal 18, refuerzos internos, chapa pico de loro, manija y acabado en pintura electrostatica (1,00 X 2,10)</t>
  </si>
  <si>
    <t>14- CARPINTERÍA METÁLICA</t>
  </si>
  <si>
    <t>15-DOTACIÓN Y MOBILIARIO FIJO</t>
  </si>
  <si>
    <t>APU 15,1</t>
  </si>
  <si>
    <t>Divisiones de baño en lámina en cr y pintura electrostática</t>
  </si>
  <si>
    <t>APU 15,2</t>
  </si>
  <si>
    <t>Suministro y elaboracion de meson en granito pulido, con lavamanos integrado en superficie sólida</t>
  </si>
  <si>
    <t>URBANISMO</t>
  </si>
  <si>
    <t>16-ESPACIOS PÚBLICOS RECREATIVOS Y DEPORTIVOS</t>
  </si>
  <si>
    <t>APU 16,6</t>
  </si>
  <si>
    <t>APU 16,10</t>
  </si>
  <si>
    <t>Excavacion manual en material comun H=0.0-2.0 M (incluye retiro de sobrantes a una distancia menor de 5 km)</t>
  </si>
  <si>
    <t>Excavaciones varias a máquina sin clasificar (incluye retiro de sobrantes a una distancia menor de 5 km)</t>
  </si>
  <si>
    <t>APU 17,4</t>
  </si>
  <si>
    <t>Bordillo concreto prefabricado 10cm</t>
  </si>
  <si>
    <t>Suministro y extendido  de gravilla para relleno de geoceldas tipo confinamiento celular zona de parqueaderos</t>
  </si>
  <si>
    <t>Bloque Cemento Cuadrado Pequeño 8 Verde Kreato o similar</t>
  </si>
  <si>
    <t>Bloque Cemento Cuadrado Pequeño 8 Gris Kreato o similar</t>
  </si>
  <si>
    <t>Bloque Cemento Cuadrado Pequeño 8 Ocre Kreato o similar</t>
  </si>
  <si>
    <t>Bloque Cemento Cuadrado Pequeño 8 Chocolate Kreato o similar</t>
  </si>
  <si>
    <t>Bloque Cemento Cuadrado Pequeño 8 Rojo Kreato o similar</t>
  </si>
  <si>
    <t xml:space="preserve">19-SEÑALIZACIÓN </t>
  </si>
  <si>
    <t>7,1 (URB)</t>
  </si>
  <si>
    <t xml:space="preserve">Topellantas </t>
  </si>
  <si>
    <t>Dados en concreto 3500PSI</t>
  </si>
  <si>
    <t>Fabricación e instalación portón meálico manual, acabado con anticorrosivo y pintura esmalte pine grove RAL9011 (acceso vehicular) (5.02 X 1.95)</t>
  </si>
  <si>
    <t>SUBTOTAL OBRAS</t>
  </si>
  <si>
    <t>Tramites de energización del proyecto</t>
  </si>
  <si>
    <t>Certificados RETIE (distribución y uso final)</t>
  </si>
  <si>
    <t>Certificados RETILAP</t>
  </si>
  <si>
    <t>IMPREVISTO</t>
  </si>
  <si>
    <t>Demolición caseta salón comunal altura 4M muros y teja y muro de cerramiento (incluye retiro de sobrantes)</t>
  </si>
  <si>
    <t>APU 1,5</t>
  </si>
  <si>
    <t>APU 1,6</t>
  </si>
  <si>
    <t>Demolición de graderia altura 3 Ms en concreto (incluye retiro de sobrantes)</t>
  </si>
  <si>
    <t>Viga aérea 3500 PSI</t>
  </si>
  <si>
    <t>Columnas 3500 PSI</t>
  </si>
  <si>
    <t>Viga canal en concreto 3500 PSI</t>
  </si>
  <si>
    <t>Pañete impermehabilizado muros 1:3, E=1.5 cm</t>
  </si>
  <si>
    <t>Pañete impermehabilizado muros 1:3, E=1.5 cm (lineal)</t>
  </si>
  <si>
    <t>Teja tipo sandwich 525-c cal. 26, poliuretano inyectado 30mm</t>
  </si>
  <si>
    <t>APU 6,6</t>
  </si>
  <si>
    <t>APU 6,8</t>
  </si>
  <si>
    <t>APU 6,9</t>
  </si>
  <si>
    <t>Suministro e instalación de cubierta en vidrio templado laminado 4+4 incoloro, con herrajes y sellos de seguridad</t>
  </si>
  <si>
    <t>Luminaria ref (led deco bolardo)</t>
  </si>
  <si>
    <t xml:space="preserve">SALIDA INTERRUPTOR SENCILLO 10A - 250V, INCLUYE: CAJA, ELEMENTOS DE FIJACIÓN, TRAMO DE 4m DE TUBERÍA PVC 1/2" Y CIRCUITO RAMAL </t>
  </si>
  <si>
    <t>Salida para sensor de movimiento tubería emt 1/2" no incluye sensor</t>
  </si>
  <si>
    <t>Salida toma doble pvc completa</t>
  </si>
  <si>
    <t>Salida para toma tipo gfci en tubería pvc</t>
  </si>
  <si>
    <t>Salida para toma secador de manos tubería pvc de 1/2"</t>
  </si>
  <si>
    <t>Breaker totalizador 3x60 a.</t>
  </si>
  <si>
    <t>Tubería pvc de 1∅1.1/4" desde caja de medida hasta tablero de distribución</t>
  </si>
  <si>
    <t>ml</t>
  </si>
  <si>
    <t>Alimentador desde caja de medida al tablero de distribución 3x6+1x8+1x10t cu</t>
  </si>
  <si>
    <t>Tubo galvanizado de 1 1/4" imc  (accesorios de fijación) (puede variar de acuerdo a la aprobación del proyecto s-4)</t>
  </si>
  <si>
    <t>Acometida desde el punto de conexión hasta caja de medida norma ae 305 cable antifraude 3no6+1no8</t>
  </si>
  <si>
    <t>Caja para medidor trifásico norma ae 305</t>
  </si>
  <si>
    <t>Alambrado en 2 no 4 al + 1 no 6 t cu</t>
  </si>
  <si>
    <t xml:space="preserve">CAJA DE INSPECCIÓN CS274 PARA ACOMETIDAS DE BAJA TENSIÓN, INCLUYE:  MARCO Y TAPA </t>
  </si>
  <si>
    <t>APU 8,11</t>
  </si>
  <si>
    <t>APU 8,13</t>
  </si>
  <si>
    <t>APU 8,22</t>
  </si>
  <si>
    <t>Cheque cortina en bronce 1-1/2</t>
  </si>
  <si>
    <t>Excavación manual en conglomerado h=0.0-2.0m (incluye retiro de sobrantes a una distancia menor de 5 km)</t>
  </si>
  <si>
    <t>Ruana en SikaFelt FPP 30</t>
  </si>
  <si>
    <t>Piso Alfa Gres Tablon Color Salmon 30x30 o similar (lineal)</t>
  </si>
  <si>
    <t>Piso Alfa Gres Tablon Color Mocca 30x30 o similar (lineal)</t>
  </si>
  <si>
    <t>APU 11,5</t>
  </si>
  <si>
    <t>APU 11,6</t>
  </si>
  <si>
    <t>Pintura vinilo TIPO 1 sobre pañete Color (lineal)</t>
  </si>
  <si>
    <t>APU 12,6</t>
  </si>
  <si>
    <t>Lavaplatos empotrado en meson de acero inoxidable con acabado satinado</t>
  </si>
  <si>
    <t>Grifería Lavaplatos Monocontrol Lia Mueble Negra Sensi Dacqua</t>
  </si>
  <si>
    <t>APU 13,7</t>
  </si>
  <si>
    <t>APU 13,8</t>
  </si>
  <si>
    <t xml:space="preserve">BARRA DE SEGURIDAD PISO PARED ACERO INOXIDABLE </t>
  </si>
  <si>
    <t>APU 13,16</t>
  </si>
  <si>
    <t>APU 13,17</t>
  </si>
  <si>
    <t>Papelera Matálica de fabricación en Acero Inoxidable de 12 Lts con sistema de fijación externa antivandálica Corona o similar (FIJADA A MURO)</t>
  </si>
  <si>
    <t>CARPINTERÍA EN ALUMNIO</t>
  </si>
  <si>
    <t>CARPINTERÍA METALICA</t>
  </si>
  <si>
    <t>Puerta metálica, hoja con celosía en lámina, acabado con anticorrosivo y pintura electrostática color champagne beige Montante de puerta en lámina cold rolled calibre 18, con celosía de ventilación en lámina cold rolled calibre 20 (0.80 X 2.65) P-06</t>
  </si>
  <si>
    <t>APU 14,6</t>
  </si>
  <si>
    <t>APU 14,7</t>
  </si>
  <si>
    <t>APU 14,8</t>
  </si>
  <si>
    <t>APU 14,9</t>
  </si>
  <si>
    <t>PUERTA EN LÁMINA CAL 18 INC. ANTICORROSIVO</t>
  </si>
  <si>
    <t>APU 16,3</t>
  </si>
  <si>
    <t>APU 16,4</t>
  </si>
  <si>
    <t>APU 16,5</t>
  </si>
  <si>
    <t>APU 16,7</t>
  </si>
  <si>
    <t>APU 16,8</t>
  </si>
  <si>
    <t>APU 16,9</t>
  </si>
  <si>
    <t>EXCAVACIÓN MANUAL ZANJA EN TIERRA H=1.0 M</t>
  </si>
  <si>
    <t>Suministro y extendido de gravilla para acabado superficial en áreas de jardín, con espesor promedio de 10 cm.</t>
  </si>
  <si>
    <t xml:space="preserve">17-ZONAS VERDES Y PAISAJISMO </t>
  </si>
  <si>
    <t>Empradización (incluye 10 cm de tierra negra)</t>
  </si>
  <si>
    <t>APU 17,2</t>
  </si>
  <si>
    <t>Planta perenne Dietes Iridioides h= 40 cm</t>
  </si>
  <si>
    <t>APU 17,3</t>
  </si>
  <si>
    <t>Planta perenne Vincas h= 20 cm</t>
  </si>
  <si>
    <t>Planta perenne Guayacan Amarillo h=100 cm</t>
  </si>
  <si>
    <t>18-MOBILIARIO URBANO</t>
  </si>
  <si>
    <t>APU 18,1</t>
  </si>
  <si>
    <t>APU 18,3</t>
  </si>
  <si>
    <t>Desmonte y embalaje de máquinas biosaludables</t>
  </si>
  <si>
    <t>APU 18,4</t>
  </si>
  <si>
    <t>Montaje y reinstalacion de máquinas biosaludables</t>
  </si>
  <si>
    <t xml:space="preserve">20-CERRAMIENTOS </t>
  </si>
  <si>
    <t>APU 20,3</t>
  </si>
  <si>
    <t>Suministro e instalacion de reja y platina de 2*3/8 de 1,60 de alto con luces entre 9 y 10 cm entre platina y platina, se entregara pintada en electrostatica.</t>
  </si>
  <si>
    <t>APU 20,9</t>
  </si>
  <si>
    <t>APU 20,10</t>
  </si>
  <si>
    <t>Fabricación e instalación de puerta peatonal manual, acabado con anticorrosivo y pintura esmalte mate color negro grafito RAL9011 (acceso peatonal) (1.90 X 1,90)</t>
  </si>
  <si>
    <t>CAMPAMENTO 18M2 EN TABLA, TEJA DE ETERNIT, INC. TRANS, MATERIALES</t>
  </si>
  <si>
    <t>CERCA EN TELA VERDE H = 2.10 M</t>
  </si>
  <si>
    <t>LOCALIZACIÓN Y REPLANTEO  DE CIMIENTOS CON ELEMENTOS DE 
PRECISIÓN</t>
  </si>
  <si>
    <t>Demolición placa deportiva y andenes espesor entre 8 y 15 cm (concreto y adoquin ) (incluye retiro de sobrantes)</t>
  </si>
  <si>
    <t>EXCAVACIÓN MANUAL EN MATERIAL COMÚN H=0.0-2.0 M (INCLUYE RETIRO DE SOBRANTES A UNA DISTANCIA MENOR DE 5 KM)</t>
  </si>
  <si>
    <t>APU 1,8</t>
  </si>
  <si>
    <t>VIGA AMARRE EN CONCRETO 3500 PSI</t>
  </si>
  <si>
    <t>ACERO FIGURADO 60000 PSI</t>
  </si>
  <si>
    <t xml:space="preserve"> ZAPATAS EN CONCRETO 3500PSI</t>
  </si>
  <si>
    <t>CELOSÍA TUBULAR PARA POLIDEPORTIVO, ASTM-4500 GRADO C, INCLUYE: SOLDADURA, CORREAS, COLUMNAS, VIGAS DE AMARR, TORNILLERÍA, ANTICORROSIVO Y ESMALTE . CONTEMPLA TAMBIÉN:FABRICACIÓN, SUMINISTRO Y MONTAJE. NO INCLUYE , CONTRAVIENTOS, TENSORES Y PLATINERÍA</t>
  </si>
  <si>
    <t>Muro en ladrillo estructural perforación vertical 33x11,5x23 color terracota claro o similar</t>
  </si>
  <si>
    <t>TEJA EN LÁMINA GALVANIZADA CAL 26</t>
  </si>
  <si>
    <t>FLANCHE EN LÁMINA GALVANIZADA CAL. 22; DS=20</t>
  </si>
  <si>
    <t>ALFAJÍAS CONCRETO 2500 PSI E= 0.25 M, INC ACERO</t>
  </si>
  <si>
    <t>SALIDA LÁMPARA TOMA PVC COMPLETA. INC INTERRUPTOR</t>
  </si>
  <si>
    <t>SALIDA LÁMPARA TOMA EMT COMPLETA. INC INTERRUPTOR</t>
  </si>
  <si>
    <t>SALIDA TOMACORRIENTE BIFÁSICA - 2P + T - 20A - 250V (NEMA 6-20R), INCLUYE: CAJA, ELEMENTOS DE FIJACIÓN, TRAMO DE 4m DE TUBERÍA PVC 1/2" Y CIRCUITO RAMAL (No.12AWG)</t>
  </si>
  <si>
    <t>INTERRUPTOR TERMOMAGNÉTICO ENCHUFABLE - MONOPOLAR 20A - 30A - 10kA - 120/240V</t>
  </si>
  <si>
    <t>LÍNEA A TIERRA TABLERO GENERAL (VARILLA COOPER WELL + 2ml CABLE</t>
  </si>
  <si>
    <t>Luminaria ref (p23212- led spot 9w ww mv)</t>
  </si>
  <si>
    <t>APU 7,39</t>
  </si>
  <si>
    <t>APU 7,40</t>
  </si>
  <si>
    <t>APU 7,41</t>
  </si>
  <si>
    <t>APU 7,43</t>
  </si>
  <si>
    <t xml:space="preserve"> ACOMETIDA EN PVC 1/2" 5M. INC CHEQUE , REGISTRO, ACCESORIOS</t>
  </si>
  <si>
    <t>BAJANTE AGUAS LLUVIAS PVC 3". INC ACCESORIOS</t>
  </si>
  <si>
    <t>BAJANTE AGUAS LLUVIAS PVC 4". INC ACCESORIOS</t>
  </si>
  <si>
    <t>RED SUMINISTRO PVC 1 1/2". INC ACCESORIOS</t>
  </si>
  <si>
    <t>RED SUMINISTRO PVC 1/2". INC ACCESORIOS</t>
  </si>
  <si>
    <t>RED SUMINISTRO PVC 3/4". INC ACCESORIOS</t>
  </si>
  <si>
    <t>RED SANITARIA PVC-S 2". INC ACCESORIOS</t>
  </si>
  <si>
    <t>RED SANITARIA PVC-S 4". INC ACCESORIOS</t>
  </si>
  <si>
    <t>TUBERÍA PVC ALCANTARILLADO 8"</t>
  </si>
  <si>
    <t>REGISTRO 1/2". INC ACCESORIOS</t>
  </si>
  <si>
    <t>REGISTRO 3/4". INC ACCESORIOS"</t>
  </si>
  <si>
    <t>REGISTRO 1 1/2". INC ACCESORIOS"</t>
  </si>
  <si>
    <t>Piso Alfa Gres liston 4x28 color Sahara  o similar</t>
  </si>
  <si>
    <t>Enchape pared en Cerámica de 30x60 cms Natal Blanco CU,Corona o similar</t>
  </si>
  <si>
    <t>Enchape pared en Cerámica de 30x60 cms Natal Blanco CU,Corona o similar (lineal)</t>
  </si>
  <si>
    <t>ACABADO EN GRAVILLA LAVADA</t>
  </si>
  <si>
    <t>Espejo para baño de discapacitados 4mm con soporte oculto en aluminio inclinado según NTC 6047,instalación flotada. (1,30 X 1,65m)</t>
  </si>
  <si>
    <t xml:space="preserve"> TAPA REGISTRO 20X20</t>
  </si>
  <si>
    <t>Puerta en aluminio anodizado Champagne y vidrio. Perfilería de aluminio anodizado Champagne, Vidrio laminado 4+4 mm, Manija Embutir E25 Clásica anodizado champagne, Bisagras aluminio 4" (2.75 X 2.90)</t>
  </si>
  <si>
    <t>Puerta en aluminio anodizado Champagne y vidrio. Perfilería de aluminio anodizado Champagne, Vidrio laminado 4+4 mm, Manija Embutir E25 Clásica anodizado champagne, Bisagras aluminio 4" (3.05 X 2.90)</t>
  </si>
  <si>
    <t>MARCO PARA PUERTA EN LÁMINA CAL 18-0.8. INC ANTICORROSIVO</t>
  </si>
  <si>
    <t>Puerta metálica, hoja entamborada en lámina cold rolled calibre 18 con dilataciones (cada 1/4 de la altura), marco en lámina cold rolled calibre 16, acabado en anticorrosivo hoja con celosía en lámina (1,50 X 2,10)</t>
  </si>
  <si>
    <t>Puerta metálica, hoja deslizable entamborada en lámina cold rolled calibre 18 con dilataciones (cada 1/4 de la altura), riel en acero inoxidable acabado cepillado con rodamiento acabado en Nylon reforzado (color blanco), marco en lámina cold rolled calibre 16, acabado en anticorrosivo y pintura esmalte mate color anodizado Champange (1.60 X 2.10)</t>
  </si>
  <si>
    <t>Fabricación e instalación puerta entamborada con marco y hoja en lamina CR cal 18, con refuerzos internos, bisagras redondas de 5/8 extra larga, cerradura de embutir Yale con manija Milan y cerradura Yale 170, con acabado en pintura electrostática (0,80 X 2,10)</t>
  </si>
  <si>
    <t>MESONES EN CONCRETO 2500 PSI, E=0.1 M (INCLUYE REFUERZO)</t>
  </si>
  <si>
    <t>6,7 (vias)</t>
  </si>
  <si>
    <t>LÍNEAS DE DEMARCACIÓN CON PINTURA EN FRÍO</t>
  </si>
  <si>
    <t xml:space="preserve"> DEMOLICIÓN MUROS EN MAMPOSTERÍA 0.15 M, INC RETIRO</t>
  </si>
  <si>
    <t>PILOTE PRE EXCAVADO D=30 CM (INCLUYE RETIRO DE SOBRANTES A 
UNA DISTANCIA MENOR DE 5 KM), INC. BOMBA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</si>
</sst>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
  </numFmts>
  <fonts count="6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amily val="2"/>
    </font>
    <font>
      <b/>
      <u/>
      <sz val="11"/>
      <color rgb="FFFF0000"/>
      <name val="Arial"/>
      <family val="2"/>
    </font>
    <font>
      <sz val="8"/>
      <name val="Arial"/>
      <family val="2"/>
    </font>
    <font>
      <sz val="1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dotted">
        <color indexed="64"/>
      </left>
      <right style="dotted">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dotted">
        <color indexed="64"/>
      </right>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xf numFmtId="44" fontId="67" fillId="0" borderId="0" applyFont="0" applyFill="0" applyBorder="0" applyAlignment="0" applyProtection="0"/>
  </cellStyleXfs>
  <cellXfs count="557">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1" fillId="0" borderId="0" xfId="89" applyFont="1"/>
    <xf numFmtId="0" fontId="60" fillId="25" borderId="0" xfId="89" applyFont="1" applyFill="1"/>
    <xf numFmtId="0" fontId="61" fillId="25" borderId="0" xfId="89" applyFont="1" applyFill="1"/>
    <xf numFmtId="0" fontId="59" fillId="0" borderId="20" xfId="126" applyFont="1" applyBorder="1" applyAlignment="1">
      <alignment horizontal="center" vertical="center" wrapText="1"/>
    </xf>
    <xf numFmtId="0" fontId="61" fillId="0" borderId="52" xfId="73" applyFont="1" applyBorder="1" applyAlignment="1">
      <alignment horizontal="center" vertical="center"/>
    </xf>
    <xf numFmtId="0" fontId="61" fillId="0" borderId="18" xfId="74" applyFont="1" applyBorder="1" applyAlignment="1">
      <alignment horizontal="center" vertical="center"/>
    </xf>
    <xf numFmtId="0" fontId="61" fillId="0" borderId="18" xfId="74" applyFont="1" applyBorder="1" applyAlignment="1">
      <alignment horizontal="left" vertical="center" wrapText="1"/>
    </xf>
    <xf numFmtId="4" fontId="61" fillId="0" borderId="18" xfId="39" applyNumberFormat="1" applyFont="1" applyBorder="1" applyAlignment="1">
      <alignment vertical="center" wrapText="1"/>
    </xf>
    <xf numFmtId="167" fontId="61" fillId="0" borderId="18" xfId="62" applyNumberFormat="1" applyFont="1" applyBorder="1" applyAlignment="1">
      <alignment horizontal="right" vertical="center" wrapText="1"/>
    </xf>
    <xf numFmtId="167" fontId="61" fillId="0" borderId="47" xfId="62" applyNumberFormat="1" applyFont="1" applyBorder="1" applyAlignment="1">
      <alignment horizontal="right" vertical="center" wrapText="1"/>
    </xf>
    <xf numFmtId="0" fontId="61" fillId="0" borderId="36" xfId="89" applyFont="1" applyBorder="1"/>
    <xf numFmtId="0" fontId="60" fillId="0" borderId="0" xfId="90" applyFont="1"/>
    <xf numFmtId="0" fontId="60" fillId="0" borderId="36" xfId="90" applyFont="1" applyBorder="1"/>
    <xf numFmtId="187" fontId="59" fillId="24" borderId="44" xfId="73" applyNumberFormat="1" applyFont="1" applyFill="1" applyBorder="1" applyAlignment="1">
      <alignment vertical="center"/>
    </xf>
    <xf numFmtId="0" fontId="63" fillId="0" borderId="0" xfId="90" applyFont="1"/>
    <xf numFmtId="181" fontId="61" fillId="0" borderId="35" xfId="129" applyNumberFormat="1" applyFont="1" applyBorder="1" applyAlignment="1">
      <alignment vertical="center"/>
    </xf>
    <xf numFmtId="181" fontId="61" fillId="0" borderId="30" xfId="129" applyNumberFormat="1" applyFont="1" applyBorder="1" applyAlignment="1">
      <alignment vertical="center"/>
    </xf>
    <xf numFmtId="0" fontId="59" fillId="0" borderId="34" xfId="79" applyFont="1" applyBorder="1" applyAlignment="1">
      <alignment vertical="center"/>
    </xf>
    <xf numFmtId="186" fontId="59" fillId="26" borderId="47" xfId="60" applyNumberFormat="1" applyFont="1" applyFill="1" applyBorder="1" applyAlignment="1">
      <alignment horizontal="center" vertical="center"/>
    </xf>
    <xf numFmtId="186" fontId="59" fillId="26" borderId="18" xfId="60" applyNumberFormat="1" applyFont="1" applyFill="1" applyBorder="1" applyAlignment="1">
      <alignment horizontal="center" vertical="center"/>
    </xf>
    <xf numFmtId="9" fontId="61" fillId="27" borderId="30" xfId="95" applyFont="1" applyFill="1" applyBorder="1" applyAlignment="1">
      <alignment horizontal="center" vertical="center"/>
    </xf>
    <xf numFmtId="0" fontId="58" fillId="0" borderId="0" xfId="90" applyFont="1"/>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0" xfId="89" applyFont="1" applyAlignment="1">
      <alignment horizontal="center"/>
    </xf>
    <xf numFmtId="0" fontId="61" fillId="0" borderId="0" xfId="89" applyFont="1" applyAlignment="1">
      <alignment horizontal="center"/>
    </xf>
    <xf numFmtId="0" fontId="7" fillId="0" borderId="89" xfId="0" applyFont="1" applyBorder="1" applyAlignment="1">
      <alignment horizontal="left" vertical="center"/>
    </xf>
    <xf numFmtId="0" fontId="6" fillId="0" borderId="89" xfId="0" applyFont="1" applyBorder="1" applyAlignment="1">
      <alignment horizontal="left" vertical="center"/>
    </xf>
    <xf numFmtId="0" fontId="59" fillId="0" borderId="0" xfId="130" applyFont="1" applyAlignment="1">
      <alignment horizontal="center"/>
    </xf>
    <xf numFmtId="0" fontId="49" fillId="0" borderId="25" xfId="135" applyFont="1" applyBorder="1" applyAlignment="1">
      <alignment horizontal="center" vertical="center"/>
    </xf>
    <xf numFmtId="0" fontId="49" fillId="0" borderId="25" xfId="135" applyFont="1" applyBorder="1" applyAlignment="1">
      <alignment horizontal="left" vertical="center" wrapText="1"/>
    </xf>
    <xf numFmtId="167" fontId="49" fillId="0" borderId="25" xfId="62" applyNumberFormat="1" applyFont="1" applyFill="1" applyBorder="1" applyAlignment="1">
      <alignment horizontal="right" vertical="center" wrapText="1"/>
    </xf>
    <xf numFmtId="167" fontId="49" fillId="0" borderId="18" xfId="62" applyNumberFormat="1" applyFont="1" applyFill="1" applyBorder="1" applyAlignment="1">
      <alignment horizontal="right" vertical="center" wrapText="1"/>
    </xf>
    <xf numFmtId="4" fontId="49" fillId="0" borderId="18" xfId="39" applyNumberFormat="1" applyFont="1" applyFill="1" applyBorder="1" applyAlignment="1">
      <alignment horizontal="center" vertical="center" wrapText="1"/>
    </xf>
    <xf numFmtId="176" fontId="49" fillId="0" borderId="18" xfId="135" applyNumberFormat="1" applyFont="1" applyBorder="1" applyAlignment="1">
      <alignment horizontal="right" vertical="center" wrapText="1"/>
    </xf>
    <xf numFmtId="3" fontId="49" fillId="0" borderId="25" xfId="39" applyNumberFormat="1" applyFont="1" applyFill="1" applyBorder="1" applyAlignment="1">
      <alignment horizontal="center" vertical="center" wrapText="1"/>
    </xf>
    <xf numFmtId="167" fontId="49" fillId="0" borderId="47" xfId="62" applyNumberFormat="1" applyFont="1" applyFill="1" applyBorder="1" applyAlignment="1">
      <alignment horizontal="right" vertical="center" wrapText="1"/>
    </xf>
    <xf numFmtId="202" fontId="6" fillId="0" borderId="89" xfId="0" applyNumberFormat="1" applyFont="1" applyBorder="1" applyAlignment="1">
      <alignment horizontal="left" vertical="center"/>
    </xf>
    <xf numFmtId="202" fontId="61" fillId="0" borderId="18" xfId="74" applyNumberFormat="1" applyFont="1" applyBorder="1" applyAlignment="1">
      <alignment horizontal="center" vertical="center"/>
    </xf>
    <xf numFmtId="202" fontId="49" fillId="0" borderId="18" xfId="135" applyNumberFormat="1" applyFont="1" applyBorder="1" applyAlignment="1">
      <alignment horizontal="center" vertical="center"/>
    </xf>
    <xf numFmtId="202" fontId="61" fillId="0" borderId="14" xfId="0" applyNumberFormat="1" applyFont="1" applyBorder="1" applyAlignment="1">
      <alignment vertical="center" wrapText="1"/>
    </xf>
    <xf numFmtId="202" fontId="60" fillId="0" borderId="0" xfId="89" applyNumberFormat="1" applyFont="1"/>
    <xf numFmtId="202" fontId="61" fillId="0" borderId="0" xfId="89" applyNumberFormat="1" applyFont="1"/>
    <xf numFmtId="2" fontId="61" fillId="0" borderId="18" xfId="74" applyNumberFormat="1" applyFont="1" applyBorder="1" applyAlignment="1">
      <alignment horizontal="center" vertical="center"/>
    </xf>
    <xf numFmtId="202" fontId="61" fillId="0" borderId="25" xfId="74" applyNumberFormat="1" applyFont="1" applyBorder="1" applyAlignment="1">
      <alignment horizontal="center" vertical="center"/>
    </xf>
    <xf numFmtId="0" fontId="61" fillId="0" borderId="25" xfId="74" applyFont="1" applyBorder="1" applyAlignment="1">
      <alignment horizontal="center" vertical="center"/>
    </xf>
    <xf numFmtId="0" fontId="60" fillId="25" borderId="36" xfId="89" applyFont="1" applyFill="1" applyBorder="1"/>
    <xf numFmtId="167" fontId="61" fillId="0" borderId="25" xfId="62" applyNumberFormat="1" applyFont="1" applyBorder="1" applyAlignment="1">
      <alignment horizontal="right" vertical="center" wrapText="1"/>
    </xf>
    <xf numFmtId="202" fontId="49" fillId="0" borderId="25" xfId="135" applyNumberFormat="1" applyFont="1" applyBorder="1" applyAlignment="1">
      <alignment horizontal="center" vertical="center"/>
    </xf>
    <xf numFmtId="4" fontId="49" fillId="0" borderId="25" xfId="39" applyNumberFormat="1" applyFont="1" applyFill="1" applyBorder="1" applyAlignment="1">
      <alignment horizontal="center" vertical="center" wrapText="1"/>
    </xf>
    <xf numFmtId="176" fontId="49" fillId="0" borderId="25" xfId="135" applyNumberFormat="1" applyFont="1" applyBorder="1" applyAlignment="1">
      <alignment horizontal="right" vertical="center" wrapText="1"/>
    </xf>
    <xf numFmtId="4" fontId="61" fillId="0" borderId="25" xfId="39" applyNumberFormat="1" applyFont="1" applyBorder="1" applyAlignment="1">
      <alignment vertical="center" wrapText="1"/>
    </xf>
    <xf numFmtId="2" fontId="61" fillId="0" borderId="25" xfId="74" applyNumberFormat="1" applyFont="1" applyBorder="1" applyAlignment="1">
      <alignment horizontal="center" vertical="center"/>
    </xf>
    <xf numFmtId="0" fontId="59" fillId="0" borderId="0" xfId="130" applyFont="1" applyAlignment="1">
      <alignment horizontal="center" wrapText="1"/>
    </xf>
    <xf numFmtId="0" fontId="61" fillId="0" borderId="25" xfId="74" applyFont="1" applyBorder="1" applyAlignment="1">
      <alignment horizontal="left" vertical="center" wrapText="1"/>
    </xf>
    <xf numFmtId="0" fontId="60" fillId="0" borderId="0" xfId="89" applyFont="1" applyAlignment="1">
      <alignment wrapText="1"/>
    </xf>
    <xf numFmtId="0" fontId="61" fillId="0" borderId="0" xfId="89" applyFont="1" applyAlignment="1">
      <alignment wrapText="1"/>
    </xf>
    <xf numFmtId="167" fontId="59" fillId="24" borderId="92" xfId="62" applyNumberFormat="1" applyFont="1" applyFill="1" applyBorder="1" applyAlignment="1">
      <alignment horizontal="right" vertical="center" wrapText="1"/>
    </xf>
    <xf numFmtId="0" fontId="59" fillId="0" borderId="0" xfId="128" applyFont="1" applyAlignment="1">
      <alignment horizontal="right" vertical="center" wrapText="1"/>
    </xf>
    <xf numFmtId="0" fontId="61" fillId="0" borderId="0" xfId="128" applyFont="1"/>
    <xf numFmtId="202" fontId="61" fillId="0" borderId="0" xfId="126" applyNumberFormat="1" applyFont="1" applyAlignment="1">
      <alignment horizontal="center" vertical="center"/>
    </xf>
    <xf numFmtId="0" fontId="61" fillId="0" borderId="0" xfId="126" applyFont="1" applyAlignment="1">
      <alignment horizontal="center" vertical="center"/>
    </xf>
    <xf numFmtId="181" fontId="59" fillId="0" borderId="0" xfId="129" applyNumberFormat="1" applyFont="1" applyBorder="1" applyAlignment="1">
      <alignment vertical="center"/>
    </xf>
    <xf numFmtId="181" fontId="59" fillId="24" borderId="42" xfId="129" applyNumberFormat="1" applyFont="1" applyFill="1" applyBorder="1" applyAlignment="1">
      <alignment vertical="center"/>
    </xf>
    <xf numFmtId="0" fontId="61" fillId="0" borderId="63" xfId="0" applyFont="1" applyBorder="1" applyAlignment="1">
      <alignment horizontal="center" vertical="center" wrapText="1"/>
    </xf>
    <xf numFmtId="0" fontId="61" fillId="0" borderId="55" xfId="0" applyFont="1" applyBorder="1" applyAlignment="1">
      <alignment horizontal="center" vertical="center" wrapText="1"/>
    </xf>
    <xf numFmtId="0" fontId="61" fillId="0" borderId="65" xfId="0" applyFont="1" applyBorder="1" applyAlignment="1">
      <alignment horizontal="center" vertical="center" wrapText="1"/>
    </xf>
    <xf numFmtId="0" fontId="61" fillId="0" borderId="11" xfId="0" applyFont="1" applyBorder="1" applyAlignment="1">
      <alignment horizontal="center" vertical="center" wrapText="1"/>
    </xf>
    <xf numFmtId="0" fontId="61" fillId="0" borderId="45" xfId="0" applyFont="1" applyBorder="1" applyAlignment="1">
      <alignment horizontal="center" vertical="center" wrapText="1"/>
    </xf>
    <xf numFmtId="9" fontId="59" fillId="27" borderId="30" xfId="95" applyFont="1" applyFill="1" applyBorder="1" applyAlignment="1">
      <alignment horizontal="center" vertical="center"/>
    </xf>
    <xf numFmtId="167" fontId="59" fillId="0" borderId="76" xfId="62" applyNumberFormat="1" applyFont="1" applyBorder="1" applyAlignment="1">
      <alignment horizontal="right" vertical="center" wrapText="1"/>
    </xf>
    <xf numFmtId="176" fontId="49" fillId="0" borderId="47" xfId="135" applyNumberFormat="1" applyFont="1" applyBorder="1" applyAlignment="1">
      <alignment horizontal="right" vertical="center" wrapText="1"/>
    </xf>
    <xf numFmtId="202" fontId="58" fillId="0" borderId="0" xfId="90" applyNumberFormat="1" applyFont="1" applyAlignment="1">
      <alignment horizontal="center" vertical="center"/>
    </xf>
    <xf numFmtId="202" fontId="61" fillId="0" borderId="0" xfId="0" applyNumberFormat="1" applyFont="1" applyAlignment="1">
      <alignment horizontal="center" vertical="center" wrapText="1"/>
    </xf>
    <xf numFmtId="0" fontId="61" fillId="0" borderId="0" xfId="0" applyFont="1" applyAlignment="1">
      <alignment horizontal="center" vertical="center" wrapText="1"/>
    </xf>
    <xf numFmtId="0" fontId="59" fillId="0" borderId="59" xfId="130" applyFont="1" applyBorder="1" applyAlignment="1">
      <alignment horizontal="center" vertical="top" wrapText="1"/>
    </xf>
    <xf numFmtId="0" fontId="59" fillId="0" borderId="59" xfId="130" applyFont="1" applyBorder="1" applyAlignment="1">
      <alignment horizontal="center" vertical="top"/>
    </xf>
    <xf numFmtId="0" fontId="60" fillId="0" borderId="58" xfId="89" applyFont="1" applyBorder="1"/>
    <xf numFmtId="0" fontId="7" fillId="0" borderId="96" xfId="0" applyFont="1" applyBorder="1" applyAlignment="1">
      <alignment horizontal="left" vertical="center"/>
    </xf>
    <xf numFmtId="0" fontId="60" fillId="0" borderId="12" xfId="89" applyFont="1" applyBorder="1"/>
    <xf numFmtId="0" fontId="60" fillId="25" borderId="12" xfId="89" applyFont="1" applyFill="1" applyBorder="1"/>
    <xf numFmtId="0" fontId="61" fillId="0" borderId="12" xfId="89" applyFont="1" applyBorder="1"/>
    <xf numFmtId="49" fontId="59" fillId="0" borderId="11" xfId="131" applyNumberFormat="1" applyFont="1" applyBorder="1" applyAlignment="1">
      <alignment horizontal="right" vertical="center"/>
    </xf>
    <xf numFmtId="202" fontId="59" fillId="0" borderId="0" xfId="131" applyNumberFormat="1" applyFont="1" applyAlignment="1">
      <alignment horizontal="right" vertical="center"/>
    </xf>
    <xf numFmtId="49" fontId="59" fillId="0" borderId="0" xfId="131" applyNumberFormat="1" applyFont="1" applyAlignment="1">
      <alignment horizontal="right" vertical="center"/>
    </xf>
    <xf numFmtId="49" fontId="59" fillId="0" borderId="0" xfId="131" applyNumberFormat="1" applyFont="1" applyAlignment="1">
      <alignment horizontal="right" vertical="center" wrapText="1"/>
    </xf>
    <xf numFmtId="186" fontId="59" fillId="0" borderId="0" xfId="131" applyNumberFormat="1" applyFont="1" applyAlignment="1">
      <alignment vertical="center"/>
    </xf>
    <xf numFmtId="0" fontId="60" fillId="0" borderId="12" xfId="90" applyFont="1" applyBorder="1"/>
    <xf numFmtId="0" fontId="61" fillId="0" borderId="11" xfId="128" applyFont="1" applyBorder="1"/>
    <xf numFmtId="202" fontId="61" fillId="0" borderId="0" xfId="128" applyNumberFormat="1" applyFont="1" applyAlignment="1">
      <alignment horizontal="center"/>
    </xf>
    <xf numFmtId="0" fontId="61" fillId="0" borderId="0" xfId="128" applyFont="1" applyAlignment="1">
      <alignment horizontal="center"/>
    </xf>
    <xf numFmtId="0" fontId="61" fillId="0" borderId="0" xfId="128" applyFont="1" applyAlignment="1">
      <alignment wrapText="1"/>
    </xf>
    <xf numFmtId="2" fontId="61" fillId="0" borderId="0" xfId="128" applyNumberFormat="1" applyFont="1"/>
    <xf numFmtId="181" fontId="61" fillId="0" borderId="0" xfId="129" applyNumberFormat="1" applyFont="1" applyBorder="1"/>
    <xf numFmtId="39" fontId="59" fillId="0" borderId="0" xfId="129" applyNumberFormat="1" applyFont="1" applyBorder="1" applyAlignment="1">
      <alignment vertical="center"/>
    </xf>
    <xf numFmtId="182" fontId="60" fillId="0" borderId="12" xfId="90" applyNumberFormat="1" applyFont="1" applyBorder="1"/>
    <xf numFmtId="184" fontId="60" fillId="0" borderId="12" xfId="90" applyNumberFormat="1" applyFont="1" applyBorder="1"/>
    <xf numFmtId="0" fontId="60" fillId="0" borderId="13" xfId="89" applyFont="1" applyBorder="1"/>
    <xf numFmtId="202" fontId="60" fillId="0" borderId="14" xfId="89" applyNumberFormat="1" applyFont="1" applyBorder="1"/>
    <xf numFmtId="0" fontId="60" fillId="0" borderId="14" xfId="89" applyFont="1" applyBorder="1" applyAlignment="1">
      <alignment horizontal="center"/>
    </xf>
    <xf numFmtId="0" fontId="60" fillId="0" borderId="14" xfId="89" applyFont="1" applyBorder="1"/>
    <xf numFmtId="185" fontId="60" fillId="0" borderId="14" xfId="34" applyNumberFormat="1" applyFont="1" applyBorder="1" applyAlignment="1">
      <alignment wrapText="1"/>
    </xf>
    <xf numFmtId="0" fontId="60" fillId="0" borderId="15" xfId="89" applyFont="1" applyBorder="1"/>
    <xf numFmtId="0" fontId="49" fillId="0" borderId="18" xfId="135" applyFont="1" applyBorder="1" applyAlignment="1">
      <alignment horizontal="center" vertical="center" wrapText="1"/>
    </xf>
    <xf numFmtId="0" fontId="61" fillId="0" borderId="29" xfId="74" applyFont="1" applyBorder="1" applyAlignment="1">
      <alignment horizontal="center" vertical="center"/>
    </xf>
    <xf numFmtId="0" fontId="61" fillId="0" borderId="25" xfId="74" applyFont="1" applyBorder="1" applyAlignment="1">
      <alignment horizontal="center" vertical="center" wrapText="1"/>
    </xf>
    <xf numFmtId="4" fontId="61" fillId="0" borderId="25" xfId="39" applyNumberFormat="1" applyFont="1" applyFill="1" applyBorder="1" applyAlignment="1">
      <alignment vertical="center" wrapText="1"/>
    </xf>
    <xf numFmtId="167" fontId="61" fillId="0" borderId="25" xfId="62" applyNumberFormat="1" applyFont="1" applyFill="1" applyBorder="1" applyAlignment="1">
      <alignment horizontal="right" vertical="center" wrapText="1"/>
    </xf>
    <xf numFmtId="4" fontId="61" fillId="0" borderId="18" xfId="39" applyNumberFormat="1" applyFont="1" applyFill="1" applyBorder="1" applyAlignment="1">
      <alignment vertical="center" wrapText="1"/>
    </xf>
    <xf numFmtId="167" fontId="61" fillId="0" borderId="18" xfId="62" applyNumberFormat="1" applyFont="1" applyFill="1" applyBorder="1" applyAlignment="1">
      <alignment horizontal="right" vertical="center" wrapText="1"/>
    </xf>
    <xf numFmtId="167" fontId="61" fillId="0" borderId="47" xfId="62" applyNumberFormat="1" applyFont="1" applyFill="1" applyBorder="1" applyAlignment="1">
      <alignment horizontal="right" vertical="center" wrapText="1"/>
    </xf>
    <xf numFmtId="0" fontId="59" fillId="24" borderId="27" xfId="128" applyFont="1" applyFill="1" applyBorder="1" applyAlignment="1">
      <alignment horizontal="right" vertical="center" wrapText="1"/>
    </xf>
    <xf numFmtId="0" fontId="59" fillId="24" borderId="31" xfId="128" applyFont="1" applyFill="1" applyBorder="1" applyAlignment="1">
      <alignment horizontal="right" vertical="center" wrapText="1"/>
    </xf>
    <xf numFmtId="0" fontId="59" fillId="24" borderId="28" xfId="128" applyFont="1" applyFill="1" applyBorder="1" applyAlignment="1">
      <alignment horizontal="right" vertical="center" wrapText="1"/>
    </xf>
    <xf numFmtId="0" fontId="59" fillId="24" borderId="41" xfId="128" applyFont="1" applyFill="1" applyBorder="1" applyAlignment="1">
      <alignment horizontal="right" vertical="center" wrapText="1"/>
    </xf>
    <xf numFmtId="0" fontId="59" fillId="24" borderId="43" xfId="128" applyFont="1" applyFill="1" applyBorder="1" applyAlignment="1">
      <alignment horizontal="right" vertical="center" wrapText="1"/>
    </xf>
    <xf numFmtId="0" fontId="59" fillId="24" borderId="53" xfId="128" applyFont="1" applyFill="1" applyBorder="1" applyAlignment="1">
      <alignment horizontal="right" vertical="center" wrapText="1"/>
    </xf>
    <xf numFmtId="0" fontId="59" fillId="0" borderId="93" xfId="73" applyFont="1" applyBorder="1" applyAlignment="1">
      <alignment horizontal="left" vertical="center"/>
    </xf>
    <xf numFmtId="0" fontId="59" fillId="0" borderId="77" xfId="73" applyFont="1" applyBorder="1" applyAlignment="1">
      <alignment horizontal="left" vertical="center"/>
    </xf>
    <xf numFmtId="0" fontId="59" fillId="24" borderId="90" xfId="73" applyFont="1" applyFill="1" applyBorder="1" applyAlignment="1">
      <alignment horizontal="right" vertical="center"/>
    </xf>
    <xf numFmtId="0" fontId="59" fillId="24" borderId="91" xfId="73" applyFont="1" applyFill="1" applyBorder="1" applyAlignment="1">
      <alignment horizontal="right" vertical="center"/>
    </xf>
    <xf numFmtId="0" fontId="61" fillId="0" borderId="32" xfId="74" applyFont="1" applyBorder="1" applyAlignment="1">
      <alignment horizontal="left" vertical="center" wrapText="1"/>
    </xf>
    <xf numFmtId="0" fontId="61" fillId="0" borderId="29" xfId="74" applyFont="1" applyBorder="1" applyAlignment="1">
      <alignment horizontal="left" vertical="center" wrapText="1"/>
    </xf>
    <xf numFmtId="0" fontId="61" fillId="0" borderId="33" xfId="74" applyFont="1" applyBorder="1" applyAlignment="1">
      <alignment horizontal="left" vertical="center" wrapText="1"/>
    </xf>
    <xf numFmtId="0" fontId="61" fillId="0" borderId="18" xfId="74" applyFont="1" applyBorder="1" applyAlignment="1">
      <alignment horizontal="left" vertical="center" wrapText="1"/>
    </xf>
    <xf numFmtId="0" fontId="51" fillId="24" borderId="90" xfId="135" applyFont="1" applyFill="1" applyBorder="1" applyAlignment="1">
      <alignment horizontal="center" vertical="center"/>
    </xf>
    <xf numFmtId="0" fontId="51" fillId="24" borderId="91" xfId="135" applyFont="1" applyFill="1" applyBorder="1" applyAlignment="1">
      <alignment horizontal="center" vertical="center"/>
    </xf>
    <xf numFmtId="0" fontId="51" fillId="24" borderId="92" xfId="135" applyFont="1" applyFill="1" applyBorder="1" applyAlignment="1">
      <alignment horizontal="center" vertical="center"/>
    </xf>
    <xf numFmtId="0" fontId="51" fillId="24" borderId="41" xfId="135" applyFont="1" applyFill="1" applyBorder="1" applyAlignment="1">
      <alignment horizontal="center" vertical="center"/>
    </xf>
    <xf numFmtId="0" fontId="51" fillId="24" borderId="43" xfId="135" applyFont="1" applyFill="1" applyBorder="1" applyAlignment="1">
      <alignment horizontal="center" vertical="center"/>
    </xf>
    <xf numFmtId="0" fontId="51" fillId="24" borderId="44" xfId="135" applyFont="1" applyFill="1" applyBorder="1" applyAlignment="1">
      <alignment horizontal="center" vertical="center"/>
    </xf>
    <xf numFmtId="0" fontId="61" fillId="0" borderId="93" xfId="73" applyFont="1" applyBorder="1" applyAlignment="1">
      <alignment horizontal="left" vertical="center"/>
    </xf>
    <xf numFmtId="0" fontId="61" fillId="0" borderId="77" xfId="73" applyFont="1" applyBorder="1" applyAlignment="1">
      <alignment horizontal="left" vertical="center"/>
    </xf>
    <xf numFmtId="0" fontId="61" fillId="26" borderId="33" xfId="89" applyFont="1" applyFill="1" applyBorder="1" applyAlignment="1">
      <alignment horizontal="center" vertical="center" wrapText="1"/>
    </xf>
    <xf numFmtId="0" fontId="61" fillId="26" borderId="18" xfId="89" applyFont="1" applyFill="1" applyBorder="1" applyAlignment="1">
      <alignment horizontal="center" vertical="center" wrapText="1"/>
    </xf>
    <xf numFmtId="0" fontId="61" fillId="26" borderId="30" xfId="89" applyFont="1" applyFill="1" applyBorder="1" applyAlignment="1">
      <alignment horizontal="center" vertical="center" wrapText="1"/>
    </xf>
    <xf numFmtId="0" fontId="59" fillId="24" borderId="90" xfId="73" applyFont="1" applyFill="1" applyBorder="1" applyAlignment="1">
      <alignment horizontal="center" vertical="center"/>
    </xf>
    <xf numFmtId="0" fontId="59" fillId="24" borderId="91" xfId="73" applyFont="1" applyFill="1" applyBorder="1" applyAlignment="1">
      <alignment horizontal="center" vertical="center"/>
    </xf>
    <xf numFmtId="0" fontId="59" fillId="24" borderId="92" xfId="73" applyFont="1" applyFill="1" applyBorder="1" applyAlignment="1">
      <alignment horizontal="center" vertical="center"/>
    </xf>
    <xf numFmtId="0" fontId="6" fillId="0" borderId="94" xfId="89" applyFont="1" applyBorder="1" applyAlignment="1">
      <alignment horizontal="center" wrapText="1"/>
    </xf>
    <xf numFmtId="0" fontId="54" fillId="0" borderId="95" xfId="89" applyFont="1" applyBorder="1" applyAlignment="1">
      <alignment horizontal="center" wrapText="1"/>
    </xf>
    <xf numFmtId="0" fontId="61" fillId="26" borderId="33" xfId="130" applyFont="1" applyFill="1" applyBorder="1" applyAlignment="1">
      <alignment horizontal="left" vertical="center" wrapText="1"/>
    </xf>
    <xf numFmtId="0" fontId="61" fillId="26" borderId="18" xfId="130" applyFont="1" applyFill="1" applyBorder="1" applyAlignment="1">
      <alignment horizontal="left" vertical="center" wrapText="1"/>
    </xf>
    <xf numFmtId="0" fontId="59" fillId="24" borderId="33" xfId="73" applyFont="1" applyFill="1" applyBorder="1" applyAlignment="1">
      <alignment horizontal="left" vertical="center"/>
    </xf>
    <xf numFmtId="0" fontId="59" fillId="24" borderId="18" xfId="73" applyFont="1" applyFill="1" applyBorder="1" applyAlignment="1">
      <alignment horizontal="left" vertical="center"/>
    </xf>
    <xf numFmtId="0" fontId="59" fillId="24" borderId="30" xfId="73" applyFont="1" applyFill="1" applyBorder="1" applyAlignment="1">
      <alignment horizontal="left" vertical="center"/>
    </xf>
    <xf numFmtId="3" fontId="59" fillId="26" borderId="25"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59" fillId="25" borderId="18"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4" fontId="59" fillId="25" borderId="18"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0"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59" fillId="25" borderId="33"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202" fontId="59" fillId="25" borderId="18" xfId="73" applyNumberFormat="1" applyFont="1" applyFill="1" applyBorder="1" applyAlignment="1">
      <alignment horizontal="center" vertical="center" wrapText="1"/>
    </xf>
    <xf numFmtId="202" fontId="59" fillId="25" borderId="20" xfId="73" applyNumberFormat="1" applyFont="1" applyFill="1" applyBorder="1" applyAlignment="1">
      <alignment horizontal="center" vertical="center" wrapText="1"/>
    </xf>
    <xf numFmtId="0" fontId="59" fillId="0" borderId="18" xfId="126" applyFont="1" applyBorder="1" applyAlignment="1">
      <alignment horizontal="center" vertical="center" wrapText="1"/>
    </xf>
    <xf numFmtId="0" fontId="61" fillId="27" borderId="32" xfId="89" applyFont="1" applyFill="1" applyBorder="1" applyAlignment="1">
      <alignment horizontal="center" vertical="center" wrapText="1"/>
    </xf>
    <xf numFmtId="0" fontId="61" fillId="27" borderId="29" xfId="89" applyFont="1" applyFill="1" applyBorder="1" applyAlignment="1">
      <alignment horizontal="center" vertical="center" wrapText="1"/>
    </xf>
    <xf numFmtId="0" fontId="61" fillId="27" borderId="35" xfId="89" applyFont="1" applyFill="1" applyBorder="1" applyAlignment="1">
      <alignment horizontal="center" vertical="center" wrapText="1"/>
    </xf>
    <xf numFmtId="0" fontId="61" fillId="27" borderId="33" xfId="89" applyFont="1" applyFill="1" applyBorder="1" applyAlignment="1">
      <alignment horizontal="center" vertical="center" wrapText="1"/>
    </xf>
    <xf numFmtId="0" fontId="61" fillId="27" borderId="18" xfId="89" applyFont="1" applyFill="1" applyBorder="1" applyAlignment="1">
      <alignment horizontal="center" vertical="center" wrapText="1"/>
    </xf>
    <xf numFmtId="0" fontId="61" fillId="27" borderId="30" xfId="89" applyFont="1" applyFill="1" applyBorder="1" applyAlignment="1">
      <alignment horizontal="center" vertical="center" wrapText="1"/>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3" fontId="51" fillId="26" borderId="25" xfId="130" applyNumberFormat="1" applyFont="1" applyFill="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4"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3"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3"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44" fontId="61" fillId="0" borderId="0" xfId="255" applyFont="1"/>
    <xf numFmtId="44" fontId="61" fillId="25" borderId="0" xfId="255" applyFont="1" applyFill="1"/>
    <xf numFmtId="44" fontId="63" fillId="0" borderId="0" xfId="255" applyFont="1"/>
    <xf numFmtId="44" fontId="58" fillId="0" borderId="0" xfId="255" applyFont="1"/>
    <xf numFmtId="44" fontId="61" fillId="0" borderId="0" xfId="255" applyFont="1" applyAlignment="1">
      <alignment vertic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REF"/>
      <sheetName val="Formulario No.1 "/>
      <sheetName val="450.2P  Vía 9003"/>
      <sheetName val="632.1P "/>
      <sheetName val="630.4 Vía 9003"/>
      <sheetName val="630.6 Vía 7801"/>
      <sheetName val="BDATOS"/>
      <sheetName val="V.R. 13 AL 26 MAR"/>
      <sheetName val="B.A. 13 AL 26 MAR"/>
      <sheetName val="L.M 10 AL 23 DE ABRIL"/>
      <sheetName val="V.R 10 AL 23 ABRIL"/>
      <sheetName val="J.CRUZ 10AL23 ABRIL"/>
      <sheetName val="J. BUELVAS 1-15 FEB"/>
      <sheetName val="Datos"/>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base"/>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GEOTEXTIL"/>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201,2"/>
      <sheetName val="200,2"/>
      <sheetName val="201,12"/>
      <sheetName val="231.1"/>
      <sheetName val="661.1 TIPO I"/>
      <sheetName val="681,1"/>
      <sheetName val="801.1"/>
      <sheetName val="801.2"/>
      <sheetName val="801.3"/>
      <sheetName val="801.4"/>
      <sheetName val="801.5"/>
      <sheetName val="801.6"/>
      <sheetName val="801.7"/>
      <sheetName val="621,1"/>
      <sheetName val="200,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ensidades"/>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COMPRADA"/>
      <sheetName val="451.2 COMPRADA"/>
      <sheetName val="451.3 COMPRADA "/>
      <sheetName val="451.4"/>
      <sheetName val="452.1COMPRADA"/>
      <sheetName val="452.2COMPRADA "/>
      <sheetName val="452.3COMPRADA"/>
      <sheetName val="452.4COMPRADA"/>
      <sheetName val="453,1"/>
      <sheetName val="460,1"/>
      <sheetName val="462.1"/>
      <sheetName val="462.2"/>
      <sheetName val="464,1"/>
      <sheetName val="464,2"/>
      <sheetName val="464,3"/>
      <sheetName val="464,4"/>
      <sheetName val="623.1"/>
      <sheetName val="623.2"/>
      <sheetName val="631.1"/>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4.2"/>
      <sheetName val="680.1 "/>
      <sheetName val="680.2 "/>
      <sheetName val="682 "/>
      <sheetName val="690"/>
      <sheetName val="700.1 "/>
      <sheetName val="700.2 "/>
      <sheetName val="710.1 "/>
      <sheetName val="710.2 "/>
      <sheetName val="710.3 "/>
      <sheetName val="710.4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ase de Diseño"/>
      <sheetName val="Modelo"/>
      <sheetName val="CANT OBRA Y PRESUPUESTO 6205"/>
      <sheetName val="BARBOSA CISNEROS formato inv"/>
      <sheetName val="BARBOSA CISNEROS"/>
      <sheetName val="CANT OBRA Y PRESUPUESTO 6206"/>
      <sheetName val="CRUCE CISNEROS formato inv"/>
      <sheetName val="CRUCE CISNEROS "/>
      <sheetName val="201.12P"/>
      <sheetName val="201.14 (2)"/>
      <sheetName val="211.1P"/>
      <sheetName val="232.1p"/>
      <sheetName val="451.1 (2)"/>
      <sheetName val="461P"/>
      <sheetName val="621.1P5"/>
      <sheetName val="621.7P"/>
      <sheetName val="630.6p"/>
      <sheetName val="632.1P"/>
      <sheetName val="673.2p"/>
      <sheetName val="matrix"/>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Programa de trabajo e Invers"/>
      <sheetName val="201,15"/>
      <sheetName val="201,16"/>
      <sheetName val="CLASE C"/>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RESUMEN "/>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V%C3%ADnculoExternoRecuperad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3">
          <cell r="B3">
            <v>200</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row r="5">
          <cell r="E5" t="str">
            <v>CANTIDAD</v>
          </cell>
        </row>
      </sheetData>
      <sheetData sheetId="559" refreshError="1">
        <row r="5">
          <cell r="E5" t="str">
            <v>CANTIDAD</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sheetData sheetId="614">
        <row r="33">
          <cell r="C33">
            <v>0.77967625899280601</v>
          </cell>
        </row>
      </sheetData>
      <sheetData sheetId="615"/>
      <sheetData sheetId="616">
        <row r="1">
          <cell r="A1" t="str">
            <v>1P</v>
          </cell>
        </row>
      </sheetData>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row r="33">
          <cell r="C33">
            <v>0.77967625899280601</v>
          </cell>
        </row>
      </sheetData>
      <sheetData sheetId="641"/>
      <sheetData sheetId="642"/>
      <sheetData sheetId="643"/>
      <sheetData sheetId="644"/>
      <sheetData sheetId="645"/>
      <sheetData sheetId="646"/>
      <sheetData sheetId="647"/>
      <sheetData sheetId="648"/>
      <sheetData sheetId="649"/>
      <sheetData sheetId="650"/>
      <sheetData sheetId="651">
        <row r="33">
          <cell r="C33">
            <v>0.77967625899280601</v>
          </cell>
        </row>
      </sheetData>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ow r="1">
          <cell r="B1" t="str">
            <v>CTO-102-2002</v>
          </cell>
        </row>
      </sheetData>
      <sheetData sheetId="675"/>
      <sheetData sheetId="676"/>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sheetData sheetId="727"/>
      <sheetData sheetId="728" refreshError="1"/>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sheetData sheetId="740"/>
      <sheetData sheetId="741"/>
      <sheetData sheetId="742"/>
      <sheetData sheetId="743"/>
      <sheetData sheetId="744"/>
      <sheetData sheetId="745"/>
      <sheetData sheetId="746"/>
      <sheetData sheetId="747"/>
      <sheetData sheetId="748" refreshError="1"/>
      <sheetData sheetId="749"/>
      <sheetData sheetId="750" refreshError="1"/>
      <sheetData sheetId="751"/>
      <sheetData sheetId="752"/>
      <sheetData sheetId="753"/>
      <sheetData sheetId="754" refreshError="1"/>
      <sheetData sheetId="755"/>
      <sheetData sheetId="756"/>
      <sheetData sheetId="757"/>
      <sheetData sheetId="758"/>
      <sheetData sheetId="759"/>
      <sheetData sheetId="760"/>
      <sheetData sheetId="761" refreshError="1"/>
      <sheetData sheetId="762" refreshError="1"/>
      <sheetData sheetId="763" refreshError="1"/>
      <sheetData sheetId="764" refreshError="1"/>
      <sheetData sheetId="765"/>
      <sheetData sheetId="766"/>
      <sheetData sheetId="767"/>
      <sheetData sheetId="768"/>
      <sheetData sheetId="769"/>
      <sheetData sheetId="770"/>
      <sheetData sheetId="771"/>
      <sheetData sheetId="772"/>
      <sheetData sheetId="773"/>
      <sheetData sheetId="774"/>
      <sheetData sheetId="775"/>
      <sheetData sheetId="776"/>
      <sheetData sheetId="777" refreshError="1"/>
      <sheetData sheetId="778" refreshError="1"/>
      <sheetData sheetId="779"/>
      <sheetData sheetId="780" refreshError="1"/>
      <sheetData sheetId="781" refreshError="1"/>
      <sheetData sheetId="782" refreshError="1"/>
      <sheetData sheetId="783" refreshError="1"/>
      <sheetData sheetId="784"/>
      <sheetData sheetId="785" refreshError="1"/>
      <sheetData sheetId="786" refreshError="1"/>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row r="1">
          <cell r="B1" t="str">
            <v>CTO-102-2002</v>
          </cell>
        </row>
      </sheetData>
      <sheetData sheetId="803"/>
      <sheetData sheetId="804"/>
      <sheetData sheetId="805"/>
      <sheetData sheetId="806"/>
      <sheetData sheetId="807"/>
      <sheetData sheetId="808"/>
      <sheetData sheetId="809"/>
      <sheetData sheetId="810"/>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sheetData sheetId="904"/>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refreshError="1"/>
      <sheetData sheetId="1133" refreshError="1"/>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ow r="2">
          <cell r="A2" t="str">
            <v>ACTA No</v>
          </cell>
        </row>
      </sheetData>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REQUISITOS INF INTERVENTORÍ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 Liquidacion de Obra por Tramos"/>
      <sheetName val="REC-COD,"/>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pageSetUpPr fitToPage="1"/>
  </sheetPr>
  <dimension ref="A1:Q249"/>
  <sheetViews>
    <sheetView showGridLines="0" tabSelected="1" view="pageBreakPreview" zoomScale="70" zoomScaleNormal="100" zoomScaleSheetLayoutView="70" zoomScalePageLayoutView="55" workbookViewId="0">
      <pane xSplit="2" ySplit="8" topLeftCell="C63" activePane="bottomRight" state="frozen"/>
      <selection pane="topRight" activeCell="C1" sqref="C1"/>
      <selection pane="bottomLeft" activeCell="A9" sqref="A9"/>
      <selection pane="bottomRight" activeCell="P6" sqref="P6"/>
    </sheetView>
  </sheetViews>
  <sheetFormatPr baseColWidth="10" defaultColWidth="11.44140625" defaultRowHeight="13.8"/>
  <cols>
    <col min="1" max="2" width="3.44140625" style="234" customWidth="1"/>
    <col min="3" max="3" width="5.109375" style="234" customWidth="1"/>
    <col min="4" max="4" width="15.44140625" style="278" customWidth="1"/>
    <col min="5" max="5" width="16.109375" style="261" customWidth="1"/>
    <col min="6" max="6" width="17.44140625" style="234" customWidth="1"/>
    <col min="7" max="7" width="73.44140625" style="292" customWidth="1"/>
    <col min="8" max="8" width="8.5546875" style="234" customWidth="1"/>
    <col min="9" max="9" width="18.5546875" style="234" customWidth="1"/>
    <col min="10" max="10" width="23.5546875" style="234" customWidth="1"/>
    <col min="11" max="11" width="30" style="234" customWidth="1"/>
    <col min="12" max="12" width="3.44140625" style="234" customWidth="1"/>
    <col min="13" max="13" width="2.109375" style="234" customWidth="1"/>
    <col min="14" max="14" width="24.5546875" style="552" customWidth="1"/>
    <col min="15" max="15" width="20.5546875" style="552" bestFit="1" customWidth="1"/>
    <col min="16" max="16" width="15.77734375" style="552" bestFit="1" customWidth="1"/>
    <col min="17" max="17" width="11.44140625" style="552"/>
    <col min="18" max="16384" width="11.44140625" style="234"/>
  </cols>
  <sheetData>
    <row r="1" spans="1:17" ht="30.6" customHeight="1">
      <c r="A1" s="232"/>
      <c r="B1" s="233"/>
      <c r="C1" s="375" t="s">
        <v>0</v>
      </c>
      <c r="D1" s="376"/>
      <c r="E1" s="376"/>
      <c r="F1" s="376"/>
      <c r="G1" s="311"/>
      <c r="H1" s="312"/>
      <c r="I1" s="312"/>
      <c r="J1" s="312"/>
      <c r="K1" s="312"/>
      <c r="L1" s="313"/>
      <c r="M1" s="232"/>
    </row>
    <row r="2" spans="1:17" ht="19.8" customHeight="1" thickBot="1">
      <c r="A2" s="232"/>
      <c r="B2" s="233"/>
      <c r="C2" s="314"/>
      <c r="D2" s="273" t="s">
        <v>1</v>
      </c>
      <c r="E2" s="262"/>
      <c r="F2" s="263"/>
      <c r="G2" s="289"/>
      <c r="H2" s="264"/>
      <c r="I2" s="264"/>
      <c r="J2" s="264"/>
      <c r="K2" s="264"/>
      <c r="L2" s="315"/>
      <c r="M2" s="232"/>
    </row>
    <row r="3" spans="1:17" s="236" customFormat="1" ht="16.2">
      <c r="A3" s="235"/>
      <c r="B3" s="282"/>
      <c r="C3" s="397" t="s">
        <v>2</v>
      </c>
      <c r="D3" s="398"/>
      <c r="E3" s="398"/>
      <c r="F3" s="398"/>
      <c r="G3" s="398"/>
      <c r="H3" s="398"/>
      <c r="I3" s="398"/>
      <c r="J3" s="398"/>
      <c r="K3" s="399"/>
      <c r="L3" s="316"/>
      <c r="M3" s="235"/>
      <c r="N3" s="553"/>
      <c r="O3" s="553"/>
      <c r="P3" s="553"/>
      <c r="Q3" s="553"/>
    </row>
    <row r="4" spans="1:17" ht="27.6" customHeight="1">
      <c r="A4" s="232"/>
      <c r="B4" s="233"/>
      <c r="C4" s="400"/>
      <c r="D4" s="401"/>
      <c r="E4" s="401"/>
      <c r="F4" s="401"/>
      <c r="G4" s="401"/>
      <c r="H4" s="401"/>
      <c r="I4" s="401"/>
      <c r="J4" s="401"/>
      <c r="K4" s="402"/>
      <c r="L4" s="315"/>
      <c r="M4" s="232"/>
    </row>
    <row r="5" spans="1:17" ht="42.75" customHeight="1">
      <c r="A5" s="232"/>
      <c r="B5" s="233"/>
      <c r="C5" s="369" t="s">
        <v>3</v>
      </c>
      <c r="D5" s="370"/>
      <c r="E5" s="370"/>
      <c r="F5" s="370"/>
      <c r="G5" s="370"/>
      <c r="H5" s="370"/>
      <c r="I5" s="370"/>
      <c r="J5" s="370"/>
      <c r="K5" s="371"/>
      <c r="L5" s="315"/>
      <c r="M5" s="232"/>
    </row>
    <row r="6" spans="1:17" ht="17.399999999999999" customHeight="1">
      <c r="A6" s="232"/>
      <c r="B6" s="233"/>
      <c r="C6" s="379"/>
      <c r="D6" s="380"/>
      <c r="E6" s="380"/>
      <c r="F6" s="380"/>
      <c r="G6" s="380"/>
      <c r="H6" s="380"/>
      <c r="I6" s="380"/>
      <c r="J6" s="380"/>
      <c r="K6" s="381"/>
      <c r="L6" s="315"/>
      <c r="M6" s="232"/>
    </row>
    <row r="7" spans="1:17" ht="23.4" customHeight="1">
      <c r="A7" s="232"/>
      <c r="B7" s="233"/>
      <c r="C7" s="392" t="s">
        <v>4</v>
      </c>
      <c r="D7" s="394" t="s">
        <v>5</v>
      </c>
      <c r="E7" s="396" t="s">
        <v>6</v>
      </c>
      <c r="F7" s="396"/>
      <c r="G7" s="386" t="s">
        <v>7</v>
      </c>
      <c r="H7" s="386" t="s">
        <v>8</v>
      </c>
      <c r="I7" s="386" t="s">
        <v>9</v>
      </c>
      <c r="J7" s="388" t="s">
        <v>10</v>
      </c>
      <c r="K7" s="390" t="s">
        <v>11</v>
      </c>
      <c r="L7" s="315"/>
      <c r="M7" s="232"/>
    </row>
    <row r="8" spans="1:17" ht="23.4" customHeight="1" thickBot="1">
      <c r="A8" s="232"/>
      <c r="B8" s="233"/>
      <c r="C8" s="393"/>
      <c r="D8" s="395"/>
      <c r="E8" s="237" t="s">
        <v>12</v>
      </c>
      <c r="F8" s="237" t="s">
        <v>13</v>
      </c>
      <c r="G8" s="387"/>
      <c r="H8" s="387"/>
      <c r="I8" s="387"/>
      <c r="J8" s="389"/>
      <c r="K8" s="391"/>
      <c r="L8" s="315"/>
      <c r="M8" s="232"/>
    </row>
    <row r="9" spans="1:17" ht="52.2" customHeight="1" thickBot="1">
      <c r="A9" s="232"/>
      <c r="B9" s="233"/>
      <c r="C9" s="372" t="s">
        <v>98</v>
      </c>
      <c r="D9" s="373"/>
      <c r="E9" s="373"/>
      <c r="F9" s="373"/>
      <c r="G9" s="373"/>
      <c r="H9" s="373"/>
      <c r="I9" s="373"/>
      <c r="J9" s="373"/>
      <c r="K9" s="374"/>
      <c r="L9" s="315"/>
      <c r="M9" s="232"/>
    </row>
    <row r="10" spans="1:17" ht="52.2" customHeight="1">
      <c r="A10" s="232"/>
      <c r="B10" s="233"/>
      <c r="C10" s="238">
        <v>1</v>
      </c>
      <c r="D10" s="280">
        <v>1.1000000000000001</v>
      </c>
      <c r="E10" s="281">
        <v>1.1000000000000001</v>
      </c>
      <c r="F10" s="281"/>
      <c r="G10" s="290" t="s">
        <v>354</v>
      </c>
      <c r="H10" s="281" t="s">
        <v>99</v>
      </c>
      <c r="I10" s="271">
        <v>1</v>
      </c>
      <c r="J10" s="267">
        <v>4086054.7</v>
      </c>
      <c r="K10" s="272">
        <f>+I10*J10</f>
        <v>4086054.7</v>
      </c>
      <c r="L10" s="315"/>
      <c r="M10" s="232"/>
    </row>
    <row r="11" spans="1:17" ht="52.2" customHeight="1">
      <c r="A11" s="232"/>
      <c r="B11" s="233"/>
      <c r="C11" s="238">
        <v>2</v>
      </c>
      <c r="D11" s="274">
        <v>1.2000000000000002</v>
      </c>
      <c r="E11" s="239">
        <v>1.8</v>
      </c>
      <c r="F11" s="239"/>
      <c r="G11" s="240" t="s">
        <v>355</v>
      </c>
      <c r="H11" s="239" t="s">
        <v>100</v>
      </c>
      <c r="I11" s="269">
        <v>105.828</v>
      </c>
      <c r="J11" s="268">
        <v>43795.700000000004</v>
      </c>
      <c r="K11" s="272">
        <f t="shared" ref="K11:K17" si="0">+I11*J11</f>
        <v>4634811.3396000005</v>
      </c>
      <c r="L11" s="315"/>
      <c r="M11" s="232"/>
    </row>
    <row r="12" spans="1:17" ht="52.2" customHeight="1">
      <c r="A12" s="232"/>
      <c r="B12" s="233"/>
      <c r="C12" s="238">
        <v>3</v>
      </c>
      <c r="D12" s="274">
        <v>1.3000000000000003</v>
      </c>
      <c r="E12" s="239">
        <v>1.41</v>
      </c>
      <c r="F12" s="239"/>
      <c r="G12" s="240" t="s">
        <v>356</v>
      </c>
      <c r="H12" s="239" t="s">
        <v>101</v>
      </c>
      <c r="I12" s="269">
        <v>631.15200000000004</v>
      </c>
      <c r="J12" s="268">
        <v>8635.9</v>
      </c>
      <c r="K12" s="272">
        <f t="shared" si="0"/>
        <v>5450565.5568000004</v>
      </c>
      <c r="L12" s="315"/>
      <c r="M12" s="232"/>
    </row>
    <row r="13" spans="1:17" ht="52.2" customHeight="1">
      <c r="A13" s="232"/>
      <c r="B13" s="233"/>
      <c r="C13" s="238">
        <v>4</v>
      </c>
      <c r="D13" s="274">
        <v>1.4000000000000004</v>
      </c>
      <c r="E13" s="239"/>
      <c r="F13" s="239" t="s">
        <v>102</v>
      </c>
      <c r="G13" s="240" t="s">
        <v>270</v>
      </c>
      <c r="H13" s="239" t="s">
        <v>101</v>
      </c>
      <c r="I13" s="269">
        <v>187.05</v>
      </c>
      <c r="J13" s="268">
        <v>130540.8</v>
      </c>
      <c r="K13" s="272">
        <f t="shared" si="0"/>
        <v>24417656.640000001</v>
      </c>
      <c r="L13" s="315"/>
      <c r="M13" s="232"/>
    </row>
    <row r="14" spans="1:17" ht="52.2" customHeight="1">
      <c r="A14" s="232"/>
      <c r="B14" s="233"/>
      <c r="C14" s="238">
        <v>5</v>
      </c>
      <c r="D14" s="274">
        <v>1.5000000000000004</v>
      </c>
      <c r="E14" s="239"/>
      <c r="F14" s="239" t="s">
        <v>271</v>
      </c>
      <c r="G14" s="240" t="s">
        <v>357</v>
      </c>
      <c r="H14" s="239" t="s">
        <v>101</v>
      </c>
      <c r="I14" s="269">
        <v>234.3716</v>
      </c>
      <c r="J14" s="268">
        <v>35898.199999999997</v>
      </c>
      <c r="K14" s="272">
        <f t="shared" si="0"/>
        <v>8413518.5711199995</v>
      </c>
      <c r="L14" s="315"/>
      <c r="M14" s="232"/>
    </row>
    <row r="15" spans="1:17" ht="52.2" customHeight="1">
      <c r="A15" s="232"/>
      <c r="B15" s="233"/>
      <c r="C15" s="238">
        <v>6</v>
      </c>
      <c r="D15" s="274">
        <v>1.6000000000000005</v>
      </c>
      <c r="E15" s="239"/>
      <c r="F15" s="239" t="s">
        <v>272</v>
      </c>
      <c r="G15" s="240" t="s">
        <v>273</v>
      </c>
      <c r="H15" s="239" t="s">
        <v>101</v>
      </c>
      <c r="I15" s="269">
        <v>25.229299999999999</v>
      </c>
      <c r="J15" s="268">
        <v>195811.20000000001</v>
      </c>
      <c r="K15" s="272">
        <f t="shared" si="0"/>
        <v>4940179.5081599997</v>
      </c>
      <c r="L15" s="315"/>
      <c r="M15" s="232"/>
    </row>
    <row r="16" spans="1:17" ht="52.2" customHeight="1">
      <c r="A16" s="232"/>
      <c r="B16" s="233"/>
      <c r="C16" s="238">
        <v>7</v>
      </c>
      <c r="D16" s="274">
        <v>1.7000000000000006</v>
      </c>
      <c r="E16" s="239">
        <v>16.399999999999999</v>
      </c>
      <c r="F16" s="239"/>
      <c r="G16" s="240" t="s">
        <v>358</v>
      </c>
      <c r="H16" s="239" t="s">
        <v>103</v>
      </c>
      <c r="I16" s="269">
        <v>156.75899999999999</v>
      </c>
      <c r="J16" s="268">
        <v>82383.600000000006</v>
      </c>
      <c r="K16" s="272">
        <f t="shared" si="0"/>
        <v>12914370.7524</v>
      </c>
      <c r="L16" s="315"/>
      <c r="M16" s="232"/>
    </row>
    <row r="17" spans="1:13" ht="52.2" customHeight="1">
      <c r="A17" s="232"/>
      <c r="B17" s="233"/>
      <c r="C17" s="238">
        <v>8</v>
      </c>
      <c r="D17" s="274">
        <v>1.8000000000000007</v>
      </c>
      <c r="E17" s="239"/>
      <c r="F17" s="239" t="s">
        <v>359</v>
      </c>
      <c r="G17" s="240" t="s">
        <v>104</v>
      </c>
      <c r="H17" s="239" t="s">
        <v>105</v>
      </c>
      <c r="I17" s="269">
        <v>3110.0017799999996</v>
      </c>
      <c r="J17" s="268">
        <v>2255.5</v>
      </c>
      <c r="K17" s="272">
        <f t="shared" si="0"/>
        <v>7014609.0147899995</v>
      </c>
      <c r="L17" s="315"/>
      <c r="M17" s="232"/>
    </row>
    <row r="18" spans="1:13" ht="52.2" customHeight="1" thickBot="1">
      <c r="A18" s="232"/>
      <c r="B18" s="233"/>
      <c r="C18" s="353" t="s">
        <v>14</v>
      </c>
      <c r="D18" s="354"/>
      <c r="E18" s="354"/>
      <c r="F18" s="354"/>
      <c r="G18" s="354"/>
      <c r="H18" s="354"/>
      <c r="I18" s="354"/>
      <c r="J18" s="354"/>
      <c r="K18" s="306">
        <f>SUM(K10:K17)</f>
        <v>71871766.082870007</v>
      </c>
      <c r="L18" s="315"/>
      <c r="M18" s="232"/>
    </row>
    <row r="19" spans="1:13" ht="52.2" customHeight="1" thickBot="1">
      <c r="A19" s="232"/>
      <c r="B19" s="233"/>
      <c r="C19" s="361" t="s">
        <v>106</v>
      </c>
      <c r="D19" s="362"/>
      <c r="E19" s="362"/>
      <c r="F19" s="362"/>
      <c r="G19" s="362"/>
      <c r="H19" s="362"/>
      <c r="I19" s="362"/>
      <c r="J19" s="362"/>
      <c r="K19" s="363"/>
      <c r="L19" s="315"/>
      <c r="M19" s="232"/>
    </row>
    <row r="20" spans="1:13" ht="52.2" customHeight="1">
      <c r="A20" s="232"/>
      <c r="B20" s="233"/>
      <c r="C20" s="155">
        <v>9</v>
      </c>
      <c r="D20" s="284">
        <v>2.1</v>
      </c>
      <c r="E20" s="265">
        <v>2.7</v>
      </c>
      <c r="F20" s="265"/>
      <c r="G20" s="266" t="s">
        <v>360</v>
      </c>
      <c r="H20" s="265" t="s">
        <v>103</v>
      </c>
      <c r="I20" s="285">
        <v>13.159999999999998</v>
      </c>
      <c r="J20" s="286">
        <v>1259157.9000000001</v>
      </c>
      <c r="K20" s="307">
        <f>+I20*J20</f>
        <v>16570517.964</v>
      </c>
      <c r="L20" s="315"/>
      <c r="M20" s="232"/>
    </row>
    <row r="21" spans="1:13" ht="52.2" customHeight="1">
      <c r="A21" s="232"/>
      <c r="B21" s="233"/>
      <c r="C21" s="155">
        <v>10</v>
      </c>
      <c r="D21" s="275">
        <v>2.2000000000000002</v>
      </c>
      <c r="E21" s="146">
        <v>4.22</v>
      </c>
      <c r="F21" s="146"/>
      <c r="G21" s="153" t="s">
        <v>361</v>
      </c>
      <c r="H21" s="146" t="s">
        <v>109</v>
      </c>
      <c r="I21" s="269">
        <v>3312.66</v>
      </c>
      <c r="J21" s="270">
        <v>10891.4</v>
      </c>
      <c r="K21" s="307">
        <f t="shared" ref="K21:K24" si="1">+I21*J21</f>
        <v>36079505.123999998</v>
      </c>
      <c r="L21" s="315"/>
      <c r="M21" s="232"/>
    </row>
    <row r="22" spans="1:13" ht="52.2" customHeight="1">
      <c r="A22" s="232"/>
      <c r="B22" s="233"/>
      <c r="C22" s="155">
        <v>11</v>
      </c>
      <c r="D22" s="275">
        <v>2.3000000000000003</v>
      </c>
      <c r="E22" s="146"/>
      <c r="F22" s="146" t="s">
        <v>110</v>
      </c>
      <c r="G22" s="153" t="s">
        <v>111</v>
      </c>
      <c r="H22" s="146" t="s">
        <v>100</v>
      </c>
      <c r="I22" s="269">
        <v>94.877200000000002</v>
      </c>
      <c r="J22" s="270">
        <v>112693.1</v>
      </c>
      <c r="K22" s="307">
        <f t="shared" si="1"/>
        <v>10692005.787320001</v>
      </c>
      <c r="L22" s="315"/>
      <c r="M22" s="232"/>
    </row>
    <row r="23" spans="1:13" ht="52.2" customHeight="1">
      <c r="A23" s="232"/>
      <c r="B23" s="233"/>
      <c r="C23" s="155">
        <v>12</v>
      </c>
      <c r="D23" s="275">
        <v>2.4000000000000004</v>
      </c>
      <c r="E23" s="146">
        <v>2.8</v>
      </c>
      <c r="F23" s="146"/>
      <c r="G23" s="153" t="s">
        <v>362</v>
      </c>
      <c r="H23" s="146" t="s">
        <v>103</v>
      </c>
      <c r="I23" s="269">
        <v>27.259500000000003</v>
      </c>
      <c r="J23" s="270">
        <v>1144812.5</v>
      </c>
      <c r="K23" s="307">
        <f t="shared" si="1"/>
        <v>31207016.343750004</v>
      </c>
      <c r="L23" s="315"/>
      <c r="M23" s="232"/>
    </row>
    <row r="24" spans="1:13" ht="52.2" customHeight="1">
      <c r="A24" s="232"/>
      <c r="B24" s="233"/>
      <c r="C24" s="155">
        <v>13</v>
      </c>
      <c r="D24" s="275">
        <v>2.5000000000000004</v>
      </c>
      <c r="E24" s="146">
        <v>4.29</v>
      </c>
      <c r="F24" s="146"/>
      <c r="G24" s="153" t="s">
        <v>112</v>
      </c>
      <c r="H24" s="146" t="s">
        <v>103</v>
      </c>
      <c r="I24" s="269">
        <v>4.4480849999999998</v>
      </c>
      <c r="J24" s="270">
        <v>581376.9</v>
      </c>
      <c r="K24" s="307">
        <f t="shared" si="1"/>
        <v>2586013.8682364998</v>
      </c>
      <c r="L24" s="315"/>
      <c r="M24" s="232"/>
    </row>
    <row r="25" spans="1:13" ht="52.2" customHeight="1" thickBot="1">
      <c r="A25" s="232"/>
      <c r="B25" s="233"/>
      <c r="C25" s="353" t="s">
        <v>14</v>
      </c>
      <c r="D25" s="354"/>
      <c r="E25" s="354"/>
      <c r="F25" s="354"/>
      <c r="G25" s="354"/>
      <c r="H25" s="354"/>
      <c r="I25" s="354"/>
      <c r="J25" s="354"/>
      <c r="K25" s="306">
        <f>SUM(K20:K24)</f>
        <v>97135059.087306499</v>
      </c>
      <c r="L25" s="315"/>
      <c r="M25" s="232"/>
    </row>
    <row r="26" spans="1:13" ht="52.2" customHeight="1" thickBot="1">
      <c r="A26" s="232"/>
      <c r="B26" s="233"/>
      <c r="C26" s="361" t="s">
        <v>113</v>
      </c>
      <c r="D26" s="362"/>
      <c r="E26" s="362"/>
      <c r="F26" s="362"/>
      <c r="G26" s="362"/>
      <c r="H26" s="362"/>
      <c r="I26" s="362"/>
      <c r="J26" s="362"/>
      <c r="K26" s="363"/>
      <c r="L26" s="315"/>
      <c r="M26" s="232"/>
    </row>
    <row r="27" spans="1:13" ht="52.2" customHeight="1">
      <c r="A27" s="232"/>
      <c r="B27" s="233"/>
      <c r="C27" s="238">
        <v>14</v>
      </c>
      <c r="D27" s="280">
        <v>3.1</v>
      </c>
      <c r="E27" s="281">
        <v>4.26</v>
      </c>
      <c r="F27" s="281"/>
      <c r="G27" s="290" t="s">
        <v>274</v>
      </c>
      <c r="H27" s="281" t="s">
        <v>103</v>
      </c>
      <c r="I27" s="287">
        <v>12.11</v>
      </c>
      <c r="J27" s="283">
        <v>1558975.6</v>
      </c>
      <c r="K27" s="243">
        <f>+I27*J27</f>
        <v>18879194.515999999</v>
      </c>
      <c r="L27" s="315"/>
      <c r="M27" s="232"/>
    </row>
    <row r="28" spans="1:13" ht="52.2" customHeight="1">
      <c r="A28" s="232"/>
      <c r="B28" s="233"/>
      <c r="C28" s="238">
        <v>15</v>
      </c>
      <c r="D28" s="280">
        <v>3.2</v>
      </c>
      <c r="E28" s="281">
        <v>4.22</v>
      </c>
      <c r="F28" s="281"/>
      <c r="G28" s="290" t="s">
        <v>108</v>
      </c>
      <c r="H28" s="281" t="s">
        <v>109</v>
      </c>
      <c r="I28" s="287">
        <v>5656.68</v>
      </c>
      <c r="J28" s="283">
        <v>10891.4</v>
      </c>
      <c r="K28" s="243">
        <f t="shared" ref="K28:K32" si="2">+I28*J28</f>
        <v>61609164.552000001</v>
      </c>
      <c r="L28" s="315"/>
      <c r="M28" s="232"/>
    </row>
    <row r="29" spans="1:13" ht="52.2" customHeight="1">
      <c r="A29" s="232"/>
      <c r="B29" s="233"/>
      <c r="C29" s="238">
        <v>16</v>
      </c>
      <c r="D29" s="280">
        <v>3.3000000000000003</v>
      </c>
      <c r="E29" s="281">
        <v>4.1500000000000004</v>
      </c>
      <c r="F29" s="281"/>
      <c r="G29" s="290" t="s">
        <v>114</v>
      </c>
      <c r="H29" s="281" t="s">
        <v>101</v>
      </c>
      <c r="I29" s="287">
        <v>62.419199999999996</v>
      </c>
      <c r="J29" s="283">
        <v>148187</v>
      </c>
      <c r="K29" s="243">
        <f t="shared" si="2"/>
        <v>9249713.9903999995</v>
      </c>
      <c r="L29" s="315"/>
      <c r="M29" s="232"/>
    </row>
    <row r="30" spans="1:13" ht="52.2" customHeight="1">
      <c r="A30" s="232"/>
      <c r="B30" s="233"/>
      <c r="C30" s="238">
        <v>17</v>
      </c>
      <c r="D30" s="274">
        <v>3.4000000000000004</v>
      </c>
      <c r="E30" s="239">
        <v>4.3</v>
      </c>
      <c r="F30" s="239"/>
      <c r="G30" s="240" t="s">
        <v>275</v>
      </c>
      <c r="H30" s="239" t="s">
        <v>103</v>
      </c>
      <c r="I30" s="241">
        <v>10.16</v>
      </c>
      <c r="J30" s="242">
        <v>1571493.3</v>
      </c>
      <c r="K30" s="243">
        <f t="shared" si="2"/>
        <v>15966371.928000001</v>
      </c>
      <c r="L30" s="315"/>
      <c r="M30" s="232"/>
    </row>
    <row r="31" spans="1:13" ht="52.2" customHeight="1">
      <c r="A31" s="232"/>
      <c r="B31" s="233"/>
      <c r="C31" s="238">
        <v>18</v>
      </c>
      <c r="D31" s="274">
        <v>3.5000000000000004</v>
      </c>
      <c r="E31" s="239">
        <v>4.28</v>
      </c>
      <c r="F31" s="239"/>
      <c r="G31" s="240" t="s">
        <v>276</v>
      </c>
      <c r="H31" s="239" t="s">
        <v>103</v>
      </c>
      <c r="I31" s="241">
        <v>0.78</v>
      </c>
      <c r="J31" s="242">
        <v>1804964.2</v>
      </c>
      <c r="K31" s="243">
        <f t="shared" si="2"/>
        <v>1407872.0760000001</v>
      </c>
      <c r="L31" s="315"/>
      <c r="M31" s="232"/>
    </row>
    <row r="32" spans="1:13" ht="52.2" customHeight="1">
      <c r="A32" s="232"/>
      <c r="B32" s="233"/>
      <c r="C32" s="238">
        <v>19</v>
      </c>
      <c r="D32" s="274">
        <v>3.6000000000000005</v>
      </c>
      <c r="E32" s="239">
        <v>5.52</v>
      </c>
      <c r="F32" s="239"/>
      <c r="G32" s="240" t="s">
        <v>115</v>
      </c>
      <c r="H32" s="239" t="s">
        <v>100</v>
      </c>
      <c r="I32" s="241">
        <v>265.44000000000005</v>
      </c>
      <c r="J32" s="242">
        <v>11700</v>
      </c>
      <c r="K32" s="243">
        <f t="shared" si="2"/>
        <v>3105648.0000000005</v>
      </c>
      <c r="L32" s="315"/>
      <c r="M32" s="232"/>
    </row>
    <row r="33" spans="1:13" ht="52.2" customHeight="1" thickBot="1">
      <c r="A33" s="232"/>
      <c r="B33" s="233"/>
      <c r="C33" s="353" t="s">
        <v>14</v>
      </c>
      <c r="D33" s="354"/>
      <c r="E33" s="354"/>
      <c r="F33" s="354"/>
      <c r="G33" s="354"/>
      <c r="H33" s="354"/>
      <c r="I33" s="354"/>
      <c r="J33" s="354"/>
      <c r="K33" s="306">
        <f>SUM(K27:K32)</f>
        <v>110217965.06240001</v>
      </c>
      <c r="L33" s="315"/>
      <c r="M33" s="232"/>
    </row>
    <row r="34" spans="1:13" ht="52.2" customHeight="1" thickBot="1">
      <c r="A34" s="232"/>
      <c r="B34" s="233"/>
      <c r="C34" s="361" t="s">
        <v>116</v>
      </c>
      <c r="D34" s="362"/>
      <c r="E34" s="362"/>
      <c r="F34" s="362"/>
      <c r="G34" s="362"/>
      <c r="H34" s="362"/>
      <c r="I34" s="362"/>
      <c r="J34" s="362"/>
      <c r="K34" s="363"/>
      <c r="L34" s="315"/>
      <c r="M34" s="232"/>
    </row>
    <row r="35" spans="1:13" ht="82.8" customHeight="1">
      <c r="A35" s="232"/>
      <c r="B35" s="233"/>
      <c r="C35" s="238">
        <v>20</v>
      </c>
      <c r="D35" s="280">
        <v>4.0999999999999996</v>
      </c>
      <c r="E35" s="281">
        <v>10.24</v>
      </c>
      <c r="F35" s="281"/>
      <c r="G35" s="290" t="s">
        <v>363</v>
      </c>
      <c r="H35" s="281" t="s">
        <v>109</v>
      </c>
      <c r="I35" s="287">
        <v>1438.67</v>
      </c>
      <c r="J35" s="283">
        <v>31625.100000000002</v>
      </c>
      <c r="K35" s="243">
        <f>+I35*J35</f>
        <v>45498082.617000006</v>
      </c>
      <c r="L35" s="315"/>
      <c r="M35" s="232"/>
    </row>
    <row r="36" spans="1:13" ht="52.2" customHeight="1" thickBot="1">
      <c r="A36" s="232"/>
      <c r="B36" s="233"/>
      <c r="C36" s="353" t="s">
        <v>14</v>
      </c>
      <c r="D36" s="354"/>
      <c r="E36" s="354"/>
      <c r="F36" s="354"/>
      <c r="G36" s="354"/>
      <c r="H36" s="354"/>
      <c r="I36" s="354"/>
      <c r="J36" s="354"/>
      <c r="K36" s="306">
        <f>SUM(K35)</f>
        <v>45498082.617000006</v>
      </c>
      <c r="L36" s="315"/>
      <c r="M36" s="232"/>
    </row>
    <row r="37" spans="1:13" ht="52.2" customHeight="1" thickBot="1">
      <c r="A37" s="232"/>
      <c r="B37" s="233"/>
      <c r="C37" s="361" t="s">
        <v>117</v>
      </c>
      <c r="D37" s="362"/>
      <c r="E37" s="362"/>
      <c r="F37" s="362"/>
      <c r="G37" s="362"/>
      <c r="H37" s="362"/>
      <c r="I37" s="362"/>
      <c r="J37" s="362"/>
      <c r="K37" s="363"/>
      <c r="L37" s="315"/>
      <c r="M37" s="232"/>
    </row>
    <row r="38" spans="1:13" ht="52.2" customHeight="1">
      <c r="A38" s="232"/>
      <c r="B38" s="233"/>
      <c r="C38" s="238">
        <v>21</v>
      </c>
      <c r="D38" s="280">
        <v>5.0999999999999996</v>
      </c>
      <c r="E38" s="281"/>
      <c r="F38" s="281" t="s">
        <v>118</v>
      </c>
      <c r="G38" s="290" t="s">
        <v>364</v>
      </c>
      <c r="H38" s="281" t="s">
        <v>101</v>
      </c>
      <c r="I38" s="287">
        <v>220.05</v>
      </c>
      <c r="J38" s="283">
        <v>108431.7</v>
      </c>
      <c r="K38" s="243">
        <f>+I38*J38</f>
        <v>23860395.585000001</v>
      </c>
      <c r="L38" s="315"/>
      <c r="M38" s="232"/>
    </row>
    <row r="39" spans="1:13" ht="52.2" customHeight="1">
      <c r="A39" s="232"/>
      <c r="B39" s="233"/>
      <c r="C39" s="238">
        <v>22</v>
      </c>
      <c r="D39" s="274">
        <v>5.1999999999999993</v>
      </c>
      <c r="E39" s="239"/>
      <c r="F39" s="239" t="s">
        <v>119</v>
      </c>
      <c r="G39" s="240" t="s">
        <v>120</v>
      </c>
      <c r="H39" s="239" t="s">
        <v>100</v>
      </c>
      <c r="I39" s="241">
        <v>26.810000000000002</v>
      </c>
      <c r="J39" s="242">
        <v>56648.800000000003</v>
      </c>
      <c r="K39" s="243">
        <f t="shared" ref="K39:K43" si="3">+I39*J39</f>
        <v>1518754.3280000002</v>
      </c>
      <c r="L39" s="315"/>
      <c r="M39" s="232"/>
    </row>
    <row r="40" spans="1:13" ht="52.2" customHeight="1">
      <c r="A40" s="232"/>
      <c r="B40" s="233"/>
      <c r="C40" s="238">
        <v>23</v>
      </c>
      <c r="D40" s="274">
        <v>5.2999999999999989</v>
      </c>
      <c r="E40" s="239">
        <v>6.15</v>
      </c>
      <c r="F40" s="239"/>
      <c r="G40" s="240" t="s">
        <v>277</v>
      </c>
      <c r="H40" s="239" t="s">
        <v>101</v>
      </c>
      <c r="I40" s="241">
        <v>455.15720000000005</v>
      </c>
      <c r="J40" s="242">
        <v>43256.200000000004</v>
      </c>
      <c r="K40" s="243">
        <f t="shared" si="3"/>
        <v>19688370.874640003</v>
      </c>
      <c r="L40" s="315"/>
      <c r="M40" s="232"/>
    </row>
    <row r="41" spans="1:13" ht="52.2" customHeight="1">
      <c r="A41" s="232"/>
      <c r="B41" s="233"/>
      <c r="C41" s="238">
        <v>24</v>
      </c>
      <c r="D41" s="274">
        <v>5.3999999999999986</v>
      </c>
      <c r="E41" s="239">
        <v>6.16</v>
      </c>
      <c r="F41" s="239"/>
      <c r="G41" s="240" t="s">
        <v>278</v>
      </c>
      <c r="H41" s="239" t="s">
        <v>100</v>
      </c>
      <c r="I41" s="241">
        <v>53.620000000000005</v>
      </c>
      <c r="J41" s="242">
        <v>29714.100000000002</v>
      </c>
      <c r="K41" s="243">
        <f t="shared" si="3"/>
        <v>1593270.0420000004</v>
      </c>
      <c r="L41" s="315"/>
      <c r="M41" s="232"/>
    </row>
    <row r="42" spans="1:13" ht="52.2" customHeight="1">
      <c r="A42" s="232"/>
      <c r="B42" s="233"/>
      <c r="C42" s="238">
        <v>25</v>
      </c>
      <c r="D42" s="274">
        <v>5.4999999999999982</v>
      </c>
      <c r="E42" s="239"/>
      <c r="F42" s="239" t="s">
        <v>121</v>
      </c>
      <c r="G42" s="240" t="s">
        <v>122</v>
      </c>
      <c r="H42" s="239" t="s">
        <v>101</v>
      </c>
      <c r="I42" s="241">
        <v>58.170299999999997</v>
      </c>
      <c r="J42" s="242">
        <v>208045.5</v>
      </c>
      <c r="K42" s="243">
        <f t="shared" si="3"/>
        <v>12102069.14865</v>
      </c>
      <c r="L42" s="315"/>
      <c r="M42" s="232"/>
    </row>
    <row r="43" spans="1:13" ht="52.2" customHeight="1">
      <c r="A43" s="232"/>
      <c r="B43" s="233"/>
      <c r="C43" s="238">
        <v>26</v>
      </c>
      <c r="D43" s="274">
        <v>5.5999999999999979</v>
      </c>
      <c r="E43" s="239">
        <v>6.3</v>
      </c>
      <c r="F43" s="239"/>
      <c r="G43" s="240" t="s">
        <v>123</v>
      </c>
      <c r="H43" s="239" t="s">
        <v>100</v>
      </c>
      <c r="I43" s="241">
        <v>689.84</v>
      </c>
      <c r="J43" s="242">
        <v>9440.6</v>
      </c>
      <c r="K43" s="243">
        <f t="shared" si="3"/>
        <v>6512503.5040000007</v>
      </c>
      <c r="L43" s="315"/>
      <c r="M43" s="232"/>
    </row>
    <row r="44" spans="1:13" ht="52.2" customHeight="1" thickBot="1">
      <c r="A44" s="232"/>
      <c r="B44" s="233"/>
      <c r="C44" s="353" t="s">
        <v>14</v>
      </c>
      <c r="D44" s="354"/>
      <c r="E44" s="354"/>
      <c r="F44" s="354"/>
      <c r="G44" s="354"/>
      <c r="H44" s="354"/>
      <c r="I44" s="354"/>
      <c r="J44" s="354"/>
      <c r="K44" s="306">
        <f>SUM(K38:K43)</f>
        <v>65275363.482290007</v>
      </c>
      <c r="L44" s="315"/>
      <c r="M44" s="232"/>
    </row>
    <row r="45" spans="1:13" ht="52.2" customHeight="1" thickBot="1">
      <c r="A45" s="232"/>
      <c r="B45" s="233"/>
      <c r="C45" s="361" t="s">
        <v>124</v>
      </c>
      <c r="D45" s="362"/>
      <c r="E45" s="362"/>
      <c r="F45" s="362"/>
      <c r="G45" s="362"/>
      <c r="H45" s="362"/>
      <c r="I45" s="362"/>
      <c r="J45" s="362"/>
      <c r="K45" s="363"/>
      <c r="L45" s="315"/>
      <c r="M45" s="232"/>
    </row>
    <row r="46" spans="1:13" ht="52.2" customHeight="1">
      <c r="A46" s="232"/>
      <c r="B46" s="233"/>
      <c r="C46" s="238">
        <v>27</v>
      </c>
      <c r="D46" s="280">
        <v>6.1</v>
      </c>
      <c r="E46" s="288">
        <v>7.21</v>
      </c>
      <c r="F46" s="281"/>
      <c r="G46" s="290" t="s">
        <v>365</v>
      </c>
      <c r="H46" s="281" t="s">
        <v>101</v>
      </c>
      <c r="I46" s="342">
        <v>9.4801000000000002</v>
      </c>
      <c r="J46" s="343">
        <v>91170.3</v>
      </c>
      <c r="K46" s="243">
        <f>+I46*J46</f>
        <v>864303.5610300001</v>
      </c>
      <c r="L46" s="315"/>
      <c r="M46" s="232"/>
    </row>
    <row r="47" spans="1:13" ht="52.2" customHeight="1">
      <c r="A47" s="232"/>
      <c r="B47" s="233"/>
      <c r="C47" s="238">
        <v>28</v>
      </c>
      <c r="D47" s="274">
        <v>6.1999999999999993</v>
      </c>
      <c r="E47" s="239">
        <v>7.28</v>
      </c>
      <c r="F47" s="239"/>
      <c r="G47" s="240" t="s">
        <v>279</v>
      </c>
      <c r="H47" s="239" t="s">
        <v>101</v>
      </c>
      <c r="I47" s="344">
        <v>123.7612</v>
      </c>
      <c r="J47" s="345">
        <v>283561.2</v>
      </c>
      <c r="K47" s="243">
        <f>+I47*J47</f>
        <v>35093874.385439999</v>
      </c>
      <c r="L47" s="315"/>
      <c r="M47" s="232"/>
    </row>
    <row r="48" spans="1:13" ht="52.2" customHeight="1">
      <c r="A48" s="232"/>
      <c r="B48" s="233"/>
      <c r="C48" s="238">
        <v>29</v>
      </c>
      <c r="D48" s="274">
        <v>6.2999999999999989</v>
      </c>
      <c r="E48" s="239">
        <v>7.38</v>
      </c>
      <c r="F48" s="239"/>
      <c r="G48" s="240" t="s">
        <v>125</v>
      </c>
      <c r="H48" s="239" t="s">
        <v>100</v>
      </c>
      <c r="I48" s="344">
        <v>26.387799999999999</v>
      </c>
      <c r="J48" s="345">
        <v>108833.40000000001</v>
      </c>
      <c r="K48" s="243">
        <f t="shared" ref="K48:K49" si="4">+I48*J48</f>
        <v>2871873.9925199999</v>
      </c>
      <c r="L48" s="315"/>
      <c r="M48" s="232"/>
    </row>
    <row r="49" spans="1:13" ht="52.2" customHeight="1">
      <c r="A49" s="232"/>
      <c r="B49" s="233"/>
      <c r="C49" s="238">
        <v>30</v>
      </c>
      <c r="D49" s="274">
        <v>6.3999999999999986</v>
      </c>
      <c r="E49" s="239">
        <v>7.1</v>
      </c>
      <c r="F49" s="239"/>
      <c r="G49" s="240" t="s">
        <v>126</v>
      </c>
      <c r="H49" s="239" t="s">
        <v>101</v>
      </c>
      <c r="I49" s="344">
        <v>46.276899999999998</v>
      </c>
      <c r="J49" s="345">
        <v>47421.4</v>
      </c>
      <c r="K49" s="243">
        <f t="shared" si="4"/>
        <v>2194515.3856600001</v>
      </c>
      <c r="L49" s="315"/>
      <c r="M49" s="232"/>
    </row>
    <row r="50" spans="1:13" ht="52.2" customHeight="1">
      <c r="A50" s="232"/>
      <c r="B50" s="233"/>
      <c r="C50" s="238">
        <v>31</v>
      </c>
      <c r="D50" s="274">
        <v>6.4999999999999982</v>
      </c>
      <c r="E50" s="239">
        <v>7.33</v>
      </c>
      <c r="F50" s="239"/>
      <c r="G50" s="240" t="s">
        <v>366</v>
      </c>
      <c r="H50" s="239" t="s">
        <v>100</v>
      </c>
      <c r="I50" s="344">
        <v>9.7493999999999996</v>
      </c>
      <c r="J50" s="345">
        <v>40634.1</v>
      </c>
      <c r="K50" s="243">
        <f t="shared" ref="K50:K54" si="5">+I50*J50</f>
        <v>396158.09453999996</v>
      </c>
      <c r="L50" s="315"/>
      <c r="M50" s="232"/>
    </row>
    <row r="51" spans="1:13" ht="52.2" customHeight="1">
      <c r="A51" s="232"/>
      <c r="B51" s="233"/>
      <c r="C51" s="238">
        <v>32</v>
      </c>
      <c r="D51" s="274">
        <v>6.5999999999999979</v>
      </c>
      <c r="E51" s="239"/>
      <c r="F51" s="239" t="s">
        <v>280</v>
      </c>
      <c r="G51" s="240" t="s">
        <v>127</v>
      </c>
      <c r="H51" s="239" t="s">
        <v>100</v>
      </c>
      <c r="I51" s="344">
        <v>95.747900000000001</v>
      </c>
      <c r="J51" s="345">
        <v>43153.5</v>
      </c>
      <c r="K51" s="243">
        <f t="shared" si="5"/>
        <v>4131857.0026500002</v>
      </c>
      <c r="L51" s="315"/>
      <c r="M51" s="232"/>
    </row>
    <row r="52" spans="1:13" ht="52.2" customHeight="1">
      <c r="A52" s="232"/>
      <c r="B52" s="233"/>
      <c r="C52" s="238">
        <v>33</v>
      </c>
      <c r="D52" s="274">
        <v>6.6999999999999975</v>
      </c>
      <c r="E52" s="239">
        <v>5.2</v>
      </c>
      <c r="F52" s="239"/>
      <c r="G52" s="240" t="s">
        <v>367</v>
      </c>
      <c r="H52" s="239" t="s">
        <v>100</v>
      </c>
      <c r="I52" s="344">
        <v>86.426900000000003</v>
      </c>
      <c r="J52" s="345">
        <v>66671.8</v>
      </c>
      <c r="K52" s="243">
        <f t="shared" si="5"/>
        <v>5762236.9914200008</v>
      </c>
      <c r="L52" s="315"/>
      <c r="M52" s="232"/>
    </row>
    <row r="53" spans="1:13" ht="52.2" customHeight="1">
      <c r="A53" s="232"/>
      <c r="B53" s="233"/>
      <c r="C53" s="238">
        <v>34</v>
      </c>
      <c r="D53" s="274">
        <v>6.7999999999999972</v>
      </c>
      <c r="E53" s="239"/>
      <c r="F53" s="239" t="s">
        <v>281</v>
      </c>
      <c r="G53" s="240" t="s">
        <v>128</v>
      </c>
      <c r="H53" s="239" t="s">
        <v>99</v>
      </c>
      <c r="I53" s="344">
        <v>11</v>
      </c>
      <c r="J53" s="345">
        <v>211567.2</v>
      </c>
      <c r="K53" s="243">
        <f t="shared" si="5"/>
        <v>2327239.2000000002</v>
      </c>
      <c r="L53" s="315"/>
      <c r="M53" s="232"/>
    </row>
    <row r="54" spans="1:13" ht="52.2" customHeight="1">
      <c r="A54" s="232"/>
      <c r="B54" s="233"/>
      <c r="C54" s="238">
        <v>35</v>
      </c>
      <c r="D54" s="274">
        <v>6.8999999999999968</v>
      </c>
      <c r="E54" s="239"/>
      <c r="F54" s="239" t="s">
        <v>282</v>
      </c>
      <c r="G54" s="240" t="s">
        <v>283</v>
      </c>
      <c r="H54" s="239" t="s">
        <v>101</v>
      </c>
      <c r="I54" s="344">
        <v>6.1906999999999996</v>
      </c>
      <c r="J54" s="345">
        <v>1013831</v>
      </c>
      <c r="K54" s="243">
        <f t="shared" si="5"/>
        <v>6276323.5716999993</v>
      </c>
      <c r="L54" s="315"/>
      <c r="M54" s="232"/>
    </row>
    <row r="55" spans="1:13" ht="52.2" customHeight="1" thickBot="1">
      <c r="A55" s="232"/>
      <c r="B55" s="233"/>
      <c r="C55" s="353" t="s">
        <v>14</v>
      </c>
      <c r="D55" s="354"/>
      <c r="E55" s="354"/>
      <c r="F55" s="354"/>
      <c r="G55" s="354"/>
      <c r="H55" s="354"/>
      <c r="I55" s="354"/>
      <c r="J55" s="354"/>
      <c r="K55" s="306">
        <f>SUM(K46:K54)</f>
        <v>59918382.18496</v>
      </c>
      <c r="L55" s="315"/>
      <c r="M55" s="232"/>
    </row>
    <row r="56" spans="1:13" ht="52.2" customHeight="1" thickBot="1">
      <c r="A56" s="232"/>
      <c r="B56" s="233"/>
      <c r="C56" s="361" t="s">
        <v>129</v>
      </c>
      <c r="D56" s="362"/>
      <c r="E56" s="362"/>
      <c r="F56" s="362"/>
      <c r="G56" s="362"/>
      <c r="H56" s="362"/>
      <c r="I56" s="362"/>
      <c r="J56" s="362"/>
      <c r="K56" s="363"/>
      <c r="L56" s="315"/>
      <c r="M56" s="232"/>
    </row>
    <row r="57" spans="1:13" ht="52.2" customHeight="1">
      <c r="A57" s="232"/>
      <c r="B57" s="233"/>
      <c r="C57" s="238">
        <v>36</v>
      </c>
      <c r="D57" s="280">
        <v>7.1</v>
      </c>
      <c r="E57" s="281">
        <v>12.3</v>
      </c>
      <c r="F57" s="281"/>
      <c r="G57" s="290" t="s">
        <v>369</v>
      </c>
      <c r="H57" s="281" t="s">
        <v>99</v>
      </c>
      <c r="I57" s="287">
        <v>23</v>
      </c>
      <c r="J57" s="283">
        <v>163829.9</v>
      </c>
      <c r="K57" s="243">
        <f>+I57*J57</f>
        <v>3768087.6999999997</v>
      </c>
      <c r="L57" s="315"/>
      <c r="M57" s="232"/>
    </row>
    <row r="58" spans="1:13" ht="52.2" customHeight="1">
      <c r="A58" s="232"/>
      <c r="B58" s="233"/>
      <c r="C58" s="238">
        <v>37</v>
      </c>
      <c r="D58" s="274">
        <v>7.1999999999999993</v>
      </c>
      <c r="E58" s="239">
        <v>12.2</v>
      </c>
      <c r="F58" s="239"/>
      <c r="G58" s="240" t="s">
        <v>368</v>
      </c>
      <c r="H58" s="239" t="s">
        <v>99</v>
      </c>
      <c r="I58" s="241">
        <v>20</v>
      </c>
      <c r="J58" s="242">
        <v>136779.5</v>
      </c>
      <c r="K58" s="243">
        <f t="shared" ref="K58:K80" si="6">+I58*J58</f>
        <v>2735590</v>
      </c>
      <c r="L58" s="315"/>
      <c r="M58" s="232"/>
    </row>
    <row r="59" spans="1:13" ht="52.2" customHeight="1">
      <c r="A59" s="232"/>
      <c r="B59" s="233"/>
      <c r="C59" s="238">
        <v>38</v>
      </c>
      <c r="D59" s="274">
        <v>7.2999999999999989</v>
      </c>
      <c r="E59" s="239"/>
      <c r="F59" s="239" t="s">
        <v>130</v>
      </c>
      <c r="G59" s="240" t="s">
        <v>131</v>
      </c>
      <c r="H59" s="239" t="s">
        <v>99</v>
      </c>
      <c r="I59" s="241">
        <v>1</v>
      </c>
      <c r="J59" s="242">
        <v>171437.5</v>
      </c>
      <c r="K59" s="243">
        <f t="shared" si="6"/>
        <v>171437.5</v>
      </c>
      <c r="L59" s="315"/>
      <c r="M59" s="232"/>
    </row>
    <row r="60" spans="1:13" ht="52.2" customHeight="1">
      <c r="A60" s="232"/>
      <c r="B60" s="233"/>
      <c r="C60" s="238">
        <v>39</v>
      </c>
      <c r="D60" s="274">
        <v>7.3999999999999986</v>
      </c>
      <c r="E60" s="239">
        <v>12.113999999999992</v>
      </c>
      <c r="F60" s="239"/>
      <c r="G60" s="240" t="s">
        <v>132</v>
      </c>
      <c r="H60" s="239" t="s">
        <v>99</v>
      </c>
      <c r="I60" s="241">
        <v>18</v>
      </c>
      <c r="J60" s="242">
        <v>52889.200000000004</v>
      </c>
      <c r="K60" s="243">
        <f t="shared" si="6"/>
        <v>952005.60000000009</v>
      </c>
      <c r="L60" s="315"/>
      <c r="M60" s="232"/>
    </row>
    <row r="61" spans="1:13" ht="52.2" customHeight="1">
      <c r="A61" s="232"/>
      <c r="B61" s="233"/>
      <c r="C61" s="238">
        <v>40</v>
      </c>
      <c r="D61" s="274">
        <v>7.4999999999999982</v>
      </c>
      <c r="E61" s="239">
        <v>12.118</v>
      </c>
      <c r="F61" s="239"/>
      <c r="G61" s="240" t="s">
        <v>133</v>
      </c>
      <c r="H61" s="239" t="s">
        <v>99</v>
      </c>
      <c r="I61" s="241">
        <v>4</v>
      </c>
      <c r="J61" s="242">
        <v>115455.6</v>
      </c>
      <c r="K61" s="243">
        <f t="shared" si="6"/>
        <v>461822.4</v>
      </c>
      <c r="L61" s="315"/>
      <c r="M61" s="232"/>
    </row>
    <row r="62" spans="1:13" ht="52.2" customHeight="1">
      <c r="A62" s="232"/>
      <c r="B62" s="233"/>
      <c r="C62" s="238">
        <v>41</v>
      </c>
      <c r="D62" s="274">
        <v>7.5999999999999979</v>
      </c>
      <c r="E62" s="239">
        <v>12.119</v>
      </c>
      <c r="F62" s="239"/>
      <c r="G62" s="240" t="s">
        <v>134</v>
      </c>
      <c r="H62" s="239" t="s">
        <v>99</v>
      </c>
      <c r="I62" s="241">
        <v>1</v>
      </c>
      <c r="J62" s="242">
        <v>152114.30000000002</v>
      </c>
      <c r="K62" s="243">
        <f t="shared" si="6"/>
        <v>152114.30000000002</v>
      </c>
      <c r="L62" s="315"/>
      <c r="M62" s="232"/>
    </row>
    <row r="63" spans="1:13" ht="52.2" customHeight="1">
      <c r="A63" s="232"/>
      <c r="B63" s="233"/>
      <c r="C63" s="238">
        <v>42</v>
      </c>
      <c r="D63" s="274">
        <v>7.6999999999999975</v>
      </c>
      <c r="E63" s="239"/>
      <c r="F63" s="239" t="s">
        <v>135</v>
      </c>
      <c r="G63" s="240" t="s">
        <v>284</v>
      </c>
      <c r="H63" s="239" t="s">
        <v>99</v>
      </c>
      <c r="I63" s="241">
        <v>20</v>
      </c>
      <c r="J63" s="242">
        <v>498618.9</v>
      </c>
      <c r="K63" s="243">
        <f t="shared" si="6"/>
        <v>9972378</v>
      </c>
      <c r="L63" s="315"/>
      <c r="M63" s="232"/>
    </row>
    <row r="64" spans="1:13" ht="52.2" customHeight="1">
      <c r="A64" s="232"/>
      <c r="B64" s="233"/>
      <c r="C64" s="238">
        <v>43</v>
      </c>
      <c r="D64" s="274">
        <v>7.7999999999999972</v>
      </c>
      <c r="E64" s="239"/>
      <c r="F64" s="239" t="s">
        <v>136</v>
      </c>
      <c r="G64" s="240" t="s">
        <v>137</v>
      </c>
      <c r="H64" s="239" t="s">
        <v>99</v>
      </c>
      <c r="I64" s="241">
        <v>1</v>
      </c>
      <c r="J64" s="242">
        <v>229448.7</v>
      </c>
      <c r="K64" s="243">
        <f>+I64*J64</f>
        <v>229448.7</v>
      </c>
      <c r="L64" s="315"/>
      <c r="M64" s="232"/>
    </row>
    <row r="65" spans="1:13" ht="52.2" customHeight="1">
      <c r="A65" s="232"/>
      <c r="B65" s="233"/>
      <c r="C65" s="238">
        <v>44</v>
      </c>
      <c r="D65" s="274">
        <v>7.8999999999999968</v>
      </c>
      <c r="E65" s="239">
        <v>12.85</v>
      </c>
      <c r="F65" s="239"/>
      <c r="G65" s="240" t="s">
        <v>285</v>
      </c>
      <c r="H65" s="239" t="s">
        <v>99</v>
      </c>
      <c r="I65" s="241">
        <v>8</v>
      </c>
      <c r="J65" s="242">
        <v>137055.1</v>
      </c>
      <c r="K65" s="243">
        <f t="shared" si="6"/>
        <v>1096440.8</v>
      </c>
      <c r="L65" s="315"/>
      <c r="M65" s="232"/>
    </row>
    <row r="66" spans="1:13" ht="52.2" customHeight="1">
      <c r="A66" s="232"/>
      <c r="B66" s="233"/>
      <c r="C66" s="238">
        <v>45</v>
      </c>
      <c r="D66" s="279">
        <v>7.1</v>
      </c>
      <c r="E66" s="239"/>
      <c r="F66" s="239" t="s">
        <v>138</v>
      </c>
      <c r="G66" s="240" t="s">
        <v>139</v>
      </c>
      <c r="H66" s="239" t="s">
        <v>99</v>
      </c>
      <c r="I66" s="241">
        <v>1</v>
      </c>
      <c r="J66" s="242">
        <v>2795000</v>
      </c>
      <c r="K66" s="243">
        <f t="shared" si="6"/>
        <v>2795000</v>
      </c>
      <c r="L66" s="315"/>
      <c r="M66" s="232"/>
    </row>
    <row r="67" spans="1:13" ht="52.2" customHeight="1">
      <c r="A67" s="232"/>
      <c r="B67" s="233"/>
      <c r="C67" s="238">
        <v>46</v>
      </c>
      <c r="D67" s="279">
        <v>7.1099999999999994</v>
      </c>
      <c r="E67" s="239"/>
      <c r="F67" s="239" t="s">
        <v>140</v>
      </c>
      <c r="G67" s="240" t="s">
        <v>286</v>
      </c>
      <c r="H67" s="239" t="s">
        <v>99</v>
      </c>
      <c r="I67" s="241">
        <v>4</v>
      </c>
      <c r="J67" s="242">
        <v>328893.5</v>
      </c>
      <c r="K67" s="243">
        <f t="shared" si="6"/>
        <v>1315574</v>
      </c>
      <c r="L67" s="315"/>
      <c r="M67" s="232"/>
    </row>
    <row r="68" spans="1:13" ht="52.2" customHeight="1">
      <c r="A68" s="232"/>
      <c r="B68" s="233"/>
      <c r="C68" s="238">
        <v>47</v>
      </c>
      <c r="D68" s="279">
        <v>7.1199999999999992</v>
      </c>
      <c r="E68" s="239">
        <v>12.9</v>
      </c>
      <c r="F68" s="239"/>
      <c r="G68" s="240" t="s">
        <v>287</v>
      </c>
      <c r="H68" s="239" t="s">
        <v>99</v>
      </c>
      <c r="I68" s="241">
        <v>6</v>
      </c>
      <c r="J68" s="242">
        <v>131233.70000000001</v>
      </c>
      <c r="K68" s="243">
        <f t="shared" si="6"/>
        <v>787402.20000000007</v>
      </c>
      <c r="L68" s="315"/>
      <c r="M68" s="232"/>
    </row>
    <row r="69" spans="1:13" ht="52.2" customHeight="1">
      <c r="A69" s="232"/>
      <c r="B69" s="233"/>
      <c r="C69" s="238">
        <v>48</v>
      </c>
      <c r="D69" s="279">
        <v>7.129999999999999</v>
      </c>
      <c r="E69" s="239"/>
      <c r="F69" s="239" t="s">
        <v>141</v>
      </c>
      <c r="G69" s="240" t="s">
        <v>288</v>
      </c>
      <c r="H69" s="239" t="s">
        <v>99</v>
      </c>
      <c r="I69" s="241">
        <v>1</v>
      </c>
      <c r="J69" s="242">
        <v>276173.31083420001</v>
      </c>
      <c r="K69" s="243">
        <f t="shared" si="6"/>
        <v>276173.31083420001</v>
      </c>
      <c r="L69" s="315"/>
      <c r="M69" s="232"/>
    </row>
    <row r="70" spans="1:13" ht="52.2" customHeight="1">
      <c r="A70" s="232"/>
      <c r="B70" s="233"/>
      <c r="C70" s="238">
        <v>49</v>
      </c>
      <c r="D70" s="279">
        <v>7.1399999999999988</v>
      </c>
      <c r="E70" s="239"/>
      <c r="F70" s="239" t="s">
        <v>142</v>
      </c>
      <c r="G70" s="240" t="s">
        <v>289</v>
      </c>
      <c r="H70" s="239" t="s">
        <v>99</v>
      </c>
      <c r="I70" s="241">
        <v>1</v>
      </c>
      <c r="J70" s="242">
        <v>238712.51083420002</v>
      </c>
      <c r="K70" s="243">
        <f>+I70*J70</f>
        <v>238712.51083420002</v>
      </c>
      <c r="L70" s="315"/>
      <c r="M70" s="232"/>
    </row>
    <row r="71" spans="1:13" ht="58.2" customHeight="1">
      <c r="A71" s="232"/>
      <c r="B71" s="233"/>
      <c r="C71" s="238">
        <v>50</v>
      </c>
      <c r="D71" s="279">
        <v>7.1499999999999986</v>
      </c>
      <c r="E71" s="239">
        <v>12.94</v>
      </c>
      <c r="F71" s="239"/>
      <c r="G71" s="240" t="s">
        <v>370</v>
      </c>
      <c r="H71" s="239" t="s">
        <v>99</v>
      </c>
      <c r="I71" s="241">
        <v>1</v>
      </c>
      <c r="J71" s="242">
        <v>140095.80000000002</v>
      </c>
      <c r="K71" s="243">
        <f t="shared" si="6"/>
        <v>140095.80000000002</v>
      </c>
      <c r="L71" s="315"/>
      <c r="M71" s="232"/>
    </row>
    <row r="72" spans="1:13" ht="52.2" customHeight="1">
      <c r="A72" s="232"/>
      <c r="B72" s="233"/>
      <c r="C72" s="238">
        <v>51</v>
      </c>
      <c r="D72" s="279">
        <v>7.1599999999999984</v>
      </c>
      <c r="E72" s="239"/>
      <c r="F72" s="239" t="s">
        <v>143</v>
      </c>
      <c r="G72" s="240" t="s">
        <v>290</v>
      </c>
      <c r="H72" s="239" t="s">
        <v>99</v>
      </c>
      <c r="I72" s="241">
        <v>2</v>
      </c>
      <c r="J72" s="242">
        <v>156607.1</v>
      </c>
      <c r="K72" s="243">
        <f t="shared" si="6"/>
        <v>313214.2</v>
      </c>
      <c r="L72" s="315"/>
      <c r="M72" s="232"/>
    </row>
    <row r="73" spans="1:13" ht="52.2" customHeight="1">
      <c r="A73" s="232"/>
      <c r="B73" s="233"/>
      <c r="C73" s="238">
        <v>52</v>
      </c>
      <c r="D73" s="279">
        <v>7.1699999999999982</v>
      </c>
      <c r="E73" s="239">
        <v>12.74</v>
      </c>
      <c r="F73" s="239"/>
      <c r="G73" s="240" t="s">
        <v>371</v>
      </c>
      <c r="H73" s="239" t="s">
        <v>99</v>
      </c>
      <c r="I73" s="241">
        <v>14</v>
      </c>
      <c r="J73" s="242">
        <v>33399.599999999999</v>
      </c>
      <c r="K73" s="243">
        <f t="shared" si="6"/>
        <v>467594.39999999997</v>
      </c>
      <c r="L73" s="315"/>
      <c r="M73" s="232"/>
    </row>
    <row r="74" spans="1:13" ht="52.2" customHeight="1">
      <c r="A74" s="232"/>
      <c r="B74" s="233"/>
      <c r="C74" s="238">
        <v>53</v>
      </c>
      <c r="D74" s="279">
        <v>7.1799999999999979</v>
      </c>
      <c r="E74" s="239"/>
      <c r="F74" s="239" t="s">
        <v>144</v>
      </c>
      <c r="G74" s="240" t="s">
        <v>145</v>
      </c>
      <c r="H74" s="239" t="s">
        <v>99</v>
      </c>
      <c r="I74" s="241">
        <v>1</v>
      </c>
      <c r="J74" s="242">
        <v>105649.7</v>
      </c>
      <c r="K74" s="243">
        <f t="shared" si="6"/>
        <v>105649.7</v>
      </c>
      <c r="L74" s="315"/>
      <c r="M74" s="232"/>
    </row>
    <row r="75" spans="1:13" ht="52.2" customHeight="1">
      <c r="A75" s="232"/>
      <c r="B75" s="233"/>
      <c r="C75" s="238">
        <v>54</v>
      </c>
      <c r="D75" s="279">
        <v>7.1899999999999977</v>
      </c>
      <c r="E75" s="239"/>
      <c r="F75" s="239" t="s">
        <v>146</v>
      </c>
      <c r="G75" s="240" t="s">
        <v>291</v>
      </c>
      <c r="H75" s="239" t="s">
        <v>292</v>
      </c>
      <c r="I75" s="344">
        <v>15</v>
      </c>
      <c r="J75" s="345">
        <v>10725.47</v>
      </c>
      <c r="K75" s="243">
        <f t="shared" si="6"/>
        <v>160882.04999999999</v>
      </c>
      <c r="L75" s="315"/>
      <c r="M75" s="232"/>
    </row>
    <row r="76" spans="1:13" ht="52.2" customHeight="1">
      <c r="A76" s="232"/>
      <c r="B76" s="233"/>
      <c r="C76" s="238">
        <v>55</v>
      </c>
      <c r="D76" s="279">
        <v>7.1999999999999975</v>
      </c>
      <c r="E76" s="239"/>
      <c r="F76" s="239" t="s">
        <v>147</v>
      </c>
      <c r="G76" s="240" t="s">
        <v>293</v>
      </c>
      <c r="H76" s="239" t="s">
        <v>292</v>
      </c>
      <c r="I76" s="344">
        <v>20</v>
      </c>
      <c r="J76" s="345">
        <v>47774.989032727281</v>
      </c>
      <c r="K76" s="243">
        <f>+I76*J76</f>
        <v>955499.78065454564</v>
      </c>
      <c r="L76" s="315"/>
      <c r="M76" s="232"/>
    </row>
    <row r="77" spans="1:13" ht="52.2" customHeight="1">
      <c r="A77" s="232"/>
      <c r="B77" s="233"/>
      <c r="C77" s="238">
        <v>56</v>
      </c>
      <c r="D77" s="279">
        <v>7.2099999999999973</v>
      </c>
      <c r="E77" s="239"/>
      <c r="F77" s="239" t="s">
        <v>148</v>
      </c>
      <c r="G77" s="240" t="s">
        <v>294</v>
      </c>
      <c r="H77" s="239" t="s">
        <v>292</v>
      </c>
      <c r="I77" s="344">
        <v>6</v>
      </c>
      <c r="J77" s="345">
        <v>87750.47</v>
      </c>
      <c r="K77" s="243">
        <f t="shared" si="6"/>
        <v>526502.82000000007</v>
      </c>
      <c r="L77" s="315"/>
      <c r="M77" s="232"/>
    </row>
    <row r="78" spans="1:13" ht="52.2" customHeight="1">
      <c r="A78" s="232"/>
      <c r="B78" s="233"/>
      <c r="C78" s="238">
        <v>57</v>
      </c>
      <c r="D78" s="279">
        <v>7.2199999999999971</v>
      </c>
      <c r="E78" s="239"/>
      <c r="F78" s="239" t="s">
        <v>149</v>
      </c>
      <c r="G78" s="240" t="s">
        <v>295</v>
      </c>
      <c r="H78" s="239" t="s">
        <v>99</v>
      </c>
      <c r="I78" s="344">
        <v>25</v>
      </c>
      <c r="J78" s="345">
        <v>116350.00390000003</v>
      </c>
      <c r="K78" s="243">
        <f t="shared" si="6"/>
        <v>2908750.0975000006</v>
      </c>
      <c r="L78" s="315"/>
      <c r="M78" s="232"/>
    </row>
    <row r="79" spans="1:13" ht="52.2" customHeight="1">
      <c r="A79" s="232"/>
      <c r="B79" s="233"/>
      <c r="C79" s="238">
        <v>58</v>
      </c>
      <c r="D79" s="279">
        <v>7.2299999999999969</v>
      </c>
      <c r="E79" s="239"/>
      <c r="F79" s="239" t="s">
        <v>150</v>
      </c>
      <c r="G79" s="240" t="s">
        <v>296</v>
      </c>
      <c r="H79" s="239" t="s">
        <v>99</v>
      </c>
      <c r="I79" s="344">
        <v>1</v>
      </c>
      <c r="J79" s="345">
        <v>546000.92000000004</v>
      </c>
      <c r="K79" s="243">
        <f t="shared" si="6"/>
        <v>546000.92000000004</v>
      </c>
      <c r="L79" s="315"/>
      <c r="M79" s="232"/>
    </row>
    <row r="80" spans="1:13" ht="52.2" customHeight="1">
      <c r="A80" s="232"/>
      <c r="B80" s="233"/>
      <c r="C80" s="238">
        <v>59</v>
      </c>
      <c r="D80" s="279">
        <v>7.2399999999999967</v>
      </c>
      <c r="E80" s="279">
        <v>12.2</v>
      </c>
      <c r="F80" s="239"/>
      <c r="G80" s="240" t="s">
        <v>372</v>
      </c>
      <c r="H80" s="239" t="s">
        <v>99</v>
      </c>
      <c r="I80" s="344">
        <v>1</v>
      </c>
      <c r="J80" s="345">
        <v>591936.80000000005</v>
      </c>
      <c r="K80" s="243">
        <f t="shared" si="6"/>
        <v>591936.80000000005</v>
      </c>
      <c r="L80" s="315"/>
      <c r="M80" s="232"/>
    </row>
    <row r="81" spans="1:13" ht="52.2" customHeight="1">
      <c r="A81" s="232"/>
      <c r="B81" s="233"/>
      <c r="C81" s="238">
        <v>60</v>
      </c>
      <c r="D81" s="279">
        <v>7.2499999999999964</v>
      </c>
      <c r="E81" s="239">
        <v>12.71</v>
      </c>
      <c r="F81" s="239"/>
      <c r="G81" s="240" t="s">
        <v>151</v>
      </c>
      <c r="H81" s="239" t="s">
        <v>99</v>
      </c>
      <c r="I81" s="344">
        <v>1</v>
      </c>
      <c r="J81" s="242">
        <v>1123963.1000000001</v>
      </c>
      <c r="K81" s="243">
        <f>+I81*J81</f>
        <v>1123963.1000000001</v>
      </c>
      <c r="L81" s="315"/>
      <c r="M81" s="232"/>
    </row>
    <row r="82" spans="1:13" ht="52.2" customHeight="1" thickBot="1">
      <c r="A82" s="232"/>
      <c r="B82" s="233"/>
      <c r="C82" s="367" t="s">
        <v>14</v>
      </c>
      <c r="D82" s="368"/>
      <c r="E82" s="368"/>
      <c r="F82" s="368"/>
      <c r="G82" s="368"/>
      <c r="H82" s="368"/>
      <c r="I82" s="368"/>
      <c r="J82" s="368"/>
      <c r="K82" s="306">
        <f>SUM(K57:K81)</f>
        <v>32792276.689822946</v>
      </c>
      <c r="L82" s="315"/>
      <c r="M82" s="232"/>
    </row>
    <row r="83" spans="1:13" ht="52.2" customHeight="1" thickBot="1">
      <c r="A83" s="232"/>
      <c r="B83" s="233"/>
      <c r="C83" s="361" t="s">
        <v>153</v>
      </c>
      <c r="D83" s="362"/>
      <c r="E83" s="362"/>
      <c r="F83" s="362"/>
      <c r="G83" s="362"/>
      <c r="H83" s="362"/>
      <c r="I83" s="362"/>
      <c r="J83" s="362"/>
      <c r="K83" s="363"/>
      <c r="L83" s="315"/>
      <c r="M83" s="232"/>
    </row>
    <row r="84" spans="1:13" ht="52.2" customHeight="1">
      <c r="A84" s="232"/>
      <c r="B84" s="233"/>
      <c r="C84" s="238">
        <v>61</v>
      </c>
      <c r="D84" s="288">
        <v>7.29</v>
      </c>
      <c r="E84" s="281">
        <v>12.26</v>
      </c>
      <c r="F84" s="281"/>
      <c r="G84" s="290" t="s">
        <v>154</v>
      </c>
      <c r="H84" s="281" t="s">
        <v>99</v>
      </c>
      <c r="I84" s="287">
        <v>11</v>
      </c>
      <c r="J84" s="283">
        <v>2853646.9</v>
      </c>
      <c r="K84" s="243">
        <f>+I84*J84</f>
        <v>31390115.899999999</v>
      </c>
      <c r="L84" s="315"/>
      <c r="M84" s="232"/>
    </row>
    <row r="85" spans="1:13" ht="52.2" customHeight="1">
      <c r="A85" s="232"/>
      <c r="B85" s="233"/>
      <c r="C85" s="238">
        <v>62</v>
      </c>
      <c r="D85" s="279">
        <v>7.3</v>
      </c>
      <c r="E85" s="239"/>
      <c r="F85" s="239" t="s">
        <v>155</v>
      </c>
      <c r="G85" s="240" t="s">
        <v>373</v>
      </c>
      <c r="H85" s="239" t="s">
        <v>99</v>
      </c>
      <c r="I85" s="344">
        <v>11</v>
      </c>
      <c r="J85" s="345">
        <v>128246.3</v>
      </c>
      <c r="K85" s="346">
        <f t="shared" ref="K85:K91" si="7">+I85*J85</f>
        <v>1410709.3</v>
      </c>
      <c r="L85" s="315"/>
      <c r="M85" s="232"/>
    </row>
    <row r="86" spans="1:13" ht="52.2" customHeight="1">
      <c r="A86" s="232"/>
      <c r="B86" s="233"/>
      <c r="C86" s="238">
        <v>63</v>
      </c>
      <c r="D86" s="279">
        <v>7.31</v>
      </c>
      <c r="E86" s="239"/>
      <c r="F86" s="239" t="s">
        <v>374</v>
      </c>
      <c r="G86" s="240" t="s">
        <v>156</v>
      </c>
      <c r="H86" s="239" t="s">
        <v>99</v>
      </c>
      <c r="I86" s="344">
        <v>11</v>
      </c>
      <c r="J86" s="345">
        <v>206067.41</v>
      </c>
      <c r="K86" s="346">
        <f t="shared" si="7"/>
        <v>2266741.5100000002</v>
      </c>
      <c r="L86" s="315"/>
      <c r="M86" s="232"/>
    </row>
    <row r="87" spans="1:13" ht="52.2" customHeight="1">
      <c r="A87" s="232"/>
      <c r="B87" s="233"/>
      <c r="C87" s="238">
        <v>64</v>
      </c>
      <c r="D87" s="279">
        <v>7.3199999999999994</v>
      </c>
      <c r="E87" s="239"/>
      <c r="F87" s="239" t="s">
        <v>375</v>
      </c>
      <c r="G87" s="240" t="s">
        <v>157</v>
      </c>
      <c r="H87" s="239" t="s">
        <v>100</v>
      </c>
      <c r="I87" s="344">
        <v>103</v>
      </c>
      <c r="J87" s="345">
        <v>412134.05</v>
      </c>
      <c r="K87" s="346">
        <f t="shared" si="7"/>
        <v>42449807.149999999</v>
      </c>
      <c r="L87" s="315"/>
      <c r="M87" s="232"/>
    </row>
    <row r="88" spans="1:13" ht="52.2" customHeight="1">
      <c r="A88" s="232"/>
      <c r="B88" s="233"/>
      <c r="C88" s="238">
        <v>65</v>
      </c>
      <c r="D88" s="279">
        <v>7.3299999999999992</v>
      </c>
      <c r="E88" s="239"/>
      <c r="F88" s="239" t="s">
        <v>376</v>
      </c>
      <c r="G88" s="240" t="s">
        <v>297</v>
      </c>
      <c r="H88" s="239" t="s">
        <v>100</v>
      </c>
      <c r="I88" s="344">
        <v>125</v>
      </c>
      <c r="J88" s="345">
        <v>36949.080999999998</v>
      </c>
      <c r="K88" s="346">
        <f t="shared" si="7"/>
        <v>4618635.125</v>
      </c>
      <c r="L88" s="315"/>
      <c r="M88" s="232"/>
    </row>
    <row r="89" spans="1:13" ht="52.2" customHeight="1">
      <c r="A89" s="232"/>
      <c r="B89" s="233"/>
      <c r="C89" s="238">
        <v>66</v>
      </c>
      <c r="D89" s="279">
        <v>7.339999999999999</v>
      </c>
      <c r="E89" s="239">
        <v>12.97</v>
      </c>
      <c r="F89" s="239"/>
      <c r="G89" s="240" t="s">
        <v>298</v>
      </c>
      <c r="H89" s="239" t="s">
        <v>99</v>
      </c>
      <c r="I89" s="344">
        <v>13</v>
      </c>
      <c r="J89" s="345">
        <v>1159691</v>
      </c>
      <c r="K89" s="346">
        <f t="shared" si="7"/>
        <v>15075983</v>
      </c>
      <c r="L89" s="315"/>
      <c r="M89" s="232"/>
    </row>
    <row r="90" spans="1:13" ht="52.2" customHeight="1">
      <c r="A90" s="232"/>
      <c r="B90" s="233"/>
      <c r="C90" s="238">
        <v>67</v>
      </c>
      <c r="D90" s="279">
        <v>7.3499999999999988</v>
      </c>
      <c r="E90" s="239">
        <v>12.2</v>
      </c>
      <c r="F90" s="239"/>
      <c r="G90" s="240" t="s">
        <v>368</v>
      </c>
      <c r="H90" s="239" t="s">
        <v>99</v>
      </c>
      <c r="I90" s="344">
        <v>61</v>
      </c>
      <c r="J90" s="345">
        <v>136779.5</v>
      </c>
      <c r="K90" s="346">
        <f t="shared" si="7"/>
        <v>8343549.5</v>
      </c>
      <c r="L90" s="315"/>
      <c r="M90" s="232"/>
    </row>
    <row r="91" spans="1:13" ht="52.2" customHeight="1">
      <c r="A91" s="232"/>
      <c r="B91" s="233"/>
      <c r="C91" s="238">
        <v>68</v>
      </c>
      <c r="D91" s="279">
        <v>7.3599999999999985</v>
      </c>
      <c r="E91" s="239"/>
      <c r="F91" s="239" t="s">
        <v>377</v>
      </c>
      <c r="G91" s="240" t="s">
        <v>158</v>
      </c>
      <c r="H91" s="239" t="s">
        <v>99</v>
      </c>
      <c r="I91" s="344">
        <v>61</v>
      </c>
      <c r="J91" s="345">
        <v>276322.8</v>
      </c>
      <c r="K91" s="346">
        <f t="shared" si="7"/>
        <v>16855690.800000001</v>
      </c>
      <c r="L91" s="315"/>
      <c r="M91" s="232"/>
    </row>
    <row r="92" spans="1:13" ht="52.2" customHeight="1" thickBot="1">
      <c r="A92" s="232"/>
      <c r="B92" s="233"/>
      <c r="C92" s="353" t="s">
        <v>14</v>
      </c>
      <c r="D92" s="354"/>
      <c r="E92" s="354"/>
      <c r="F92" s="354"/>
      <c r="G92" s="354"/>
      <c r="H92" s="354"/>
      <c r="I92" s="354"/>
      <c r="J92" s="354"/>
      <c r="K92" s="306">
        <f>SUM(K84:K91)</f>
        <v>122411232.285</v>
      </c>
      <c r="L92" s="315"/>
      <c r="M92" s="232"/>
    </row>
    <row r="93" spans="1:13" ht="52.2" customHeight="1" thickBot="1">
      <c r="A93" s="232"/>
      <c r="B93" s="233"/>
      <c r="C93" s="361" t="s">
        <v>159</v>
      </c>
      <c r="D93" s="362"/>
      <c r="E93" s="362"/>
      <c r="F93" s="362"/>
      <c r="G93" s="362"/>
      <c r="H93" s="362"/>
      <c r="I93" s="362"/>
      <c r="J93" s="362"/>
      <c r="K93" s="363"/>
      <c r="L93" s="315"/>
      <c r="M93" s="232"/>
    </row>
    <row r="94" spans="1:13" ht="52.2" customHeight="1">
      <c r="A94" s="232"/>
      <c r="B94" s="233"/>
      <c r="C94" s="238">
        <v>69</v>
      </c>
      <c r="D94" s="280">
        <v>8.1</v>
      </c>
      <c r="E94" s="281">
        <v>11.1</v>
      </c>
      <c r="F94" s="281"/>
      <c r="G94" s="290" t="s">
        <v>378</v>
      </c>
      <c r="H94" s="281" t="s">
        <v>99</v>
      </c>
      <c r="I94" s="342">
        <v>1</v>
      </c>
      <c r="J94" s="343">
        <v>492074.7</v>
      </c>
      <c r="K94" s="243">
        <f>+I94*J94</f>
        <v>492074.7</v>
      </c>
      <c r="L94" s="315"/>
      <c r="M94" s="232"/>
    </row>
    <row r="95" spans="1:13" ht="52.2" customHeight="1">
      <c r="A95" s="232"/>
      <c r="B95" s="233"/>
      <c r="C95" s="238">
        <v>70</v>
      </c>
      <c r="D95" s="274">
        <v>8.1999999999999993</v>
      </c>
      <c r="E95" s="239">
        <v>11.3</v>
      </c>
      <c r="F95" s="239"/>
      <c r="G95" s="240" t="s">
        <v>379</v>
      </c>
      <c r="H95" s="239" t="s">
        <v>100</v>
      </c>
      <c r="I95" s="344">
        <v>10.43</v>
      </c>
      <c r="J95" s="345">
        <v>49738</v>
      </c>
      <c r="K95" s="243">
        <f t="shared" ref="K95:K124" si="8">+I95*J95</f>
        <v>518767.33999999997</v>
      </c>
      <c r="L95" s="315"/>
      <c r="M95" s="232"/>
    </row>
    <row r="96" spans="1:13" ht="52.2" customHeight="1">
      <c r="A96" s="232"/>
      <c r="B96" s="233"/>
      <c r="C96" s="238">
        <v>71</v>
      </c>
      <c r="D96" s="274">
        <v>8.2999999999999989</v>
      </c>
      <c r="E96" s="239">
        <v>11.4</v>
      </c>
      <c r="F96" s="239"/>
      <c r="G96" s="240" t="s">
        <v>380</v>
      </c>
      <c r="H96" s="239" t="s">
        <v>100</v>
      </c>
      <c r="I96" s="344">
        <v>7.44</v>
      </c>
      <c r="J96" s="345">
        <v>76138.400000000009</v>
      </c>
      <c r="K96" s="243">
        <f t="shared" si="8"/>
        <v>566469.69600000011</v>
      </c>
      <c r="L96" s="315"/>
      <c r="M96" s="232"/>
    </row>
    <row r="97" spans="1:13" ht="52.2" customHeight="1">
      <c r="A97" s="232"/>
      <c r="B97" s="233"/>
      <c r="C97" s="238">
        <v>72</v>
      </c>
      <c r="D97" s="274">
        <v>8.3999999999999986</v>
      </c>
      <c r="E97" s="239">
        <v>11.9</v>
      </c>
      <c r="F97" s="239"/>
      <c r="G97" s="240" t="s">
        <v>160</v>
      </c>
      <c r="H97" s="239" t="s">
        <v>99</v>
      </c>
      <c r="I97" s="344">
        <v>11</v>
      </c>
      <c r="J97" s="345">
        <v>116324</v>
      </c>
      <c r="K97" s="243">
        <f t="shared" si="8"/>
        <v>1279564</v>
      </c>
      <c r="L97" s="315"/>
      <c r="M97" s="232"/>
    </row>
    <row r="98" spans="1:13" ht="52.2" customHeight="1">
      <c r="A98" s="232"/>
      <c r="B98" s="233"/>
      <c r="C98" s="238">
        <v>73</v>
      </c>
      <c r="D98" s="274">
        <v>8.4999999999999982</v>
      </c>
      <c r="E98" s="239">
        <v>11.11</v>
      </c>
      <c r="F98" s="239"/>
      <c r="G98" s="240" t="s">
        <v>161</v>
      </c>
      <c r="H98" s="239" t="s">
        <v>99</v>
      </c>
      <c r="I98" s="344">
        <v>1</v>
      </c>
      <c r="J98" s="345">
        <v>3360983.6</v>
      </c>
      <c r="K98" s="243">
        <f t="shared" si="8"/>
        <v>3360983.6</v>
      </c>
      <c r="L98" s="315"/>
      <c r="M98" s="232"/>
    </row>
    <row r="99" spans="1:13" ht="52.2" customHeight="1">
      <c r="A99" s="232"/>
      <c r="B99" s="233"/>
      <c r="C99" s="238">
        <v>74</v>
      </c>
      <c r="D99" s="274">
        <v>8.5999999999999979</v>
      </c>
      <c r="E99" s="239">
        <v>11.12</v>
      </c>
      <c r="F99" s="239"/>
      <c r="G99" s="240" t="s">
        <v>162</v>
      </c>
      <c r="H99" s="239" t="s">
        <v>99</v>
      </c>
      <c r="I99" s="344">
        <v>2</v>
      </c>
      <c r="J99" s="345">
        <v>78572</v>
      </c>
      <c r="K99" s="243">
        <f t="shared" si="8"/>
        <v>157144</v>
      </c>
      <c r="L99" s="315"/>
      <c r="M99" s="232"/>
    </row>
    <row r="100" spans="1:13" ht="52.2" customHeight="1">
      <c r="A100" s="232"/>
      <c r="B100" s="233"/>
      <c r="C100" s="238">
        <v>75</v>
      </c>
      <c r="D100" s="274">
        <v>8.6999999999999975</v>
      </c>
      <c r="E100" s="239">
        <v>11.16</v>
      </c>
      <c r="F100" s="239"/>
      <c r="G100" s="240" t="s">
        <v>163</v>
      </c>
      <c r="H100" s="239" t="s">
        <v>99</v>
      </c>
      <c r="I100" s="344">
        <v>9</v>
      </c>
      <c r="J100" s="345">
        <v>148601.70000000001</v>
      </c>
      <c r="K100" s="243">
        <f t="shared" si="8"/>
        <v>1337415.3</v>
      </c>
      <c r="L100" s="315"/>
      <c r="M100" s="232"/>
    </row>
    <row r="101" spans="1:13" ht="52.2" customHeight="1">
      <c r="A101" s="232"/>
      <c r="B101" s="233"/>
      <c r="C101" s="238">
        <v>76</v>
      </c>
      <c r="D101" s="274">
        <v>8.7999999999999972</v>
      </c>
      <c r="E101" s="239">
        <v>11.18</v>
      </c>
      <c r="F101" s="239"/>
      <c r="G101" s="240" t="s">
        <v>164</v>
      </c>
      <c r="H101" s="239" t="s">
        <v>99</v>
      </c>
      <c r="I101" s="344">
        <v>4</v>
      </c>
      <c r="J101" s="345">
        <v>196163.5</v>
      </c>
      <c r="K101" s="243">
        <f t="shared" si="8"/>
        <v>784654</v>
      </c>
      <c r="L101" s="315"/>
      <c r="M101" s="232"/>
    </row>
    <row r="102" spans="1:13" ht="52.2" customHeight="1">
      <c r="A102" s="232"/>
      <c r="B102" s="233"/>
      <c r="C102" s="238">
        <v>77</v>
      </c>
      <c r="D102" s="274">
        <v>8.8999999999999968</v>
      </c>
      <c r="E102" s="239">
        <v>11.19</v>
      </c>
      <c r="F102" s="239"/>
      <c r="G102" s="240" t="s">
        <v>165</v>
      </c>
      <c r="H102" s="239" t="s">
        <v>99</v>
      </c>
      <c r="I102" s="344">
        <v>7</v>
      </c>
      <c r="J102" s="345">
        <v>153405.20000000001</v>
      </c>
      <c r="K102" s="243">
        <f t="shared" si="8"/>
        <v>1073836.4000000001</v>
      </c>
      <c r="L102" s="315"/>
      <c r="M102" s="232"/>
    </row>
    <row r="103" spans="1:13" ht="52.2" customHeight="1">
      <c r="A103" s="232"/>
      <c r="B103" s="233"/>
      <c r="C103" s="238">
        <v>78</v>
      </c>
      <c r="D103" s="279">
        <v>8.1</v>
      </c>
      <c r="E103" s="239">
        <v>11.21</v>
      </c>
      <c r="F103" s="239"/>
      <c r="G103" s="240" t="s">
        <v>166</v>
      </c>
      <c r="H103" s="239" t="s">
        <v>99</v>
      </c>
      <c r="I103" s="344">
        <v>4</v>
      </c>
      <c r="J103" s="345">
        <v>194184.9</v>
      </c>
      <c r="K103" s="243">
        <f t="shared" si="8"/>
        <v>776739.6</v>
      </c>
      <c r="L103" s="315"/>
      <c r="M103" s="232"/>
    </row>
    <row r="104" spans="1:13" ht="52.2" customHeight="1">
      <c r="A104" s="232"/>
      <c r="B104" s="233"/>
      <c r="C104" s="238">
        <v>79</v>
      </c>
      <c r="D104" s="279">
        <v>8.11</v>
      </c>
      <c r="E104" s="239"/>
      <c r="F104" s="239" t="s">
        <v>299</v>
      </c>
      <c r="G104" s="240" t="s">
        <v>167</v>
      </c>
      <c r="H104" s="239" t="s">
        <v>99</v>
      </c>
      <c r="I104" s="344">
        <v>8</v>
      </c>
      <c r="J104" s="345">
        <v>101346.7</v>
      </c>
      <c r="K104" s="243">
        <f t="shared" si="8"/>
        <v>810773.6</v>
      </c>
      <c r="L104" s="315"/>
      <c r="M104" s="232"/>
    </row>
    <row r="105" spans="1:13" ht="52.2" customHeight="1">
      <c r="A105" s="232"/>
      <c r="B105" s="233"/>
      <c r="C105" s="238">
        <v>80</v>
      </c>
      <c r="D105" s="279">
        <v>8.1199999999999992</v>
      </c>
      <c r="E105" s="239">
        <v>11.25</v>
      </c>
      <c r="F105" s="239"/>
      <c r="G105" s="240" t="s">
        <v>381</v>
      </c>
      <c r="H105" s="239" t="s">
        <v>100</v>
      </c>
      <c r="I105" s="344">
        <v>27.78</v>
      </c>
      <c r="J105" s="345">
        <v>46787</v>
      </c>
      <c r="K105" s="243">
        <f t="shared" si="8"/>
        <v>1299742.8600000001</v>
      </c>
      <c r="L105" s="315"/>
      <c r="M105" s="232"/>
    </row>
    <row r="106" spans="1:13" ht="52.2" customHeight="1">
      <c r="A106" s="232"/>
      <c r="B106" s="233"/>
      <c r="C106" s="238">
        <v>81</v>
      </c>
      <c r="D106" s="279">
        <v>8.129999999999999</v>
      </c>
      <c r="E106" s="239"/>
      <c r="F106" s="239" t="s">
        <v>300</v>
      </c>
      <c r="G106" s="240" t="s">
        <v>168</v>
      </c>
      <c r="H106" s="239" t="s">
        <v>100</v>
      </c>
      <c r="I106" s="344">
        <v>8.07</v>
      </c>
      <c r="J106" s="345">
        <v>38359.1</v>
      </c>
      <c r="K106" s="243">
        <f t="shared" si="8"/>
        <v>309557.93699999998</v>
      </c>
      <c r="L106" s="315"/>
      <c r="M106" s="232"/>
    </row>
    <row r="107" spans="1:13" ht="52.2" customHeight="1">
      <c r="A107" s="232"/>
      <c r="B107" s="233"/>
      <c r="C107" s="238">
        <v>82</v>
      </c>
      <c r="D107" s="279">
        <v>8.1399999999999988</v>
      </c>
      <c r="E107" s="239">
        <v>11.27</v>
      </c>
      <c r="F107" s="239"/>
      <c r="G107" s="240" t="s">
        <v>382</v>
      </c>
      <c r="H107" s="239" t="s">
        <v>100</v>
      </c>
      <c r="I107" s="344">
        <v>27.75</v>
      </c>
      <c r="J107" s="345">
        <v>18471.7</v>
      </c>
      <c r="K107" s="243">
        <f>+I107*J107</f>
        <v>512589.67500000005</v>
      </c>
      <c r="L107" s="315"/>
      <c r="M107" s="232"/>
    </row>
    <row r="108" spans="1:13" ht="52.2" customHeight="1">
      <c r="A108" s="232"/>
      <c r="B108" s="233"/>
      <c r="C108" s="238">
        <v>83</v>
      </c>
      <c r="D108" s="279">
        <v>8.1499999999999986</v>
      </c>
      <c r="E108" s="279">
        <v>11.3</v>
      </c>
      <c r="F108" s="239"/>
      <c r="G108" s="240" t="s">
        <v>383</v>
      </c>
      <c r="H108" s="239" t="s">
        <v>100</v>
      </c>
      <c r="I108" s="344">
        <v>2.98</v>
      </c>
      <c r="J108" s="345">
        <v>22704.5</v>
      </c>
      <c r="K108" s="243">
        <f t="shared" si="8"/>
        <v>67659.41</v>
      </c>
      <c r="L108" s="315"/>
      <c r="M108" s="232"/>
    </row>
    <row r="109" spans="1:13" ht="52.2" customHeight="1">
      <c r="A109" s="232"/>
      <c r="B109" s="233"/>
      <c r="C109" s="238">
        <v>84</v>
      </c>
      <c r="D109" s="279">
        <v>8.1599999999999984</v>
      </c>
      <c r="E109" s="239">
        <v>11.31</v>
      </c>
      <c r="F109" s="239"/>
      <c r="G109" s="240" t="s">
        <v>384</v>
      </c>
      <c r="H109" s="239" t="s">
        <v>100</v>
      </c>
      <c r="I109" s="344">
        <v>19.88</v>
      </c>
      <c r="J109" s="345">
        <v>52683.8</v>
      </c>
      <c r="K109" s="243">
        <f t="shared" si="8"/>
        <v>1047353.944</v>
      </c>
      <c r="L109" s="315"/>
      <c r="M109" s="232"/>
    </row>
    <row r="110" spans="1:13" ht="52.2" customHeight="1">
      <c r="A110" s="232"/>
      <c r="B110" s="233"/>
      <c r="C110" s="238">
        <v>85</v>
      </c>
      <c r="D110" s="279">
        <v>8.1699999999999982</v>
      </c>
      <c r="E110" s="239">
        <v>11.33</v>
      </c>
      <c r="F110" s="239"/>
      <c r="G110" s="240" t="s">
        <v>385</v>
      </c>
      <c r="H110" s="239" t="s">
        <v>100</v>
      </c>
      <c r="I110" s="344">
        <v>64.239999999999995</v>
      </c>
      <c r="J110" s="345">
        <v>96755.1</v>
      </c>
      <c r="K110" s="243">
        <f t="shared" si="8"/>
        <v>6215547.6239999998</v>
      </c>
      <c r="L110" s="315"/>
      <c r="M110" s="232"/>
    </row>
    <row r="111" spans="1:13" ht="52.2" customHeight="1">
      <c r="A111" s="232"/>
      <c r="B111" s="233"/>
      <c r="C111" s="238">
        <v>86</v>
      </c>
      <c r="D111" s="279">
        <v>8.1799999999999979</v>
      </c>
      <c r="E111" s="239" t="s">
        <v>169</v>
      </c>
      <c r="F111" s="239"/>
      <c r="G111" s="240" t="s">
        <v>386</v>
      </c>
      <c r="H111" s="239" t="s">
        <v>100</v>
      </c>
      <c r="I111" s="344">
        <v>3.6991999999999998</v>
      </c>
      <c r="J111" s="345">
        <v>93073.5</v>
      </c>
      <c r="K111" s="243">
        <f t="shared" si="8"/>
        <v>344297.49119999999</v>
      </c>
      <c r="L111" s="315"/>
      <c r="M111" s="232"/>
    </row>
    <row r="112" spans="1:13" ht="52.2" customHeight="1">
      <c r="A112" s="232"/>
      <c r="B112" s="233"/>
      <c r="C112" s="238">
        <v>87</v>
      </c>
      <c r="D112" s="279">
        <v>8.1899999999999977</v>
      </c>
      <c r="E112" s="239">
        <v>11.36</v>
      </c>
      <c r="F112" s="239"/>
      <c r="G112" s="240" t="s">
        <v>387</v>
      </c>
      <c r="H112" s="239" t="s">
        <v>99</v>
      </c>
      <c r="I112" s="344">
        <v>3</v>
      </c>
      <c r="J112" s="345">
        <v>119628.6</v>
      </c>
      <c r="K112" s="243">
        <f t="shared" si="8"/>
        <v>358885.80000000005</v>
      </c>
      <c r="L112" s="315"/>
      <c r="M112" s="232"/>
    </row>
    <row r="113" spans="1:13" ht="52.2" customHeight="1">
      <c r="A113" s="232"/>
      <c r="B113" s="233"/>
      <c r="C113" s="238">
        <v>88</v>
      </c>
      <c r="D113" s="279">
        <v>8.1999999999999975</v>
      </c>
      <c r="E113" s="239">
        <v>11.37</v>
      </c>
      <c r="F113" s="239"/>
      <c r="G113" s="240" t="s">
        <v>388</v>
      </c>
      <c r="H113" s="239" t="s">
        <v>99</v>
      </c>
      <c r="I113" s="344">
        <v>1</v>
      </c>
      <c r="J113" s="345">
        <v>149078.80000000002</v>
      </c>
      <c r="K113" s="243">
        <f t="shared" si="8"/>
        <v>149078.80000000002</v>
      </c>
      <c r="L113" s="315"/>
      <c r="M113" s="232"/>
    </row>
    <row r="114" spans="1:13" ht="52.2" customHeight="1">
      <c r="A114" s="232"/>
      <c r="B114" s="233"/>
      <c r="C114" s="238">
        <v>89</v>
      </c>
      <c r="D114" s="279">
        <v>8.2099999999999973</v>
      </c>
      <c r="E114" s="239"/>
      <c r="F114" s="239" t="s">
        <v>301</v>
      </c>
      <c r="G114" s="240" t="s">
        <v>170</v>
      </c>
      <c r="H114" s="239" t="s">
        <v>99</v>
      </c>
      <c r="I114" s="344">
        <v>3</v>
      </c>
      <c r="J114" s="345">
        <v>350287.60000000003</v>
      </c>
      <c r="K114" s="243">
        <f t="shared" si="8"/>
        <v>1050862.8</v>
      </c>
      <c r="L114" s="315"/>
      <c r="M114" s="232"/>
    </row>
    <row r="115" spans="1:13" ht="52.2" customHeight="1">
      <c r="A115" s="232"/>
      <c r="B115" s="233"/>
      <c r="C115" s="238">
        <v>90</v>
      </c>
      <c r="D115" s="279">
        <v>8.2199999999999971</v>
      </c>
      <c r="E115" s="239">
        <v>11.38</v>
      </c>
      <c r="F115" s="239"/>
      <c r="G115" s="240" t="s">
        <v>389</v>
      </c>
      <c r="H115" s="239" t="s">
        <v>99</v>
      </c>
      <c r="I115" s="344">
        <v>1</v>
      </c>
      <c r="J115" s="345">
        <v>350454</v>
      </c>
      <c r="K115" s="243">
        <f t="shared" si="8"/>
        <v>350454</v>
      </c>
      <c r="L115" s="315"/>
      <c r="M115" s="232"/>
    </row>
    <row r="116" spans="1:13" ht="52.2" customHeight="1">
      <c r="A116" s="232"/>
      <c r="B116" s="233"/>
      <c r="C116" s="238">
        <v>91</v>
      </c>
      <c r="D116" s="279">
        <v>8.2299999999999969</v>
      </c>
      <c r="E116" s="239">
        <v>3.5</v>
      </c>
      <c r="F116" s="239"/>
      <c r="G116" s="240" t="s">
        <v>171</v>
      </c>
      <c r="H116" s="239" t="s">
        <v>99</v>
      </c>
      <c r="I116" s="344">
        <v>11</v>
      </c>
      <c r="J116" s="345">
        <v>454984.4</v>
      </c>
      <c r="K116" s="243">
        <f t="shared" si="8"/>
        <v>5004828.4000000004</v>
      </c>
      <c r="L116" s="315"/>
      <c r="M116" s="232"/>
    </row>
    <row r="117" spans="1:13" ht="52.2" customHeight="1">
      <c r="A117" s="232"/>
      <c r="B117" s="233"/>
      <c r="C117" s="238">
        <v>92</v>
      </c>
      <c r="D117" s="279">
        <v>8.2399999999999967</v>
      </c>
      <c r="E117" s="239">
        <v>3.6</v>
      </c>
      <c r="F117" s="239"/>
      <c r="G117" s="240" t="s">
        <v>172</v>
      </c>
      <c r="H117" s="239" t="s">
        <v>99</v>
      </c>
      <c r="I117" s="241">
        <v>1</v>
      </c>
      <c r="J117" s="242">
        <v>609924.9</v>
      </c>
      <c r="K117" s="243">
        <f t="shared" si="8"/>
        <v>609924.9</v>
      </c>
      <c r="L117" s="315"/>
      <c r="M117" s="232"/>
    </row>
    <row r="118" spans="1:13" ht="52.2" customHeight="1">
      <c r="A118" s="232"/>
      <c r="B118" s="233"/>
      <c r="C118" s="238">
        <v>93</v>
      </c>
      <c r="D118" s="279">
        <v>8.2499999999999964</v>
      </c>
      <c r="E118" s="239"/>
      <c r="F118" s="239" t="s">
        <v>174</v>
      </c>
      <c r="G118" s="240" t="s">
        <v>173</v>
      </c>
      <c r="H118" s="239" t="s">
        <v>99</v>
      </c>
      <c r="I118" s="241">
        <v>1</v>
      </c>
      <c r="J118" s="242">
        <v>1944281.3</v>
      </c>
      <c r="K118" s="243">
        <f t="shared" si="8"/>
        <v>1944281.3</v>
      </c>
      <c r="L118" s="315"/>
      <c r="M118" s="232"/>
    </row>
    <row r="119" spans="1:13" ht="52.2" customHeight="1">
      <c r="A119" s="232"/>
      <c r="B119" s="233"/>
      <c r="C119" s="238">
        <v>94</v>
      </c>
      <c r="D119" s="279">
        <v>8.2599999999999962</v>
      </c>
      <c r="E119" s="239"/>
      <c r="F119" s="239" t="s">
        <v>175</v>
      </c>
      <c r="G119" s="240" t="s">
        <v>302</v>
      </c>
      <c r="H119" s="239" t="s">
        <v>99</v>
      </c>
      <c r="I119" s="241">
        <v>1</v>
      </c>
      <c r="J119" s="242">
        <v>495355.9</v>
      </c>
      <c r="K119" s="243">
        <f t="shared" si="8"/>
        <v>495355.9</v>
      </c>
      <c r="L119" s="315"/>
      <c r="M119" s="232"/>
    </row>
    <row r="120" spans="1:13" ht="52.2" customHeight="1">
      <c r="A120" s="232"/>
      <c r="B120" s="233"/>
      <c r="C120" s="238">
        <v>95</v>
      </c>
      <c r="D120" s="279">
        <v>8.269999999999996</v>
      </c>
      <c r="E120" s="239"/>
      <c r="F120" s="239" t="s">
        <v>177</v>
      </c>
      <c r="G120" s="240" t="s">
        <v>176</v>
      </c>
      <c r="H120" s="239" t="s">
        <v>99</v>
      </c>
      <c r="I120" s="241">
        <v>1</v>
      </c>
      <c r="J120" s="242">
        <v>232219</v>
      </c>
      <c r="K120" s="243">
        <f t="shared" si="8"/>
        <v>232219</v>
      </c>
      <c r="L120" s="315"/>
      <c r="M120" s="232"/>
    </row>
    <row r="121" spans="1:13" ht="52.2" customHeight="1">
      <c r="A121" s="232"/>
      <c r="B121" s="233"/>
      <c r="C121" s="238">
        <v>96</v>
      </c>
      <c r="D121" s="279">
        <v>8.2799999999999958</v>
      </c>
      <c r="E121" s="239"/>
      <c r="F121" s="239" t="s">
        <v>179</v>
      </c>
      <c r="G121" s="240" t="s">
        <v>178</v>
      </c>
      <c r="H121" s="239" t="s">
        <v>152</v>
      </c>
      <c r="I121" s="241">
        <v>1</v>
      </c>
      <c r="J121" s="242">
        <v>344437.60000000003</v>
      </c>
      <c r="K121" s="243">
        <f t="shared" si="8"/>
        <v>344437.60000000003</v>
      </c>
      <c r="L121" s="315"/>
      <c r="M121" s="232"/>
    </row>
    <row r="122" spans="1:13" ht="52.2" customHeight="1">
      <c r="A122" s="232"/>
      <c r="B122" s="233"/>
      <c r="C122" s="238">
        <v>97</v>
      </c>
      <c r="D122" s="279">
        <v>8.2899999999999956</v>
      </c>
      <c r="E122" s="239"/>
      <c r="F122" s="239" t="s">
        <v>181</v>
      </c>
      <c r="G122" s="240" t="s">
        <v>180</v>
      </c>
      <c r="H122" s="239" t="s">
        <v>99</v>
      </c>
      <c r="I122" s="241">
        <v>1</v>
      </c>
      <c r="J122" s="242">
        <v>256323.6</v>
      </c>
      <c r="K122" s="243">
        <f t="shared" si="8"/>
        <v>256323.6</v>
      </c>
      <c r="L122" s="315"/>
      <c r="M122" s="232"/>
    </row>
    <row r="123" spans="1:13" ht="55.8" customHeight="1">
      <c r="A123" s="232"/>
      <c r="B123" s="233"/>
      <c r="C123" s="238">
        <v>98</v>
      </c>
      <c r="D123" s="279">
        <v>8.2999999999999954</v>
      </c>
      <c r="E123" s="239"/>
      <c r="F123" s="239" t="s">
        <v>183</v>
      </c>
      <c r="G123" s="240" t="s">
        <v>182</v>
      </c>
      <c r="H123" s="239" t="s">
        <v>99</v>
      </c>
      <c r="I123" s="241">
        <v>1</v>
      </c>
      <c r="J123" s="242">
        <v>9289699.9000000004</v>
      </c>
      <c r="K123" s="243">
        <f t="shared" si="8"/>
        <v>9289699.9000000004</v>
      </c>
      <c r="L123" s="315"/>
      <c r="M123" s="232"/>
    </row>
    <row r="124" spans="1:13" ht="52.2" customHeight="1">
      <c r="A124" s="232"/>
      <c r="B124" s="233"/>
      <c r="C124" s="238">
        <v>99</v>
      </c>
      <c r="D124" s="279">
        <v>8.3099999999999952</v>
      </c>
      <c r="E124" s="239">
        <v>16.5</v>
      </c>
      <c r="F124" s="239"/>
      <c r="G124" s="240" t="s">
        <v>303</v>
      </c>
      <c r="H124" s="239" t="s">
        <v>103</v>
      </c>
      <c r="I124" s="241">
        <v>9.2639519999999997</v>
      </c>
      <c r="J124" s="242">
        <v>105881.1</v>
      </c>
      <c r="K124" s="243">
        <f t="shared" si="8"/>
        <v>980877.42810720007</v>
      </c>
      <c r="L124" s="315"/>
      <c r="M124" s="232"/>
    </row>
    <row r="125" spans="1:13" ht="52.2" customHeight="1" thickBot="1">
      <c r="A125" s="232"/>
      <c r="B125" s="233"/>
      <c r="C125" s="367" t="s">
        <v>14</v>
      </c>
      <c r="D125" s="368"/>
      <c r="E125" s="368"/>
      <c r="F125" s="368"/>
      <c r="G125" s="368"/>
      <c r="H125" s="368"/>
      <c r="I125" s="368"/>
      <c r="J125" s="368"/>
      <c r="K125" s="306">
        <f>SUM(K94:K124)</f>
        <v>42022400.605307207</v>
      </c>
      <c r="L125" s="315"/>
      <c r="M125" s="232"/>
    </row>
    <row r="126" spans="1:13" ht="52.2" customHeight="1" thickBot="1">
      <c r="A126" s="232"/>
      <c r="B126" s="233"/>
      <c r="C126" s="361" t="s">
        <v>184</v>
      </c>
      <c r="D126" s="362"/>
      <c r="E126" s="362"/>
      <c r="F126" s="362"/>
      <c r="G126" s="362"/>
      <c r="H126" s="362"/>
      <c r="I126" s="362"/>
      <c r="J126" s="362"/>
      <c r="K126" s="363"/>
      <c r="L126" s="315"/>
      <c r="M126" s="232"/>
    </row>
    <row r="127" spans="1:13" ht="52.2" customHeight="1">
      <c r="A127" s="232"/>
      <c r="B127" s="233"/>
      <c r="C127" s="238">
        <v>100</v>
      </c>
      <c r="D127" s="280">
        <v>9.1</v>
      </c>
      <c r="E127" s="281">
        <v>16.8</v>
      </c>
      <c r="F127" s="281"/>
      <c r="G127" s="290" t="s">
        <v>185</v>
      </c>
      <c r="H127" s="281" t="s">
        <v>103</v>
      </c>
      <c r="I127" s="287">
        <v>18.934560000000001</v>
      </c>
      <c r="J127" s="283">
        <v>140975.9</v>
      </c>
      <c r="K127" s="243">
        <f>+I127*J127</f>
        <v>2669316.637104</v>
      </c>
      <c r="L127" s="315"/>
      <c r="M127" s="232"/>
    </row>
    <row r="128" spans="1:13" ht="52.2" customHeight="1">
      <c r="A128" s="232"/>
      <c r="B128" s="233"/>
      <c r="C128" s="238">
        <v>101</v>
      </c>
      <c r="D128" s="274">
        <v>9.1999999999999993</v>
      </c>
      <c r="E128" s="239"/>
      <c r="F128" s="239" t="s">
        <v>186</v>
      </c>
      <c r="G128" s="240" t="s">
        <v>187</v>
      </c>
      <c r="H128" s="239" t="s">
        <v>101</v>
      </c>
      <c r="I128" s="241">
        <v>202.8913</v>
      </c>
      <c r="J128" s="242">
        <v>130598</v>
      </c>
      <c r="K128" s="243">
        <f t="shared" ref="K128:K130" si="9">+I128*J128</f>
        <v>26497197.997400001</v>
      </c>
      <c r="L128" s="315"/>
      <c r="M128" s="232"/>
    </row>
    <row r="129" spans="1:13" ht="52.2" customHeight="1">
      <c r="A129" s="232"/>
      <c r="B129" s="233"/>
      <c r="C129" s="238">
        <v>102</v>
      </c>
      <c r="D129" s="274">
        <v>9.2999999999999989</v>
      </c>
      <c r="E129" s="239">
        <v>4.2300000000000004</v>
      </c>
      <c r="F129" s="239"/>
      <c r="G129" s="240" t="s">
        <v>188</v>
      </c>
      <c r="H129" s="239" t="s">
        <v>109</v>
      </c>
      <c r="I129" s="241">
        <v>703.69999999999993</v>
      </c>
      <c r="J129" s="242">
        <v>14274</v>
      </c>
      <c r="K129" s="243">
        <f t="shared" si="9"/>
        <v>10044613.799999999</v>
      </c>
      <c r="L129" s="315"/>
      <c r="M129" s="232"/>
    </row>
    <row r="130" spans="1:13" ht="52.2" customHeight="1">
      <c r="A130" s="232"/>
      <c r="B130" s="233"/>
      <c r="C130" s="238">
        <v>103</v>
      </c>
      <c r="D130" s="274">
        <v>9.3999999999999986</v>
      </c>
      <c r="E130" s="239">
        <v>13.2</v>
      </c>
      <c r="F130" s="239"/>
      <c r="G130" s="240" t="s">
        <v>189</v>
      </c>
      <c r="H130" s="239" t="s">
        <v>101</v>
      </c>
      <c r="I130" s="241">
        <v>207.21960000000001</v>
      </c>
      <c r="J130" s="242">
        <v>60478.6</v>
      </c>
      <c r="K130" s="243">
        <f t="shared" si="9"/>
        <v>12532351.300560001</v>
      </c>
      <c r="L130" s="315"/>
      <c r="M130" s="232"/>
    </row>
    <row r="131" spans="1:13" ht="52.2" customHeight="1" thickBot="1">
      <c r="A131" s="232"/>
      <c r="B131" s="233"/>
      <c r="C131" s="353" t="s">
        <v>14</v>
      </c>
      <c r="D131" s="354"/>
      <c r="E131" s="354"/>
      <c r="F131" s="354"/>
      <c r="G131" s="354"/>
      <c r="H131" s="354"/>
      <c r="I131" s="354"/>
      <c r="J131" s="354"/>
      <c r="K131" s="306">
        <f>SUM(K127:K130)</f>
        <v>51743479.735064</v>
      </c>
      <c r="L131" s="315"/>
      <c r="M131" s="232"/>
    </row>
    <row r="132" spans="1:13" ht="52.2" customHeight="1" thickBot="1">
      <c r="A132" s="232"/>
      <c r="B132" s="233"/>
      <c r="C132" s="361" t="s">
        <v>190</v>
      </c>
      <c r="D132" s="362"/>
      <c r="E132" s="362"/>
      <c r="F132" s="362"/>
      <c r="G132" s="362"/>
      <c r="H132" s="362"/>
      <c r="I132" s="362"/>
      <c r="J132" s="362"/>
      <c r="K132" s="363"/>
      <c r="L132" s="315"/>
      <c r="M132" s="232"/>
    </row>
    <row r="133" spans="1:13" ht="52.2" customHeight="1">
      <c r="A133" s="232"/>
      <c r="B133" s="233"/>
      <c r="C133" s="238">
        <v>104</v>
      </c>
      <c r="D133" s="280">
        <v>10.1</v>
      </c>
      <c r="E133" s="281"/>
      <c r="F133" s="281" t="s">
        <v>191</v>
      </c>
      <c r="G133" s="290" t="s">
        <v>192</v>
      </c>
      <c r="H133" s="281" t="s">
        <v>101</v>
      </c>
      <c r="I133" s="287">
        <v>46.276899999999998</v>
      </c>
      <c r="J133" s="283">
        <v>158012.4</v>
      </c>
      <c r="K133" s="243">
        <f>+I133*J133</f>
        <v>7312324.0335599994</v>
      </c>
      <c r="L133" s="315"/>
      <c r="M133" s="232"/>
    </row>
    <row r="134" spans="1:13" ht="52.2" customHeight="1">
      <c r="A134" s="232"/>
      <c r="B134" s="233"/>
      <c r="C134" s="238">
        <v>105</v>
      </c>
      <c r="D134" s="274">
        <v>10.199999999999999</v>
      </c>
      <c r="E134" s="239"/>
      <c r="F134" s="239" t="s">
        <v>193</v>
      </c>
      <c r="G134" s="240" t="s">
        <v>194</v>
      </c>
      <c r="H134" s="239" t="s">
        <v>100</v>
      </c>
      <c r="I134" s="241">
        <v>95.747900000000001</v>
      </c>
      <c r="J134" s="242">
        <v>109103.8</v>
      </c>
      <c r="K134" s="243">
        <f t="shared" ref="K134:K135" si="10">+I134*J134</f>
        <v>10446459.73202</v>
      </c>
      <c r="L134" s="315"/>
      <c r="M134" s="232"/>
    </row>
    <row r="135" spans="1:13" ht="52.2" customHeight="1">
      <c r="A135" s="232"/>
      <c r="B135" s="233"/>
      <c r="C135" s="238">
        <v>106</v>
      </c>
      <c r="D135" s="274">
        <v>10.299999999999999</v>
      </c>
      <c r="E135" s="239"/>
      <c r="F135" s="239" t="s">
        <v>195</v>
      </c>
      <c r="G135" s="240" t="s">
        <v>304</v>
      </c>
      <c r="H135" s="239" t="s">
        <v>99</v>
      </c>
      <c r="I135" s="241">
        <v>7</v>
      </c>
      <c r="J135" s="242">
        <v>79006.2</v>
      </c>
      <c r="K135" s="243">
        <f t="shared" si="10"/>
        <v>553043.4</v>
      </c>
      <c r="L135" s="315"/>
      <c r="M135" s="232"/>
    </row>
    <row r="136" spans="1:13" ht="52.2" customHeight="1" thickBot="1">
      <c r="A136" s="232"/>
      <c r="B136" s="233"/>
      <c r="C136" s="353" t="s">
        <v>14</v>
      </c>
      <c r="D136" s="354"/>
      <c r="E136" s="354"/>
      <c r="F136" s="354"/>
      <c r="G136" s="354"/>
      <c r="H136" s="354"/>
      <c r="I136" s="354"/>
      <c r="J136" s="354"/>
      <c r="K136" s="306">
        <f>SUM(K133:K135)</f>
        <v>18311827.165579997</v>
      </c>
      <c r="L136" s="315"/>
      <c r="M136" s="232"/>
    </row>
    <row r="137" spans="1:13" ht="52.2" customHeight="1" thickBot="1">
      <c r="A137" s="232"/>
      <c r="B137" s="233"/>
      <c r="C137" s="361" t="s">
        <v>196</v>
      </c>
      <c r="D137" s="362"/>
      <c r="E137" s="362"/>
      <c r="F137" s="362"/>
      <c r="G137" s="362"/>
      <c r="H137" s="362"/>
      <c r="I137" s="362"/>
      <c r="J137" s="362"/>
      <c r="K137" s="363"/>
      <c r="L137" s="315"/>
      <c r="M137" s="232"/>
    </row>
    <row r="138" spans="1:13" ht="52.2" customHeight="1">
      <c r="A138" s="232"/>
      <c r="B138" s="233"/>
      <c r="C138" s="238">
        <v>107</v>
      </c>
      <c r="D138" s="280">
        <v>11.1</v>
      </c>
      <c r="E138" s="281"/>
      <c r="F138" s="281" t="s">
        <v>197</v>
      </c>
      <c r="G138" s="290" t="s">
        <v>198</v>
      </c>
      <c r="H138" s="281" t="s">
        <v>101</v>
      </c>
      <c r="I138" s="287">
        <v>131.4975</v>
      </c>
      <c r="J138" s="283">
        <v>177821.80000000002</v>
      </c>
      <c r="K138" s="243">
        <f>+I138*J138</f>
        <v>23383122.145500004</v>
      </c>
      <c r="L138" s="315"/>
      <c r="M138" s="232"/>
    </row>
    <row r="139" spans="1:13" ht="52.2" customHeight="1">
      <c r="A139" s="232"/>
      <c r="B139" s="233"/>
      <c r="C139" s="238">
        <v>108</v>
      </c>
      <c r="D139" s="280">
        <v>11.2</v>
      </c>
      <c r="E139" s="281"/>
      <c r="F139" s="281" t="s">
        <v>199</v>
      </c>
      <c r="G139" s="290" t="s">
        <v>305</v>
      </c>
      <c r="H139" s="281" t="s">
        <v>100</v>
      </c>
      <c r="I139" s="287">
        <v>40.46</v>
      </c>
      <c r="J139" s="283">
        <v>134154.80000000002</v>
      </c>
      <c r="K139" s="243">
        <f t="shared" ref="K139:K141" si="11">+I139*J139</f>
        <v>5427903.2080000006</v>
      </c>
      <c r="L139" s="315"/>
      <c r="M139" s="232"/>
    </row>
    <row r="140" spans="1:13" ht="52.2" customHeight="1">
      <c r="A140" s="232"/>
      <c r="B140" s="233"/>
      <c r="C140" s="238">
        <v>109</v>
      </c>
      <c r="D140" s="280">
        <v>11.299999999999999</v>
      </c>
      <c r="E140" s="281"/>
      <c r="F140" s="281" t="s">
        <v>200</v>
      </c>
      <c r="G140" s="290" t="s">
        <v>306</v>
      </c>
      <c r="H140" s="281" t="s">
        <v>100</v>
      </c>
      <c r="I140" s="287">
        <v>31.42</v>
      </c>
      <c r="J140" s="283">
        <v>141369.80000000002</v>
      </c>
      <c r="K140" s="243">
        <f t="shared" si="11"/>
        <v>4441839.1160000004</v>
      </c>
      <c r="L140" s="315"/>
      <c r="M140" s="232"/>
    </row>
    <row r="141" spans="1:13" ht="52.2" customHeight="1">
      <c r="A141" s="232"/>
      <c r="B141" s="233"/>
      <c r="C141" s="238">
        <v>110</v>
      </c>
      <c r="D141" s="280">
        <v>11.399999999999999</v>
      </c>
      <c r="E141" s="281"/>
      <c r="F141" s="281" t="s">
        <v>201</v>
      </c>
      <c r="G141" s="290" t="s">
        <v>390</v>
      </c>
      <c r="H141" s="281" t="s">
        <v>100</v>
      </c>
      <c r="I141" s="287">
        <v>8.16</v>
      </c>
      <c r="J141" s="283">
        <v>141369.80000000002</v>
      </c>
      <c r="K141" s="243">
        <f t="shared" si="11"/>
        <v>1153577.5680000002</v>
      </c>
      <c r="L141" s="315"/>
      <c r="M141" s="232"/>
    </row>
    <row r="142" spans="1:13" ht="52.2" customHeight="1">
      <c r="A142" s="232"/>
      <c r="B142" s="233"/>
      <c r="C142" s="238">
        <v>111</v>
      </c>
      <c r="D142" s="274">
        <v>11.499999999999998</v>
      </c>
      <c r="E142" s="239"/>
      <c r="F142" s="239" t="s">
        <v>307</v>
      </c>
      <c r="G142" s="240" t="s">
        <v>391</v>
      </c>
      <c r="H142" s="239" t="s">
        <v>101</v>
      </c>
      <c r="I142" s="241">
        <v>103.90424999999999</v>
      </c>
      <c r="J142" s="242">
        <v>120494.40000000001</v>
      </c>
      <c r="K142" s="243">
        <f t="shared" ref="K142:K144" si="12">+I142*J142</f>
        <v>12519880.2612</v>
      </c>
      <c r="L142" s="315"/>
      <c r="M142" s="232"/>
    </row>
    <row r="143" spans="1:13" ht="52.2" customHeight="1">
      <c r="A143" s="232"/>
      <c r="B143" s="233"/>
      <c r="C143" s="238">
        <v>112</v>
      </c>
      <c r="D143" s="274">
        <v>11.599999999999998</v>
      </c>
      <c r="E143" s="239"/>
      <c r="F143" s="239" t="s">
        <v>308</v>
      </c>
      <c r="G143" s="240" t="s">
        <v>392</v>
      </c>
      <c r="H143" s="239" t="s">
        <v>100</v>
      </c>
      <c r="I143" s="241">
        <v>19.401499999999999</v>
      </c>
      <c r="J143" s="242">
        <v>83414.5</v>
      </c>
      <c r="K143" s="243">
        <f t="shared" si="12"/>
        <v>1618366.42175</v>
      </c>
      <c r="L143" s="315"/>
      <c r="M143" s="232"/>
    </row>
    <row r="144" spans="1:13" ht="52.2" customHeight="1">
      <c r="A144" s="232"/>
      <c r="B144" s="233"/>
      <c r="C144" s="238">
        <v>113</v>
      </c>
      <c r="D144" s="274">
        <v>11.699999999999998</v>
      </c>
      <c r="E144" s="239">
        <v>14.9</v>
      </c>
      <c r="F144" s="239"/>
      <c r="G144" s="240" t="s">
        <v>393</v>
      </c>
      <c r="H144" s="239" t="s">
        <v>101</v>
      </c>
      <c r="I144" s="241">
        <v>2.8313000000000001</v>
      </c>
      <c r="J144" s="242">
        <v>89781.900000000009</v>
      </c>
      <c r="K144" s="243">
        <f t="shared" si="12"/>
        <v>254199.49347000004</v>
      </c>
      <c r="L144" s="315"/>
      <c r="M144" s="232"/>
    </row>
    <row r="145" spans="1:13" ht="52.2" customHeight="1" thickBot="1">
      <c r="A145" s="232"/>
      <c r="B145" s="233"/>
      <c r="C145" s="353" t="s">
        <v>14</v>
      </c>
      <c r="D145" s="354"/>
      <c r="E145" s="354"/>
      <c r="F145" s="354"/>
      <c r="G145" s="354"/>
      <c r="H145" s="354"/>
      <c r="I145" s="354"/>
      <c r="J145" s="354"/>
      <c r="K145" s="306">
        <f>SUM(K138:K144)</f>
        <v>48798888.213920005</v>
      </c>
      <c r="L145" s="315"/>
      <c r="M145" s="232"/>
    </row>
    <row r="146" spans="1:13" ht="52.2" customHeight="1" thickBot="1">
      <c r="A146" s="232"/>
      <c r="B146" s="233"/>
      <c r="C146" s="361" t="s">
        <v>202</v>
      </c>
      <c r="D146" s="362"/>
      <c r="E146" s="362"/>
      <c r="F146" s="362"/>
      <c r="G146" s="362"/>
      <c r="H146" s="362"/>
      <c r="I146" s="362"/>
      <c r="J146" s="362"/>
      <c r="K146" s="363"/>
      <c r="L146" s="315"/>
      <c r="M146" s="232"/>
    </row>
    <row r="147" spans="1:13" ht="52.2" customHeight="1">
      <c r="A147" s="232"/>
      <c r="B147" s="233"/>
      <c r="C147" s="238">
        <v>114</v>
      </c>
      <c r="D147" s="280">
        <v>12.1</v>
      </c>
      <c r="E147" s="281"/>
      <c r="F147" s="281" t="s">
        <v>203</v>
      </c>
      <c r="G147" s="290" t="s">
        <v>208</v>
      </c>
      <c r="H147" s="281" t="s">
        <v>101</v>
      </c>
      <c r="I147" s="287">
        <v>510.79880000000003</v>
      </c>
      <c r="J147" s="283">
        <v>45796.4</v>
      </c>
      <c r="K147" s="243">
        <f>+I147*J147</f>
        <v>23392746.164320003</v>
      </c>
      <c r="L147" s="315"/>
      <c r="M147" s="232"/>
    </row>
    <row r="148" spans="1:13" ht="52.2" customHeight="1">
      <c r="A148" s="232"/>
      <c r="B148" s="233"/>
      <c r="C148" s="238">
        <v>115</v>
      </c>
      <c r="D148" s="274">
        <v>12.2</v>
      </c>
      <c r="E148" s="239"/>
      <c r="F148" s="239" t="s">
        <v>205</v>
      </c>
      <c r="G148" s="240" t="s">
        <v>309</v>
      </c>
      <c r="H148" s="239" t="s">
        <v>100</v>
      </c>
      <c r="I148" s="241">
        <v>5.2051999999999996</v>
      </c>
      <c r="J148" s="242">
        <v>27940.9</v>
      </c>
      <c r="K148" s="243">
        <f t="shared" ref="K148:K152" si="13">+I148*J148</f>
        <v>145437.97268000001</v>
      </c>
      <c r="L148" s="315"/>
      <c r="M148" s="232"/>
    </row>
    <row r="149" spans="1:13" ht="52.2" customHeight="1">
      <c r="A149" s="232"/>
      <c r="B149" s="233"/>
      <c r="C149" s="238">
        <v>116</v>
      </c>
      <c r="D149" s="274">
        <v>12.299999999999999</v>
      </c>
      <c r="E149" s="239"/>
      <c r="F149" s="239" t="s">
        <v>207</v>
      </c>
      <c r="G149" s="240" t="s">
        <v>204</v>
      </c>
      <c r="H149" s="239" t="s">
        <v>101</v>
      </c>
      <c r="I149" s="241">
        <v>42.527525039999993</v>
      </c>
      <c r="J149" s="242">
        <v>48214.400000000001</v>
      </c>
      <c r="K149" s="243">
        <f t="shared" si="13"/>
        <v>2050439.1032885758</v>
      </c>
      <c r="L149" s="315"/>
      <c r="M149" s="232"/>
    </row>
    <row r="150" spans="1:13" ht="52.2" customHeight="1">
      <c r="A150" s="232"/>
      <c r="B150" s="233"/>
      <c r="C150" s="238">
        <v>117</v>
      </c>
      <c r="D150" s="274">
        <v>12.399999999999999</v>
      </c>
      <c r="E150" s="239"/>
      <c r="F150" s="239" t="s">
        <v>209</v>
      </c>
      <c r="G150" s="240" t="s">
        <v>206</v>
      </c>
      <c r="H150" s="239" t="s">
        <v>100</v>
      </c>
      <c r="I150" s="241">
        <v>10.410399999999999</v>
      </c>
      <c r="J150" s="242">
        <v>26540.799999999999</v>
      </c>
      <c r="K150" s="243">
        <f t="shared" si="13"/>
        <v>276300.34431999997</v>
      </c>
      <c r="L150" s="315"/>
      <c r="M150" s="232"/>
    </row>
    <row r="151" spans="1:13" ht="52.2" customHeight="1">
      <c r="A151" s="232"/>
      <c r="B151" s="233"/>
      <c r="C151" s="238">
        <v>118</v>
      </c>
      <c r="D151" s="274">
        <v>12.499999999999998</v>
      </c>
      <c r="E151" s="239"/>
      <c r="F151" s="239" t="s">
        <v>211</v>
      </c>
      <c r="G151" s="240" t="s">
        <v>210</v>
      </c>
      <c r="H151" s="239" t="s">
        <v>101</v>
      </c>
      <c r="I151" s="344">
        <v>227.57860000000002</v>
      </c>
      <c r="J151" s="242">
        <v>30061.200000000001</v>
      </c>
      <c r="K151" s="243">
        <f t="shared" si="13"/>
        <v>6841285.8103200011</v>
      </c>
      <c r="L151" s="315"/>
      <c r="M151" s="232"/>
    </row>
    <row r="152" spans="1:13" ht="52.2" customHeight="1">
      <c r="A152" s="232"/>
      <c r="B152" s="233"/>
      <c r="C152" s="238">
        <v>119</v>
      </c>
      <c r="D152" s="274">
        <v>12.599999999999998</v>
      </c>
      <c r="E152" s="239"/>
      <c r="F152" s="239" t="s">
        <v>310</v>
      </c>
      <c r="G152" s="240" t="s">
        <v>212</v>
      </c>
      <c r="H152" s="239" t="s">
        <v>100</v>
      </c>
      <c r="I152" s="241">
        <v>26.810000000000002</v>
      </c>
      <c r="J152" s="242">
        <v>21097.7</v>
      </c>
      <c r="K152" s="243">
        <f t="shared" si="13"/>
        <v>565629.33700000006</v>
      </c>
      <c r="L152" s="315"/>
      <c r="M152" s="232"/>
    </row>
    <row r="153" spans="1:13" ht="52.2" customHeight="1" thickBot="1">
      <c r="A153" s="232"/>
      <c r="B153" s="233"/>
      <c r="C153" s="353" t="s">
        <v>14</v>
      </c>
      <c r="D153" s="354"/>
      <c r="E153" s="354"/>
      <c r="F153" s="354"/>
      <c r="G153" s="354"/>
      <c r="H153" s="354"/>
      <c r="I153" s="354"/>
      <c r="J153" s="354"/>
      <c r="K153" s="306">
        <f>SUM(K147:K152)</f>
        <v>33271838.73192858</v>
      </c>
      <c r="L153" s="315"/>
      <c r="M153" s="232"/>
    </row>
    <row r="154" spans="1:13" ht="52.2" customHeight="1" thickBot="1">
      <c r="A154" s="232"/>
      <c r="B154" s="233"/>
      <c r="C154" s="361" t="s">
        <v>213</v>
      </c>
      <c r="D154" s="362"/>
      <c r="E154" s="362"/>
      <c r="F154" s="362"/>
      <c r="G154" s="362"/>
      <c r="H154" s="362"/>
      <c r="I154" s="362"/>
      <c r="J154" s="362"/>
      <c r="K154" s="363"/>
      <c r="L154" s="315"/>
      <c r="M154" s="232"/>
    </row>
    <row r="155" spans="1:13" ht="52.2" customHeight="1">
      <c r="A155" s="232"/>
      <c r="B155" s="233"/>
      <c r="C155" s="238">
        <v>120</v>
      </c>
      <c r="D155" s="280">
        <v>13.1</v>
      </c>
      <c r="E155" s="281"/>
      <c r="F155" s="281" t="s">
        <v>214</v>
      </c>
      <c r="G155" s="290" t="s">
        <v>215</v>
      </c>
      <c r="H155" s="281" t="s">
        <v>216</v>
      </c>
      <c r="I155" s="287">
        <v>1</v>
      </c>
      <c r="J155" s="283">
        <v>924470.3</v>
      </c>
      <c r="K155" s="243">
        <f>+I155*J155</f>
        <v>924470.3</v>
      </c>
      <c r="L155" s="315"/>
      <c r="M155" s="232"/>
    </row>
    <row r="156" spans="1:13" ht="52.2" customHeight="1">
      <c r="A156" s="232"/>
      <c r="B156" s="233"/>
      <c r="C156" s="238">
        <v>121</v>
      </c>
      <c r="D156" s="274">
        <v>13.2</v>
      </c>
      <c r="E156" s="239"/>
      <c r="F156" s="239" t="s">
        <v>217</v>
      </c>
      <c r="G156" s="240" t="s">
        <v>218</v>
      </c>
      <c r="H156" s="239" t="s">
        <v>216</v>
      </c>
      <c r="I156" s="241">
        <v>4</v>
      </c>
      <c r="J156" s="242">
        <v>1820149.5</v>
      </c>
      <c r="K156" s="243">
        <f t="shared" ref="K156:K171" si="14">+I156*J156</f>
        <v>7280598</v>
      </c>
      <c r="L156" s="315"/>
      <c r="M156" s="232"/>
    </row>
    <row r="157" spans="1:13" ht="52.2" customHeight="1">
      <c r="A157" s="232"/>
      <c r="B157" s="233"/>
      <c r="C157" s="238">
        <v>122</v>
      </c>
      <c r="D157" s="274">
        <v>13.299999999999999</v>
      </c>
      <c r="E157" s="239"/>
      <c r="F157" s="239" t="s">
        <v>219</v>
      </c>
      <c r="G157" s="240" t="s">
        <v>220</v>
      </c>
      <c r="H157" s="239" t="s">
        <v>216</v>
      </c>
      <c r="I157" s="241">
        <v>6</v>
      </c>
      <c r="J157" s="242">
        <v>2146450.8000000003</v>
      </c>
      <c r="K157" s="243">
        <f t="shared" si="14"/>
        <v>12878704.800000001</v>
      </c>
      <c r="L157" s="315"/>
      <c r="M157" s="232"/>
    </row>
    <row r="158" spans="1:13" ht="52.2" customHeight="1">
      <c r="A158" s="232"/>
      <c r="B158" s="233"/>
      <c r="C158" s="238">
        <v>123</v>
      </c>
      <c r="D158" s="274">
        <v>13.399999999999999</v>
      </c>
      <c r="E158" s="239"/>
      <c r="F158" s="239" t="s">
        <v>221</v>
      </c>
      <c r="G158" s="240" t="s">
        <v>311</v>
      </c>
      <c r="H158" s="239" t="s">
        <v>216</v>
      </c>
      <c r="I158" s="241">
        <v>1</v>
      </c>
      <c r="J158" s="242">
        <v>321652.5</v>
      </c>
      <c r="K158" s="243">
        <f t="shared" si="14"/>
        <v>321652.5</v>
      </c>
      <c r="L158" s="315"/>
      <c r="M158" s="232"/>
    </row>
    <row r="159" spans="1:13" ht="52.2" customHeight="1">
      <c r="A159" s="232"/>
      <c r="B159" s="233"/>
      <c r="C159" s="238">
        <v>124</v>
      </c>
      <c r="D159" s="274">
        <v>13.499999999999998</v>
      </c>
      <c r="E159" s="239"/>
      <c r="F159" s="239" t="s">
        <v>223</v>
      </c>
      <c r="G159" s="240" t="s">
        <v>312</v>
      </c>
      <c r="H159" s="239" t="s">
        <v>216</v>
      </c>
      <c r="I159" s="241">
        <v>1</v>
      </c>
      <c r="J159" s="242">
        <v>323065.60000000003</v>
      </c>
      <c r="K159" s="243">
        <f t="shared" si="14"/>
        <v>323065.60000000003</v>
      </c>
      <c r="L159" s="315"/>
      <c r="M159" s="232"/>
    </row>
    <row r="160" spans="1:13" ht="52.2" customHeight="1">
      <c r="A160" s="232"/>
      <c r="B160" s="233"/>
      <c r="C160" s="238">
        <v>125</v>
      </c>
      <c r="D160" s="274">
        <v>13.599999999999998</v>
      </c>
      <c r="E160" s="239"/>
      <c r="F160" s="239" t="s">
        <v>225</v>
      </c>
      <c r="G160" s="240" t="s">
        <v>222</v>
      </c>
      <c r="H160" s="239" t="s">
        <v>216</v>
      </c>
      <c r="I160" s="241">
        <v>4</v>
      </c>
      <c r="J160" s="242">
        <v>582809.5</v>
      </c>
      <c r="K160" s="243">
        <f t="shared" si="14"/>
        <v>2331238</v>
      </c>
      <c r="L160" s="315"/>
      <c r="M160" s="232"/>
    </row>
    <row r="161" spans="1:13" ht="52.2" customHeight="1">
      <c r="A161" s="232"/>
      <c r="B161" s="233"/>
      <c r="C161" s="238">
        <v>126</v>
      </c>
      <c r="D161" s="274">
        <v>13.699999999999998</v>
      </c>
      <c r="E161" s="239"/>
      <c r="F161" s="239" t="s">
        <v>313</v>
      </c>
      <c r="G161" s="240" t="s">
        <v>224</v>
      </c>
      <c r="H161" s="239" t="s">
        <v>216</v>
      </c>
      <c r="I161" s="241">
        <v>5</v>
      </c>
      <c r="J161" s="242">
        <v>478935.60000000003</v>
      </c>
      <c r="K161" s="243">
        <f t="shared" si="14"/>
        <v>2394678</v>
      </c>
      <c r="L161" s="315"/>
      <c r="M161" s="232"/>
    </row>
    <row r="162" spans="1:13" ht="52.2" customHeight="1">
      <c r="A162" s="232"/>
      <c r="B162" s="233"/>
      <c r="C162" s="238">
        <v>127</v>
      </c>
      <c r="D162" s="274">
        <v>13.799999999999997</v>
      </c>
      <c r="E162" s="239"/>
      <c r="F162" s="239" t="s">
        <v>314</v>
      </c>
      <c r="G162" s="240" t="s">
        <v>226</v>
      </c>
      <c r="H162" s="239" t="s">
        <v>216</v>
      </c>
      <c r="I162" s="241">
        <v>2</v>
      </c>
      <c r="J162" s="242">
        <v>101492.3</v>
      </c>
      <c r="K162" s="243">
        <f t="shared" si="14"/>
        <v>202984.6</v>
      </c>
      <c r="L162" s="315"/>
      <c r="M162" s="232"/>
    </row>
    <row r="163" spans="1:13" ht="52.2" customHeight="1">
      <c r="A163" s="232"/>
      <c r="B163" s="233"/>
      <c r="C163" s="238">
        <v>128</v>
      </c>
      <c r="D163" s="274">
        <v>13.899999999999997</v>
      </c>
      <c r="E163" s="239">
        <v>17.149999999999999</v>
      </c>
      <c r="F163" s="239"/>
      <c r="G163" s="240" t="s">
        <v>227</v>
      </c>
      <c r="H163" s="239" t="s">
        <v>216</v>
      </c>
      <c r="I163" s="241">
        <v>1</v>
      </c>
      <c r="J163" s="242">
        <v>212412.2</v>
      </c>
      <c r="K163" s="243">
        <f t="shared" si="14"/>
        <v>212412.2</v>
      </c>
      <c r="L163" s="315"/>
      <c r="M163" s="232"/>
    </row>
    <row r="164" spans="1:13" ht="52.2" customHeight="1">
      <c r="A164" s="232"/>
      <c r="B164" s="233"/>
      <c r="C164" s="238">
        <v>129</v>
      </c>
      <c r="D164" s="279">
        <v>13.1</v>
      </c>
      <c r="E164" s="239">
        <v>17.16</v>
      </c>
      <c r="F164" s="239"/>
      <c r="G164" s="240" t="s">
        <v>315</v>
      </c>
      <c r="H164" s="239" t="s">
        <v>216</v>
      </c>
      <c r="I164" s="241">
        <v>1</v>
      </c>
      <c r="J164" s="242">
        <v>606747.70000000007</v>
      </c>
      <c r="K164" s="243">
        <f t="shared" si="14"/>
        <v>606747.70000000007</v>
      </c>
      <c r="L164" s="315"/>
      <c r="M164" s="232"/>
    </row>
    <row r="165" spans="1:13" ht="52.2" customHeight="1">
      <c r="A165" s="232"/>
      <c r="B165" s="233"/>
      <c r="C165" s="238">
        <v>130</v>
      </c>
      <c r="D165" s="279">
        <v>13.11</v>
      </c>
      <c r="E165" s="239">
        <v>9.24</v>
      </c>
      <c r="F165" s="239"/>
      <c r="G165" s="240" t="s">
        <v>228</v>
      </c>
      <c r="H165" s="239" t="s">
        <v>101</v>
      </c>
      <c r="I165" s="241">
        <v>4</v>
      </c>
      <c r="J165" s="242">
        <v>145516.80000000002</v>
      </c>
      <c r="K165" s="243">
        <f t="shared" si="14"/>
        <v>582067.20000000007</v>
      </c>
      <c r="L165" s="315"/>
      <c r="M165" s="232"/>
    </row>
    <row r="166" spans="1:13" ht="52.2" customHeight="1">
      <c r="A166" s="232"/>
      <c r="B166" s="233"/>
      <c r="C166" s="238">
        <v>131</v>
      </c>
      <c r="D166" s="279">
        <v>13.12</v>
      </c>
      <c r="E166" s="239"/>
      <c r="F166" s="239" t="s">
        <v>214</v>
      </c>
      <c r="G166" s="240" t="s">
        <v>394</v>
      </c>
      <c r="H166" s="239" t="s">
        <v>216</v>
      </c>
      <c r="I166" s="241">
        <v>1</v>
      </c>
      <c r="J166" s="242">
        <v>494646.10000000003</v>
      </c>
      <c r="K166" s="243">
        <f t="shared" si="14"/>
        <v>494646.10000000003</v>
      </c>
      <c r="L166" s="315"/>
      <c r="M166" s="232"/>
    </row>
    <row r="167" spans="1:13" ht="52.2" customHeight="1">
      <c r="A167" s="232"/>
      <c r="B167" s="233"/>
      <c r="C167" s="238">
        <v>132</v>
      </c>
      <c r="D167" s="279">
        <v>13.129999999999999</v>
      </c>
      <c r="E167" s="239"/>
      <c r="F167" s="239" t="s">
        <v>231</v>
      </c>
      <c r="G167" s="240" t="s">
        <v>229</v>
      </c>
      <c r="H167" s="239" t="s">
        <v>216</v>
      </c>
      <c r="I167" s="241">
        <v>2</v>
      </c>
      <c r="J167" s="242">
        <v>1608375.6</v>
      </c>
      <c r="K167" s="243">
        <f t="shared" si="14"/>
        <v>3216751.2</v>
      </c>
      <c r="L167" s="315"/>
      <c r="M167" s="232"/>
    </row>
    <row r="168" spans="1:13" ht="52.2" customHeight="1">
      <c r="A168" s="232"/>
      <c r="B168" s="233"/>
      <c r="C168" s="238">
        <v>133</v>
      </c>
      <c r="D168" s="279">
        <v>13.139999999999999</v>
      </c>
      <c r="E168" s="239"/>
      <c r="F168" s="239" t="s">
        <v>233</v>
      </c>
      <c r="G168" s="240" t="s">
        <v>230</v>
      </c>
      <c r="H168" s="239" t="s">
        <v>216</v>
      </c>
      <c r="I168" s="241">
        <v>3</v>
      </c>
      <c r="J168" s="242">
        <v>628305.6</v>
      </c>
      <c r="K168" s="243">
        <f t="shared" si="14"/>
        <v>1884916.7999999998</v>
      </c>
      <c r="L168" s="315"/>
      <c r="M168" s="232"/>
    </row>
    <row r="169" spans="1:13" ht="52.2" customHeight="1">
      <c r="A169" s="232"/>
      <c r="B169" s="233"/>
      <c r="C169" s="238">
        <v>134</v>
      </c>
      <c r="D169" s="279">
        <v>13.149999999999999</v>
      </c>
      <c r="E169" s="239">
        <v>14.37</v>
      </c>
      <c r="F169" s="239"/>
      <c r="G169" s="240" t="s">
        <v>395</v>
      </c>
      <c r="H169" s="239" t="s">
        <v>216</v>
      </c>
      <c r="I169" s="344">
        <v>1</v>
      </c>
      <c r="J169" s="242">
        <v>41420.6</v>
      </c>
      <c r="K169" s="243">
        <f t="shared" si="14"/>
        <v>41420.6</v>
      </c>
      <c r="L169" s="315"/>
      <c r="M169" s="232"/>
    </row>
    <row r="170" spans="1:13" ht="52.2" customHeight="1">
      <c r="A170" s="232"/>
      <c r="B170" s="233"/>
      <c r="C170" s="238">
        <v>135</v>
      </c>
      <c r="D170" s="279">
        <v>13.159999999999998</v>
      </c>
      <c r="E170" s="239"/>
      <c r="F170" s="239" t="s">
        <v>316</v>
      </c>
      <c r="G170" s="240" t="s">
        <v>232</v>
      </c>
      <c r="H170" s="239" t="s">
        <v>216</v>
      </c>
      <c r="I170" s="344">
        <v>4</v>
      </c>
      <c r="J170" s="242">
        <v>568245.6</v>
      </c>
      <c r="K170" s="243">
        <f t="shared" si="14"/>
        <v>2272982.4</v>
      </c>
      <c r="L170" s="315"/>
      <c r="M170" s="232"/>
    </row>
    <row r="171" spans="1:13" ht="58.2" customHeight="1">
      <c r="A171" s="232"/>
      <c r="B171" s="233"/>
      <c r="C171" s="238">
        <v>136</v>
      </c>
      <c r="D171" s="279">
        <v>13.169999999999998</v>
      </c>
      <c r="E171" s="239"/>
      <c r="F171" s="239" t="s">
        <v>317</v>
      </c>
      <c r="G171" s="240" t="s">
        <v>318</v>
      </c>
      <c r="H171" s="239" t="s">
        <v>216</v>
      </c>
      <c r="I171" s="241">
        <v>4</v>
      </c>
      <c r="J171" s="242">
        <v>781575.6</v>
      </c>
      <c r="K171" s="243">
        <f t="shared" si="14"/>
        <v>3126302.4</v>
      </c>
      <c r="L171" s="315"/>
      <c r="M171" s="232"/>
    </row>
    <row r="172" spans="1:13" ht="52.2" customHeight="1" thickBot="1">
      <c r="A172" s="232"/>
      <c r="B172" s="233"/>
      <c r="C172" s="353" t="s">
        <v>14</v>
      </c>
      <c r="D172" s="354"/>
      <c r="E172" s="354"/>
      <c r="F172" s="354"/>
      <c r="G172" s="354"/>
      <c r="H172" s="354"/>
      <c r="I172" s="354"/>
      <c r="J172" s="354"/>
      <c r="K172" s="306">
        <f>SUM(K155:K171)</f>
        <v>39095638.399999999</v>
      </c>
      <c r="L172" s="315"/>
      <c r="M172" s="232"/>
    </row>
    <row r="173" spans="1:13" ht="52.2" customHeight="1" thickBot="1">
      <c r="A173" s="232"/>
      <c r="B173" s="233"/>
      <c r="C173" s="361" t="s">
        <v>240</v>
      </c>
      <c r="D173" s="362"/>
      <c r="E173" s="362"/>
      <c r="F173" s="362"/>
      <c r="G173" s="362"/>
      <c r="H173" s="362"/>
      <c r="I173" s="362"/>
      <c r="J173" s="362"/>
      <c r="K173" s="363"/>
      <c r="L173" s="315"/>
      <c r="M173" s="232"/>
    </row>
    <row r="174" spans="1:13" ht="52.2" customHeight="1" thickBot="1">
      <c r="A174" s="232"/>
      <c r="B174" s="233"/>
      <c r="C174" s="364" t="s">
        <v>319</v>
      </c>
      <c r="D174" s="365"/>
      <c r="E174" s="365"/>
      <c r="F174" s="365"/>
      <c r="G174" s="365"/>
      <c r="H174" s="365"/>
      <c r="I174" s="365"/>
      <c r="J174" s="365"/>
      <c r="K174" s="366"/>
      <c r="L174" s="315"/>
      <c r="M174" s="232"/>
    </row>
    <row r="175" spans="1:13" ht="74.400000000000006" customHeight="1">
      <c r="A175" s="232"/>
      <c r="B175" s="233"/>
      <c r="C175" s="238">
        <v>137</v>
      </c>
      <c r="D175" s="280">
        <v>14.1</v>
      </c>
      <c r="E175" s="281"/>
      <c r="F175" s="281" t="s">
        <v>234</v>
      </c>
      <c r="G175" s="290" t="s">
        <v>397</v>
      </c>
      <c r="H175" s="281" t="s">
        <v>216</v>
      </c>
      <c r="I175" s="342">
        <v>1</v>
      </c>
      <c r="J175" s="283">
        <v>16948005.100000001</v>
      </c>
      <c r="K175" s="243">
        <f>+I175*J175</f>
        <v>16948005.100000001</v>
      </c>
      <c r="L175" s="315"/>
      <c r="M175" s="232"/>
    </row>
    <row r="176" spans="1:13" ht="98.4" customHeight="1" thickBot="1">
      <c r="A176" s="232"/>
      <c r="B176" s="233"/>
      <c r="C176" s="238">
        <v>138</v>
      </c>
      <c r="D176" s="274">
        <v>14.2</v>
      </c>
      <c r="E176" s="239"/>
      <c r="F176" s="239" t="s">
        <v>235</v>
      </c>
      <c r="G176" s="240" t="s">
        <v>396</v>
      </c>
      <c r="H176" s="239" t="s">
        <v>216</v>
      </c>
      <c r="I176" s="344">
        <v>2</v>
      </c>
      <c r="J176" s="242">
        <v>7533891.2999999998</v>
      </c>
      <c r="K176" s="243">
        <f t="shared" ref="K176" si="15">+I176*J176</f>
        <v>15067782.6</v>
      </c>
      <c r="L176" s="315"/>
      <c r="M176" s="232"/>
    </row>
    <row r="177" spans="1:13" ht="52.2" customHeight="1" thickBot="1">
      <c r="A177" s="232"/>
      <c r="B177" s="233"/>
      <c r="C177" s="364" t="s">
        <v>320</v>
      </c>
      <c r="D177" s="365"/>
      <c r="E177" s="365"/>
      <c r="F177" s="365"/>
      <c r="G177" s="365"/>
      <c r="H177" s="365"/>
      <c r="I177" s="365"/>
      <c r="J177" s="365"/>
      <c r="K177" s="366"/>
      <c r="L177" s="315"/>
      <c r="M177" s="232"/>
    </row>
    <row r="178" spans="1:13" ht="63.6" customHeight="1">
      <c r="A178" s="232"/>
      <c r="B178" s="233"/>
      <c r="C178" s="238">
        <v>139</v>
      </c>
      <c r="D178" s="274">
        <v>14.399999999999999</v>
      </c>
      <c r="E178" s="239"/>
      <c r="F178" s="239" t="s">
        <v>237</v>
      </c>
      <c r="G178" s="240" t="s">
        <v>321</v>
      </c>
      <c r="H178" s="239" t="s">
        <v>216</v>
      </c>
      <c r="I178" s="241">
        <v>1</v>
      </c>
      <c r="J178" s="242">
        <v>2088451.3</v>
      </c>
      <c r="K178" s="243">
        <f t="shared" ref="K178:K185" si="16">+I178*J178</f>
        <v>2088451.3</v>
      </c>
      <c r="L178" s="315"/>
      <c r="M178" s="232"/>
    </row>
    <row r="179" spans="1:13" ht="63.6" customHeight="1">
      <c r="A179" s="232"/>
      <c r="B179" s="233"/>
      <c r="C179" s="238">
        <v>140</v>
      </c>
      <c r="D179" s="279">
        <v>14.41</v>
      </c>
      <c r="E179" s="239">
        <v>10.4</v>
      </c>
      <c r="F179" s="239"/>
      <c r="G179" s="240" t="s">
        <v>398</v>
      </c>
      <c r="H179" s="239" t="s">
        <v>99</v>
      </c>
      <c r="I179" s="344">
        <v>2</v>
      </c>
      <c r="J179" s="345">
        <v>304280.60000000003</v>
      </c>
      <c r="K179" s="243">
        <f t="shared" si="16"/>
        <v>608561.20000000007</v>
      </c>
      <c r="L179" s="315"/>
      <c r="M179" s="232"/>
    </row>
    <row r="180" spans="1:13" ht="63.6" customHeight="1">
      <c r="A180" s="232"/>
      <c r="B180" s="233"/>
      <c r="C180" s="238">
        <v>141</v>
      </c>
      <c r="D180" s="279">
        <v>14.42</v>
      </c>
      <c r="E180" s="239">
        <v>10.7</v>
      </c>
      <c r="F180" s="239"/>
      <c r="G180" s="240" t="s">
        <v>326</v>
      </c>
      <c r="H180" s="239" t="s">
        <v>101</v>
      </c>
      <c r="I180" s="344">
        <v>3.3600000000000003</v>
      </c>
      <c r="J180" s="345">
        <v>438220.9</v>
      </c>
      <c r="K180" s="243">
        <f t="shared" si="16"/>
        <v>1472422.2240000002</v>
      </c>
      <c r="L180" s="315"/>
      <c r="M180" s="232"/>
    </row>
    <row r="181" spans="1:13" ht="63.6" customHeight="1">
      <c r="A181" s="232"/>
      <c r="B181" s="233"/>
      <c r="C181" s="238">
        <v>142</v>
      </c>
      <c r="D181" s="146">
        <f>+D178+0.1</f>
        <v>14.499999999999998</v>
      </c>
      <c r="E181" s="239"/>
      <c r="F181" s="239" t="s">
        <v>238</v>
      </c>
      <c r="G181" s="240" t="s">
        <v>399</v>
      </c>
      <c r="H181" s="239" t="s">
        <v>216</v>
      </c>
      <c r="I181" s="344">
        <v>4</v>
      </c>
      <c r="J181" s="345">
        <v>3604511.3000000003</v>
      </c>
      <c r="K181" s="243">
        <f t="shared" si="16"/>
        <v>14418045.200000001</v>
      </c>
      <c r="L181" s="315"/>
      <c r="M181" s="232"/>
    </row>
    <row r="182" spans="1:13" ht="90.6" customHeight="1">
      <c r="A182" s="232"/>
      <c r="B182" s="233"/>
      <c r="C182" s="238">
        <v>143</v>
      </c>
      <c r="D182" s="146">
        <f>+D181+0.1</f>
        <v>14.599999999999998</v>
      </c>
      <c r="E182" s="239"/>
      <c r="F182" s="239" t="s">
        <v>322</v>
      </c>
      <c r="G182" s="240" t="s">
        <v>400</v>
      </c>
      <c r="H182" s="239" t="s">
        <v>216</v>
      </c>
      <c r="I182" s="344">
        <v>2</v>
      </c>
      <c r="J182" s="345">
        <v>4563651.3</v>
      </c>
      <c r="K182" s="243">
        <f t="shared" si="16"/>
        <v>9127302.5999999996</v>
      </c>
      <c r="L182" s="315"/>
      <c r="M182" s="232"/>
    </row>
    <row r="183" spans="1:13" ht="72.599999999999994" customHeight="1">
      <c r="A183" s="232"/>
      <c r="B183" s="233"/>
      <c r="C183" s="238">
        <v>144</v>
      </c>
      <c r="D183" s="146">
        <f>+D182+0.1</f>
        <v>14.699999999999998</v>
      </c>
      <c r="E183" s="239"/>
      <c r="F183" s="239" t="s">
        <v>323</v>
      </c>
      <c r="G183" s="240" t="s">
        <v>401</v>
      </c>
      <c r="H183" s="239" t="s">
        <v>216</v>
      </c>
      <c r="I183" s="344">
        <v>4</v>
      </c>
      <c r="J183" s="345">
        <v>2970241.3000000003</v>
      </c>
      <c r="K183" s="243">
        <f t="shared" si="16"/>
        <v>11880965.200000001</v>
      </c>
      <c r="L183" s="315"/>
      <c r="M183" s="232"/>
    </row>
    <row r="184" spans="1:13" ht="63.6" customHeight="1">
      <c r="A184" s="232"/>
      <c r="B184" s="233"/>
      <c r="C184" s="238">
        <v>145</v>
      </c>
      <c r="D184" s="146">
        <f>+D183+0.1</f>
        <v>14.799999999999997</v>
      </c>
      <c r="E184" s="239"/>
      <c r="F184" s="239" t="s">
        <v>324</v>
      </c>
      <c r="G184" s="240" t="s">
        <v>239</v>
      </c>
      <c r="H184" s="239" t="s">
        <v>216</v>
      </c>
      <c r="I184" s="344">
        <v>2</v>
      </c>
      <c r="J184" s="345">
        <v>3171351.3000000003</v>
      </c>
      <c r="K184" s="243">
        <f t="shared" si="16"/>
        <v>6342702.6000000006</v>
      </c>
      <c r="L184" s="315"/>
      <c r="M184" s="232"/>
    </row>
    <row r="185" spans="1:13" ht="63.6" customHeight="1">
      <c r="A185" s="232"/>
      <c r="B185" s="233"/>
      <c r="C185" s="238">
        <v>146</v>
      </c>
      <c r="D185" s="339">
        <f>+D184+0.1</f>
        <v>14.899999999999997</v>
      </c>
      <c r="E185" s="239">
        <v>10.199999999999999</v>
      </c>
      <c r="F185" s="239" t="s">
        <v>325</v>
      </c>
      <c r="G185" s="240" t="s">
        <v>236</v>
      </c>
      <c r="H185" s="239" t="s">
        <v>101</v>
      </c>
      <c r="I185" s="344">
        <v>8.0648</v>
      </c>
      <c r="J185" s="345">
        <v>745472</v>
      </c>
      <c r="K185" s="243">
        <f t="shared" si="16"/>
        <v>6012082.5855999999</v>
      </c>
      <c r="L185" s="315"/>
      <c r="M185" s="232"/>
    </row>
    <row r="186" spans="1:13" ht="52.2" customHeight="1" thickBot="1">
      <c r="A186" s="232"/>
      <c r="B186" s="233"/>
      <c r="C186" s="353" t="s">
        <v>14</v>
      </c>
      <c r="D186" s="354"/>
      <c r="E186" s="354"/>
      <c r="F186" s="354"/>
      <c r="G186" s="354"/>
      <c r="H186" s="354"/>
      <c r="I186" s="354"/>
      <c r="J186" s="354"/>
      <c r="K186" s="306">
        <f>SUM(K175:K185)</f>
        <v>83966320.609600008</v>
      </c>
      <c r="L186" s="315"/>
      <c r="M186" s="232"/>
    </row>
    <row r="187" spans="1:13" ht="52.2" customHeight="1" thickBot="1">
      <c r="A187" s="232"/>
      <c r="B187" s="233"/>
      <c r="C187" s="361" t="s">
        <v>241</v>
      </c>
      <c r="D187" s="362"/>
      <c r="E187" s="362"/>
      <c r="F187" s="362"/>
      <c r="G187" s="362"/>
      <c r="H187" s="362"/>
      <c r="I187" s="362"/>
      <c r="J187" s="362"/>
      <c r="K187" s="363"/>
      <c r="L187" s="315"/>
      <c r="M187" s="232"/>
    </row>
    <row r="188" spans="1:13" ht="52.2" customHeight="1">
      <c r="A188" s="232"/>
      <c r="B188" s="233"/>
      <c r="C188" s="238">
        <v>147</v>
      </c>
      <c r="D188" s="280">
        <v>15.1</v>
      </c>
      <c r="E188" s="281"/>
      <c r="F188" s="281" t="s">
        <v>242</v>
      </c>
      <c r="G188" s="290" t="s">
        <v>243</v>
      </c>
      <c r="H188" s="281" t="s">
        <v>101</v>
      </c>
      <c r="I188" s="287">
        <v>11.949000000000002</v>
      </c>
      <c r="J188" s="283">
        <v>727090</v>
      </c>
      <c r="K188" s="243">
        <f>+I188*J188</f>
        <v>8687998.410000002</v>
      </c>
      <c r="L188" s="315"/>
      <c r="M188" s="232"/>
    </row>
    <row r="189" spans="1:13" ht="52.2" customHeight="1">
      <c r="A189" s="232"/>
      <c r="B189" s="233"/>
      <c r="C189" s="238">
        <v>148</v>
      </c>
      <c r="D189" s="274">
        <v>15.2</v>
      </c>
      <c r="E189" s="239"/>
      <c r="F189" s="239" t="s">
        <v>244</v>
      </c>
      <c r="G189" s="240" t="s">
        <v>245</v>
      </c>
      <c r="H189" s="239" t="s">
        <v>100</v>
      </c>
      <c r="I189" s="241">
        <v>4.2</v>
      </c>
      <c r="J189" s="242">
        <v>926169.4</v>
      </c>
      <c r="K189" s="243">
        <f t="shared" ref="K189:K190" si="17">+I189*J189</f>
        <v>3889911.4800000004</v>
      </c>
      <c r="L189" s="315"/>
      <c r="M189" s="232"/>
    </row>
    <row r="190" spans="1:13" ht="52.2" customHeight="1">
      <c r="A190" s="232"/>
      <c r="B190" s="233"/>
      <c r="C190" s="238">
        <v>149</v>
      </c>
      <c r="D190" s="274">
        <v>15.299999999999999</v>
      </c>
      <c r="E190" s="239">
        <v>5.8</v>
      </c>
      <c r="F190" s="239"/>
      <c r="G190" s="240" t="s">
        <v>402</v>
      </c>
      <c r="H190" s="239" t="s">
        <v>101</v>
      </c>
      <c r="I190" s="241">
        <v>5.0701999999999998</v>
      </c>
      <c r="J190" s="242">
        <v>198136.9</v>
      </c>
      <c r="K190" s="243">
        <f t="shared" si="17"/>
        <v>1004593.7103799999</v>
      </c>
      <c r="L190" s="315"/>
      <c r="M190" s="232"/>
    </row>
    <row r="191" spans="1:13" ht="52.2" customHeight="1" thickBot="1">
      <c r="A191" s="232"/>
      <c r="B191" s="233"/>
      <c r="C191" s="353" t="s">
        <v>14</v>
      </c>
      <c r="D191" s="354"/>
      <c r="E191" s="354"/>
      <c r="F191" s="354"/>
      <c r="G191" s="354"/>
      <c r="H191" s="354"/>
      <c r="I191" s="354"/>
      <c r="J191" s="354"/>
      <c r="K191" s="306">
        <f>SUM(K188:K190)</f>
        <v>13582503.600380002</v>
      </c>
      <c r="L191" s="315"/>
      <c r="M191" s="232"/>
    </row>
    <row r="192" spans="1:13" ht="52.2" customHeight="1" thickBot="1">
      <c r="A192" s="232"/>
      <c r="B192" s="233"/>
      <c r="C192" s="361" t="s">
        <v>246</v>
      </c>
      <c r="D192" s="362"/>
      <c r="E192" s="362"/>
      <c r="F192" s="362"/>
      <c r="G192" s="362"/>
      <c r="H192" s="362"/>
      <c r="I192" s="362"/>
      <c r="J192" s="362"/>
      <c r="K192" s="363"/>
      <c r="L192" s="315"/>
      <c r="M192" s="232"/>
    </row>
    <row r="193" spans="1:13" ht="52.2" customHeight="1" thickBot="1">
      <c r="A193" s="232"/>
      <c r="B193" s="233"/>
      <c r="C193" s="361" t="s">
        <v>247</v>
      </c>
      <c r="D193" s="362"/>
      <c r="E193" s="362"/>
      <c r="F193" s="362"/>
      <c r="G193" s="362"/>
      <c r="H193" s="362"/>
      <c r="I193" s="362"/>
      <c r="J193" s="362"/>
      <c r="K193" s="363"/>
      <c r="L193" s="315"/>
      <c r="M193" s="232"/>
    </row>
    <row r="194" spans="1:13" ht="52.2" customHeight="1">
      <c r="A194" s="232"/>
      <c r="B194" s="233"/>
      <c r="C194" s="238">
        <v>150</v>
      </c>
      <c r="D194" s="280">
        <v>16.100000000000001</v>
      </c>
      <c r="E194" s="281">
        <v>16.2</v>
      </c>
      <c r="F194" s="281"/>
      <c r="G194" s="290" t="s">
        <v>251</v>
      </c>
      <c r="H194" s="281" t="s">
        <v>103</v>
      </c>
      <c r="I194" s="287">
        <v>165.08</v>
      </c>
      <c r="J194" s="283">
        <v>28464.799999999999</v>
      </c>
      <c r="K194" s="243">
        <f>+I194*J194</f>
        <v>4698969.1840000004</v>
      </c>
      <c r="L194" s="315"/>
      <c r="M194" s="232"/>
    </row>
    <row r="195" spans="1:13" ht="52.2" customHeight="1">
      <c r="A195" s="232"/>
      <c r="B195" s="233"/>
      <c r="C195" s="238">
        <v>151</v>
      </c>
      <c r="D195" s="274">
        <v>16.200000000000003</v>
      </c>
      <c r="E195" s="239">
        <v>16.8</v>
      </c>
      <c r="F195" s="239"/>
      <c r="G195" s="240" t="s">
        <v>185</v>
      </c>
      <c r="H195" s="239" t="s">
        <v>103</v>
      </c>
      <c r="I195" s="241">
        <v>110.06</v>
      </c>
      <c r="J195" s="242">
        <v>140975.9</v>
      </c>
      <c r="K195" s="243">
        <f t="shared" ref="K195:K204" si="18">+I195*J195</f>
        <v>15515807.554</v>
      </c>
      <c r="L195" s="315"/>
      <c r="M195" s="232"/>
    </row>
    <row r="196" spans="1:13" ht="52.2" customHeight="1">
      <c r="A196" s="232"/>
      <c r="B196" s="233"/>
      <c r="C196" s="238">
        <v>152</v>
      </c>
      <c r="D196" s="274">
        <v>16.300000000000004</v>
      </c>
      <c r="E196" s="239"/>
      <c r="F196" s="239" t="s">
        <v>327</v>
      </c>
      <c r="G196" s="240" t="s">
        <v>253</v>
      </c>
      <c r="H196" s="239" t="s">
        <v>100</v>
      </c>
      <c r="I196" s="241">
        <v>118.03</v>
      </c>
      <c r="J196" s="242">
        <v>86408.400000000009</v>
      </c>
      <c r="K196" s="243">
        <f t="shared" si="18"/>
        <v>10198783.452000001</v>
      </c>
      <c r="L196" s="315"/>
      <c r="M196" s="232"/>
    </row>
    <row r="197" spans="1:13" ht="52.2" customHeight="1">
      <c r="A197" s="232"/>
      <c r="B197" s="233"/>
      <c r="C197" s="238">
        <v>153</v>
      </c>
      <c r="D197" s="274">
        <v>16.400000000000006</v>
      </c>
      <c r="E197" s="239"/>
      <c r="F197" s="239" t="s">
        <v>328</v>
      </c>
      <c r="G197" s="240" t="s">
        <v>254</v>
      </c>
      <c r="H197" s="239" t="s">
        <v>101</v>
      </c>
      <c r="I197" s="241">
        <v>58.4099</v>
      </c>
      <c r="J197" s="242">
        <v>101029.5</v>
      </c>
      <c r="K197" s="243">
        <f t="shared" si="18"/>
        <v>5901122.9920500005</v>
      </c>
      <c r="L197" s="315"/>
      <c r="M197" s="232"/>
    </row>
    <row r="198" spans="1:13" ht="52.2" customHeight="1">
      <c r="A198" s="232"/>
      <c r="B198" s="233"/>
      <c r="C198" s="238">
        <v>154</v>
      </c>
      <c r="D198" s="274">
        <v>16.500000000000007</v>
      </c>
      <c r="E198" s="239"/>
      <c r="F198" s="239" t="s">
        <v>329</v>
      </c>
      <c r="G198" s="240" t="s">
        <v>255</v>
      </c>
      <c r="H198" s="239" t="s">
        <v>101</v>
      </c>
      <c r="I198" s="241">
        <v>46.835099999999997</v>
      </c>
      <c r="J198" s="242">
        <v>314502.5</v>
      </c>
      <c r="K198" s="243">
        <f t="shared" si="18"/>
        <v>14729756.037749998</v>
      </c>
      <c r="L198" s="315"/>
      <c r="M198" s="232"/>
    </row>
    <row r="199" spans="1:13" ht="52.2" customHeight="1">
      <c r="A199" s="232"/>
      <c r="B199" s="233"/>
      <c r="C199" s="238">
        <v>155</v>
      </c>
      <c r="D199" s="274">
        <v>16.600000000000009</v>
      </c>
      <c r="E199" s="239"/>
      <c r="F199" s="239" t="s">
        <v>248</v>
      </c>
      <c r="G199" s="240" t="s">
        <v>256</v>
      </c>
      <c r="H199" s="239" t="s">
        <v>101</v>
      </c>
      <c r="I199" s="241">
        <v>45.436199999999999</v>
      </c>
      <c r="J199" s="242">
        <v>196722.5</v>
      </c>
      <c r="K199" s="243">
        <f t="shared" si="18"/>
        <v>8938322.8544999994</v>
      </c>
      <c r="L199" s="315"/>
      <c r="M199" s="232"/>
    </row>
    <row r="200" spans="1:13" ht="52.2" customHeight="1">
      <c r="A200" s="232"/>
      <c r="B200" s="233"/>
      <c r="C200" s="238">
        <v>156</v>
      </c>
      <c r="D200" s="274">
        <v>16.70000000000001</v>
      </c>
      <c r="E200" s="239"/>
      <c r="F200" s="239" t="s">
        <v>330</v>
      </c>
      <c r="G200" s="240" t="s">
        <v>257</v>
      </c>
      <c r="H200" s="239" t="s">
        <v>101</v>
      </c>
      <c r="I200" s="241">
        <v>32.6111</v>
      </c>
      <c r="J200" s="242">
        <v>274852.5</v>
      </c>
      <c r="K200" s="243">
        <f t="shared" si="18"/>
        <v>8963242.3627499994</v>
      </c>
      <c r="L200" s="315"/>
      <c r="M200" s="232"/>
    </row>
    <row r="201" spans="1:13" ht="52.2" customHeight="1">
      <c r="A201" s="232"/>
      <c r="B201" s="233"/>
      <c r="C201" s="238">
        <v>157</v>
      </c>
      <c r="D201" s="274">
        <v>16.800000000000011</v>
      </c>
      <c r="E201" s="239"/>
      <c r="F201" s="239" t="s">
        <v>331</v>
      </c>
      <c r="G201" s="240" t="s">
        <v>258</v>
      </c>
      <c r="H201" s="239" t="s">
        <v>101</v>
      </c>
      <c r="I201" s="241">
        <v>34.128500000000003</v>
      </c>
      <c r="J201" s="242">
        <v>274852.5</v>
      </c>
      <c r="K201" s="243">
        <f t="shared" si="18"/>
        <v>9380303.5462500006</v>
      </c>
      <c r="L201" s="315"/>
      <c r="M201" s="232"/>
    </row>
    <row r="202" spans="1:13" ht="52.2" customHeight="1">
      <c r="A202" s="232"/>
      <c r="B202" s="233"/>
      <c r="C202" s="238">
        <v>158</v>
      </c>
      <c r="D202" s="274">
        <v>16.900000000000013</v>
      </c>
      <c r="E202" s="239"/>
      <c r="F202" s="239" t="s">
        <v>332</v>
      </c>
      <c r="G202" s="240" t="s">
        <v>259</v>
      </c>
      <c r="H202" s="239" t="s">
        <v>101</v>
      </c>
      <c r="I202" s="241">
        <v>44.3367</v>
      </c>
      <c r="J202" s="242">
        <v>274852.5</v>
      </c>
      <c r="K202" s="243">
        <f t="shared" si="18"/>
        <v>12186052.836750001</v>
      </c>
      <c r="L202" s="315"/>
      <c r="M202" s="232"/>
    </row>
    <row r="203" spans="1:13" ht="52.2" customHeight="1">
      <c r="A203" s="232"/>
      <c r="B203" s="233"/>
      <c r="C203" s="238">
        <v>159</v>
      </c>
      <c r="D203" s="279">
        <v>16.91</v>
      </c>
      <c r="E203" s="239">
        <v>16.3</v>
      </c>
      <c r="F203" s="239"/>
      <c r="G203" s="240" t="s">
        <v>333</v>
      </c>
      <c r="H203" s="239" t="s">
        <v>103</v>
      </c>
      <c r="I203" s="241">
        <v>41.310499999999998</v>
      </c>
      <c r="J203" s="242">
        <v>55235.700000000004</v>
      </c>
      <c r="K203" s="243">
        <f t="shared" si="18"/>
        <v>2281814.38485</v>
      </c>
      <c r="L203" s="315"/>
      <c r="M203" s="232"/>
    </row>
    <row r="204" spans="1:13" ht="52.2" customHeight="1">
      <c r="A204" s="232"/>
      <c r="B204" s="233"/>
      <c r="C204" s="238">
        <v>160</v>
      </c>
      <c r="D204" s="279">
        <v>16.100000000000001</v>
      </c>
      <c r="E204" s="239"/>
      <c r="F204" s="239" t="s">
        <v>249</v>
      </c>
      <c r="G204" s="240" t="s">
        <v>334</v>
      </c>
      <c r="H204" s="239" t="s">
        <v>103</v>
      </c>
      <c r="I204" s="241">
        <v>1.016</v>
      </c>
      <c r="J204" s="242">
        <v>409078.8</v>
      </c>
      <c r="K204" s="243">
        <f t="shared" si="18"/>
        <v>415624.06079999998</v>
      </c>
      <c r="L204" s="315"/>
      <c r="M204" s="232"/>
    </row>
    <row r="205" spans="1:13" ht="52.2" customHeight="1" thickBot="1">
      <c r="A205" s="232"/>
      <c r="B205" s="233"/>
      <c r="C205" s="353" t="s">
        <v>14</v>
      </c>
      <c r="D205" s="354"/>
      <c r="E205" s="354"/>
      <c r="F205" s="354"/>
      <c r="G205" s="354"/>
      <c r="H205" s="354"/>
      <c r="I205" s="354"/>
      <c r="J205" s="354"/>
      <c r="K205" s="306">
        <f>SUM(K194:K204)</f>
        <v>93209799.265699983</v>
      </c>
      <c r="L205" s="315"/>
      <c r="M205" s="232"/>
    </row>
    <row r="206" spans="1:13" ht="52.2" customHeight="1" thickBot="1">
      <c r="A206" s="232"/>
      <c r="B206" s="233"/>
      <c r="C206" s="361" t="s">
        <v>335</v>
      </c>
      <c r="D206" s="362"/>
      <c r="E206" s="362"/>
      <c r="F206" s="362"/>
      <c r="G206" s="362"/>
      <c r="H206" s="362"/>
      <c r="I206" s="362"/>
      <c r="J206" s="362"/>
      <c r="K206" s="363"/>
      <c r="L206" s="315"/>
      <c r="M206" s="232"/>
    </row>
    <row r="207" spans="1:13" ht="52.2" customHeight="1">
      <c r="A207" s="232"/>
      <c r="B207" s="233"/>
      <c r="C207" s="238">
        <v>161</v>
      </c>
      <c r="D207" s="280">
        <v>17.100000000000001</v>
      </c>
      <c r="E207" s="341" t="s">
        <v>403</v>
      </c>
      <c r="F207" s="340"/>
      <c r="G207" s="290" t="s">
        <v>336</v>
      </c>
      <c r="H207" s="281" t="s">
        <v>101</v>
      </c>
      <c r="I207" s="287">
        <v>129.25</v>
      </c>
      <c r="J207" s="283">
        <v>30543.5</v>
      </c>
      <c r="K207" s="243">
        <f>+I207*J207</f>
        <v>3947747.375</v>
      </c>
      <c r="L207" s="315"/>
      <c r="M207" s="232"/>
    </row>
    <row r="208" spans="1:13" ht="52.2" customHeight="1">
      <c r="A208" s="232"/>
      <c r="B208" s="233"/>
      <c r="C208" s="238">
        <v>162</v>
      </c>
      <c r="D208" s="274">
        <v>17.200000000000003</v>
      </c>
      <c r="E208" s="239"/>
      <c r="F208" s="239" t="s">
        <v>337</v>
      </c>
      <c r="G208" s="240" t="s">
        <v>338</v>
      </c>
      <c r="H208" s="239" t="s">
        <v>216</v>
      </c>
      <c r="I208" s="241">
        <v>46</v>
      </c>
      <c r="J208" s="242">
        <v>16588</v>
      </c>
      <c r="K208" s="243">
        <f t="shared" ref="K208:K210" si="19">+I208*J208</f>
        <v>763048</v>
      </c>
      <c r="L208" s="315"/>
      <c r="M208" s="232"/>
    </row>
    <row r="209" spans="1:13" ht="52.2" customHeight="1">
      <c r="A209" s="232"/>
      <c r="B209" s="233"/>
      <c r="C209" s="238">
        <v>163</v>
      </c>
      <c r="D209" s="274">
        <v>17.300000000000004</v>
      </c>
      <c r="E209" s="239"/>
      <c r="F209" s="239" t="s">
        <v>339</v>
      </c>
      <c r="G209" s="240" t="s">
        <v>340</v>
      </c>
      <c r="H209" s="239" t="s">
        <v>216</v>
      </c>
      <c r="I209" s="241">
        <v>139</v>
      </c>
      <c r="J209" s="242">
        <v>14638</v>
      </c>
      <c r="K209" s="243">
        <f t="shared" si="19"/>
        <v>2034682</v>
      </c>
      <c r="L209" s="315"/>
      <c r="M209" s="232"/>
    </row>
    <row r="210" spans="1:13" ht="52.2" customHeight="1">
      <c r="A210" s="232"/>
      <c r="B210" s="233"/>
      <c r="C210" s="238">
        <v>164</v>
      </c>
      <c r="D210" s="274">
        <v>17.400000000000006</v>
      </c>
      <c r="E210" s="239"/>
      <c r="F210" s="239" t="s">
        <v>252</v>
      </c>
      <c r="G210" s="240" t="s">
        <v>341</v>
      </c>
      <c r="H210" s="239" t="s">
        <v>216</v>
      </c>
      <c r="I210" s="241">
        <v>1</v>
      </c>
      <c r="J210" s="242">
        <v>77259</v>
      </c>
      <c r="K210" s="243">
        <f t="shared" si="19"/>
        <v>77259</v>
      </c>
      <c r="L210" s="315"/>
      <c r="M210" s="232"/>
    </row>
    <row r="211" spans="1:13" ht="52.2" customHeight="1" thickBot="1">
      <c r="A211" s="232"/>
      <c r="B211" s="233"/>
      <c r="C211" s="353" t="s">
        <v>14</v>
      </c>
      <c r="D211" s="354"/>
      <c r="E211" s="354"/>
      <c r="F211" s="354"/>
      <c r="G211" s="354"/>
      <c r="H211" s="354"/>
      <c r="I211" s="354"/>
      <c r="J211" s="354"/>
      <c r="K211" s="306">
        <f>SUM(K207:K210)</f>
        <v>6822736.375</v>
      </c>
      <c r="L211" s="315"/>
      <c r="M211" s="232"/>
    </row>
    <row r="212" spans="1:13" ht="52.2" customHeight="1" thickBot="1">
      <c r="A212" s="232"/>
      <c r="B212" s="233"/>
      <c r="C212" s="361" t="s">
        <v>342</v>
      </c>
      <c r="D212" s="362"/>
      <c r="E212" s="362"/>
      <c r="F212" s="362"/>
      <c r="G212" s="362"/>
      <c r="H212" s="362"/>
      <c r="I212" s="362"/>
      <c r="J212" s="362"/>
      <c r="K212" s="363"/>
      <c r="L212" s="315"/>
      <c r="M212" s="232"/>
    </row>
    <row r="213" spans="1:13" ht="52.2" customHeight="1">
      <c r="A213" s="232"/>
      <c r="B213" s="233"/>
      <c r="C213" s="238">
        <v>165</v>
      </c>
      <c r="D213" s="280">
        <v>18.100000000000001</v>
      </c>
      <c r="E213" s="281"/>
      <c r="F213" s="281" t="s">
        <v>343</v>
      </c>
      <c r="G213" s="290" t="s">
        <v>262</v>
      </c>
      <c r="H213" s="281" t="s">
        <v>216</v>
      </c>
      <c r="I213" s="287">
        <v>10</v>
      </c>
      <c r="J213" s="283">
        <v>77837.5</v>
      </c>
      <c r="K213" s="243">
        <f>+I213*J213</f>
        <v>778375</v>
      </c>
      <c r="L213" s="315"/>
      <c r="M213" s="232"/>
    </row>
    <row r="214" spans="1:13" ht="52.2" customHeight="1">
      <c r="A214" s="232"/>
      <c r="B214" s="233"/>
      <c r="C214" s="238">
        <v>166</v>
      </c>
      <c r="D214" s="274">
        <v>18.300000000000004</v>
      </c>
      <c r="E214" s="239"/>
      <c r="F214" s="239" t="s">
        <v>344</v>
      </c>
      <c r="G214" s="240" t="s">
        <v>345</v>
      </c>
      <c r="H214" s="239" t="s">
        <v>216</v>
      </c>
      <c r="I214" s="241">
        <v>5</v>
      </c>
      <c r="J214" s="242">
        <v>119128.1</v>
      </c>
      <c r="K214" s="243">
        <f t="shared" ref="K214:K215" si="20">+I214*J214</f>
        <v>595640.5</v>
      </c>
      <c r="L214" s="315"/>
      <c r="M214" s="232"/>
    </row>
    <row r="215" spans="1:13" ht="52.2" customHeight="1">
      <c r="A215" s="232"/>
      <c r="B215" s="233"/>
      <c r="C215" s="238">
        <v>167</v>
      </c>
      <c r="D215" s="274">
        <v>18.400000000000006</v>
      </c>
      <c r="E215" s="239"/>
      <c r="F215" s="239" t="s">
        <v>346</v>
      </c>
      <c r="G215" s="240" t="s">
        <v>347</v>
      </c>
      <c r="H215" s="239" t="s">
        <v>216</v>
      </c>
      <c r="I215" s="241">
        <v>5</v>
      </c>
      <c r="J215" s="242">
        <v>99669.7</v>
      </c>
      <c r="K215" s="243">
        <f t="shared" si="20"/>
        <v>498348.5</v>
      </c>
      <c r="L215" s="315"/>
      <c r="M215" s="232"/>
    </row>
    <row r="216" spans="1:13" ht="52.2" customHeight="1" thickBot="1">
      <c r="A216" s="232"/>
      <c r="B216" s="233"/>
      <c r="C216" s="353" t="s">
        <v>14</v>
      </c>
      <c r="D216" s="354"/>
      <c r="E216" s="354"/>
      <c r="F216" s="354"/>
      <c r="G216" s="354"/>
      <c r="H216" s="354"/>
      <c r="I216" s="354"/>
      <c r="J216" s="354"/>
      <c r="K216" s="306">
        <f>SUM(K213:K215)</f>
        <v>1872364</v>
      </c>
      <c r="L216" s="315"/>
      <c r="M216" s="232"/>
    </row>
    <row r="217" spans="1:13" ht="52.2" customHeight="1" thickBot="1">
      <c r="A217" s="232"/>
      <c r="B217" s="233"/>
      <c r="C217" s="361" t="s">
        <v>260</v>
      </c>
      <c r="D217" s="362"/>
      <c r="E217" s="362"/>
      <c r="F217" s="362"/>
      <c r="G217" s="362"/>
      <c r="H217" s="362"/>
      <c r="I217" s="362"/>
      <c r="J217" s="362"/>
      <c r="K217" s="363"/>
      <c r="L217" s="315"/>
      <c r="M217" s="232"/>
    </row>
    <row r="218" spans="1:13" ht="52.2" customHeight="1">
      <c r="A218" s="232"/>
      <c r="B218" s="233"/>
      <c r="C218" s="238">
        <v>168</v>
      </c>
      <c r="D218" s="280">
        <v>19.100000000000001</v>
      </c>
      <c r="E218" s="281" t="s">
        <v>261</v>
      </c>
      <c r="F218" s="281"/>
      <c r="G218" s="290" t="s">
        <v>404</v>
      </c>
      <c r="H218" s="281" t="s">
        <v>100</v>
      </c>
      <c r="I218" s="287">
        <v>121.4722</v>
      </c>
      <c r="J218" s="283">
        <v>7238.4000000000005</v>
      </c>
      <c r="K218" s="243">
        <f>+I218*J218</f>
        <v>879264.37248000002</v>
      </c>
      <c r="L218" s="315"/>
      <c r="M218" s="232"/>
    </row>
    <row r="219" spans="1:13" ht="52.2" customHeight="1" thickBot="1">
      <c r="A219" s="232"/>
      <c r="B219" s="233"/>
      <c r="C219" s="353" t="s">
        <v>14</v>
      </c>
      <c r="D219" s="354"/>
      <c r="E219" s="354"/>
      <c r="F219" s="354"/>
      <c r="G219" s="354"/>
      <c r="H219" s="354"/>
      <c r="I219" s="354"/>
      <c r="J219" s="354"/>
      <c r="K219" s="306">
        <f>SUM(K218)</f>
        <v>879264.37248000002</v>
      </c>
      <c r="L219" s="315"/>
      <c r="M219" s="232"/>
    </row>
    <row r="220" spans="1:13" ht="52.2" customHeight="1" thickBot="1">
      <c r="B220" s="244"/>
      <c r="C220" s="361" t="s">
        <v>348</v>
      </c>
      <c r="D220" s="362"/>
      <c r="E220" s="362"/>
      <c r="F220" s="362"/>
      <c r="G220" s="362"/>
      <c r="H220" s="362"/>
      <c r="I220" s="362"/>
      <c r="J220" s="362"/>
      <c r="K220" s="363"/>
      <c r="L220" s="317"/>
    </row>
    <row r="221" spans="1:13" ht="52.2" customHeight="1">
      <c r="B221" s="244"/>
      <c r="C221" s="238">
        <v>169</v>
      </c>
      <c r="D221" s="280">
        <v>20.100000000000001</v>
      </c>
      <c r="E221" s="281">
        <v>1.1599999999999999</v>
      </c>
      <c r="F221" s="281"/>
      <c r="G221" s="290" t="s">
        <v>405</v>
      </c>
      <c r="H221" s="281" t="s">
        <v>101</v>
      </c>
      <c r="I221" s="287">
        <v>72.040000000000006</v>
      </c>
      <c r="J221" s="343">
        <v>34031.4</v>
      </c>
      <c r="K221" s="243">
        <f>+I221*J221</f>
        <v>2451622.0560000003</v>
      </c>
      <c r="L221" s="317"/>
    </row>
    <row r="222" spans="1:13" ht="52.2" customHeight="1">
      <c r="B222" s="244"/>
      <c r="C222" s="238">
        <v>170</v>
      </c>
      <c r="D222" s="274">
        <v>20.200000000000003</v>
      </c>
      <c r="E222" s="239">
        <v>16.399999999999999</v>
      </c>
      <c r="F222" s="239"/>
      <c r="G222" s="240" t="s">
        <v>250</v>
      </c>
      <c r="H222" s="239" t="s">
        <v>103</v>
      </c>
      <c r="I222" s="241">
        <v>1.1875</v>
      </c>
      <c r="J222" s="242">
        <v>82383.600000000006</v>
      </c>
      <c r="K222" s="243">
        <f t="shared" ref="K222:K228" si="21">+I222*J222</f>
        <v>97830.525000000009</v>
      </c>
      <c r="L222" s="317"/>
    </row>
    <row r="223" spans="1:13" ht="52.2" customHeight="1">
      <c r="B223" s="244"/>
      <c r="C223" s="238">
        <v>171</v>
      </c>
      <c r="D223" s="274">
        <v>20.300000000000004</v>
      </c>
      <c r="E223" s="239"/>
      <c r="F223" s="239" t="s">
        <v>349</v>
      </c>
      <c r="G223" s="240" t="s">
        <v>350</v>
      </c>
      <c r="H223" s="239" t="s">
        <v>100</v>
      </c>
      <c r="I223" s="241">
        <v>8.7050999999999998</v>
      </c>
      <c r="J223" s="242">
        <v>1256450</v>
      </c>
      <c r="K223" s="243">
        <f t="shared" si="21"/>
        <v>10937522.895</v>
      </c>
      <c r="L223" s="317"/>
    </row>
    <row r="224" spans="1:13" ht="52.2" customHeight="1">
      <c r="B224" s="244"/>
      <c r="C224" s="238">
        <v>172</v>
      </c>
      <c r="D224" s="274">
        <v>20.400000000000006</v>
      </c>
      <c r="E224" s="239">
        <v>2.16</v>
      </c>
      <c r="F224" s="239"/>
      <c r="G224" s="240" t="s">
        <v>263</v>
      </c>
      <c r="H224" s="239" t="s">
        <v>103</v>
      </c>
      <c r="I224" s="241">
        <v>6.141699064624154</v>
      </c>
      <c r="J224" s="242">
        <v>1144812.5</v>
      </c>
      <c r="K224" s="243">
        <f>+I224*J224</f>
        <v>7031093.8604200389</v>
      </c>
      <c r="L224" s="317"/>
    </row>
    <row r="225" spans="1:17" ht="52.2" customHeight="1">
      <c r="B225" s="244"/>
      <c r="C225" s="238">
        <v>173</v>
      </c>
      <c r="D225" s="274">
        <v>20.500000000000007</v>
      </c>
      <c r="E225" s="239">
        <v>2.11</v>
      </c>
      <c r="F225" s="239"/>
      <c r="G225" s="240" t="s">
        <v>406</v>
      </c>
      <c r="H225" s="239" t="s">
        <v>100</v>
      </c>
      <c r="I225" s="241">
        <v>13.5</v>
      </c>
      <c r="J225" s="242">
        <v>381438.2</v>
      </c>
      <c r="K225" s="243">
        <f t="shared" si="21"/>
        <v>5149415.7</v>
      </c>
      <c r="L225" s="317"/>
    </row>
    <row r="226" spans="1:17" ht="52.2" customHeight="1">
      <c r="B226" s="244"/>
      <c r="C226" s="238">
        <v>174</v>
      </c>
      <c r="D226" s="274">
        <v>20.600000000000009</v>
      </c>
      <c r="E226" s="239">
        <v>4.22</v>
      </c>
      <c r="F226" s="239"/>
      <c r="G226" s="240" t="s">
        <v>108</v>
      </c>
      <c r="H226" s="239" t="s">
        <v>109</v>
      </c>
      <c r="I226" s="344">
        <v>378.09434927747873</v>
      </c>
      <c r="J226" s="242">
        <v>10891.4</v>
      </c>
      <c r="K226" s="243">
        <f t="shared" si="21"/>
        <v>4117976.7957207318</v>
      </c>
      <c r="L226" s="317"/>
    </row>
    <row r="227" spans="1:17" ht="52.2" customHeight="1">
      <c r="B227" s="244"/>
      <c r="C227" s="238">
        <v>175</v>
      </c>
      <c r="D227" s="274">
        <v>20.70000000000001</v>
      </c>
      <c r="E227" s="239">
        <v>2.7</v>
      </c>
      <c r="F227" s="239"/>
      <c r="G227" s="240" t="s">
        <v>107</v>
      </c>
      <c r="H227" s="239" t="s">
        <v>103</v>
      </c>
      <c r="I227" s="241">
        <v>0.69750000000000001</v>
      </c>
      <c r="J227" s="242">
        <v>1259157.9000000001</v>
      </c>
      <c r="K227" s="243">
        <f t="shared" si="21"/>
        <v>878262.63525000017</v>
      </c>
      <c r="L227" s="317"/>
    </row>
    <row r="228" spans="1:17" ht="52.2" customHeight="1">
      <c r="B228" s="244"/>
      <c r="C228" s="238">
        <v>176</v>
      </c>
      <c r="D228" s="274">
        <v>20.800000000000011</v>
      </c>
      <c r="E228" s="239"/>
      <c r="F228" s="239" t="s">
        <v>119</v>
      </c>
      <c r="G228" s="240" t="s">
        <v>120</v>
      </c>
      <c r="H228" s="239" t="s">
        <v>100</v>
      </c>
      <c r="I228" s="241">
        <v>7.22</v>
      </c>
      <c r="J228" s="242">
        <v>56648.800000000003</v>
      </c>
      <c r="K228" s="243">
        <f t="shared" si="21"/>
        <v>409004.33600000001</v>
      </c>
      <c r="L228" s="317"/>
    </row>
    <row r="229" spans="1:17" ht="52.2" customHeight="1">
      <c r="B229" s="244"/>
      <c r="C229" s="238">
        <v>177</v>
      </c>
      <c r="D229" s="274">
        <v>20.900000000000013</v>
      </c>
      <c r="E229" s="239"/>
      <c r="F229" s="239" t="s">
        <v>351</v>
      </c>
      <c r="G229" s="240" t="s">
        <v>264</v>
      </c>
      <c r="H229" s="239" t="s">
        <v>216</v>
      </c>
      <c r="I229" s="241">
        <v>2</v>
      </c>
      <c r="J229" s="242">
        <v>14696500</v>
      </c>
      <c r="K229" s="243">
        <f>+I229*J229</f>
        <v>29393000</v>
      </c>
      <c r="L229" s="317"/>
    </row>
    <row r="230" spans="1:17" ht="52.2" customHeight="1">
      <c r="B230" s="244"/>
      <c r="C230" s="238">
        <v>178</v>
      </c>
      <c r="D230" s="279">
        <v>20.100000000000001</v>
      </c>
      <c r="E230" s="239"/>
      <c r="F230" s="239" t="s">
        <v>352</v>
      </c>
      <c r="G230" s="240" t="s">
        <v>353</v>
      </c>
      <c r="H230" s="239" t="s">
        <v>216</v>
      </c>
      <c r="I230" s="241">
        <v>1</v>
      </c>
      <c r="J230" s="242">
        <v>2660840</v>
      </c>
      <c r="K230" s="243">
        <f>+I230*J230</f>
        <v>2660840</v>
      </c>
      <c r="L230" s="317"/>
    </row>
    <row r="231" spans="1:17" ht="52.2" customHeight="1" thickBot="1">
      <c r="B231" s="244"/>
      <c r="C231" s="353" t="s">
        <v>14</v>
      </c>
      <c r="D231" s="354"/>
      <c r="E231" s="354"/>
      <c r="F231" s="354"/>
      <c r="G231" s="354"/>
      <c r="H231" s="354"/>
      <c r="I231" s="354"/>
      <c r="J231" s="354"/>
      <c r="K231" s="306">
        <f>SUM(K221:K230)</f>
        <v>63126568.803390764</v>
      </c>
      <c r="L231" s="317"/>
    </row>
    <row r="232" spans="1:17" ht="52.2" customHeight="1" thickBot="1">
      <c r="B232" s="244"/>
      <c r="C232" s="355" t="s">
        <v>265</v>
      </c>
      <c r="D232" s="356"/>
      <c r="E232" s="356"/>
      <c r="F232" s="356"/>
      <c r="G232" s="356"/>
      <c r="H232" s="356"/>
      <c r="I232" s="356"/>
      <c r="J232" s="356"/>
      <c r="K232" s="293">
        <f>+K231+K219+K216+K211+K205+K191+K186+K172+K153+K145+K136+K131+K125+K92+K82+K55+K44+K36+K33+K25+K18</f>
        <v>1101823757.3699999</v>
      </c>
      <c r="L232" s="317"/>
      <c r="P232" s="556"/>
      <c r="Q232" s="556"/>
    </row>
    <row r="233" spans="1:17" s="248" customFormat="1" ht="13.2" customHeight="1" thickBot="1">
      <c r="A233" s="245"/>
      <c r="B233" s="246"/>
      <c r="C233" s="318"/>
      <c r="D233" s="319"/>
      <c r="E233" s="320"/>
      <c r="F233" s="320"/>
      <c r="G233" s="321"/>
      <c r="H233" s="320"/>
      <c r="I233" s="320"/>
      <c r="J233" s="320"/>
      <c r="K233" s="322"/>
      <c r="L233" s="323"/>
      <c r="M233" s="245"/>
      <c r="N233" s="554"/>
      <c r="O233" s="554"/>
      <c r="P233" s="554"/>
      <c r="Q233" s="554"/>
    </row>
    <row r="234" spans="1:17" s="248" customFormat="1" ht="52.2" customHeight="1">
      <c r="A234" s="245"/>
      <c r="B234" s="246"/>
      <c r="C234" s="324"/>
      <c r="D234" s="325"/>
      <c r="E234" s="295"/>
      <c r="F234" s="295"/>
      <c r="G234" s="357" t="s">
        <v>266</v>
      </c>
      <c r="H234" s="358"/>
      <c r="I234" s="358"/>
      <c r="J234" s="358"/>
      <c r="K234" s="249">
        <v>950000</v>
      </c>
      <c r="L234" s="323"/>
      <c r="M234" s="245"/>
      <c r="N234" s="554"/>
      <c r="O234" s="554"/>
      <c r="P234" s="554"/>
      <c r="Q234" s="554"/>
    </row>
    <row r="235" spans="1:17" s="248" customFormat="1" ht="52.2" customHeight="1">
      <c r="A235" s="245"/>
      <c r="B235" s="246"/>
      <c r="C235" s="324"/>
      <c r="D235" s="325"/>
      <c r="E235" s="295"/>
      <c r="F235" s="295"/>
      <c r="G235" s="359" t="s">
        <v>267</v>
      </c>
      <c r="H235" s="360"/>
      <c r="I235" s="360"/>
      <c r="J235" s="360"/>
      <c r="K235" s="250">
        <v>2500000</v>
      </c>
      <c r="L235" s="323"/>
      <c r="M235" s="245"/>
      <c r="N235" s="554"/>
      <c r="O235" s="554"/>
      <c r="P235" s="554"/>
      <c r="Q235" s="554"/>
    </row>
    <row r="236" spans="1:17" s="248" customFormat="1" ht="52.2" customHeight="1">
      <c r="A236" s="245"/>
      <c r="B236" s="246"/>
      <c r="C236" s="324"/>
      <c r="D236" s="296"/>
      <c r="E236" s="297"/>
      <c r="F236" s="297"/>
      <c r="G236" s="359" t="s">
        <v>268</v>
      </c>
      <c r="H236" s="360"/>
      <c r="I236" s="360"/>
      <c r="J236" s="360"/>
      <c r="K236" s="250">
        <v>5200000</v>
      </c>
      <c r="L236" s="323"/>
      <c r="M236" s="245"/>
      <c r="N236" s="554"/>
      <c r="O236" s="554"/>
      <c r="P236" s="554"/>
      <c r="Q236" s="554"/>
    </row>
    <row r="237" spans="1:17" s="248" customFormat="1" ht="52.2" customHeight="1" thickBot="1">
      <c r="A237" s="245"/>
      <c r="B237" s="246"/>
      <c r="C237" s="324"/>
      <c r="D237" s="296"/>
      <c r="E237" s="297"/>
      <c r="F237" s="297"/>
      <c r="G237" s="347" t="s">
        <v>16</v>
      </c>
      <c r="H237" s="348"/>
      <c r="I237" s="348"/>
      <c r="J237" s="349"/>
      <c r="K237" s="299">
        <f>+K234+K235+K236</f>
        <v>8650000</v>
      </c>
      <c r="L237" s="323"/>
      <c r="M237" s="245"/>
      <c r="N237" s="554"/>
      <c r="O237" s="554"/>
      <c r="P237" s="554"/>
      <c r="Q237" s="554"/>
    </row>
    <row r="238" spans="1:17" s="248" customFormat="1" ht="8.4" customHeight="1" thickBot="1">
      <c r="A238" s="245"/>
      <c r="B238" s="245"/>
      <c r="C238" s="324"/>
      <c r="D238" s="296"/>
      <c r="E238" s="297"/>
      <c r="F238" s="297"/>
      <c r="G238" s="294"/>
      <c r="H238" s="294"/>
      <c r="I238" s="294"/>
      <c r="J238" s="294"/>
      <c r="K238" s="298"/>
      <c r="L238" s="323"/>
      <c r="M238" s="245"/>
      <c r="N238" s="554"/>
      <c r="O238" s="554"/>
      <c r="P238" s="554"/>
      <c r="Q238" s="554"/>
    </row>
    <row r="239" spans="1:17" s="248" customFormat="1" ht="52.2" customHeight="1" thickBot="1">
      <c r="A239" s="245"/>
      <c r="B239" s="246"/>
      <c r="C239" s="324"/>
      <c r="D239" s="325"/>
      <c r="E239" s="295"/>
      <c r="F239" s="295"/>
      <c r="G239" s="350" t="s">
        <v>17</v>
      </c>
      <c r="H239" s="351"/>
      <c r="I239" s="351"/>
      <c r="J239" s="352"/>
      <c r="K239" s="247">
        <f>+K237+K232</f>
        <v>1110473757.3699999</v>
      </c>
      <c r="L239" s="323"/>
      <c r="N239" s="556"/>
      <c r="O239" s="556"/>
      <c r="P239" s="554"/>
      <c r="Q239" s="554"/>
    </row>
    <row r="240" spans="1:17" s="248" customFormat="1" ht="9" customHeight="1" thickBot="1">
      <c r="A240" s="245"/>
      <c r="B240" s="246"/>
      <c r="C240" s="324"/>
      <c r="D240" s="325"/>
      <c r="E240" s="326"/>
      <c r="F240" s="326"/>
      <c r="G240" s="327"/>
      <c r="H240" s="295"/>
      <c r="I240" s="328"/>
      <c r="J240" s="329"/>
      <c r="K240" s="330"/>
      <c r="L240" s="323"/>
      <c r="M240" s="245"/>
      <c r="N240" s="554"/>
      <c r="O240" s="554"/>
      <c r="P240" s="554"/>
      <c r="Q240" s="554"/>
    </row>
    <row r="241" spans="1:17" s="248" customFormat="1" ht="16.2">
      <c r="A241" s="245"/>
      <c r="B241" s="246"/>
      <c r="C241" s="251"/>
      <c r="D241" s="384"/>
      <c r="E241" s="384"/>
      <c r="F241" s="384"/>
      <c r="G241" s="384"/>
      <c r="H241" s="384"/>
      <c r="I241" s="384"/>
      <c r="J241" s="384"/>
      <c r="K241" s="385"/>
      <c r="L241" s="331"/>
      <c r="M241" s="245"/>
      <c r="N241" s="554"/>
      <c r="O241" s="554"/>
      <c r="P241" s="554"/>
      <c r="Q241" s="554"/>
    </row>
    <row r="242" spans="1:17" s="248" customFormat="1" ht="55.8" customHeight="1">
      <c r="A242" s="245"/>
      <c r="B242" s="246"/>
      <c r="C242" s="377" t="s">
        <v>18</v>
      </c>
      <c r="D242" s="378"/>
      <c r="E242" s="378"/>
      <c r="F242" s="378"/>
      <c r="G242" s="378"/>
      <c r="H242" s="382" t="s">
        <v>19</v>
      </c>
      <c r="I242" s="382"/>
      <c r="J242" s="382"/>
      <c r="K242" s="252" t="s">
        <v>20</v>
      </c>
      <c r="L242" s="332"/>
      <c r="M242" s="245"/>
      <c r="N242" s="554"/>
      <c r="O242" s="554"/>
      <c r="P242" s="554"/>
      <c r="Q242" s="554"/>
    </row>
    <row r="243" spans="1:17" s="248" customFormat="1" ht="55.8" customHeight="1">
      <c r="A243" s="245"/>
      <c r="B243" s="246"/>
      <c r="C243" s="377" t="s">
        <v>21</v>
      </c>
      <c r="D243" s="378"/>
      <c r="E243" s="378"/>
      <c r="F243" s="378"/>
      <c r="G243" s="378"/>
      <c r="H243" s="383" t="s">
        <v>22</v>
      </c>
      <c r="I243" s="383"/>
      <c r="J243" s="253" t="s">
        <v>23</v>
      </c>
      <c r="K243" s="254">
        <v>0.25</v>
      </c>
      <c r="L243" s="332"/>
      <c r="M243" s="245"/>
      <c r="N243" s="554"/>
      <c r="O243" s="554"/>
      <c r="P243" s="554"/>
      <c r="Q243" s="554"/>
    </row>
    <row r="244" spans="1:17" s="248" customFormat="1" ht="55.8" customHeight="1">
      <c r="A244" s="245"/>
      <c r="B244" s="246"/>
      <c r="C244" s="377" t="s">
        <v>24</v>
      </c>
      <c r="D244" s="378"/>
      <c r="E244" s="378"/>
      <c r="F244" s="378"/>
      <c r="G244" s="378"/>
      <c r="H244" s="405" t="s">
        <v>269</v>
      </c>
      <c r="I244" s="406"/>
      <c r="J244" s="253" t="s">
        <v>26</v>
      </c>
      <c r="K244" s="254">
        <v>0.02</v>
      </c>
      <c r="L244" s="332"/>
      <c r="M244" s="245"/>
      <c r="N244" s="554"/>
      <c r="O244" s="554"/>
      <c r="P244" s="554"/>
      <c r="Q244" s="554"/>
    </row>
    <row r="245" spans="1:17" s="255" customFormat="1" ht="55.8" customHeight="1">
      <c r="A245" s="245"/>
      <c r="B245" s="246"/>
      <c r="C245" s="300"/>
      <c r="D245" s="308"/>
      <c r="E245" s="301"/>
      <c r="F245" s="301"/>
      <c r="G245" s="302"/>
      <c r="H245" s="407" t="s">
        <v>27</v>
      </c>
      <c r="I245" s="383"/>
      <c r="J245" s="253" t="s">
        <v>28</v>
      </c>
      <c r="K245" s="254">
        <v>0.03</v>
      </c>
      <c r="L245" s="323"/>
      <c r="M245" s="245"/>
      <c r="N245" s="555"/>
      <c r="O245" s="555"/>
      <c r="P245" s="555"/>
      <c r="Q245" s="555"/>
    </row>
    <row r="246" spans="1:17" ht="55.8" customHeight="1">
      <c r="A246" s="232"/>
      <c r="B246" s="233"/>
      <c r="C246" s="303"/>
      <c r="D246" s="309"/>
      <c r="E246" s="310"/>
      <c r="F246" s="310"/>
      <c r="G246" s="304"/>
      <c r="H246" s="383" t="s">
        <v>29</v>
      </c>
      <c r="I246" s="383"/>
      <c r="J246" s="253" t="s">
        <v>30</v>
      </c>
      <c r="K246" s="305">
        <v>0.3</v>
      </c>
      <c r="L246" s="315"/>
      <c r="M246" s="232"/>
    </row>
    <row r="247" spans="1:17" ht="16.8" thickBot="1">
      <c r="A247" s="232"/>
      <c r="B247" s="233"/>
      <c r="C247" s="256"/>
      <c r="D247" s="276"/>
      <c r="E247" s="257"/>
      <c r="F247" s="257"/>
      <c r="G247" s="258"/>
      <c r="H247" s="403"/>
      <c r="I247" s="403"/>
      <c r="J247" s="403"/>
      <c r="K247" s="404"/>
      <c r="L247" s="315"/>
      <c r="M247" s="232"/>
    </row>
    <row r="248" spans="1:17" ht="16.8" thickBot="1">
      <c r="A248" s="232"/>
      <c r="B248" s="259"/>
      <c r="C248" s="333"/>
      <c r="D248" s="334"/>
      <c r="E248" s="335"/>
      <c r="F248" s="336"/>
      <c r="G248" s="337"/>
      <c r="H248" s="336"/>
      <c r="I248" s="336"/>
      <c r="J248" s="336"/>
      <c r="K248" s="336"/>
      <c r="L248" s="338"/>
      <c r="M248" s="232"/>
    </row>
    <row r="249" spans="1:17" ht="16.8" thickTop="1">
      <c r="A249" s="232"/>
      <c r="B249" s="232"/>
      <c r="C249" s="232"/>
      <c r="D249" s="277"/>
      <c r="E249" s="260"/>
      <c r="F249" s="232"/>
      <c r="G249" s="291"/>
      <c r="H249" s="232"/>
      <c r="I249" s="232"/>
      <c r="J249" s="232"/>
      <c r="K249" s="232"/>
      <c r="L249" s="232"/>
      <c r="M249" s="232"/>
    </row>
  </sheetData>
  <mergeCells count="73">
    <mergeCell ref="H247:K247"/>
    <mergeCell ref="C244:G244"/>
    <mergeCell ref="H244:I244"/>
    <mergeCell ref="H245:I245"/>
    <mergeCell ref="H246:I246"/>
    <mergeCell ref="C1:F1"/>
    <mergeCell ref="C243:G243"/>
    <mergeCell ref="C6:K6"/>
    <mergeCell ref="C242:G242"/>
    <mergeCell ref="H242:J242"/>
    <mergeCell ref="H243:I243"/>
    <mergeCell ref="D241:K241"/>
    <mergeCell ref="I7:I8"/>
    <mergeCell ref="J7:J8"/>
    <mergeCell ref="K7:K8"/>
    <mergeCell ref="C7:C8"/>
    <mergeCell ref="D7:D8"/>
    <mergeCell ref="G7:G8"/>
    <mergeCell ref="H7:H8"/>
    <mergeCell ref="E7:F7"/>
    <mergeCell ref="C3:K4"/>
    <mergeCell ref="C5:K5"/>
    <mergeCell ref="C25:J25"/>
    <mergeCell ref="C26:K26"/>
    <mergeCell ref="C33:J33"/>
    <mergeCell ref="C34:K34"/>
    <mergeCell ref="C9:K9"/>
    <mergeCell ref="C18:J18"/>
    <mergeCell ref="C19:K19"/>
    <mergeCell ref="C36:J36"/>
    <mergeCell ref="C37:K37"/>
    <mergeCell ref="C44:J44"/>
    <mergeCell ref="C45:K45"/>
    <mergeCell ref="C55:J55"/>
    <mergeCell ref="C56:K56"/>
    <mergeCell ref="C82:J82"/>
    <mergeCell ref="C83:K83"/>
    <mergeCell ref="C92:J92"/>
    <mergeCell ref="C93:K93"/>
    <mergeCell ref="C125:J125"/>
    <mergeCell ref="C126:K126"/>
    <mergeCell ref="C131:J131"/>
    <mergeCell ref="C132:K132"/>
    <mergeCell ref="C136:J136"/>
    <mergeCell ref="C137:K137"/>
    <mergeCell ref="C145:J145"/>
    <mergeCell ref="C146:K146"/>
    <mergeCell ref="C153:J153"/>
    <mergeCell ref="C154:K154"/>
    <mergeCell ref="C191:J191"/>
    <mergeCell ref="C192:K192"/>
    <mergeCell ref="C193:K193"/>
    <mergeCell ref="C172:J172"/>
    <mergeCell ref="C173:K173"/>
    <mergeCell ref="C186:J186"/>
    <mergeCell ref="C187:K187"/>
    <mergeCell ref="C174:K174"/>
    <mergeCell ref="C177:K177"/>
    <mergeCell ref="C217:K217"/>
    <mergeCell ref="C219:J219"/>
    <mergeCell ref="C220:K220"/>
    <mergeCell ref="C205:J205"/>
    <mergeCell ref="C206:K206"/>
    <mergeCell ref="C211:J211"/>
    <mergeCell ref="C212:K212"/>
    <mergeCell ref="C216:J216"/>
    <mergeCell ref="G237:J237"/>
    <mergeCell ref="G239:J239"/>
    <mergeCell ref="C231:J231"/>
    <mergeCell ref="C232:J232"/>
    <mergeCell ref="G234:J234"/>
    <mergeCell ref="G235:J235"/>
    <mergeCell ref="G236:J236"/>
  </mergeCells>
  <phoneticPr fontId="66" type="noConversion"/>
  <printOptions horizontalCentered="1"/>
  <pageMargins left="0.23622047244094491" right="0.23622047244094491" top="0.74803149606299213" bottom="0.74803149606299213" header="0.31496062992125984" footer="0.31496062992125984"/>
  <pageSetup paperSize="5" scale="47" fitToHeight="0"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3" zoomScale="70" zoomScaleNormal="100" zoomScaleSheetLayoutView="70" zoomScalePageLayoutView="91" workbookViewId="0">
      <selection activeCell="G46" sqref="G46"/>
    </sheetView>
  </sheetViews>
  <sheetFormatPr baseColWidth="10" defaultColWidth="11.44140625" defaultRowHeight="13.8"/>
  <cols>
    <col min="1" max="2" width="3.44140625" style="1" customWidth="1"/>
    <col min="3" max="3" width="7.55468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3"/>
      <c r="D2" s="223"/>
      <c r="E2" s="224"/>
      <c r="F2" s="223"/>
      <c r="G2" s="223"/>
      <c r="H2" s="223"/>
      <c r="I2" s="223"/>
      <c r="J2" s="223"/>
      <c r="K2" s="223"/>
      <c r="L2" s="8"/>
      <c r="M2" s="5"/>
    </row>
    <row r="3" spans="1:13" ht="26.25" customHeight="1">
      <c r="A3" s="5"/>
      <c r="B3" s="9"/>
      <c r="C3" s="420" t="s">
        <v>0</v>
      </c>
      <c r="D3" s="421"/>
      <c r="E3" s="421"/>
      <c r="F3" s="421"/>
      <c r="G3" s="5"/>
      <c r="H3" s="5"/>
      <c r="I3" s="5"/>
      <c r="J3" s="5"/>
      <c r="K3" s="5"/>
      <c r="L3" s="10"/>
      <c r="M3" s="5"/>
    </row>
    <row r="4" spans="1:13" ht="15.6">
      <c r="A4" s="5"/>
      <c r="B4" s="9"/>
      <c r="C4" s="201"/>
      <c r="D4" s="202" t="s">
        <v>1</v>
      </c>
      <c r="E4" s="201"/>
      <c r="F4" s="202"/>
      <c r="G4" s="5"/>
      <c r="H4" s="5"/>
      <c r="I4" s="5"/>
      <c r="J4" s="5"/>
      <c r="K4" s="5"/>
      <c r="L4" s="10"/>
      <c r="M4" s="5"/>
    </row>
    <row r="5" spans="1:13" ht="15.6">
      <c r="A5" s="5"/>
      <c r="B5" s="9"/>
      <c r="C5" s="424" t="s">
        <v>31</v>
      </c>
      <c r="D5" s="424"/>
      <c r="E5" s="424"/>
      <c r="F5" s="424"/>
      <c r="G5" s="424"/>
      <c r="H5" s="424"/>
      <c r="I5" s="424"/>
      <c r="J5" s="424"/>
      <c r="K5" s="424"/>
      <c r="L5" s="10"/>
      <c r="M5" s="5"/>
    </row>
    <row r="6" spans="1:13" ht="16.2" thickBot="1">
      <c r="A6" s="5"/>
      <c r="B6" s="9"/>
      <c r="C6" s="425" t="s">
        <v>32</v>
      </c>
      <c r="D6" s="425"/>
      <c r="E6" s="425"/>
      <c r="F6" s="425"/>
      <c r="G6" s="425"/>
      <c r="H6" s="425"/>
      <c r="I6" s="425"/>
      <c r="J6" s="425"/>
      <c r="K6" s="425"/>
      <c r="L6" s="10"/>
      <c r="M6" s="5"/>
    </row>
    <row r="7" spans="1:13" s="20" customFormat="1" ht="16.5" customHeight="1">
      <c r="A7" s="19"/>
      <c r="B7" s="215"/>
      <c r="C7" s="426" t="s">
        <v>33</v>
      </c>
      <c r="D7" s="427"/>
      <c r="E7" s="427"/>
      <c r="F7" s="427"/>
      <c r="G7" s="427"/>
      <c r="H7" s="427"/>
      <c r="I7" s="427"/>
      <c r="J7" s="427"/>
      <c r="K7" s="428"/>
      <c r="L7" s="21"/>
      <c r="M7" s="19"/>
    </row>
    <row r="8" spans="1:13" ht="74.25" customHeight="1">
      <c r="A8" s="5"/>
      <c r="B8" s="216"/>
      <c r="C8" s="429"/>
      <c r="D8" s="430"/>
      <c r="E8" s="430"/>
      <c r="F8" s="430"/>
      <c r="G8" s="430"/>
      <c r="H8" s="430"/>
      <c r="I8" s="430"/>
      <c r="J8" s="430"/>
      <c r="K8" s="431"/>
      <c r="L8" s="10"/>
      <c r="M8" s="5"/>
    </row>
    <row r="9" spans="1:13" ht="34.5" customHeight="1">
      <c r="A9" s="5"/>
      <c r="B9" s="216"/>
      <c r="C9" s="432" t="s">
        <v>34</v>
      </c>
      <c r="D9" s="433"/>
      <c r="E9" s="433"/>
      <c r="F9" s="433"/>
      <c r="G9" s="433"/>
      <c r="H9" s="433"/>
      <c r="I9" s="433"/>
      <c r="J9" s="433"/>
      <c r="K9" s="434"/>
      <c r="L9" s="10"/>
      <c r="M9" s="5"/>
    </row>
    <row r="10" spans="1:13" ht="30" customHeight="1" thickBot="1">
      <c r="A10" s="5"/>
      <c r="B10" s="216"/>
      <c r="C10" s="435"/>
      <c r="D10" s="435"/>
      <c r="E10" s="435"/>
      <c r="F10" s="435"/>
      <c r="G10" s="435"/>
      <c r="H10" s="435"/>
      <c r="I10" s="435"/>
      <c r="J10" s="435"/>
      <c r="K10" s="436"/>
      <c r="L10" s="10"/>
      <c r="M10" s="5"/>
    </row>
    <row r="11" spans="1:13" ht="30" customHeight="1">
      <c r="A11" s="5"/>
      <c r="B11" s="9"/>
      <c r="C11" s="437" t="s">
        <v>4</v>
      </c>
      <c r="D11" s="439" t="s">
        <v>5</v>
      </c>
      <c r="E11" s="441" t="s">
        <v>6</v>
      </c>
      <c r="F11" s="441"/>
      <c r="G11" s="437" t="s">
        <v>7</v>
      </c>
      <c r="H11" s="439" t="s">
        <v>8</v>
      </c>
      <c r="I11" s="439" t="s">
        <v>9</v>
      </c>
      <c r="J11" s="442" t="s">
        <v>10</v>
      </c>
      <c r="K11" s="444" t="s">
        <v>11</v>
      </c>
      <c r="L11" s="10"/>
      <c r="M11" s="5"/>
    </row>
    <row r="12" spans="1:13" ht="30" customHeight="1" thickBot="1">
      <c r="A12" s="5"/>
      <c r="B12" s="9"/>
      <c r="C12" s="438"/>
      <c r="D12" s="440"/>
      <c r="E12" s="129" t="s">
        <v>12</v>
      </c>
      <c r="F12" s="129" t="s">
        <v>13</v>
      </c>
      <c r="G12" s="438"/>
      <c r="H12" s="440"/>
      <c r="I12" s="440"/>
      <c r="J12" s="443"/>
      <c r="K12" s="445"/>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14</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14</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14</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14</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14</v>
      </c>
      <c r="D39" s="163"/>
      <c r="E39" s="163"/>
      <c r="F39" s="163"/>
      <c r="G39" s="166"/>
      <c r="H39" s="165"/>
      <c r="I39" s="136"/>
      <c r="J39" s="142"/>
      <c r="K39" s="143"/>
      <c r="L39" s="10"/>
      <c r="M39" s="5"/>
    </row>
    <row r="40" spans="1:13" s="3" customFormat="1" ht="30" customHeight="1" thickBot="1">
      <c r="A40" s="11"/>
      <c r="B40" s="12"/>
      <c r="C40" s="446" t="s">
        <v>15</v>
      </c>
      <c r="D40" s="447"/>
      <c r="E40" s="447"/>
      <c r="F40" s="447"/>
      <c r="G40" s="447"/>
      <c r="H40" s="447"/>
      <c r="I40" s="447"/>
      <c r="J40" s="448"/>
      <c r="K40" s="167"/>
      <c r="L40" s="13"/>
      <c r="M40" s="11"/>
    </row>
    <row r="41" spans="1:13" s="3" customFormat="1" ht="16.2"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416"/>
      <c r="H42" s="417"/>
      <c r="I42" s="418"/>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16</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17</v>
      </c>
      <c r="H49" s="188"/>
      <c r="I49" s="189"/>
      <c r="J49" s="190"/>
      <c r="K49" s="167"/>
      <c r="L49" s="13"/>
      <c r="M49" s="11"/>
    </row>
    <row r="50" spans="1:13" s="3" customFormat="1" ht="16.2" thickBot="1">
      <c r="A50" s="11"/>
      <c r="B50" s="12"/>
      <c r="C50" s="170"/>
      <c r="D50" s="171"/>
      <c r="E50" s="171"/>
      <c r="F50" s="171"/>
      <c r="G50" s="170"/>
      <c r="H50" s="170"/>
      <c r="I50" s="191"/>
      <c r="J50" s="192"/>
      <c r="K50" s="193"/>
      <c r="L50" s="13"/>
      <c r="M50" s="11"/>
    </row>
    <row r="51" spans="1:13" s="3" customFormat="1" ht="15.6">
      <c r="A51" s="11"/>
      <c r="B51" s="12"/>
      <c r="C51" s="194"/>
      <c r="D51" s="422"/>
      <c r="E51" s="422"/>
      <c r="F51" s="422"/>
      <c r="G51" s="422"/>
      <c r="H51" s="422"/>
      <c r="I51" s="422"/>
      <c r="J51" s="422"/>
      <c r="K51" s="423"/>
      <c r="L51" s="14"/>
      <c r="M51" s="11"/>
    </row>
    <row r="52" spans="1:13" s="3" customFormat="1" ht="46.5" customHeight="1">
      <c r="A52" s="11"/>
      <c r="B52" s="12"/>
      <c r="C52" s="410" t="s">
        <v>35</v>
      </c>
      <c r="D52" s="411"/>
      <c r="E52" s="411"/>
      <c r="F52" s="411"/>
      <c r="G52" s="411"/>
      <c r="H52" s="419" t="s">
        <v>7</v>
      </c>
      <c r="I52" s="419"/>
      <c r="J52" s="419"/>
      <c r="K52" s="195" t="s">
        <v>20</v>
      </c>
      <c r="L52" s="15"/>
      <c r="M52" s="11"/>
    </row>
    <row r="53" spans="1:13" s="3" customFormat="1" ht="32.25" customHeight="1">
      <c r="A53" s="11"/>
      <c r="B53" s="12"/>
      <c r="C53" s="410" t="s">
        <v>36</v>
      </c>
      <c r="D53" s="411"/>
      <c r="E53" s="411"/>
      <c r="F53" s="411"/>
      <c r="G53" s="411"/>
      <c r="H53" s="415" t="s">
        <v>22</v>
      </c>
      <c r="I53" s="415"/>
      <c r="J53" s="196" t="s">
        <v>23</v>
      </c>
      <c r="K53" s="197" t="s">
        <v>37</v>
      </c>
      <c r="L53" s="211"/>
      <c r="M53" s="11"/>
    </row>
    <row r="54" spans="1:13" s="3" customFormat="1" ht="30" customHeight="1">
      <c r="A54" s="11"/>
      <c r="B54" s="12"/>
      <c r="C54" s="410" t="s">
        <v>38</v>
      </c>
      <c r="D54" s="411"/>
      <c r="E54" s="411"/>
      <c r="F54" s="411"/>
      <c r="G54" s="411"/>
      <c r="H54" s="412" t="s">
        <v>25</v>
      </c>
      <c r="I54" s="413"/>
      <c r="J54" s="196" t="s">
        <v>26</v>
      </c>
      <c r="K54" s="197" t="s">
        <v>37</v>
      </c>
      <c r="L54" s="15"/>
      <c r="M54" s="11"/>
    </row>
    <row r="55" spans="1:13" s="4" customFormat="1" ht="58.5" customHeight="1">
      <c r="A55" s="11"/>
      <c r="B55" s="12"/>
      <c r="C55" s="205"/>
      <c r="D55" s="206"/>
      <c r="E55" s="206"/>
      <c r="F55" s="206"/>
      <c r="G55" s="207"/>
      <c r="H55" s="414" t="s">
        <v>27</v>
      </c>
      <c r="I55" s="415"/>
      <c r="J55" s="196" t="s">
        <v>28</v>
      </c>
      <c r="K55" s="197" t="s">
        <v>37</v>
      </c>
      <c r="L55" s="13"/>
      <c r="M55" s="11"/>
    </row>
    <row r="56" spans="1:13" ht="57.75" customHeight="1">
      <c r="A56" s="5"/>
      <c r="B56" s="9"/>
      <c r="C56" s="208"/>
      <c r="D56" s="209"/>
      <c r="E56" s="209"/>
      <c r="F56" s="209"/>
      <c r="G56" s="210"/>
      <c r="H56" s="415" t="s">
        <v>29</v>
      </c>
      <c r="I56" s="415"/>
      <c r="J56" s="196" t="s">
        <v>30</v>
      </c>
      <c r="K56" s="197" t="s">
        <v>37</v>
      </c>
      <c r="L56" s="10"/>
      <c r="M56" s="5"/>
    </row>
    <row r="57" spans="1:13" ht="16.2" thickBot="1">
      <c r="A57" s="5"/>
      <c r="B57" s="9"/>
      <c r="C57" s="208"/>
      <c r="D57" s="213"/>
      <c r="E57" s="213"/>
      <c r="F57" s="209"/>
      <c r="G57" s="214"/>
      <c r="H57" s="408"/>
      <c r="I57" s="408"/>
      <c r="J57" s="408"/>
      <c r="K57" s="409"/>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39</v>
      </c>
      <c r="H59" s="199"/>
      <c r="I59" s="199"/>
      <c r="J59" s="199"/>
      <c r="K59" s="199"/>
      <c r="L59" s="10"/>
      <c r="M59" s="5"/>
    </row>
    <row r="60" spans="1:13" ht="16.2" thickBot="1">
      <c r="A60" s="5"/>
      <c r="B60" s="225"/>
      <c r="C60" s="226"/>
      <c r="D60" s="226"/>
      <c r="E60" s="227"/>
      <c r="F60" s="226"/>
      <c r="G60" s="228"/>
      <c r="H60" s="226"/>
      <c r="I60" s="226"/>
      <c r="J60" s="226"/>
      <c r="K60" s="226"/>
      <c r="L60" s="229"/>
      <c r="M60" s="5"/>
    </row>
    <row r="61" spans="1:13" ht="16.2"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44140625" defaultRowHeight="13.8"/>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0"/>
    </row>
    <row r="3" spans="2:16" ht="36.75" customHeight="1">
      <c r="B3" s="25"/>
      <c r="C3" s="546" t="s">
        <v>40</v>
      </c>
      <c r="D3" s="547"/>
      <c r="E3" s="547"/>
      <c r="F3" s="547"/>
      <c r="P3" s="26"/>
    </row>
    <row r="4" spans="2:16">
      <c r="B4" s="25"/>
      <c r="C4" s="203"/>
      <c r="D4" s="231" t="s">
        <v>41</v>
      </c>
      <c r="E4" s="203"/>
      <c r="F4" s="204"/>
      <c r="P4" s="26"/>
    </row>
    <row r="5" spans="2:16">
      <c r="B5" s="25"/>
      <c r="C5" s="127"/>
      <c r="D5" s="128"/>
      <c r="E5" s="127"/>
      <c r="F5" s="128"/>
      <c r="P5" s="26"/>
    </row>
    <row r="6" spans="2:16" ht="48" customHeight="1">
      <c r="B6" s="25"/>
      <c r="C6" s="548" t="s">
        <v>42</v>
      </c>
      <c r="D6" s="548"/>
      <c r="E6" s="548"/>
      <c r="F6" s="548"/>
      <c r="G6" s="548"/>
      <c r="H6" s="548"/>
      <c r="I6" s="548"/>
      <c r="J6" s="548"/>
      <c r="K6" s="548"/>
      <c r="L6" s="548"/>
      <c r="M6" s="548"/>
      <c r="N6" s="548"/>
      <c r="O6" s="548"/>
      <c r="P6" s="27"/>
    </row>
    <row r="7" spans="2:16" ht="15" thickBot="1">
      <c r="B7" s="25"/>
      <c r="C7" s="52"/>
      <c r="D7" s="52"/>
      <c r="E7" s="52"/>
      <c r="F7" s="52"/>
      <c r="G7" s="52"/>
      <c r="H7" s="52"/>
      <c r="I7" s="52"/>
      <c r="J7" s="52"/>
      <c r="K7" s="52"/>
      <c r="L7" s="52"/>
      <c r="M7" s="52"/>
      <c r="N7" s="52"/>
      <c r="O7" s="52"/>
      <c r="P7" s="26"/>
    </row>
    <row r="8" spans="2:16" ht="14.4">
      <c r="B8" s="25"/>
      <c r="C8" s="505"/>
      <c r="D8" s="507"/>
      <c r="E8" s="508"/>
      <c r="F8" s="508"/>
      <c r="G8" s="508"/>
      <c r="H8" s="508"/>
      <c r="I8" s="508"/>
      <c r="J8" s="508"/>
      <c r="K8" s="509"/>
      <c r="L8" s="520"/>
      <c r="M8" s="521"/>
      <c r="N8" s="521"/>
      <c r="O8" s="522"/>
      <c r="P8" s="28"/>
    </row>
    <row r="9" spans="2:16" ht="14.4">
      <c r="B9" s="25"/>
      <c r="C9" s="506"/>
      <c r="D9" s="510" t="s">
        <v>43</v>
      </c>
      <c r="E9" s="511"/>
      <c r="F9" s="511"/>
      <c r="G9" s="511"/>
      <c r="H9" s="511"/>
      <c r="I9" s="511"/>
      <c r="J9" s="511"/>
      <c r="K9" s="512"/>
      <c r="L9" s="523"/>
      <c r="M9" s="524"/>
      <c r="N9" s="524"/>
      <c r="O9" s="525"/>
      <c r="P9" s="28"/>
    </row>
    <row r="10" spans="2:16" ht="14.4">
      <c r="B10" s="25"/>
      <c r="C10" s="506"/>
      <c r="D10" s="510"/>
      <c r="E10" s="511"/>
      <c r="F10" s="511"/>
      <c r="G10" s="511"/>
      <c r="H10" s="511"/>
      <c r="I10" s="511"/>
      <c r="J10" s="511"/>
      <c r="K10" s="512"/>
      <c r="L10" s="513" t="s">
        <v>44</v>
      </c>
      <c r="M10" s="526"/>
      <c r="N10" s="527"/>
      <c r="O10" s="528"/>
      <c r="P10" s="28"/>
    </row>
    <row r="11" spans="2:16" ht="14.4">
      <c r="B11" s="25"/>
      <c r="C11" s="506"/>
      <c r="D11" s="510" t="s">
        <v>45</v>
      </c>
      <c r="E11" s="511"/>
      <c r="F11" s="511"/>
      <c r="G11" s="511"/>
      <c r="H11" s="511"/>
      <c r="I11" s="511"/>
      <c r="J11" s="511"/>
      <c r="K11" s="512"/>
      <c r="L11" s="514"/>
      <c r="M11" s="529"/>
      <c r="N11" s="530"/>
      <c r="O11" s="531"/>
      <c r="P11" s="29"/>
    </row>
    <row r="12" spans="2:16" ht="12.75" customHeight="1">
      <c r="B12" s="25"/>
      <c r="C12" s="506"/>
      <c r="D12" s="549"/>
      <c r="E12" s="550"/>
      <c r="F12" s="550"/>
      <c r="G12" s="550"/>
      <c r="H12" s="550"/>
      <c r="I12" s="550"/>
      <c r="J12" s="550"/>
      <c r="K12" s="551"/>
      <c r="L12" s="513" t="s">
        <v>46</v>
      </c>
      <c r="M12" s="513">
        <v>1</v>
      </c>
      <c r="N12" s="513" t="s">
        <v>47</v>
      </c>
      <c r="O12" s="518">
        <v>1</v>
      </c>
      <c r="P12" s="28"/>
    </row>
    <row r="13" spans="2:16">
      <c r="B13" s="25"/>
      <c r="C13" s="506"/>
      <c r="D13" s="549"/>
      <c r="E13" s="550"/>
      <c r="F13" s="550"/>
      <c r="G13" s="550"/>
      <c r="H13" s="550"/>
      <c r="I13" s="550"/>
      <c r="J13" s="550"/>
      <c r="K13" s="551"/>
      <c r="L13" s="532"/>
      <c r="M13" s="532"/>
      <c r="N13" s="532"/>
      <c r="O13" s="519"/>
      <c r="P13" s="28"/>
    </row>
    <row r="14" spans="2:16" ht="14.4">
      <c r="B14" s="25"/>
      <c r="C14" s="506"/>
      <c r="D14" s="510" t="s">
        <v>48</v>
      </c>
      <c r="E14" s="511"/>
      <c r="F14" s="511"/>
      <c r="G14" s="511"/>
      <c r="H14" s="511"/>
      <c r="I14" s="511"/>
      <c r="J14" s="511"/>
      <c r="K14" s="512"/>
      <c r="L14" s="532"/>
      <c r="M14" s="532"/>
      <c r="N14" s="532"/>
      <c r="O14" s="519"/>
      <c r="P14" s="28"/>
    </row>
    <row r="15" spans="2:16" ht="15" thickBot="1">
      <c r="B15" s="25"/>
      <c r="C15" s="53"/>
      <c r="D15" s="54"/>
      <c r="E15" s="54"/>
      <c r="F15" s="54"/>
      <c r="G15" s="54"/>
      <c r="H15" s="54"/>
      <c r="I15" s="54"/>
      <c r="J15" s="54"/>
      <c r="K15" s="54"/>
      <c r="L15" s="54"/>
      <c r="M15" s="55"/>
      <c r="N15" s="55"/>
      <c r="O15" s="56"/>
      <c r="P15" s="30"/>
    </row>
    <row r="16" spans="2:16" ht="14.4">
      <c r="B16" s="25"/>
      <c r="C16" s="57"/>
      <c r="D16" s="219"/>
      <c r="E16" s="219"/>
      <c r="F16" s="219"/>
      <c r="G16" s="219"/>
      <c r="H16" s="219"/>
      <c r="I16" s="219"/>
      <c r="J16" s="219"/>
      <c r="K16" s="219"/>
      <c r="L16" s="58" t="s">
        <v>49</v>
      </c>
      <c r="M16" s="59" t="s">
        <v>50</v>
      </c>
      <c r="N16" s="59" t="s">
        <v>51</v>
      </c>
      <c r="O16" s="60" t="s">
        <v>52</v>
      </c>
      <c r="P16" s="29"/>
    </row>
    <row r="17" spans="2:16" ht="14.4">
      <c r="B17" s="25"/>
      <c r="C17" s="61"/>
      <c r="D17" s="217"/>
      <c r="E17" s="217"/>
      <c r="F17" s="217"/>
      <c r="G17" s="217"/>
      <c r="H17" s="217"/>
      <c r="I17" s="217"/>
      <c r="J17" s="217"/>
      <c r="K17" s="217"/>
      <c r="L17" s="62"/>
      <c r="M17" s="63"/>
      <c r="N17" s="63"/>
      <c r="O17" s="64"/>
      <c r="P17" s="31"/>
    </row>
    <row r="18" spans="2:16" ht="18" customHeight="1">
      <c r="B18" s="25"/>
      <c r="C18" s="453" t="s">
        <v>53</v>
      </c>
      <c r="D18" s="454"/>
      <c r="E18" s="454"/>
      <c r="F18" s="454"/>
      <c r="G18" s="217"/>
      <c r="H18" s="217"/>
      <c r="I18" s="217" t="s">
        <v>54</v>
      </c>
      <c r="J18" s="52"/>
      <c r="K18" s="217"/>
      <c r="L18" s="62"/>
      <c r="M18" s="52"/>
      <c r="N18" s="52"/>
      <c r="O18" s="65"/>
      <c r="P18" s="31"/>
    </row>
    <row r="19" spans="2:16" ht="14.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4">
      <c r="B22" s="25"/>
      <c r="C22" s="535" t="s">
        <v>55</v>
      </c>
      <c r="D22" s="536"/>
      <c r="E22" s="536"/>
      <c r="F22" s="536"/>
      <c r="G22" s="536"/>
      <c r="H22" s="536"/>
      <c r="I22" s="536"/>
      <c r="J22" s="536"/>
      <c r="K22" s="536"/>
      <c r="L22" s="536"/>
      <c r="M22" s="536"/>
      <c r="N22" s="536"/>
      <c r="O22" s="537"/>
      <c r="P22" s="33"/>
    </row>
    <row r="23" spans="2:16" ht="15" thickBot="1">
      <c r="B23" s="25"/>
      <c r="C23" s="75"/>
      <c r="D23" s="52"/>
      <c r="E23" s="52"/>
      <c r="F23" s="52"/>
      <c r="G23" s="52"/>
      <c r="H23" s="52"/>
      <c r="I23" s="52"/>
      <c r="J23" s="52"/>
      <c r="K23" s="52"/>
      <c r="L23" s="52"/>
      <c r="M23" s="52"/>
      <c r="N23" s="52"/>
      <c r="O23" s="76"/>
      <c r="P23" s="26"/>
    </row>
    <row r="24" spans="2:16">
      <c r="B24" s="25"/>
      <c r="C24" s="77" t="s">
        <v>56</v>
      </c>
      <c r="D24" s="515" t="s">
        <v>7</v>
      </c>
      <c r="E24" s="516"/>
      <c r="F24" s="516"/>
      <c r="G24" s="516"/>
      <c r="H24" s="516"/>
      <c r="I24" s="516"/>
      <c r="J24" s="516"/>
      <c r="K24" s="516"/>
      <c r="L24" s="517"/>
      <c r="M24" s="533" t="s">
        <v>57</v>
      </c>
      <c r="N24" s="534"/>
      <c r="O24" s="77" t="s">
        <v>9</v>
      </c>
      <c r="P24" s="34"/>
    </row>
    <row r="25" spans="2:16" ht="14.4" thickBot="1">
      <c r="B25" s="25"/>
      <c r="C25" s="78"/>
      <c r="D25" s="489"/>
      <c r="E25" s="490"/>
      <c r="F25" s="490"/>
      <c r="G25" s="490"/>
      <c r="H25" s="490"/>
      <c r="I25" s="490"/>
      <c r="J25" s="490"/>
      <c r="K25" s="490"/>
      <c r="L25" s="491"/>
      <c r="M25" s="489"/>
      <c r="N25" s="491"/>
      <c r="O25" s="79"/>
      <c r="P25" s="35"/>
    </row>
    <row r="26" spans="2:16">
      <c r="B26" s="25"/>
      <c r="C26" s="492" t="s">
        <v>58</v>
      </c>
      <c r="D26" s="493"/>
      <c r="E26" s="493"/>
      <c r="F26" s="493"/>
      <c r="G26" s="493"/>
      <c r="H26" s="493"/>
      <c r="I26" s="493"/>
      <c r="J26" s="493"/>
      <c r="K26" s="493"/>
      <c r="L26" s="493"/>
      <c r="M26" s="493"/>
      <c r="N26" s="493"/>
      <c r="O26" s="494"/>
      <c r="P26" s="36"/>
    </row>
    <row r="27" spans="2:16">
      <c r="B27" s="25"/>
      <c r="C27" s="495"/>
      <c r="D27" s="496"/>
      <c r="E27" s="496"/>
      <c r="F27" s="496"/>
      <c r="G27" s="496"/>
      <c r="H27" s="496"/>
      <c r="I27" s="496"/>
      <c r="J27" s="496"/>
      <c r="K27" s="496"/>
      <c r="L27" s="496"/>
      <c r="M27" s="496"/>
      <c r="N27" s="496"/>
      <c r="O27" s="497"/>
      <c r="P27" s="36"/>
    </row>
    <row r="28" spans="2:16" ht="14.4" thickBot="1">
      <c r="B28" s="25"/>
      <c r="C28" s="498"/>
      <c r="D28" s="499"/>
      <c r="E28" s="499"/>
      <c r="F28" s="499"/>
      <c r="G28" s="499"/>
      <c r="H28" s="499"/>
      <c r="I28" s="499"/>
      <c r="J28" s="499"/>
      <c r="K28" s="499"/>
      <c r="L28" s="499"/>
      <c r="M28" s="499"/>
      <c r="N28" s="499"/>
      <c r="O28" s="500"/>
      <c r="P28" s="36"/>
    </row>
    <row r="29" spans="2:16" ht="14.4">
      <c r="B29" s="25"/>
      <c r="C29" s="477" t="s">
        <v>7</v>
      </c>
      <c r="D29" s="544"/>
      <c r="E29" s="544"/>
      <c r="F29" s="544"/>
      <c r="G29" s="545"/>
      <c r="H29" s="483" t="s">
        <v>59</v>
      </c>
      <c r="I29" s="544"/>
      <c r="J29" s="487" t="s">
        <v>60</v>
      </c>
      <c r="K29" s="488"/>
      <c r="L29" s="80" t="s">
        <v>61</v>
      </c>
      <c r="M29" s="483" t="s">
        <v>62</v>
      </c>
      <c r="N29" s="484"/>
      <c r="O29" s="81" t="s">
        <v>63</v>
      </c>
      <c r="P29" s="37"/>
    </row>
    <row r="30" spans="2:16" ht="14.4">
      <c r="B30" s="25"/>
      <c r="C30" s="461"/>
      <c r="D30" s="462"/>
      <c r="E30" s="462"/>
      <c r="F30" s="462"/>
      <c r="G30" s="538"/>
      <c r="H30" s="539"/>
      <c r="I30" s="538"/>
      <c r="J30" s="539"/>
      <c r="K30" s="538"/>
      <c r="L30" s="82"/>
      <c r="M30" s="540"/>
      <c r="N30" s="541"/>
      <c r="O30" s="83"/>
      <c r="P30" s="38"/>
    </row>
    <row r="31" spans="2:16" ht="14.4">
      <c r="B31" s="25"/>
      <c r="C31" s="84"/>
      <c r="D31" s="85"/>
      <c r="E31" s="85"/>
      <c r="F31" s="85"/>
      <c r="G31" s="86"/>
      <c r="H31" s="87"/>
      <c r="I31" s="86"/>
      <c r="J31" s="87"/>
      <c r="K31" s="86"/>
      <c r="L31" s="82"/>
      <c r="M31" s="540"/>
      <c r="N31" s="541"/>
      <c r="O31" s="83"/>
      <c r="P31" s="38"/>
    </row>
    <row r="32" spans="2:16" ht="15" thickBot="1">
      <c r="B32" s="25"/>
      <c r="C32" s="473"/>
      <c r="D32" s="474"/>
      <c r="E32" s="474"/>
      <c r="F32" s="474"/>
      <c r="G32" s="501"/>
      <c r="H32" s="502"/>
      <c r="I32" s="501"/>
      <c r="J32" s="502"/>
      <c r="K32" s="501"/>
      <c r="L32" s="88"/>
      <c r="M32" s="503"/>
      <c r="N32" s="504"/>
      <c r="O32" s="83"/>
      <c r="P32" s="38"/>
    </row>
    <row r="33" spans="2:16" ht="15" thickBot="1">
      <c r="B33" s="25"/>
      <c r="C33" s="467" t="s">
        <v>64</v>
      </c>
      <c r="D33" s="468"/>
      <c r="E33" s="468"/>
      <c r="F33" s="468"/>
      <c r="G33" s="468"/>
      <c r="H33" s="468"/>
      <c r="I33" s="468"/>
      <c r="J33" s="468"/>
      <c r="K33" s="468"/>
      <c r="L33" s="468"/>
      <c r="M33" s="468"/>
      <c r="N33" s="469"/>
      <c r="O33" s="89"/>
      <c r="P33" s="39"/>
    </row>
    <row r="34" spans="2:16" ht="13.5" customHeight="1">
      <c r="B34" s="25"/>
      <c r="C34" s="492" t="s">
        <v>65</v>
      </c>
      <c r="D34" s="493"/>
      <c r="E34" s="493"/>
      <c r="F34" s="493"/>
      <c r="G34" s="493"/>
      <c r="H34" s="493"/>
      <c r="I34" s="493"/>
      <c r="J34" s="493"/>
      <c r="K34" s="493"/>
      <c r="L34" s="493"/>
      <c r="M34" s="493"/>
      <c r="N34" s="493"/>
      <c r="O34" s="494"/>
      <c r="P34" s="36"/>
    </row>
    <row r="35" spans="2:16">
      <c r="B35" s="25"/>
      <c r="C35" s="495"/>
      <c r="D35" s="496"/>
      <c r="E35" s="496"/>
      <c r="F35" s="496"/>
      <c r="G35" s="496"/>
      <c r="H35" s="496"/>
      <c r="I35" s="496"/>
      <c r="J35" s="496"/>
      <c r="K35" s="496"/>
      <c r="L35" s="496"/>
      <c r="M35" s="496"/>
      <c r="N35" s="496"/>
      <c r="O35" s="497"/>
      <c r="P35" s="36"/>
    </row>
    <row r="36" spans="2:16" ht="14.4" thickBot="1">
      <c r="B36" s="25"/>
      <c r="C36" s="498"/>
      <c r="D36" s="499"/>
      <c r="E36" s="499"/>
      <c r="F36" s="499"/>
      <c r="G36" s="499"/>
      <c r="H36" s="499"/>
      <c r="I36" s="499"/>
      <c r="J36" s="499"/>
      <c r="K36" s="499"/>
      <c r="L36" s="499"/>
      <c r="M36" s="499"/>
      <c r="N36" s="499"/>
      <c r="O36" s="500"/>
      <c r="P36" s="36"/>
    </row>
    <row r="37" spans="2:16" ht="14.4">
      <c r="B37" s="25"/>
      <c r="C37" s="477" t="s">
        <v>7</v>
      </c>
      <c r="D37" s="478"/>
      <c r="E37" s="478"/>
      <c r="F37" s="478"/>
      <c r="G37" s="478"/>
      <c r="H37" s="478"/>
      <c r="I37" s="478"/>
      <c r="J37" s="484"/>
      <c r="K37" s="218" t="s">
        <v>57</v>
      </c>
      <c r="L37" s="80" t="s">
        <v>9</v>
      </c>
      <c r="M37" s="483" t="s">
        <v>66</v>
      </c>
      <c r="N37" s="484"/>
      <c r="O37" s="81" t="s">
        <v>63</v>
      </c>
      <c r="P37" s="37"/>
    </row>
    <row r="38" spans="2:16" ht="14.4">
      <c r="B38" s="25"/>
      <c r="C38" s="461"/>
      <c r="D38" s="462"/>
      <c r="E38" s="462"/>
      <c r="F38" s="462"/>
      <c r="G38" s="462"/>
      <c r="H38" s="462"/>
      <c r="I38" s="462"/>
      <c r="J38" s="538"/>
      <c r="K38" s="222"/>
      <c r="L38" s="90"/>
      <c r="M38" s="542"/>
      <c r="N38" s="543"/>
      <c r="O38" s="83"/>
      <c r="P38" s="38"/>
    </row>
    <row r="39" spans="2:16" ht="15" thickBot="1">
      <c r="B39" s="25"/>
      <c r="C39" s="473"/>
      <c r="D39" s="474"/>
      <c r="E39" s="474"/>
      <c r="F39" s="474"/>
      <c r="G39" s="474"/>
      <c r="H39" s="474"/>
      <c r="I39" s="474"/>
      <c r="J39" s="501"/>
      <c r="K39" s="85"/>
      <c r="L39" s="91"/>
      <c r="M39" s="475"/>
      <c r="N39" s="476"/>
      <c r="O39" s="92"/>
      <c r="P39" s="38"/>
    </row>
    <row r="40" spans="2:16" ht="15" thickBot="1">
      <c r="B40" s="25"/>
      <c r="C40" s="467" t="s">
        <v>64</v>
      </c>
      <c r="D40" s="468"/>
      <c r="E40" s="468"/>
      <c r="F40" s="468"/>
      <c r="G40" s="468"/>
      <c r="H40" s="468"/>
      <c r="I40" s="468"/>
      <c r="J40" s="468"/>
      <c r="K40" s="468"/>
      <c r="L40" s="468"/>
      <c r="M40" s="468"/>
      <c r="N40" s="469"/>
      <c r="O40" s="93">
        <v>0</v>
      </c>
      <c r="P40" s="38"/>
    </row>
    <row r="41" spans="2:16">
      <c r="B41" s="25"/>
      <c r="C41" s="492" t="s">
        <v>67</v>
      </c>
      <c r="D41" s="493"/>
      <c r="E41" s="493"/>
      <c r="F41" s="493"/>
      <c r="G41" s="493"/>
      <c r="H41" s="493"/>
      <c r="I41" s="493"/>
      <c r="J41" s="493"/>
      <c r="K41" s="493"/>
      <c r="L41" s="493"/>
      <c r="M41" s="493"/>
      <c r="N41" s="493"/>
      <c r="O41" s="494"/>
      <c r="P41" s="36"/>
    </row>
    <row r="42" spans="2:16">
      <c r="B42" s="25"/>
      <c r="C42" s="495"/>
      <c r="D42" s="496"/>
      <c r="E42" s="496"/>
      <c r="F42" s="496"/>
      <c r="G42" s="496"/>
      <c r="H42" s="496"/>
      <c r="I42" s="496"/>
      <c r="J42" s="496"/>
      <c r="K42" s="496"/>
      <c r="L42" s="496"/>
      <c r="M42" s="496"/>
      <c r="N42" s="496"/>
      <c r="O42" s="497"/>
      <c r="P42" s="36"/>
    </row>
    <row r="43" spans="2:16" ht="14.4" thickBot="1">
      <c r="B43" s="25"/>
      <c r="C43" s="498"/>
      <c r="D43" s="499"/>
      <c r="E43" s="499"/>
      <c r="F43" s="499"/>
      <c r="G43" s="499"/>
      <c r="H43" s="499"/>
      <c r="I43" s="499"/>
      <c r="J43" s="499"/>
      <c r="K43" s="499"/>
      <c r="L43" s="499"/>
      <c r="M43" s="499"/>
      <c r="N43" s="499"/>
      <c r="O43" s="500"/>
      <c r="P43" s="36"/>
    </row>
    <row r="44" spans="2:16" ht="16.8">
      <c r="B44" s="25"/>
      <c r="C44" s="477" t="s">
        <v>68</v>
      </c>
      <c r="D44" s="478"/>
      <c r="E44" s="478"/>
      <c r="F44" s="478"/>
      <c r="G44" s="478"/>
      <c r="H44" s="478"/>
      <c r="I44" s="478"/>
      <c r="J44" s="80" t="s">
        <v>69</v>
      </c>
      <c r="K44" s="220" t="s">
        <v>70</v>
      </c>
      <c r="L44" s="94" t="s">
        <v>71</v>
      </c>
      <c r="M44" s="483" t="s">
        <v>72</v>
      </c>
      <c r="N44" s="484"/>
      <c r="O44" s="81" t="s">
        <v>63</v>
      </c>
      <c r="P44" s="37"/>
    </row>
    <row r="45" spans="2:16" ht="14.4">
      <c r="B45" s="25"/>
      <c r="C45" s="461"/>
      <c r="D45" s="462"/>
      <c r="E45" s="462"/>
      <c r="F45" s="462"/>
      <c r="G45" s="462"/>
      <c r="H45" s="462"/>
      <c r="I45" s="462"/>
      <c r="J45" s="95"/>
      <c r="K45" s="96"/>
      <c r="L45" s="95"/>
      <c r="M45" s="481"/>
      <c r="N45" s="482"/>
      <c r="O45" s="83"/>
      <c r="P45" s="38"/>
    </row>
    <row r="46" spans="2:16" ht="15" thickBot="1">
      <c r="B46" s="25"/>
      <c r="C46" s="473"/>
      <c r="D46" s="474"/>
      <c r="E46" s="474"/>
      <c r="F46" s="474"/>
      <c r="G46" s="474"/>
      <c r="H46" s="474"/>
      <c r="I46" s="474"/>
      <c r="J46" s="97"/>
      <c r="K46" s="98"/>
      <c r="L46" s="97"/>
      <c r="M46" s="475"/>
      <c r="N46" s="476"/>
      <c r="O46" s="99"/>
      <c r="P46" s="38"/>
    </row>
    <row r="47" spans="2:16" ht="15" thickBot="1">
      <c r="B47" s="25"/>
      <c r="C47" s="467" t="s">
        <v>64</v>
      </c>
      <c r="D47" s="468"/>
      <c r="E47" s="468"/>
      <c r="F47" s="468"/>
      <c r="G47" s="468"/>
      <c r="H47" s="468"/>
      <c r="I47" s="468"/>
      <c r="J47" s="468"/>
      <c r="K47" s="468"/>
      <c r="L47" s="468"/>
      <c r="M47" s="468"/>
      <c r="N47" s="469"/>
      <c r="O47" s="89"/>
      <c r="P47" s="39"/>
    </row>
    <row r="48" spans="2:16">
      <c r="B48" s="25"/>
      <c r="C48" s="492" t="s">
        <v>73</v>
      </c>
      <c r="D48" s="493"/>
      <c r="E48" s="493"/>
      <c r="F48" s="493"/>
      <c r="G48" s="493"/>
      <c r="H48" s="493"/>
      <c r="I48" s="493"/>
      <c r="J48" s="493"/>
      <c r="K48" s="493"/>
      <c r="L48" s="493"/>
      <c r="M48" s="493"/>
      <c r="N48" s="493"/>
      <c r="O48" s="494"/>
      <c r="P48" s="36"/>
    </row>
    <row r="49" spans="2:16">
      <c r="B49" s="25"/>
      <c r="C49" s="495"/>
      <c r="D49" s="496"/>
      <c r="E49" s="496"/>
      <c r="F49" s="496"/>
      <c r="G49" s="496"/>
      <c r="H49" s="496"/>
      <c r="I49" s="496"/>
      <c r="J49" s="496"/>
      <c r="K49" s="496"/>
      <c r="L49" s="496"/>
      <c r="M49" s="496"/>
      <c r="N49" s="496"/>
      <c r="O49" s="497"/>
      <c r="P49" s="36"/>
    </row>
    <row r="50" spans="2:16" ht="14.4" thickBot="1">
      <c r="B50" s="25"/>
      <c r="C50" s="498"/>
      <c r="D50" s="499"/>
      <c r="E50" s="499"/>
      <c r="F50" s="499"/>
      <c r="G50" s="499"/>
      <c r="H50" s="499"/>
      <c r="I50" s="499"/>
      <c r="J50" s="499"/>
      <c r="K50" s="499"/>
      <c r="L50" s="499"/>
      <c r="M50" s="499"/>
      <c r="N50" s="499"/>
      <c r="O50" s="500"/>
      <c r="P50" s="36"/>
    </row>
    <row r="51" spans="2:16" ht="28.2">
      <c r="B51" s="25"/>
      <c r="C51" s="477" t="s">
        <v>74</v>
      </c>
      <c r="D51" s="478"/>
      <c r="E51" s="478"/>
      <c r="F51" s="478"/>
      <c r="G51" s="478"/>
      <c r="H51" s="478"/>
      <c r="I51" s="478"/>
      <c r="J51" s="80" t="s">
        <v>75</v>
      </c>
      <c r="K51" s="100" t="s">
        <v>76</v>
      </c>
      <c r="L51" s="101" t="s">
        <v>77</v>
      </c>
      <c r="M51" s="479" t="s">
        <v>62</v>
      </c>
      <c r="N51" s="480"/>
      <c r="O51" s="102" t="s">
        <v>63</v>
      </c>
      <c r="P51" s="40"/>
    </row>
    <row r="52" spans="2:16" ht="14.4">
      <c r="B52" s="25"/>
      <c r="C52" s="103"/>
      <c r="D52" s="104"/>
      <c r="E52" s="104"/>
      <c r="F52" s="104"/>
      <c r="G52" s="104"/>
      <c r="H52" s="104"/>
      <c r="I52" s="104"/>
      <c r="J52" s="105"/>
      <c r="K52" s="106"/>
      <c r="L52" s="107"/>
      <c r="M52" s="485"/>
      <c r="N52" s="486"/>
      <c r="O52" s="108"/>
      <c r="P52" s="41"/>
    </row>
    <row r="53" spans="2:16" ht="14.4">
      <c r="B53" s="25"/>
      <c r="C53" s="103"/>
      <c r="D53" s="104"/>
      <c r="E53" s="104"/>
      <c r="F53" s="104"/>
      <c r="G53" s="104"/>
      <c r="H53" s="104"/>
      <c r="I53" s="104"/>
      <c r="J53" s="105"/>
      <c r="K53" s="106"/>
      <c r="L53" s="107"/>
      <c r="M53" s="485"/>
      <c r="N53" s="486"/>
      <c r="O53" s="108"/>
      <c r="P53" s="41"/>
    </row>
    <row r="54" spans="2:16" ht="14.4">
      <c r="B54" s="25"/>
      <c r="C54" s="103"/>
      <c r="D54" s="104"/>
      <c r="E54" s="104"/>
      <c r="F54" s="104"/>
      <c r="G54" s="104"/>
      <c r="H54" s="104"/>
      <c r="I54" s="104"/>
      <c r="J54" s="105"/>
      <c r="K54" s="106"/>
      <c r="L54" s="107"/>
      <c r="M54" s="481"/>
      <c r="N54" s="482"/>
      <c r="O54" s="108"/>
      <c r="P54" s="41"/>
    </row>
    <row r="55" spans="2:16" ht="15" thickBot="1">
      <c r="B55" s="25"/>
      <c r="C55" s="473"/>
      <c r="D55" s="474"/>
      <c r="E55" s="474"/>
      <c r="F55" s="474"/>
      <c r="G55" s="474"/>
      <c r="H55" s="474"/>
      <c r="I55" s="474"/>
      <c r="J55" s="97"/>
      <c r="K55" s="98"/>
      <c r="L55" s="97"/>
      <c r="M55" s="475"/>
      <c r="N55" s="476"/>
      <c r="O55" s="99"/>
      <c r="P55" s="38"/>
    </row>
    <row r="56" spans="2:16" ht="15" thickBot="1">
      <c r="B56" s="25"/>
      <c r="C56" s="467" t="s">
        <v>64</v>
      </c>
      <c r="D56" s="468"/>
      <c r="E56" s="468"/>
      <c r="F56" s="468"/>
      <c r="G56" s="468"/>
      <c r="H56" s="468"/>
      <c r="I56" s="468"/>
      <c r="J56" s="468"/>
      <c r="K56" s="468"/>
      <c r="L56" s="468"/>
      <c r="M56" s="468"/>
      <c r="N56" s="469"/>
      <c r="O56" s="93"/>
      <c r="P56" s="38"/>
    </row>
    <row r="57" spans="2:16" ht="15" thickBot="1">
      <c r="B57" s="25"/>
      <c r="C57" s="75"/>
      <c r="D57" s="52"/>
      <c r="E57" s="52"/>
      <c r="F57" s="52"/>
      <c r="G57" s="52"/>
      <c r="H57" s="52"/>
      <c r="I57" s="52"/>
      <c r="J57" s="52"/>
      <c r="K57" s="52"/>
      <c r="L57" s="52"/>
      <c r="M57" s="52"/>
      <c r="N57" s="52"/>
      <c r="O57" s="76"/>
      <c r="P57" s="26"/>
    </row>
    <row r="58" spans="2:16" ht="15" thickBot="1">
      <c r="B58" s="25"/>
      <c r="C58" s="470" t="s">
        <v>78</v>
      </c>
      <c r="D58" s="471"/>
      <c r="E58" s="471"/>
      <c r="F58" s="471"/>
      <c r="G58" s="471"/>
      <c r="H58" s="471"/>
      <c r="I58" s="471"/>
      <c r="J58" s="471"/>
      <c r="K58" s="471"/>
      <c r="L58" s="471"/>
      <c r="M58" s="471"/>
      <c r="N58" s="472"/>
      <c r="O58" s="109"/>
      <c r="P58" s="42"/>
    </row>
    <row r="59" spans="2:16">
      <c r="B59" s="25"/>
      <c r="C59" s="492" t="s">
        <v>79</v>
      </c>
      <c r="D59" s="493"/>
      <c r="E59" s="493"/>
      <c r="F59" s="493"/>
      <c r="G59" s="493"/>
      <c r="H59" s="493"/>
      <c r="I59" s="493"/>
      <c r="J59" s="493"/>
      <c r="K59" s="493"/>
      <c r="L59" s="493"/>
      <c r="M59" s="493"/>
      <c r="N59" s="493"/>
      <c r="O59" s="494"/>
      <c r="P59" s="36"/>
    </row>
    <row r="60" spans="2:16">
      <c r="B60" s="25"/>
      <c r="C60" s="495"/>
      <c r="D60" s="496"/>
      <c r="E60" s="496"/>
      <c r="F60" s="496"/>
      <c r="G60" s="496"/>
      <c r="H60" s="496"/>
      <c r="I60" s="496"/>
      <c r="J60" s="496"/>
      <c r="K60" s="496"/>
      <c r="L60" s="496"/>
      <c r="M60" s="496"/>
      <c r="N60" s="496"/>
      <c r="O60" s="497"/>
      <c r="P60" s="36"/>
    </row>
    <row r="61" spans="2:16" ht="14.4" thickBot="1">
      <c r="B61" s="25"/>
      <c r="C61" s="498"/>
      <c r="D61" s="499"/>
      <c r="E61" s="499"/>
      <c r="F61" s="499"/>
      <c r="G61" s="499"/>
      <c r="H61" s="499"/>
      <c r="I61" s="499"/>
      <c r="J61" s="499"/>
      <c r="K61" s="499"/>
      <c r="L61" s="499"/>
      <c r="M61" s="499"/>
      <c r="N61" s="499"/>
      <c r="O61" s="500"/>
      <c r="P61" s="36"/>
    </row>
    <row r="62" spans="2:16" ht="14.4">
      <c r="B62" s="25"/>
      <c r="C62" s="477" t="s">
        <v>80</v>
      </c>
      <c r="D62" s="478"/>
      <c r="E62" s="478"/>
      <c r="F62" s="478"/>
      <c r="G62" s="478"/>
      <c r="H62" s="478"/>
      <c r="I62" s="478"/>
      <c r="J62" s="220"/>
      <c r="K62" s="221"/>
      <c r="L62" s="101" t="s">
        <v>81</v>
      </c>
      <c r="M62" s="479" t="s">
        <v>82</v>
      </c>
      <c r="N62" s="480"/>
      <c r="O62" s="102"/>
      <c r="P62" s="40"/>
    </row>
    <row r="63" spans="2:16" ht="14.4">
      <c r="B63" s="25"/>
      <c r="C63" s="461" t="s">
        <v>83</v>
      </c>
      <c r="D63" s="462"/>
      <c r="E63" s="462"/>
      <c r="F63" s="462"/>
      <c r="G63" s="462"/>
      <c r="H63" s="462"/>
      <c r="I63" s="462"/>
      <c r="J63" s="110"/>
      <c r="K63" s="111"/>
      <c r="L63" s="112"/>
      <c r="M63" s="463"/>
      <c r="N63" s="464"/>
      <c r="O63" s="113"/>
      <c r="P63" s="43"/>
    </row>
    <row r="64" spans="2:16" ht="14.4">
      <c r="B64" s="25"/>
      <c r="C64" s="84" t="s">
        <v>84</v>
      </c>
      <c r="D64" s="85"/>
      <c r="E64" s="85"/>
      <c r="F64" s="85"/>
      <c r="G64" s="85"/>
      <c r="H64" s="85"/>
      <c r="I64" s="85"/>
      <c r="J64" s="110"/>
      <c r="K64" s="111"/>
      <c r="L64" s="112"/>
      <c r="M64" s="463"/>
      <c r="N64" s="464"/>
      <c r="O64" s="113"/>
      <c r="P64" s="43"/>
    </row>
    <row r="65" spans="2:16" ht="15" thickBot="1">
      <c r="B65" s="25"/>
      <c r="C65" s="69" t="s">
        <v>85</v>
      </c>
      <c r="D65" s="70"/>
      <c r="E65" s="70"/>
      <c r="F65" s="70"/>
      <c r="G65" s="70"/>
      <c r="H65" s="70"/>
      <c r="I65" s="70"/>
      <c r="J65" s="114"/>
      <c r="K65" s="115"/>
      <c r="L65" s="112"/>
      <c r="M65" s="465"/>
      <c r="N65" s="466"/>
      <c r="O65" s="113"/>
      <c r="P65" s="43"/>
    </row>
    <row r="66" spans="2:16" ht="15" thickBot="1">
      <c r="B66" s="25"/>
      <c r="C66" s="467" t="s">
        <v>64</v>
      </c>
      <c r="D66" s="468"/>
      <c r="E66" s="468"/>
      <c r="F66" s="468"/>
      <c r="G66" s="468"/>
      <c r="H66" s="468"/>
      <c r="I66" s="468"/>
      <c r="J66" s="468"/>
      <c r="K66" s="468"/>
      <c r="L66" s="468"/>
      <c r="M66" s="468"/>
      <c r="N66" s="469"/>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470" t="s">
        <v>86</v>
      </c>
      <c r="D68" s="471"/>
      <c r="E68" s="471"/>
      <c r="F68" s="471"/>
      <c r="G68" s="471"/>
      <c r="H68" s="471"/>
      <c r="I68" s="471"/>
      <c r="J68" s="471"/>
      <c r="K68" s="471"/>
      <c r="L68" s="471"/>
      <c r="M68" s="471"/>
      <c r="N68" s="472"/>
      <c r="O68" s="117"/>
      <c r="P68" s="44"/>
    </row>
    <row r="69" spans="2:16" ht="14.4">
      <c r="B69" s="25"/>
      <c r="C69" s="75"/>
      <c r="D69" s="52"/>
      <c r="E69" s="52"/>
      <c r="F69" s="52"/>
      <c r="G69" s="52"/>
      <c r="H69" s="52"/>
      <c r="I69" s="52"/>
      <c r="J69" s="52"/>
      <c r="K69" s="52"/>
      <c r="L69" s="52"/>
      <c r="M69" s="52"/>
      <c r="N69" s="52"/>
      <c r="O69" s="76"/>
      <c r="P69" s="26"/>
    </row>
    <row r="70" spans="2:16" ht="14.4">
      <c r="B70" s="25"/>
      <c r="C70" s="75"/>
      <c r="D70" s="52"/>
      <c r="E70" s="52"/>
      <c r="F70" s="52"/>
      <c r="G70" s="52"/>
      <c r="H70" s="118" t="s">
        <v>87</v>
      </c>
      <c r="I70" s="118"/>
      <c r="J70" s="118"/>
      <c r="K70" s="118"/>
      <c r="L70" s="52"/>
      <c r="M70" s="52"/>
      <c r="N70" s="52"/>
      <c r="O70" s="76"/>
      <c r="P70" s="26"/>
    </row>
    <row r="71" spans="2:16" ht="14.4">
      <c r="B71" s="25"/>
      <c r="C71" s="75"/>
      <c r="D71" s="52"/>
      <c r="E71" s="52"/>
      <c r="F71" s="52"/>
      <c r="G71" s="52"/>
      <c r="H71" s="118" t="s">
        <v>88</v>
      </c>
      <c r="I71" s="52"/>
      <c r="J71" s="52"/>
      <c r="K71" s="52"/>
      <c r="L71" s="52"/>
      <c r="M71" s="52"/>
      <c r="N71" s="52"/>
      <c r="O71" s="76"/>
      <c r="P71" s="45"/>
    </row>
    <row r="72" spans="2:16" ht="14.4">
      <c r="B72" s="25"/>
      <c r="C72" s="75"/>
      <c r="D72" s="52"/>
      <c r="E72" s="52"/>
      <c r="F72" s="52"/>
      <c r="G72" s="52"/>
      <c r="H72" s="118" t="s">
        <v>89</v>
      </c>
      <c r="I72" s="52"/>
      <c r="J72" s="52"/>
      <c r="K72" s="52"/>
      <c r="L72" s="52"/>
      <c r="M72" s="52"/>
      <c r="N72" s="52"/>
      <c r="O72" s="76"/>
      <c r="P72" s="45"/>
    </row>
    <row r="73" spans="2:16" ht="14.4">
      <c r="B73" s="25"/>
      <c r="C73" s="61"/>
      <c r="D73" s="119"/>
      <c r="E73" s="119"/>
      <c r="F73" s="119"/>
      <c r="G73" s="119"/>
      <c r="H73" s="118" t="s">
        <v>90</v>
      </c>
      <c r="I73" s="119"/>
      <c r="J73" s="119"/>
      <c r="K73" s="119"/>
      <c r="L73" s="119"/>
      <c r="M73" s="119"/>
      <c r="N73" s="119"/>
      <c r="O73" s="120"/>
      <c r="P73" s="46"/>
    </row>
    <row r="74" spans="2:16" ht="14.4">
      <c r="B74" s="25"/>
      <c r="C74" s="75"/>
      <c r="D74" s="52"/>
      <c r="E74" s="52"/>
      <c r="F74" s="52"/>
      <c r="G74" s="52"/>
      <c r="H74" s="52" t="s">
        <v>91</v>
      </c>
      <c r="I74" s="52"/>
      <c r="J74" s="52"/>
      <c r="K74" s="52"/>
      <c r="L74" s="52"/>
      <c r="M74" s="52"/>
      <c r="N74" s="52"/>
      <c r="O74" s="76"/>
      <c r="P74" s="26"/>
    </row>
    <row r="75" spans="2:16" ht="14.4">
      <c r="B75" s="25"/>
      <c r="C75" s="121" t="s">
        <v>92</v>
      </c>
      <c r="D75" s="122"/>
      <c r="E75" s="122"/>
      <c r="F75" s="122"/>
      <c r="G75" s="122"/>
      <c r="H75" s="122"/>
      <c r="I75" s="122"/>
      <c r="J75" s="122"/>
      <c r="K75" s="122"/>
      <c r="L75" s="122"/>
      <c r="M75" s="122"/>
      <c r="N75" s="122"/>
      <c r="O75" s="123"/>
      <c r="P75" s="26"/>
    </row>
    <row r="76" spans="2:16" ht="14.4">
      <c r="B76" s="25"/>
      <c r="C76" s="458"/>
      <c r="D76" s="459"/>
      <c r="E76" s="459"/>
      <c r="F76" s="459"/>
      <c r="G76" s="459"/>
      <c r="H76" s="459"/>
      <c r="I76" s="459"/>
      <c r="J76" s="459"/>
      <c r="K76" s="459"/>
      <c r="L76" s="459"/>
      <c r="M76" s="459"/>
      <c r="N76" s="459"/>
      <c r="O76" s="460"/>
      <c r="P76" s="46"/>
    </row>
    <row r="77" spans="2:16" ht="14.4">
      <c r="B77" s="25"/>
      <c r="C77" s="458"/>
      <c r="D77" s="459"/>
      <c r="E77" s="459"/>
      <c r="F77" s="459"/>
      <c r="G77" s="459"/>
      <c r="H77" s="459"/>
      <c r="I77" s="459"/>
      <c r="J77" s="459"/>
      <c r="K77" s="459"/>
      <c r="L77" s="459"/>
      <c r="M77" s="459"/>
      <c r="N77" s="459"/>
      <c r="O77" s="460"/>
      <c r="P77" s="46"/>
    </row>
    <row r="78" spans="2:16" ht="14.4">
      <c r="B78" s="25"/>
      <c r="C78" s="61"/>
      <c r="D78" s="119"/>
      <c r="E78" s="119"/>
      <c r="F78" s="119"/>
      <c r="G78" s="119"/>
      <c r="H78" s="119"/>
      <c r="I78" s="119"/>
      <c r="J78" s="119"/>
      <c r="K78" s="119"/>
      <c r="L78" s="119"/>
      <c r="M78" s="119"/>
      <c r="N78" s="119"/>
      <c r="O78" s="120"/>
      <c r="P78" s="46"/>
    </row>
    <row r="79" spans="2:16" ht="14.4">
      <c r="B79" s="25"/>
      <c r="C79" s="124" t="s">
        <v>93</v>
      </c>
      <c r="D79" s="119"/>
      <c r="E79" s="119"/>
      <c r="F79" s="119"/>
      <c r="G79" s="119"/>
      <c r="H79" s="119"/>
      <c r="I79" s="119"/>
      <c r="J79" s="119"/>
      <c r="K79" s="119"/>
      <c r="L79" s="119"/>
      <c r="M79" s="119"/>
      <c r="N79" s="119"/>
      <c r="O79" s="120"/>
      <c r="P79" s="46"/>
    </row>
    <row r="80" spans="2:16" ht="12.75" customHeight="1">
      <c r="B80" s="25"/>
      <c r="C80" s="455" t="s">
        <v>94</v>
      </c>
      <c r="D80" s="456"/>
      <c r="E80" s="456"/>
      <c r="F80" s="456"/>
      <c r="G80" s="456"/>
      <c r="H80" s="456"/>
      <c r="I80" s="456"/>
      <c r="J80" s="456"/>
      <c r="K80" s="456"/>
      <c r="L80" s="456"/>
      <c r="M80" s="456"/>
      <c r="N80" s="456"/>
      <c r="O80" s="457"/>
      <c r="P80" s="47"/>
    </row>
    <row r="81" spans="2:16" ht="28.5" customHeight="1">
      <c r="B81" s="25"/>
      <c r="C81" s="455"/>
      <c r="D81" s="456"/>
      <c r="E81" s="456"/>
      <c r="F81" s="456"/>
      <c r="G81" s="456"/>
      <c r="H81" s="456"/>
      <c r="I81" s="456"/>
      <c r="J81" s="456"/>
      <c r="K81" s="456"/>
      <c r="L81" s="456"/>
      <c r="M81" s="456"/>
      <c r="N81" s="456"/>
      <c r="O81" s="457"/>
      <c r="P81" s="47"/>
    </row>
    <row r="82" spans="2:16" ht="13.35" customHeight="1">
      <c r="B82" s="25"/>
      <c r="C82" s="455" t="s">
        <v>95</v>
      </c>
      <c r="D82" s="456"/>
      <c r="E82" s="456"/>
      <c r="F82" s="456"/>
      <c r="G82" s="456"/>
      <c r="H82" s="456"/>
      <c r="I82" s="456"/>
      <c r="J82" s="456"/>
      <c r="K82" s="456"/>
      <c r="L82" s="456"/>
      <c r="M82" s="456"/>
      <c r="N82" s="456"/>
      <c r="O82" s="457"/>
      <c r="P82" s="47"/>
    </row>
    <row r="83" spans="2:16" ht="45" customHeight="1">
      <c r="B83" s="25"/>
      <c r="C83" s="455"/>
      <c r="D83" s="456"/>
      <c r="E83" s="456"/>
      <c r="F83" s="456"/>
      <c r="G83" s="456"/>
      <c r="H83" s="456"/>
      <c r="I83" s="456"/>
      <c r="J83" s="456"/>
      <c r="K83" s="456"/>
      <c r="L83" s="456"/>
      <c r="M83" s="456"/>
      <c r="N83" s="456"/>
      <c r="O83" s="457"/>
      <c r="P83" s="47"/>
    </row>
    <row r="84" spans="2:16" ht="14.4">
      <c r="B84" s="25"/>
      <c r="C84" s="61"/>
      <c r="D84" s="119"/>
      <c r="E84" s="119"/>
      <c r="F84" s="119"/>
      <c r="G84" s="119"/>
      <c r="H84" s="119"/>
      <c r="I84" s="119"/>
      <c r="J84" s="119"/>
      <c r="K84" s="119"/>
      <c r="L84" s="119"/>
      <c r="M84" s="119"/>
      <c r="N84" s="119"/>
      <c r="O84" s="120"/>
      <c r="P84" s="46"/>
    </row>
    <row r="85" spans="2:16" ht="14.4">
      <c r="B85" s="25"/>
      <c r="C85" s="75"/>
      <c r="D85" s="52"/>
      <c r="E85" s="52"/>
      <c r="F85" s="52"/>
      <c r="G85" s="52"/>
      <c r="H85" s="118" t="s">
        <v>87</v>
      </c>
      <c r="I85" s="52"/>
      <c r="J85" s="52"/>
      <c r="K85" s="52"/>
      <c r="L85" s="52"/>
      <c r="M85" s="52"/>
      <c r="N85" s="52"/>
      <c r="O85" s="76"/>
      <c r="P85" s="26"/>
    </row>
    <row r="86" spans="2:16" ht="14.4">
      <c r="B86" s="25"/>
      <c r="C86" s="75"/>
      <c r="D86" s="52"/>
      <c r="E86" s="52"/>
      <c r="F86" s="52"/>
      <c r="G86" s="52"/>
      <c r="H86" s="52" t="s">
        <v>88</v>
      </c>
      <c r="I86" s="85"/>
      <c r="J86" s="85"/>
      <c r="K86" s="85"/>
      <c r="L86" s="52"/>
      <c r="M86" s="52"/>
      <c r="N86" s="52"/>
      <c r="O86" s="76"/>
      <c r="P86" s="26"/>
    </row>
    <row r="87" spans="2:16" ht="14.4">
      <c r="B87" s="25"/>
      <c r="C87" s="75"/>
      <c r="D87" s="52"/>
      <c r="E87" s="52"/>
      <c r="F87" s="52"/>
      <c r="G87" s="52"/>
      <c r="H87" s="52" t="s">
        <v>96</v>
      </c>
      <c r="I87" s="125"/>
      <c r="J87" s="125"/>
      <c r="K87" s="125"/>
      <c r="L87" s="52"/>
      <c r="M87" s="52"/>
      <c r="N87" s="52"/>
      <c r="O87" s="76"/>
      <c r="P87" s="26"/>
    </row>
    <row r="88" spans="2:16" ht="14.4">
      <c r="B88" s="25"/>
      <c r="C88" s="126"/>
      <c r="D88" s="119"/>
      <c r="E88" s="119"/>
      <c r="F88" s="119"/>
      <c r="G88" s="119"/>
      <c r="H88" s="52" t="s">
        <v>97</v>
      </c>
      <c r="I88" s="52"/>
      <c r="J88" s="52"/>
      <c r="K88" s="52"/>
      <c r="L88" s="119"/>
      <c r="M88" s="119"/>
      <c r="N88" s="119"/>
      <c r="O88" s="120"/>
      <c r="P88" s="46"/>
    </row>
    <row r="89" spans="2:16" ht="18.75" customHeight="1" thickBot="1">
      <c r="B89" s="25"/>
      <c r="C89" s="451"/>
      <c r="D89" s="452"/>
      <c r="E89" s="452"/>
      <c r="F89" s="98"/>
      <c r="G89" s="98"/>
      <c r="H89" s="98"/>
      <c r="I89" s="98"/>
      <c r="J89" s="98"/>
      <c r="K89" s="449"/>
      <c r="L89" s="449"/>
      <c r="M89" s="449"/>
      <c r="N89" s="449"/>
      <c r="O89" s="450"/>
      <c r="P89" s="48"/>
    </row>
    <row r="90" spans="2:16" ht="14.4" thickBot="1">
      <c r="B90" s="49"/>
      <c r="C90" s="50"/>
      <c r="D90" s="50"/>
      <c r="E90" s="50"/>
      <c r="F90" s="50"/>
      <c r="G90" s="50"/>
      <c r="H90" s="50"/>
      <c r="I90" s="50"/>
      <c r="J90" s="50"/>
      <c r="K90" s="50"/>
      <c r="L90" s="50"/>
      <c r="M90" s="50"/>
      <c r="N90" s="50"/>
      <c r="O90" s="50"/>
      <c r="P90" s="51"/>
    </row>
    <row r="91" spans="2:16" ht="14.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lpstr>'PRESUPUESTO OFICIAL (Entidad)'!Títulos_a_imprimir</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CAMILO</cp:lastModifiedBy>
  <cp:revision/>
  <cp:lastPrinted>2026-09-13T05:24:01Z</cp:lastPrinted>
  <dcterms:created xsi:type="dcterms:W3CDTF">2006-06-27T16:47:25Z</dcterms:created>
  <dcterms:modified xsi:type="dcterms:W3CDTF">2026-09-23T23:27:29Z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