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2. PLANEACION\23. MANTENIMIENTO COMPACTADOR\"/>
    </mc:Choice>
  </mc:AlternateContent>
  <xr:revisionPtr revIDLastSave="0" documentId="13_ncr:1_{C24C7869-4632-4975-8DB8-52A04C1FB1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Hoja1!$A$1:$H$14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" l="1"/>
  <c r="H48" i="1" l="1"/>
  <c r="H49" i="1" l="1"/>
  <c r="G44" i="1"/>
  <c r="H44" i="1" s="1"/>
  <c r="H47" i="1" s="1"/>
  <c r="G43" i="1"/>
  <c r="H43" i="1" s="1"/>
  <c r="G42" i="1"/>
  <c r="H42" i="1" s="1"/>
  <c r="G41" i="1"/>
  <c r="H41" i="1" s="1"/>
  <c r="G40" i="1"/>
  <c r="H40" i="1" s="1"/>
  <c r="G39" i="1"/>
  <c r="H39" i="1" s="1"/>
  <c r="G36" i="1"/>
  <c r="H36" i="1" s="1"/>
  <c r="G35" i="1"/>
  <c r="H35" i="1" s="1"/>
  <c r="G34" i="1"/>
  <c r="H34" i="1" s="1"/>
  <c r="G33" i="1"/>
  <c r="H33" i="1" s="1"/>
  <c r="G30" i="1"/>
  <c r="H30" i="1" s="1"/>
  <c r="G29" i="1"/>
  <c r="H29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H31" i="1" l="1"/>
  <c r="H37" i="1"/>
  <c r="H27" i="1"/>
  <c r="H45" i="1"/>
</calcChain>
</file>

<file path=xl/sharedStrings.xml><?xml version="1.0" encoding="utf-8"?>
<sst xmlns="http://schemas.openxmlformats.org/spreadsheetml/2006/main" count="84" uniqueCount="63">
  <si>
    <t>Señores:</t>
  </si>
  <si>
    <t xml:space="preserve">FECHA </t>
  </si>
  <si>
    <t>Nit:</t>
  </si>
  <si>
    <t>Direccion:</t>
  </si>
  <si>
    <t>Ciudad:</t>
  </si>
  <si>
    <t>Tel.(s):</t>
  </si>
  <si>
    <t>IVA 19%</t>
  </si>
  <si>
    <t>TOTAL</t>
  </si>
  <si>
    <t>A&amp;L COMPRESORES Y PARTES SAS
NIT: 901.612.118-5</t>
  </si>
  <si>
    <t>PAGINA: 1 DE 1</t>
  </si>
  <si>
    <t>VERSION: 1</t>
  </si>
  <si>
    <t>DISTRIBUICION Y COMERCIALIZACION DE FILTROS, REPUESTOS Y LUBRICANTES PARA
COMPRESORES Y PLANTAS</t>
  </si>
  <si>
    <t xml:space="preserve">No </t>
  </si>
  <si>
    <t>ALFRED VESGA VESGA
3114405432</t>
  </si>
  <si>
    <t>Av Calle 6 No. 19a -42  Brr La estanzuela Bogota-colombia</t>
  </si>
  <si>
    <t>ASESOR</t>
  </si>
  <si>
    <t>UNIDAD</t>
  </si>
  <si>
    <t>SUB TOTAL</t>
  </si>
  <si>
    <t>EXENTO IVA</t>
  </si>
  <si>
    <t>Movil 57 3229488080</t>
  </si>
  <si>
    <t>ALCALDIA ANAPOIMA</t>
  </si>
  <si>
    <t>890.680.097-1</t>
  </si>
  <si>
    <t>CALLE 2 #3-36</t>
  </si>
  <si>
    <t>ANAPOIMA -CUNDINAMARCA</t>
  </si>
  <si>
    <t>8993734/736</t>
  </si>
  <si>
    <t>Ítem</t>
  </si>
  <si>
    <t>Descripción</t>
  </si>
  <si>
    <t>Unidad de Medida</t>
  </si>
  <si>
    <t>Can</t>
  </si>
  <si>
    <t>Valor Unitario</t>
  </si>
  <si>
    <t>(%) IVA</t>
  </si>
  <si>
    <t>Valor IVA</t>
  </si>
  <si>
    <t>Valor Total UNITARIO</t>
  </si>
  <si>
    <t>CAMION COMPACTADOR OCF 227</t>
  </si>
  <si>
    <t>SERVICIO DESMONTAJE DE CAJA DE VELICIDADES PARA DESMONTAR VOLANTE Y KIT DE EMBRAGUE</t>
  </si>
  <si>
    <t xml:space="preserve">CREMALLERA PRENSA - PIN DE CREMALLERA SERVICIO ARMADO Y CALIBRACION </t>
  </si>
  <si>
    <t xml:space="preserve">SUMINISTRO DEPOSITO REFREGETANTE </t>
  </si>
  <si>
    <t>SUMINISTRO ANILLO COLLARIN CAREVACA</t>
  </si>
  <si>
    <t>SOPORTE MOTOR TRASERO VW18-310-31-310</t>
  </si>
  <si>
    <t>SOPORTE MOTOR DELANTERO VW</t>
  </si>
  <si>
    <t>RODILLO AGUJAS CONTROL CAJA 81</t>
  </si>
  <si>
    <t xml:space="preserve">KIT REPARACION CONTROL CAMBIOS CARGO VW </t>
  </si>
  <si>
    <t xml:space="preserve">TERMINAL CAJE DE CAMBIO VW31-310 </t>
  </si>
  <si>
    <t xml:space="preserve">SOPORTE DELANTERO CABINA CARGO  VW </t>
  </si>
  <si>
    <t>SUMINISTRO VALVULA DEL MONO BARRA DE CAMBIOS</t>
  </si>
  <si>
    <t>CAMION COMPACTADOR BASURA GZM 922</t>
  </si>
  <si>
    <t>GARDAPOLVOS CAUCHO DELANTEROS</t>
  </si>
  <si>
    <t xml:space="preserve">GUARDAPOLVOS CAUCHO TRASEROS </t>
  </si>
  <si>
    <t>COMPACTADOR CHEVROLET FVR 692</t>
  </si>
  <si>
    <t>SUMINISTRO E ISTALACION DE CAJA DE CAMBIOS</t>
  </si>
  <si>
    <t>SUMISTRO E ISTALACION DE BOMBA INYECION 6HK</t>
  </si>
  <si>
    <t>SUMINISTRO E ISTALACION ALTERNADOR</t>
  </si>
  <si>
    <t xml:space="preserve">SUMINISTRO Y CAMBIO FLEXIBLE EXOSTO </t>
  </si>
  <si>
    <t>MOTOCARGUERO VAISAND PLACA 051AIG</t>
  </si>
  <si>
    <t>SUMINISTRO LLANTA 500-12 KTL 508B</t>
  </si>
  <si>
    <t>SUMINISTRO Y CAMBIO DE CAJA DE REVERSA INCLUIDA MANO DE OBRA</t>
  </si>
  <si>
    <t xml:space="preserve">SUMINISTRO E INSTALACION DE PASTILLAS DE FRENO </t>
  </si>
  <si>
    <t xml:space="preserve">SUMINISTRO FILTRO DE ACEITE </t>
  </si>
  <si>
    <t xml:space="preserve">SUMINSTRO FILTRO DE AIRE </t>
  </si>
  <si>
    <t xml:space="preserve">SUMINISTRO ACEITE 20W50 </t>
  </si>
  <si>
    <t xml:space="preserve">X CUARTO </t>
  </si>
  <si>
    <t>COTIZACIÓN</t>
  </si>
  <si>
    <t>LV2026-AG021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</si>
</sst>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_-[$$-240A]\ * #,##0_-;\-[$$-240A]\ * #,##0_-;_-[$$-240A]\ * &quot;-&quot;??_-;_-@_-"/>
    <numFmt numFmtId="167" formatCode="&quot;$&quot;\ #,##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20"/>
      <name val="Arial"/>
      <family val="2"/>
    </font>
    <font>
      <b/>
      <i/>
      <sz val="10"/>
      <color theme="1"/>
      <name val="Arial"/>
      <family val="2"/>
    </font>
    <font>
      <b/>
      <sz val="9"/>
      <name val="Arial"/>
      <family val="2"/>
    </font>
    <font>
      <b/>
      <sz val="11"/>
      <name val="Century"/>
      <family val="1"/>
    </font>
    <font>
      <b/>
      <sz val="16"/>
      <color theme="1"/>
      <name val="Calibri"/>
      <family val="2"/>
      <scheme val="minor"/>
    </font>
    <font>
      <b/>
      <sz val="14"/>
      <color theme="1"/>
      <name val="Courier New"/>
      <family val="3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DB43"/>
        <bgColor indexed="64"/>
      </patternFill>
    </fill>
    <fill>
      <patternFill patternType="solid">
        <fgColor theme="0"/>
        <bgColor rgb="FFFFFF00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6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9">
    <xf numFmtId="0" fontId="0" fillId="0" borderId="0" xfId="0"/>
    <xf numFmtId="0" fontId="3" fillId="0" borderId="1" xfId="0" applyFont="1" applyBorder="1" applyAlignment="1">
      <alignment horizontal="left"/>
    </xf>
    <xf numFmtId="0" fontId="6" fillId="0" borderId="0" xfId="1"/>
    <xf numFmtId="0" fontId="6" fillId="2" borderId="0" xfId="1" applyFill="1" applyAlignment="1">
      <alignment horizontal="left"/>
    </xf>
    <xf numFmtId="0" fontId="6" fillId="0" borderId="0" xfId="1" applyAlignment="1">
      <alignment horizontal="left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vertical="center"/>
    </xf>
    <xf numFmtId="165" fontId="2" fillId="2" borderId="0" xfId="2" applyNumberFormat="1" applyFont="1" applyFill="1" applyAlignment="1">
      <alignment vertical="center"/>
    </xf>
    <xf numFmtId="165" fontId="2" fillId="2" borderId="1" xfId="2" applyNumberFormat="1" applyFont="1" applyFill="1" applyBorder="1" applyAlignment="1">
      <alignment vertical="center"/>
    </xf>
    <xf numFmtId="0" fontId="14" fillId="2" borderId="12" xfId="0" applyFont="1" applyFill="1" applyBorder="1" applyAlignment="1">
      <alignment horizontal="left" vertical="center"/>
    </xf>
    <xf numFmtId="0" fontId="14" fillId="2" borderId="13" xfId="0" applyFont="1" applyFill="1" applyBorder="1" applyAlignment="1">
      <alignment horizontal="left" vertical="center"/>
    </xf>
    <xf numFmtId="0" fontId="14" fillId="2" borderId="1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6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vertical="center" wrapText="1"/>
    </xf>
    <xf numFmtId="0" fontId="17" fillId="4" borderId="16" xfId="0" applyFont="1" applyFill="1" applyBorder="1" applyAlignment="1">
      <alignment horizontal="center" vertical="center"/>
    </xf>
    <xf numFmtId="9" fontId="18" fillId="4" borderId="16" xfId="0" applyNumberFormat="1" applyFont="1" applyFill="1" applyBorder="1" applyAlignment="1">
      <alignment horizontal="center" vertical="center"/>
    </xf>
    <xf numFmtId="167" fontId="18" fillId="4" borderId="16" xfId="0" applyNumberFormat="1" applyFont="1" applyFill="1" applyBorder="1" applyAlignment="1">
      <alignment vertical="center"/>
    </xf>
    <xf numFmtId="0" fontId="16" fillId="4" borderId="20" xfId="0" applyFont="1" applyFill="1" applyBorder="1" applyAlignment="1">
      <alignment horizontal="center" vertical="center"/>
    </xf>
    <xf numFmtId="0" fontId="17" fillId="4" borderId="21" xfId="0" applyFont="1" applyFill="1" applyBorder="1" applyAlignment="1">
      <alignment horizontal="center" vertical="center"/>
    </xf>
    <xf numFmtId="9" fontId="18" fillId="4" borderId="21" xfId="0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9" fontId="18" fillId="4" borderId="1" xfId="0" applyNumberFormat="1" applyFont="1" applyFill="1" applyBorder="1" applyAlignment="1">
      <alignment horizontal="center" vertical="center"/>
    </xf>
    <xf numFmtId="0" fontId="17" fillId="4" borderId="27" xfId="0" applyFont="1" applyFill="1" applyBorder="1" applyAlignment="1">
      <alignment horizontal="center" vertical="center"/>
    </xf>
    <xf numFmtId="0" fontId="17" fillId="4" borderId="28" xfId="0" applyFont="1" applyFill="1" applyBorder="1" applyAlignment="1">
      <alignment horizontal="center" vertical="center"/>
    </xf>
    <xf numFmtId="0" fontId="17" fillId="4" borderId="22" xfId="0" applyFont="1" applyFill="1" applyBorder="1" applyAlignment="1">
      <alignment vertical="center" wrapText="1"/>
    </xf>
    <xf numFmtId="167" fontId="18" fillId="4" borderId="22" xfId="0" applyNumberFormat="1" applyFont="1" applyFill="1" applyBorder="1" applyAlignment="1">
      <alignment vertical="center"/>
    </xf>
    <xf numFmtId="167" fontId="18" fillId="4" borderId="21" xfId="0" applyNumberFormat="1" applyFont="1" applyFill="1" applyBorder="1" applyAlignment="1">
      <alignment vertical="center"/>
    </xf>
    <xf numFmtId="0" fontId="17" fillId="4" borderId="1" xfId="0" applyFont="1" applyFill="1" applyBorder="1" applyAlignment="1">
      <alignment vertical="center" wrapText="1"/>
    </xf>
    <xf numFmtId="167" fontId="18" fillId="4" borderId="1" xfId="0" applyNumberFormat="1" applyFont="1" applyFill="1" applyBorder="1" applyAlignment="1">
      <alignment vertical="center"/>
    </xf>
    <xf numFmtId="0" fontId="17" fillId="4" borderId="22" xfId="0" applyFont="1" applyFill="1" applyBorder="1" applyAlignment="1">
      <alignment horizontal="center" vertical="center"/>
    </xf>
    <xf numFmtId="9" fontId="18" fillId="4" borderId="22" xfId="0" applyNumberFormat="1" applyFont="1" applyFill="1" applyBorder="1" applyAlignment="1">
      <alignment horizontal="center" vertical="center"/>
    </xf>
    <xf numFmtId="0" fontId="6" fillId="0" borderId="4" xfId="1" applyBorder="1"/>
    <xf numFmtId="0" fontId="6" fillId="0" borderId="5" xfId="1" applyBorder="1"/>
    <xf numFmtId="0" fontId="6" fillId="0" borderId="6" xfId="1" applyBorder="1"/>
    <xf numFmtId="0" fontId="3" fillId="2" borderId="1" xfId="0" applyFont="1" applyFill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5" fillId="4" borderId="1" xfId="0" applyFont="1" applyFill="1" applyBorder="1" applyAlignment="1">
      <alignment horizontal="center" vertical="center" wrapText="1"/>
    </xf>
    <xf numFmtId="167" fontId="16" fillId="4" borderId="1" xfId="0" applyNumberFormat="1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6" fillId="0" borderId="0" xfId="1" applyAlignment="1">
      <alignment horizontal="left" vertical="center"/>
    </xf>
    <xf numFmtId="165" fontId="18" fillId="4" borderId="21" xfId="3" applyNumberFormat="1" applyFont="1" applyFill="1" applyBorder="1" applyAlignment="1">
      <alignment vertical="center"/>
    </xf>
    <xf numFmtId="165" fontId="18" fillId="4" borderId="1" xfId="3" applyNumberFormat="1" applyFont="1" applyFill="1" applyBorder="1" applyAlignment="1">
      <alignment vertical="center"/>
    </xf>
    <xf numFmtId="167" fontId="18" fillId="4" borderId="26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/>
    </xf>
    <xf numFmtId="0" fontId="11" fillId="2" borderId="10" xfId="1" applyFont="1" applyFill="1" applyBorder="1" applyAlignment="1">
      <alignment horizontal="center" vertical="center"/>
    </xf>
    <xf numFmtId="0" fontId="11" fillId="2" borderId="8" xfId="1" applyFont="1" applyFill="1" applyBorder="1" applyAlignment="1">
      <alignment horizontal="center" vertical="center"/>
    </xf>
    <xf numFmtId="0" fontId="11" fillId="2" borderId="6" xfId="1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8" fillId="4" borderId="27" xfId="0" applyFont="1" applyFill="1" applyBorder="1" applyAlignment="1">
      <alignment horizontal="center"/>
    </xf>
    <xf numFmtId="0" fontId="16" fillId="4" borderId="17" xfId="0" applyFont="1" applyFill="1" applyBorder="1" applyAlignment="1">
      <alignment horizontal="center" vertical="center"/>
    </xf>
    <xf numFmtId="0" fontId="18" fillId="4" borderId="23" xfId="0" applyFont="1" applyFill="1" applyBorder="1" applyAlignment="1">
      <alignment horizontal="center"/>
    </xf>
    <xf numFmtId="15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1" applyBorder="1" applyAlignment="1">
      <alignment horizontal="center"/>
    </xf>
    <xf numFmtId="0" fontId="15" fillId="4" borderId="33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/>
    </xf>
    <xf numFmtId="0" fontId="18" fillId="4" borderId="30" xfId="0" applyFont="1" applyFill="1" applyBorder="1" applyAlignment="1">
      <alignment horizontal="center"/>
    </xf>
    <xf numFmtId="0" fontId="18" fillId="4" borderId="31" xfId="0" applyFont="1" applyFill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6" fillId="0" borderId="1" xfId="1" applyBorder="1" applyAlignment="1">
      <alignment horizontal="center" vertical="center"/>
    </xf>
    <xf numFmtId="0" fontId="19" fillId="2" borderId="24" xfId="0" applyFont="1" applyFill="1" applyBorder="1"/>
    <xf numFmtId="0" fontId="19" fillId="2" borderId="34" xfId="0" applyFont="1" applyFill="1" applyBorder="1"/>
    <xf numFmtId="0" fontId="20" fillId="0" borderId="2" xfId="0" applyFont="1" applyBorder="1" applyAlignment="1">
      <alignment horizontal="left" vertical="center" wrapText="1"/>
    </xf>
    <xf numFmtId="165" fontId="20" fillId="0" borderId="3" xfId="3" applyNumberFormat="1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left" vertical="center" wrapText="1"/>
    </xf>
    <xf numFmtId="166" fontId="20" fillId="0" borderId="1" xfId="3" applyNumberFormat="1" applyFont="1" applyFill="1" applyBorder="1" applyAlignment="1">
      <alignment horizontal="center" vertical="center" wrapText="1"/>
    </xf>
    <xf numFmtId="0" fontId="20" fillId="0" borderId="22" xfId="0" applyFont="1" applyBorder="1" applyAlignment="1">
      <alignment horizontal="left" vertical="center" wrapText="1"/>
    </xf>
    <xf numFmtId="165" fontId="20" fillId="0" borderId="22" xfId="3" applyNumberFormat="1" applyFont="1" applyFill="1" applyBorder="1" applyAlignment="1">
      <alignment horizontal="center" vertical="center" wrapText="1"/>
    </xf>
    <xf numFmtId="165" fontId="20" fillId="0" borderId="1" xfId="3" applyNumberFormat="1" applyFont="1" applyFill="1" applyBorder="1" applyAlignment="1">
      <alignment horizontal="center" vertical="center" wrapText="1"/>
    </xf>
    <xf numFmtId="0" fontId="19" fillId="2" borderId="25" xfId="0" applyFont="1" applyFill="1" applyBorder="1"/>
    <xf numFmtId="0" fontId="19" fillId="2" borderId="18" xfId="0" applyFont="1" applyFill="1" applyBorder="1"/>
    <xf numFmtId="0" fontId="19" fillId="2" borderId="19" xfId="0" applyFont="1" applyFill="1" applyBorder="1"/>
    <xf numFmtId="0" fontId="20" fillId="0" borderId="2" xfId="0" applyFont="1" applyBorder="1" applyAlignment="1">
      <alignment vertical="center" wrapText="1"/>
    </xf>
    <xf numFmtId="165" fontId="20" fillId="0" borderId="1" xfId="3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19" fillId="2" borderId="32" xfId="0" applyFont="1" applyFill="1" applyBorder="1"/>
    <xf numFmtId="0" fontId="20" fillId="0" borderId="22" xfId="0" applyFont="1" applyBorder="1" applyAlignment="1">
      <alignment vertical="center" wrapText="1"/>
    </xf>
    <xf numFmtId="0" fontId="20" fillId="0" borderId="2" xfId="0" applyFont="1" applyBorder="1" applyAlignment="1">
      <alignment horizontal="left" vertical="top" wrapText="1"/>
    </xf>
  </cellXfs>
  <cellStyles count="4">
    <cellStyle name="Moneda" xfId="3" builtinId="4"/>
    <cellStyle name="Moneda 20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19050</xdr:rowOff>
    </xdr:from>
    <xdr:to>
      <xdr:col>1</xdr:col>
      <xdr:colOff>1609725</xdr:colOff>
      <xdr:row>4</xdr:row>
      <xdr:rowOff>295274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7F50FA-7572-4D19-938B-D5238596F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80975"/>
          <a:ext cx="2143125" cy="809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"/>
  <sheetViews>
    <sheetView tabSelected="1" topLeftCell="A40" zoomScaleNormal="100" workbookViewId="0">
      <selection activeCell="A52" sqref="A1:H52"/>
    </sheetView>
  </sheetViews>
  <sheetFormatPr baseColWidth="10" defaultRowHeight="15" x14ac:dyDescent="0.25"/>
  <cols>
    <col min="1" max="1" width="8.5703125" customWidth="1"/>
    <col min="2" max="2" width="30.28515625" customWidth="1"/>
    <col min="3" max="3" width="10.28515625" customWidth="1"/>
    <col min="4" max="4" width="5.85546875" customWidth="1"/>
    <col min="5" max="5" width="12.5703125" style="51" customWidth="1"/>
    <col min="6" max="6" width="5.85546875" style="51" customWidth="1"/>
    <col min="7" max="7" width="10" style="51" customWidth="1"/>
    <col min="8" max="8" width="14.5703125" style="16" customWidth="1"/>
  </cols>
  <sheetData>
    <row r="1" spans="1:8" s="2" customFormat="1" ht="12.75" x14ac:dyDescent="0.2">
      <c r="B1" s="3"/>
      <c r="C1" s="4"/>
      <c r="D1" s="4"/>
      <c r="E1" s="47"/>
      <c r="F1" s="47"/>
      <c r="G1" s="47"/>
      <c r="H1" s="15"/>
    </row>
    <row r="2" spans="1:8" s="2" customFormat="1" ht="12" customHeight="1" x14ac:dyDescent="0.2">
      <c r="A2" s="37"/>
      <c r="B2" s="71"/>
      <c r="C2" s="77" t="s">
        <v>8</v>
      </c>
      <c r="D2" s="77"/>
      <c r="E2" s="77"/>
      <c r="F2" s="79" t="s">
        <v>9</v>
      </c>
      <c r="G2" s="79"/>
      <c r="H2" s="79"/>
    </row>
    <row r="3" spans="1:8" s="2" customFormat="1" ht="18" customHeight="1" x14ac:dyDescent="0.2">
      <c r="A3" s="38"/>
      <c r="B3" s="71"/>
      <c r="C3" s="77"/>
      <c r="D3" s="77"/>
      <c r="E3" s="77"/>
      <c r="F3" s="79" t="s">
        <v>10</v>
      </c>
      <c r="G3" s="79"/>
      <c r="H3" s="79"/>
    </row>
    <row r="4" spans="1:8" s="2" customFormat="1" ht="12" customHeight="1" x14ac:dyDescent="0.2">
      <c r="A4" s="38"/>
      <c r="B4" s="71"/>
      <c r="C4" s="76" t="s">
        <v>11</v>
      </c>
      <c r="D4" s="76"/>
      <c r="E4" s="76"/>
      <c r="F4" s="78" t="s">
        <v>61</v>
      </c>
      <c r="G4" s="78"/>
      <c r="H4" s="78"/>
    </row>
    <row r="5" spans="1:8" s="2" customFormat="1" ht="33.75" customHeight="1" x14ac:dyDescent="0.2">
      <c r="A5" s="39"/>
      <c r="B5" s="71"/>
      <c r="C5" s="76"/>
      <c r="D5" s="76"/>
      <c r="E5" s="76"/>
      <c r="F5" s="78"/>
      <c r="G5" s="78"/>
      <c r="H5" s="78"/>
    </row>
    <row r="6" spans="1:8" x14ac:dyDescent="0.25">
      <c r="A6" s="62"/>
      <c r="B6" s="62"/>
      <c r="C6" s="62"/>
      <c r="D6" s="62"/>
      <c r="E6" s="62"/>
      <c r="F6" s="62"/>
      <c r="G6" s="62"/>
      <c r="H6" s="62"/>
    </row>
    <row r="7" spans="1:8" x14ac:dyDescent="0.25">
      <c r="A7" s="1" t="s">
        <v>0</v>
      </c>
      <c r="B7" s="40" t="s">
        <v>20</v>
      </c>
      <c r="C7" s="40"/>
      <c r="D7" s="40"/>
      <c r="E7" s="63" t="s">
        <v>1</v>
      </c>
      <c r="F7" s="68">
        <v>46255</v>
      </c>
      <c r="G7" s="68"/>
      <c r="H7" s="68"/>
    </row>
    <row r="8" spans="1:8" x14ac:dyDescent="0.25">
      <c r="A8" s="1" t="s">
        <v>2</v>
      </c>
      <c r="B8" s="41" t="s">
        <v>21</v>
      </c>
      <c r="C8" s="41"/>
      <c r="D8" s="41"/>
      <c r="E8" s="63"/>
      <c r="F8" s="68"/>
      <c r="G8" s="68"/>
      <c r="H8" s="68"/>
    </row>
    <row r="9" spans="1:8" x14ac:dyDescent="0.25">
      <c r="A9" s="1" t="s">
        <v>3</v>
      </c>
      <c r="B9" s="42" t="s">
        <v>22</v>
      </c>
      <c r="C9" s="42"/>
      <c r="D9" s="42"/>
      <c r="E9" s="64" t="s">
        <v>12</v>
      </c>
      <c r="F9" s="69" t="s">
        <v>62</v>
      </c>
      <c r="G9" s="69"/>
      <c r="H9" s="69"/>
    </row>
    <row r="10" spans="1:8" x14ac:dyDescent="0.25">
      <c r="A10" s="1" t="s">
        <v>4</v>
      </c>
      <c r="B10" s="43" t="s">
        <v>23</v>
      </c>
      <c r="C10" s="43"/>
      <c r="D10" s="43"/>
      <c r="E10" s="64"/>
      <c r="F10" s="69"/>
      <c r="G10" s="69"/>
      <c r="H10" s="69"/>
    </row>
    <row r="11" spans="1:8" x14ac:dyDescent="0.25">
      <c r="A11" s="1" t="s">
        <v>5</v>
      </c>
      <c r="B11" s="43" t="s">
        <v>24</v>
      </c>
      <c r="C11" s="43"/>
      <c r="D11" s="43"/>
      <c r="E11" s="64"/>
      <c r="F11" s="69"/>
      <c r="G11" s="69"/>
      <c r="H11" s="69"/>
    </row>
    <row r="12" spans="1:8" ht="15.75" x14ac:dyDescent="0.25">
      <c r="A12" s="70"/>
      <c r="B12" s="70"/>
      <c r="C12" s="70"/>
      <c r="D12" s="70"/>
      <c r="E12" s="70"/>
      <c r="F12" s="70"/>
      <c r="G12" s="70"/>
      <c r="H12" s="70"/>
    </row>
    <row r="13" spans="1:8" ht="25.5" x14ac:dyDescent="0.25">
      <c r="A13" s="44" t="s">
        <v>25</v>
      </c>
      <c r="B13" s="44" t="s">
        <v>26</v>
      </c>
      <c r="C13" s="44" t="s">
        <v>27</v>
      </c>
      <c r="D13" s="44" t="s">
        <v>28</v>
      </c>
      <c r="E13" s="45" t="s">
        <v>29</v>
      </c>
      <c r="F13" s="46" t="s">
        <v>30</v>
      </c>
      <c r="G13" s="46" t="s">
        <v>31</v>
      </c>
      <c r="H13" s="46" t="s">
        <v>32</v>
      </c>
    </row>
    <row r="14" spans="1:8" x14ac:dyDescent="0.25">
      <c r="A14" s="72" t="s">
        <v>33</v>
      </c>
      <c r="B14" s="80"/>
      <c r="C14" s="80"/>
      <c r="D14" s="80"/>
      <c r="E14" s="80"/>
      <c r="F14" s="80"/>
      <c r="G14" s="80"/>
      <c r="H14" s="81"/>
    </row>
    <row r="15" spans="1:8" ht="31.5" customHeight="1" x14ac:dyDescent="0.25">
      <c r="A15" s="17">
        <v>131</v>
      </c>
      <c r="B15" s="98" t="s">
        <v>34</v>
      </c>
      <c r="C15" s="23" t="s">
        <v>16</v>
      </c>
      <c r="D15" s="23">
        <v>1</v>
      </c>
      <c r="E15" s="83">
        <v>1079166.375</v>
      </c>
      <c r="F15" s="24">
        <v>0.19</v>
      </c>
      <c r="G15" s="32">
        <f t="shared" ref="G15:G19" si="0">E15*F15</f>
        <v>205041.61125000002</v>
      </c>
      <c r="H15" s="48">
        <f t="shared" ref="H15:H19" si="1">E15+G15</f>
        <v>1284207.9862500001</v>
      </c>
    </row>
    <row r="16" spans="1:8" ht="31.5" customHeight="1" x14ac:dyDescent="0.25">
      <c r="A16" s="17">
        <v>132</v>
      </c>
      <c r="B16" s="98" t="s">
        <v>35</v>
      </c>
      <c r="C16" s="23" t="s">
        <v>16</v>
      </c>
      <c r="D16" s="23">
        <v>1</v>
      </c>
      <c r="E16" s="83">
        <v>1954561.875</v>
      </c>
      <c r="F16" s="24">
        <v>0.19</v>
      </c>
      <c r="G16" s="32">
        <f t="shared" si="0"/>
        <v>371366.75624999998</v>
      </c>
      <c r="H16" s="48">
        <f t="shared" si="1"/>
        <v>2325928.6312500001</v>
      </c>
    </row>
    <row r="17" spans="1:8" ht="31.5" customHeight="1" x14ac:dyDescent="0.25">
      <c r="A17" s="22">
        <v>133</v>
      </c>
      <c r="B17" s="84" t="s">
        <v>36</v>
      </c>
      <c r="C17" s="23" t="s">
        <v>16</v>
      </c>
      <c r="D17" s="23">
        <v>1</v>
      </c>
      <c r="E17" s="83">
        <v>426467.99999999994</v>
      </c>
      <c r="F17" s="24">
        <v>0.19</v>
      </c>
      <c r="G17" s="32">
        <f t="shared" si="0"/>
        <v>81028.919999999984</v>
      </c>
      <c r="H17" s="48">
        <f t="shared" si="1"/>
        <v>507496.91999999993</v>
      </c>
    </row>
    <row r="18" spans="1:8" ht="31.5" customHeight="1" x14ac:dyDescent="0.25">
      <c r="A18" s="17">
        <v>134</v>
      </c>
      <c r="B18" s="82" t="s">
        <v>37</v>
      </c>
      <c r="C18" s="23" t="s">
        <v>16</v>
      </c>
      <c r="D18" s="23">
        <v>1</v>
      </c>
      <c r="E18" s="85">
        <v>2273357.6249999995</v>
      </c>
      <c r="F18" s="24">
        <v>0.19</v>
      </c>
      <c r="G18" s="32">
        <f t="shared" si="0"/>
        <v>431937.94874999992</v>
      </c>
      <c r="H18" s="48">
        <f t="shared" si="1"/>
        <v>2705295.5737499995</v>
      </c>
    </row>
    <row r="19" spans="1:8" ht="31.5" customHeight="1" x14ac:dyDescent="0.25">
      <c r="A19" s="17">
        <v>135</v>
      </c>
      <c r="B19" s="84" t="s">
        <v>38</v>
      </c>
      <c r="C19" s="23" t="s">
        <v>16</v>
      </c>
      <c r="D19" s="23">
        <v>1</v>
      </c>
      <c r="E19" s="86">
        <v>264705</v>
      </c>
      <c r="F19" s="24">
        <v>0.19</v>
      </c>
      <c r="G19" s="32">
        <f t="shared" si="0"/>
        <v>50293.95</v>
      </c>
      <c r="H19" s="48">
        <f t="shared" si="1"/>
        <v>314998.95</v>
      </c>
    </row>
    <row r="20" spans="1:8" ht="31.5" customHeight="1" x14ac:dyDescent="0.25">
      <c r="A20" s="22">
        <v>136</v>
      </c>
      <c r="B20" s="84" t="s">
        <v>39</v>
      </c>
      <c r="C20" s="23" t="s">
        <v>16</v>
      </c>
      <c r="D20" s="23">
        <v>1</v>
      </c>
      <c r="E20" s="86">
        <v>352938.24999999994</v>
      </c>
      <c r="F20" s="24">
        <v>0.19</v>
      </c>
      <c r="G20" s="32">
        <f t="shared" ref="G20:G25" si="2">E20*F20</f>
        <v>67058.267499999987</v>
      </c>
      <c r="H20" s="48">
        <f t="shared" ref="H20:H25" si="3">E20+G20</f>
        <v>419996.51749999996</v>
      </c>
    </row>
    <row r="21" spans="1:8" ht="31.5" customHeight="1" x14ac:dyDescent="0.25">
      <c r="A21" s="17">
        <v>137</v>
      </c>
      <c r="B21" s="84" t="s">
        <v>40</v>
      </c>
      <c r="C21" s="23" t="s">
        <v>16</v>
      </c>
      <c r="D21" s="23">
        <v>1</v>
      </c>
      <c r="E21" s="86">
        <v>14705.249999999998</v>
      </c>
      <c r="F21" s="24">
        <v>0.19</v>
      </c>
      <c r="G21" s="32">
        <f t="shared" si="2"/>
        <v>2793.9974999999995</v>
      </c>
      <c r="H21" s="48">
        <f t="shared" si="3"/>
        <v>17499.247499999998</v>
      </c>
    </row>
    <row r="22" spans="1:8" ht="31.5" customHeight="1" x14ac:dyDescent="0.25">
      <c r="A22" s="17">
        <v>138</v>
      </c>
      <c r="B22" s="84" t="s">
        <v>41</v>
      </c>
      <c r="C22" s="23" t="s">
        <v>16</v>
      </c>
      <c r="D22" s="23">
        <v>1</v>
      </c>
      <c r="E22" s="86">
        <v>220587.5</v>
      </c>
      <c r="F22" s="24">
        <v>0.19</v>
      </c>
      <c r="G22" s="32">
        <f t="shared" si="2"/>
        <v>41911.625</v>
      </c>
      <c r="H22" s="48">
        <f t="shared" si="3"/>
        <v>262499.125</v>
      </c>
    </row>
    <row r="23" spans="1:8" ht="31.5" customHeight="1" x14ac:dyDescent="0.25">
      <c r="A23" s="22">
        <v>139</v>
      </c>
      <c r="B23" s="84" t="s">
        <v>42</v>
      </c>
      <c r="C23" s="23" t="s">
        <v>16</v>
      </c>
      <c r="D23" s="23">
        <v>1</v>
      </c>
      <c r="E23" s="86">
        <v>227500</v>
      </c>
      <c r="F23" s="24">
        <v>0.19</v>
      </c>
      <c r="G23" s="32">
        <f t="shared" si="2"/>
        <v>43225</v>
      </c>
      <c r="H23" s="48">
        <f t="shared" si="3"/>
        <v>270725</v>
      </c>
    </row>
    <row r="24" spans="1:8" ht="31.5" customHeight="1" x14ac:dyDescent="0.25">
      <c r="A24" s="17">
        <v>140</v>
      </c>
      <c r="B24" s="87" t="s">
        <v>43</v>
      </c>
      <c r="C24" s="23" t="s">
        <v>16</v>
      </c>
      <c r="D24" s="23">
        <v>1</v>
      </c>
      <c r="E24" s="88">
        <v>205885.74999999997</v>
      </c>
      <c r="F24" s="24">
        <v>0.19</v>
      </c>
      <c r="G24" s="32">
        <f t="shared" si="2"/>
        <v>39118.292499999996</v>
      </c>
      <c r="H24" s="48">
        <f t="shared" si="3"/>
        <v>245004.04249999998</v>
      </c>
    </row>
    <row r="25" spans="1:8" ht="31.5" customHeight="1" x14ac:dyDescent="0.25">
      <c r="A25" s="17">
        <v>141</v>
      </c>
      <c r="B25" s="82" t="s">
        <v>44</v>
      </c>
      <c r="C25" s="23" t="s">
        <v>16</v>
      </c>
      <c r="D25" s="23">
        <v>1</v>
      </c>
      <c r="E25" s="88">
        <v>438366.25</v>
      </c>
      <c r="F25" s="24">
        <v>0.19</v>
      </c>
      <c r="G25" s="32">
        <f t="shared" si="2"/>
        <v>83289.587499999994</v>
      </c>
      <c r="H25" s="49">
        <f t="shared" si="3"/>
        <v>521655.83750000002</v>
      </c>
    </row>
    <row r="26" spans="1:8" ht="18" customHeight="1" x14ac:dyDescent="0.25">
      <c r="A26" s="25"/>
      <c r="B26" s="84"/>
      <c r="C26" s="26"/>
      <c r="D26" s="26"/>
      <c r="E26" s="89"/>
      <c r="F26" s="27"/>
      <c r="G26" s="34"/>
      <c r="H26" s="49"/>
    </row>
    <row r="27" spans="1:8" x14ac:dyDescent="0.25">
      <c r="A27" s="67"/>
      <c r="B27" s="80"/>
      <c r="C27" s="80"/>
      <c r="D27" s="80"/>
      <c r="E27" s="80"/>
      <c r="F27" s="80"/>
      <c r="G27" s="90"/>
      <c r="H27" s="50">
        <f>SUM(H15:H25)</f>
        <v>8875307.8312500007</v>
      </c>
    </row>
    <row r="28" spans="1:8" x14ac:dyDescent="0.25">
      <c r="A28" s="66" t="s">
        <v>45</v>
      </c>
      <c r="B28" s="91"/>
      <c r="C28" s="91"/>
      <c r="D28" s="91"/>
      <c r="E28" s="91"/>
      <c r="F28" s="91"/>
      <c r="G28" s="91"/>
      <c r="H28" s="92"/>
    </row>
    <row r="29" spans="1:8" ht="18.75" customHeight="1" x14ac:dyDescent="0.25">
      <c r="A29" s="17">
        <v>40</v>
      </c>
      <c r="B29" s="93" t="s">
        <v>46</v>
      </c>
      <c r="C29" s="19" t="s">
        <v>16</v>
      </c>
      <c r="D29" s="28">
        <v>1</v>
      </c>
      <c r="E29" s="94">
        <v>152687.49999999997</v>
      </c>
      <c r="F29" s="20">
        <v>0.19</v>
      </c>
      <c r="G29" s="32">
        <f t="shared" ref="G29:G30" si="4">E29*F29</f>
        <v>29010.624999999996</v>
      </c>
      <c r="H29" s="21">
        <f t="shared" ref="H29:H30" si="5">E29+G29</f>
        <v>181698.12499999997</v>
      </c>
    </row>
    <row r="30" spans="1:8" ht="17.25" customHeight="1" x14ac:dyDescent="0.25">
      <c r="A30" s="22">
        <v>41</v>
      </c>
      <c r="B30" s="93" t="s">
        <v>47</v>
      </c>
      <c r="C30" s="23" t="s">
        <v>16</v>
      </c>
      <c r="D30" s="29">
        <v>1</v>
      </c>
      <c r="E30" s="94">
        <v>196437.5</v>
      </c>
      <c r="F30" s="24">
        <v>0.19</v>
      </c>
      <c r="G30" s="32">
        <f t="shared" si="4"/>
        <v>37323.125</v>
      </c>
      <c r="H30" s="21">
        <f t="shared" si="5"/>
        <v>233760.625</v>
      </c>
    </row>
    <row r="31" spans="1:8" ht="16.899999999999999" customHeight="1" x14ac:dyDescent="0.25">
      <c r="A31" s="73"/>
      <c r="B31" s="74"/>
      <c r="C31" s="74"/>
      <c r="D31" s="74"/>
      <c r="E31" s="74"/>
      <c r="F31" s="74"/>
      <c r="G31" s="75"/>
      <c r="H31" s="50">
        <f>SUM(H29:H30)</f>
        <v>415458.75</v>
      </c>
    </row>
    <row r="32" spans="1:8" x14ac:dyDescent="0.25">
      <c r="A32" s="66" t="s">
        <v>48</v>
      </c>
      <c r="B32" s="91"/>
      <c r="C32" s="91"/>
      <c r="D32" s="91"/>
      <c r="E32" s="91"/>
      <c r="F32" s="91"/>
      <c r="G32" s="91"/>
      <c r="H32" s="92"/>
    </row>
    <row r="33" spans="1:8" ht="28.5" customHeight="1" x14ac:dyDescent="0.25">
      <c r="A33" s="17">
        <v>58</v>
      </c>
      <c r="B33" s="30" t="s">
        <v>49</v>
      </c>
      <c r="C33" s="23" t="s">
        <v>16</v>
      </c>
      <c r="D33" s="23">
        <v>1</v>
      </c>
      <c r="E33" s="31">
        <v>24264625</v>
      </c>
      <c r="F33" s="24">
        <v>0.19</v>
      </c>
      <c r="G33" s="32">
        <f>E33*F33</f>
        <v>4610278.75</v>
      </c>
      <c r="H33" s="32">
        <f>E33+G33</f>
        <v>28874903.75</v>
      </c>
    </row>
    <row r="34" spans="1:8" ht="28.5" customHeight="1" x14ac:dyDescent="0.25">
      <c r="A34" s="17">
        <v>59</v>
      </c>
      <c r="B34" s="33" t="s">
        <v>50</v>
      </c>
      <c r="C34" s="23" t="s">
        <v>16</v>
      </c>
      <c r="D34" s="23">
        <v>1</v>
      </c>
      <c r="E34" s="32">
        <v>8925000</v>
      </c>
      <c r="F34" s="24">
        <v>0.19</v>
      </c>
      <c r="G34" s="32">
        <f>E34*F34</f>
        <v>1695750</v>
      </c>
      <c r="H34" s="21">
        <f>E34+G34</f>
        <v>10620750</v>
      </c>
    </row>
    <row r="35" spans="1:8" ht="28.5" customHeight="1" x14ac:dyDescent="0.25">
      <c r="A35" s="17">
        <v>60</v>
      </c>
      <c r="B35" s="33" t="s">
        <v>51</v>
      </c>
      <c r="C35" s="23" t="s">
        <v>16</v>
      </c>
      <c r="D35" s="23">
        <v>1</v>
      </c>
      <c r="E35" s="34">
        <v>1747186.875</v>
      </c>
      <c r="F35" s="24">
        <v>0.19</v>
      </c>
      <c r="G35" s="32">
        <f>E35*F35</f>
        <v>331965.50624999998</v>
      </c>
      <c r="H35" s="21">
        <f>E35+G35</f>
        <v>2079152.3812500001</v>
      </c>
    </row>
    <row r="36" spans="1:8" ht="28.5" customHeight="1" x14ac:dyDescent="0.25">
      <c r="A36" s="17">
        <v>61</v>
      </c>
      <c r="B36" s="95" t="s">
        <v>52</v>
      </c>
      <c r="C36" s="26" t="s">
        <v>16</v>
      </c>
      <c r="D36" s="26">
        <v>1</v>
      </c>
      <c r="E36" s="34">
        <v>262500</v>
      </c>
      <c r="F36" s="27">
        <v>0.19</v>
      </c>
      <c r="G36" s="34">
        <f>E36*F36</f>
        <v>49875</v>
      </c>
      <c r="H36" s="34">
        <f>E36+G36</f>
        <v>312375</v>
      </c>
    </row>
    <row r="37" spans="1:8" x14ac:dyDescent="0.25">
      <c r="A37" s="65"/>
      <c r="B37" s="91"/>
      <c r="C37" s="91"/>
      <c r="D37" s="91"/>
      <c r="E37" s="91"/>
      <c r="F37" s="91"/>
      <c r="G37" s="96"/>
      <c r="H37" s="21">
        <f>SUM(H33:H36)</f>
        <v>41887181.131250001</v>
      </c>
    </row>
    <row r="38" spans="1:8" x14ac:dyDescent="0.25">
      <c r="A38" s="66" t="s">
        <v>53</v>
      </c>
      <c r="B38" s="91"/>
      <c r="C38" s="91"/>
      <c r="D38" s="91"/>
      <c r="E38" s="91"/>
      <c r="F38" s="91"/>
      <c r="G38" s="91"/>
      <c r="H38" s="92"/>
    </row>
    <row r="39" spans="1:8" ht="23.25" customHeight="1" x14ac:dyDescent="0.25">
      <c r="A39" s="17">
        <v>1</v>
      </c>
      <c r="B39" s="18" t="s">
        <v>54</v>
      </c>
      <c r="C39" s="19" t="s">
        <v>16</v>
      </c>
      <c r="D39" s="19">
        <v>1</v>
      </c>
      <c r="E39" s="21">
        <v>252525</v>
      </c>
      <c r="F39" s="20">
        <v>0.19</v>
      </c>
      <c r="G39" s="21">
        <f t="shared" ref="G39" si="6">E39*F39</f>
        <v>47979.75</v>
      </c>
      <c r="H39" s="21">
        <f t="shared" ref="H39" si="7">E39+G39</f>
        <v>300504.75</v>
      </c>
    </row>
    <row r="40" spans="1:8" ht="24" customHeight="1" x14ac:dyDescent="0.25">
      <c r="A40" s="17">
        <v>2</v>
      </c>
      <c r="B40" s="33" t="s">
        <v>55</v>
      </c>
      <c r="C40" s="23" t="s">
        <v>16</v>
      </c>
      <c r="D40" s="23">
        <v>1</v>
      </c>
      <c r="E40" s="34">
        <v>639799.99999999988</v>
      </c>
      <c r="F40" s="24">
        <v>0.19</v>
      </c>
      <c r="G40" s="32">
        <f>E40*F40</f>
        <v>121561.99999999999</v>
      </c>
      <c r="H40" s="21">
        <f>E40+G40</f>
        <v>761361.99999999988</v>
      </c>
    </row>
    <row r="41" spans="1:8" ht="29.25" customHeight="1" x14ac:dyDescent="0.25">
      <c r="A41" s="22">
        <v>3</v>
      </c>
      <c r="B41" s="97" t="s">
        <v>56</v>
      </c>
      <c r="C41" s="35" t="s">
        <v>16</v>
      </c>
      <c r="D41" s="35">
        <v>1</v>
      </c>
      <c r="E41" s="31">
        <v>122023.99999999999</v>
      </c>
      <c r="F41" s="36">
        <v>0.19</v>
      </c>
      <c r="G41" s="31">
        <f>E41*F41</f>
        <v>23184.559999999998</v>
      </c>
      <c r="H41" s="31">
        <f>E41+G41</f>
        <v>145208.56</v>
      </c>
    </row>
    <row r="42" spans="1:8" ht="17.25" customHeight="1" x14ac:dyDescent="0.25">
      <c r="A42" s="22">
        <v>4</v>
      </c>
      <c r="B42" s="95" t="s">
        <v>57</v>
      </c>
      <c r="C42" s="23" t="s">
        <v>16</v>
      </c>
      <c r="D42" s="23">
        <v>1</v>
      </c>
      <c r="E42" s="34">
        <v>61431.124999999993</v>
      </c>
      <c r="F42" s="24">
        <v>0.19</v>
      </c>
      <c r="G42" s="31">
        <f t="shared" ref="G42:G44" si="8">E42*F42</f>
        <v>11671.913749999998</v>
      </c>
      <c r="H42" s="31">
        <f t="shared" ref="H42:H44" si="9">E42+G42</f>
        <v>73103.038749999992</v>
      </c>
    </row>
    <row r="43" spans="1:8" ht="16.5" customHeight="1" x14ac:dyDescent="0.25">
      <c r="A43" s="25">
        <v>5</v>
      </c>
      <c r="B43" s="95" t="s">
        <v>58</v>
      </c>
      <c r="C43" s="26" t="s">
        <v>16</v>
      </c>
      <c r="D43" s="26">
        <v>1</v>
      </c>
      <c r="E43" s="34">
        <v>36618.749999999993</v>
      </c>
      <c r="F43" s="27">
        <v>0.19</v>
      </c>
      <c r="G43" s="34">
        <f t="shared" si="8"/>
        <v>6957.5624999999991</v>
      </c>
      <c r="H43" s="34">
        <f t="shared" si="9"/>
        <v>43576.312499999993</v>
      </c>
    </row>
    <row r="44" spans="1:8" ht="16.5" customHeight="1" x14ac:dyDescent="0.25">
      <c r="A44" s="25">
        <v>6</v>
      </c>
      <c r="B44" s="95" t="s">
        <v>59</v>
      </c>
      <c r="C44" s="26" t="s">
        <v>60</v>
      </c>
      <c r="D44" s="26">
        <v>1</v>
      </c>
      <c r="E44" s="34">
        <v>51502.5</v>
      </c>
      <c r="F44" s="27">
        <v>0</v>
      </c>
      <c r="G44" s="34">
        <f t="shared" si="8"/>
        <v>0</v>
      </c>
      <c r="H44" s="34">
        <f t="shared" si="9"/>
        <v>51502.5</v>
      </c>
    </row>
    <row r="45" spans="1:8" x14ac:dyDescent="0.25">
      <c r="A45" s="67"/>
      <c r="B45" s="80"/>
      <c r="C45" s="80"/>
      <c r="D45" s="80"/>
      <c r="E45" s="80"/>
      <c r="F45" s="80"/>
      <c r="G45" s="90"/>
      <c r="H45" s="50">
        <f>SUM(H39:H44)</f>
        <v>1375257.1612500001</v>
      </c>
    </row>
    <row r="46" spans="1:8" x14ac:dyDescent="0.25">
      <c r="A46" s="5"/>
      <c r="B46" s="5"/>
      <c r="C46" s="5"/>
      <c r="D46" s="6"/>
      <c r="E46" s="7"/>
      <c r="F46" s="8"/>
      <c r="G46" s="14" t="s">
        <v>17</v>
      </c>
      <c r="H46" s="9">
        <f>E43+E42+E41+E40+E39+E36+E35+E34+E33+E30+E29+E25+E24+E23+E22+E21+E20+E19+E18+E17+E16+E15</f>
        <v>44119077.625</v>
      </c>
    </row>
    <row r="47" spans="1:8" x14ac:dyDescent="0.25">
      <c r="A47" s="5"/>
      <c r="B47" s="5"/>
      <c r="C47" s="5"/>
      <c r="D47" s="6"/>
      <c r="E47" s="7"/>
      <c r="F47" s="8"/>
      <c r="G47" s="14" t="s">
        <v>18</v>
      </c>
      <c r="H47" s="9">
        <f>H44</f>
        <v>51502.5</v>
      </c>
    </row>
    <row r="48" spans="1:8" ht="15.75" thickBot="1" x14ac:dyDescent="0.3">
      <c r="A48" s="5"/>
      <c r="B48" s="5"/>
      <c r="C48" s="5"/>
      <c r="D48" s="6"/>
      <c r="E48" s="7"/>
      <c r="F48" s="8"/>
      <c r="G48" s="14" t="s">
        <v>6</v>
      </c>
      <c r="H48" s="9">
        <f>H46*19%</f>
        <v>8382624.7487500003</v>
      </c>
    </row>
    <row r="49" spans="1:8" ht="19.5" x14ac:dyDescent="0.25">
      <c r="A49" s="10" t="s">
        <v>19</v>
      </c>
      <c r="B49" s="11"/>
      <c r="C49" s="12"/>
      <c r="D49" s="13"/>
      <c r="E49" s="7"/>
      <c r="F49" s="8"/>
      <c r="G49" s="14" t="s">
        <v>7</v>
      </c>
      <c r="H49" s="9">
        <f>H47+H48+H46</f>
        <v>52553204.873750001</v>
      </c>
    </row>
    <row r="50" spans="1:8" ht="15" customHeight="1" x14ac:dyDescent="0.25">
      <c r="A50" s="56" t="s">
        <v>15</v>
      </c>
      <c r="B50" s="57"/>
      <c r="C50" s="57"/>
      <c r="D50" s="57"/>
      <c r="E50" s="58"/>
      <c r="F50" s="55" t="s">
        <v>13</v>
      </c>
      <c r="G50" s="55"/>
      <c r="H50" s="55"/>
    </row>
    <row r="51" spans="1:8" x14ac:dyDescent="0.25">
      <c r="A51" s="59"/>
      <c r="B51" s="60"/>
      <c r="C51" s="60"/>
      <c r="D51" s="60"/>
      <c r="E51" s="61"/>
      <c r="F51" s="55"/>
      <c r="G51" s="55"/>
      <c r="H51" s="55"/>
    </row>
    <row r="52" spans="1:8" ht="21" x14ac:dyDescent="0.25">
      <c r="A52" s="52" t="s">
        <v>14</v>
      </c>
      <c r="B52" s="53"/>
      <c r="C52" s="53"/>
      <c r="D52" s="53"/>
      <c r="E52" s="53"/>
      <c r="F52" s="53"/>
      <c r="G52" s="53"/>
      <c r="H52" s="54"/>
    </row>
  </sheetData>
  <mergeCells count="23">
    <mergeCell ref="B2:B5"/>
    <mergeCell ref="A14:H14"/>
    <mergeCell ref="A27:G27"/>
    <mergeCell ref="A28:H28"/>
    <mergeCell ref="A31:G31"/>
    <mergeCell ref="C4:E5"/>
    <mergeCell ref="C2:E3"/>
    <mergeCell ref="F4:H5"/>
    <mergeCell ref="F2:H2"/>
    <mergeCell ref="F3:H3"/>
    <mergeCell ref="A52:H52"/>
    <mergeCell ref="F50:H51"/>
    <mergeCell ref="A50:E51"/>
    <mergeCell ref="A6:H6"/>
    <mergeCell ref="E7:E8"/>
    <mergeCell ref="E9:E11"/>
    <mergeCell ref="A37:G37"/>
    <mergeCell ref="A38:H38"/>
    <mergeCell ref="A45:G45"/>
    <mergeCell ref="F7:H8"/>
    <mergeCell ref="F9:H11"/>
    <mergeCell ref="A12:H12"/>
    <mergeCell ref="A32:H32"/>
  </mergeCells>
  <pageMargins left="0.39370078740157483" right="0.39370078740157483" top="0.74803149606299213" bottom="0.74803149606299213" header="0.31496062992125984" footer="0.31496062992125984"/>
  <pageSetup paperSize="2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Anapoima cundinamarca</cp:lastModifiedBy>
  <cp:lastPrinted>2026-08-25T21:09:07Z</cp:lastPrinted>
  <dcterms:created xsi:type="dcterms:W3CDTF">2026-06-12T16:39:30Z</dcterms:created>
  <dcterms:modified xsi:type="dcterms:W3CDTF">2026-08-25T21:09:10Z</dcterms:modified>
</cp:coreProperties>
</file>