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PRO_CONTRATOS\Desktop\CONTRATACION 2026\1. ESTUDIOS DE MERCADO 2026\2. PLANEACION\23. MANTENIMIENTO COMPACTADOR\"/>
    </mc:Choice>
  </mc:AlternateContent>
  <xr:revisionPtr revIDLastSave="0" documentId="13_ncr:1_{9FB975F3-48E9-4287-AD1C-2AB4A569BDF6}" xr6:coauthVersionLast="47" xr6:coauthVersionMax="47" xr10:uidLastSave="{00000000-0000-0000-0000-000000000000}"/>
  <bookViews>
    <workbookView xWindow="-120" yWindow="-120" windowWidth="29040" windowHeight="15840" xr2:uid="{EAB23ADB-25B1-402F-B8F7-A3E866594A67}"/>
  </bookViews>
  <sheets>
    <sheet name="Hoja 1" sheetId="1"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U139" i="1" l="1"/>
  <c r="X187" i="1" l="1"/>
  <c r="G135" i="1"/>
  <c r="H135" i="1" s="1"/>
  <c r="K135" i="1"/>
  <c r="L135" i="1" s="1"/>
  <c r="O135" i="1"/>
  <c r="P135" i="1" s="1"/>
  <c r="Q135" i="1"/>
  <c r="R135" i="1"/>
  <c r="S135" i="1"/>
  <c r="T135" i="1"/>
  <c r="U135" i="1"/>
  <c r="W135" i="1" s="1"/>
  <c r="X135" i="1" s="1"/>
  <c r="G136" i="1"/>
  <c r="H136" i="1" s="1"/>
  <c r="K136" i="1"/>
  <c r="L136" i="1" s="1"/>
  <c r="O136" i="1"/>
  <c r="P136" i="1" s="1"/>
  <c r="Q136" i="1"/>
  <c r="R136" i="1"/>
  <c r="S136" i="1"/>
  <c r="T136" i="1"/>
  <c r="U136" i="1"/>
  <c r="W136" i="1" s="1"/>
  <c r="G137" i="1"/>
  <c r="H137" i="1" s="1"/>
  <c r="K137" i="1"/>
  <c r="L137" i="1" s="1"/>
  <c r="O137" i="1"/>
  <c r="P137" i="1" s="1"/>
  <c r="Q137" i="1"/>
  <c r="R137" i="1"/>
  <c r="S137" i="1"/>
  <c r="T137" i="1"/>
  <c r="U137" i="1"/>
  <c r="W137" i="1" s="1"/>
  <c r="G138" i="1"/>
  <c r="H138" i="1" s="1"/>
  <c r="K138" i="1"/>
  <c r="L138" i="1" s="1"/>
  <c r="O138" i="1"/>
  <c r="P138" i="1" s="1"/>
  <c r="Q138" i="1"/>
  <c r="R138" i="1"/>
  <c r="S138" i="1"/>
  <c r="T138" i="1"/>
  <c r="U138" i="1"/>
  <c r="W138" i="1" s="1"/>
  <c r="X138" i="1" s="1"/>
  <c r="G139" i="1"/>
  <c r="H139" i="1" s="1"/>
  <c r="K139" i="1"/>
  <c r="L139" i="1" s="1"/>
  <c r="O139" i="1"/>
  <c r="P139" i="1" s="1"/>
  <c r="Q139" i="1"/>
  <c r="R139" i="1"/>
  <c r="S139" i="1"/>
  <c r="T139" i="1"/>
  <c r="W139" i="1"/>
  <c r="X139" i="1" s="1"/>
  <c r="G140" i="1"/>
  <c r="H140" i="1" s="1"/>
  <c r="K140" i="1"/>
  <c r="L140" i="1" s="1"/>
  <c r="O140" i="1"/>
  <c r="P140" i="1" s="1"/>
  <c r="Q140" i="1"/>
  <c r="R140" i="1"/>
  <c r="S140" i="1"/>
  <c r="T140" i="1"/>
  <c r="U140" i="1"/>
  <c r="W140" i="1" s="1"/>
  <c r="G141" i="1"/>
  <c r="H141" i="1"/>
  <c r="K141" i="1"/>
  <c r="L141" i="1" s="1"/>
  <c r="O141" i="1"/>
  <c r="P141" i="1" s="1"/>
  <c r="Q141" i="1"/>
  <c r="R141" i="1"/>
  <c r="S141" i="1"/>
  <c r="T141" i="1"/>
  <c r="U141" i="1"/>
  <c r="W141" i="1" s="1"/>
  <c r="G142" i="1"/>
  <c r="H142" i="1" s="1"/>
  <c r="K142" i="1"/>
  <c r="L142" i="1" s="1"/>
  <c r="O142" i="1"/>
  <c r="P142" i="1" s="1"/>
  <c r="Q142" i="1"/>
  <c r="R142" i="1"/>
  <c r="S142" i="1"/>
  <c r="T142" i="1"/>
  <c r="U142" i="1"/>
  <c r="W142" i="1" s="1"/>
  <c r="X142" i="1" s="1"/>
  <c r="G143" i="1"/>
  <c r="H143" i="1" s="1"/>
  <c r="K143" i="1"/>
  <c r="L143" i="1" s="1"/>
  <c r="O143" i="1"/>
  <c r="P143" i="1" s="1"/>
  <c r="Q143" i="1"/>
  <c r="R143" i="1"/>
  <c r="S143" i="1"/>
  <c r="T143" i="1"/>
  <c r="U143" i="1"/>
  <c r="W143" i="1" s="1"/>
  <c r="X143" i="1" s="1"/>
  <c r="G144" i="1"/>
  <c r="H144" i="1" s="1"/>
  <c r="K144" i="1"/>
  <c r="L144" i="1" s="1"/>
  <c r="O144" i="1"/>
  <c r="P144" i="1" s="1"/>
  <c r="Q144" i="1"/>
  <c r="R144" i="1"/>
  <c r="S144" i="1"/>
  <c r="T144" i="1"/>
  <c r="U144" i="1"/>
  <c r="W144" i="1" s="1"/>
  <c r="G145" i="1"/>
  <c r="H145" i="1" s="1"/>
  <c r="K145" i="1"/>
  <c r="L145" i="1" s="1"/>
  <c r="O145" i="1"/>
  <c r="P145" i="1" s="1"/>
  <c r="Q145" i="1"/>
  <c r="R145" i="1"/>
  <c r="S145" i="1"/>
  <c r="T145" i="1"/>
  <c r="U145" i="1"/>
  <c r="W145" i="1" s="1"/>
  <c r="P250" i="1"/>
  <c r="G246" i="1"/>
  <c r="H246" i="1" s="1"/>
  <c r="K246" i="1"/>
  <c r="L246" i="1" s="1"/>
  <c r="O246" i="1"/>
  <c r="P246" i="1" s="1"/>
  <c r="Q246" i="1"/>
  <c r="R246" i="1"/>
  <c r="S246" i="1"/>
  <c r="T246" i="1"/>
  <c r="U246" i="1"/>
  <c r="W246" i="1" s="1"/>
  <c r="G247" i="1"/>
  <c r="H247" i="1" s="1"/>
  <c r="K247" i="1"/>
  <c r="L247" i="1" s="1"/>
  <c r="O247" i="1"/>
  <c r="P247" i="1" s="1"/>
  <c r="Q247" i="1"/>
  <c r="R247" i="1"/>
  <c r="S247" i="1"/>
  <c r="T247" i="1"/>
  <c r="U247" i="1"/>
  <c r="W247" i="1" s="1"/>
  <c r="G248" i="1"/>
  <c r="H248" i="1" s="1"/>
  <c r="K248" i="1"/>
  <c r="L248" i="1" s="1"/>
  <c r="L250" i="1" s="1"/>
  <c r="O248" i="1"/>
  <c r="P248" i="1" s="1"/>
  <c r="Q248" i="1"/>
  <c r="R248" i="1"/>
  <c r="S248" i="1"/>
  <c r="T248" i="1"/>
  <c r="U248" i="1"/>
  <c r="W248" i="1" s="1"/>
  <c r="X248" i="1" s="1"/>
  <c r="G249" i="1"/>
  <c r="H249" i="1" s="1"/>
  <c r="K249" i="1"/>
  <c r="L249" i="1" s="1"/>
  <c r="O249" i="1"/>
  <c r="P249" i="1" s="1"/>
  <c r="Q249" i="1"/>
  <c r="R249" i="1"/>
  <c r="S249" i="1"/>
  <c r="T249" i="1"/>
  <c r="U249" i="1"/>
  <c r="W249" i="1" s="1"/>
  <c r="U256" i="1"/>
  <c r="T256" i="1"/>
  <c r="S256" i="1"/>
  <c r="R256" i="1"/>
  <c r="Q256" i="1"/>
  <c r="O256" i="1"/>
  <c r="P256" i="1" s="1"/>
  <c r="K256" i="1"/>
  <c r="L256" i="1" s="1"/>
  <c r="G256" i="1"/>
  <c r="H256" i="1" s="1"/>
  <c r="U255" i="1"/>
  <c r="W255" i="1" s="1"/>
  <c r="X255" i="1" s="1"/>
  <c r="T255" i="1"/>
  <c r="S255" i="1"/>
  <c r="R255" i="1"/>
  <c r="Q255" i="1"/>
  <c r="O255" i="1"/>
  <c r="P255" i="1" s="1"/>
  <c r="K255" i="1"/>
  <c r="L255" i="1" s="1"/>
  <c r="G255" i="1"/>
  <c r="H255" i="1" s="1"/>
  <c r="U254" i="1"/>
  <c r="W254" i="1" s="1"/>
  <c r="T254" i="1"/>
  <c r="S254" i="1"/>
  <c r="R254" i="1"/>
  <c r="Q254" i="1"/>
  <c r="O254" i="1"/>
  <c r="P254" i="1" s="1"/>
  <c r="K254" i="1"/>
  <c r="L254" i="1" s="1"/>
  <c r="G254" i="1"/>
  <c r="H254" i="1" s="1"/>
  <c r="U253" i="1"/>
  <c r="T253" i="1"/>
  <c r="S253" i="1"/>
  <c r="R253" i="1"/>
  <c r="Q253" i="1"/>
  <c r="O253" i="1"/>
  <c r="P253" i="1" s="1"/>
  <c r="K253" i="1"/>
  <c r="L253" i="1" s="1"/>
  <c r="G253" i="1"/>
  <c r="H253" i="1" s="1"/>
  <c r="U252" i="1"/>
  <c r="T252" i="1"/>
  <c r="S252" i="1"/>
  <c r="R252" i="1"/>
  <c r="Q252" i="1"/>
  <c r="O252" i="1"/>
  <c r="P252" i="1" s="1"/>
  <c r="K252" i="1"/>
  <c r="L252" i="1" s="1"/>
  <c r="G252" i="1"/>
  <c r="H252" i="1" s="1"/>
  <c r="Q251" i="1"/>
  <c r="U245" i="1"/>
  <c r="T245" i="1"/>
  <c r="S245" i="1"/>
  <c r="R245" i="1"/>
  <c r="Q245" i="1"/>
  <c r="O245" i="1"/>
  <c r="P245" i="1" s="1"/>
  <c r="K245" i="1"/>
  <c r="L245" i="1" s="1"/>
  <c r="G245" i="1"/>
  <c r="H245" i="1" s="1"/>
  <c r="U134" i="1"/>
  <c r="W134" i="1" s="1"/>
  <c r="X134" i="1" s="1"/>
  <c r="T134" i="1"/>
  <c r="S134" i="1"/>
  <c r="R134" i="1"/>
  <c r="Q134" i="1"/>
  <c r="O134" i="1"/>
  <c r="P134" i="1" s="1"/>
  <c r="K134" i="1"/>
  <c r="L134" i="1" s="1"/>
  <c r="G134" i="1"/>
  <c r="H134" i="1" s="1"/>
  <c r="U244" i="1"/>
  <c r="U243" i="1"/>
  <c r="U242" i="1"/>
  <c r="U241" i="1"/>
  <c r="U240" i="1"/>
  <c r="U239" i="1"/>
  <c r="U238" i="1"/>
  <c r="U237" i="1"/>
  <c r="U236" i="1"/>
  <c r="U235" i="1"/>
  <c r="U234" i="1"/>
  <c r="U233" i="1"/>
  <c r="U232" i="1"/>
  <c r="U231" i="1"/>
  <c r="U230" i="1"/>
  <c r="U229" i="1"/>
  <c r="U228" i="1"/>
  <c r="U227" i="1"/>
  <c r="U226" i="1"/>
  <c r="U225" i="1"/>
  <c r="U224" i="1"/>
  <c r="U223" i="1"/>
  <c r="U222" i="1"/>
  <c r="U221" i="1"/>
  <c r="U220" i="1"/>
  <c r="U219" i="1"/>
  <c r="U218" i="1"/>
  <c r="U217" i="1"/>
  <c r="U216" i="1"/>
  <c r="U215" i="1"/>
  <c r="U214" i="1"/>
  <c r="U213" i="1"/>
  <c r="U212" i="1"/>
  <c r="U211" i="1"/>
  <c r="U210" i="1"/>
  <c r="U209" i="1"/>
  <c r="U208" i="1"/>
  <c r="U207" i="1"/>
  <c r="U206" i="1"/>
  <c r="U205" i="1"/>
  <c r="U204" i="1"/>
  <c r="U203" i="1"/>
  <c r="U202" i="1"/>
  <c r="U201" i="1"/>
  <c r="U200" i="1"/>
  <c r="U199" i="1"/>
  <c r="U198" i="1"/>
  <c r="U197" i="1"/>
  <c r="U196" i="1"/>
  <c r="U195" i="1"/>
  <c r="U194" i="1"/>
  <c r="U193" i="1"/>
  <c r="U192" i="1"/>
  <c r="U191" i="1"/>
  <c r="U190" i="1"/>
  <c r="U189" i="1"/>
  <c r="U186" i="1"/>
  <c r="U185" i="1"/>
  <c r="U184" i="1"/>
  <c r="U183" i="1"/>
  <c r="U182" i="1"/>
  <c r="U181" i="1"/>
  <c r="U180" i="1"/>
  <c r="U179" i="1"/>
  <c r="U178" i="1"/>
  <c r="U177" i="1"/>
  <c r="U176" i="1"/>
  <c r="U175" i="1"/>
  <c r="U174" i="1"/>
  <c r="U173" i="1"/>
  <c r="U172" i="1"/>
  <c r="U171" i="1"/>
  <c r="U170" i="1"/>
  <c r="U169" i="1"/>
  <c r="U168" i="1"/>
  <c r="U167" i="1"/>
  <c r="U166" i="1"/>
  <c r="U165" i="1"/>
  <c r="U164" i="1"/>
  <c r="U163" i="1"/>
  <c r="U162" i="1"/>
  <c r="U161" i="1"/>
  <c r="U160" i="1"/>
  <c r="U159" i="1"/>
  <c r="U158" i="1"/>
  <c r="U157" i="1"/>
  <c r="U156" i="1"/>
  <c r="U155" i="1"/>
  <c r="U154" i="1"/>
  <c r="U153" i="1"/>
  <c r="U152" i="1"/>
  <c r="U151" i="1"/>
  <c r="U150" i="1"/>
  <c r="U149" i="1"/>
  <c r="U148" i="1"/>
  <c r="U133" i="1"/>
  <c r="U132" i="1"/>
  <c r="U131" i="1"/>
  <c r="U130" i="1"/>
  <c r="U129" i="1"/>
  <c r="U128" i="1"/>
  <c r="U127" i="1"/>
  <c r="U126" i="1"/>
  <c r="U125" i="1"/>
  <c r="U124" i="1"/>
  <c r="U123" i="1"/>
  <c r="U122" i="1"/>
  <c r="U121" i="1"/>
  <c r="U120" i="1"/>
  <c r="U119" i="1"/>
  <c r="U118" i="1"/>
  <c r="U117" i="1"/>
  <c r="U116" i="1"/>
  <c r="U115" i="1"/>
  <c r="U114" i="1"/>
  <c r="U113" i="1"/>
  <c r="U112" i="1"/>
  <c r="U111" i="1"/>
  <c r="U110" i="1"/>
  <c r="U109" i="1"/>
  <c r="U108" i="1"/>
  <c r="U107" i="1"/>
  <c r="U106" i="1"/>
  <c r="U105" i="1"/>
  <c r="U104" i="1"/>
  <c r="U103" i="1"/>
  <c r="U102" i="1"/>
  <c r="U101" i="1"/>
  <c r="U100" i="1"/>
  <c r="U99" i="1"/>
  <c r="U98" i="1"/>
  <c r="U97" i="1"/>
  <c r="U96" i="1"/>
  <c r="U95" i="1"/>
  <c r="U94" i="1"/>
  <c r="U93" i="1"/>
  <c r="U92" i="1"/>
  <c r="U91" i="1"/>
  <c r="U90" i="1"/>
  <c r="U89" i="1"/>
  <c r="U88" i="1"/>
  <c r="U87" i="1"/>
  <c r="U86" i="1"/>
  <c r="U85" i="1"/>
  <c r="U84" i="1"/>
  <c r="U83" i="1"/>
  <c r="U82" i="1"/>
  <c r="U81" i="1"/>
  <c r="U80" i="1"/>
  <c r="U79" i="1"/>
  <c r="U78" i="1"/>
  <c r="U77" i="1"/>
  <c r="U76" i="1"/>
  <c r="U75" i="1"/>
  <c r="U74" i="1"/>
  <c r="U73" i="1"/>
  <c r="U72" i="1"/>
  <c r="U71" i="1"/>
  <c r="U70" i="1"/>
  <c r="U69" i="1"/>
  <c r="U68" i="1"/>
  <c r="U67" i="1"/>
  <c r="U66" i="1"/>
  <c r="U65" i="1"/>
  <c r="U64" i="1"/>
  <c r="U63" i="1"/>
  <c r="U62" i="1"/>
  <c r="U61" i="1"/>
  <c r="U60" i="1"/>
  <c r="U59" i="1"/>
  <c r="U58" i="1"/>
  <c r="U57" i="1"/>
  <c r="U56" i="1"/>
  <c r="U55" i="1"/>
  <c r="U54" i="1"/>
  <c r="U53" i="1"/>
  <c r="U52" i="1"/>
  <c r="U51" i="1"/>
  <c r="U50" i="1"/>
  <c r="U49" i="1"/>
  <c r="U48" i="1"/>
  <c r="U47" i="1"/>
  <c r="U46" i="1"/>
  <c r="U45" i="1"/>
  <c r="U44" i="1"/>
  <c r="U43" i="1"/>
  <c r="U42" i="1"/>
  <c r="U41" i="1"/>
  <c r="U40" i="1"/>
  <c r="U39" i="1"/>
  <c r="U38" i="1"/>
  <c r="U37" i="1"/>
  <c r="U36" i="1"/>
  <c r="U35" i="1"/>
  <c r="U34" i="1"/>
  <c r="U33" i="1"/>
  <c r="U32" i="1"/>
  <c r="U31" i="1"/>
  <c r="U30" i="1"/>
  <c r="U29" i="1"/>
  <c r="U28" i="1"/>
  <c r="U27" i="1"/>
  <c r="U26" i="1"/>
  <c r="U25" i="1"/>
  <c r="U24" i="1"/>
  <c r="U23" i="1"/>
  <c r="U22" i="1"/>
  <c r="U21" i="1"/>
  <c r="U20" i="1"/>
  <c r="U19" i="1"/>
  <c r="U18" i="1"/>
  <c r="U17" i="1"/>
  <c r="U16" i="1"/>
  <c r="U15" i="1"/>
  <c r="U14" i="1"/>
  <c r="U13" i="1"/>
  <c r="U12" i="1"/>
  <c r="U11" i="1"/>
  <c r="U10" i="1"/>
  <c r="U9" i="1"/>
  <c r="U8" i="1"/>
  <c r="U7" i="1"/>
  <c r="U6" i="1"/>
  <c r="U5" i="1"/>
  <c r="P257" i="1" l="1"/>
  <c r="P146" i="1"/>
  <c r="L257" i="1"/>
  <c r="H257" i="1"/>
  <c r="H146" i="1"/>
  <c r="X145" i="1"/>
  <c r="X141" i="1"/>
  <c r="X137" i="1"/>
  <c r="X144" i="1"/>
  <c r="X140" i="1"/>
  <c r="X136" i="1"/>
  <c r="X249" i="1"/>
  <c r="X246" i="1"/>
  <c r="X247" i="1"/>
  <c r="W256" i="1"/>
  <c r="X256" i="1" s="1"/>
  <c r="X254" i="1"/>
  <c r="W252" i="1"/>
  <c r="X252" i="1" s="1"/>
  <c r="W253" i="1"/>
  <c r="X253" i="1" s="1"/>
  <c r="W245" i="1"/>
  <c r="X245" i="1" s="1"/>
  <c r="Q4" i="1"/>
  <c r="G12" i="1"/>
  <c r="H12" i="1" s="1"/>
  <c r="K12" i="1"/>
  <c r="L12" i="1" s="1"/>
  <c r="O12" i="1"/>
  <c r="P12" i="1" s="1"/>
  <c r="Q12" i="1"/>
  <c r="R12" i="1"/>
  <c r="S12" i="1"/>
  <c r="T12" i="1"/>
  <c r="W12" i="1"/>
  <c r="G13" i="1"/>
  <c r="H13" i="1" s="1"/>
  <c r="K13" i="1"/>
  <c r="L13" i="1" s="1"/>
  <c r="O13" i="1"/>
  <c r="P13" i="1" s="1"/>
  <c r="Q13" i="1"/>
  <c r="R13" i="1"/>
  <c r="S13" i="1"/>
  <c r="T13" i="1"/>
  <c r="W13" i="1"/>
  <c r="G14" i="1"/>
  <c r="H14" i="1" s="1"/>
  <c r="K14" i="1"/>
  <c r="L14" i="1" s="1"/>
  <c r="O14" i="1"/>
  <c r="P14" i="1" s="1"/>
  <c r="Q14" i="1"/>
  <c r="R14" i="1"/>
  <c r="S14" i="1"/>
  <c r="T14" i="1"/>
  <c r="W14" i="1"/>
  <c r="X14" i="1" s="1"/>
  <c r="G15" i="1"/>
  <c r="H15" i="1" s="1"/>
  <c r="K15" i="1"/>
  <c r="L15" i="1" s="1"/>
  <c r="O15" i="1"/>
  <c r="P15" i="1" s="1"/>
  <c r="Q15" i="1"/>
  <c r="R15" i="1"/>
  <c r="S15" i="1"/>
  <c r="T15" i="1"/>
  <c r="W15" i="1"/>
  <c r="G16" i="1"/>
  <c r="H16" i="1" s="1"/>
  <c r="K16" i="1"/>
  <c r="L16" i="1" s="1"/>
  <c r="O16" i="1"/>
  <c r="P16" i="1" s="1"/>
  <c r="Q16" i="1"/>
  <c r="R16" i="1"/>
  <c r="S16" i="1"/>
  <c r="T16" i="1"/>
  <c r="W16" i="1"/>
  <c r="X16" i="1" s="1"/>
  <c r="G17" i="1"/>
  <c r="H17" i="1" s="1"/>
  <c r="K17" i="1"/>
  <c r="L17" i="1" s="1"/>
  <c r="O17" i="1"/>
  <c r="P17" i="1" s="1"/>
  <c r="Q17" i="1"/>
  <c r="R17" i="1"/>
  <c r="S17" i="1"/>
  <c r="T17" i="1"/>
  <c r="G18" i="1"/>
  <c r="H18" i="1" s="1"/>
  <c r="K18" i="1"/>
  <c r="L18" i="1" s="1"/>
  <c r="O18" i="1"/>
  <c r="P18" i="1" s="1"/>
  <c r="Q18" i="1"/>
  <c r="R18" i="1"/>
  <c r="S18" i="1"/>
  <c r="T18" i="1"/>
  <c r="W18" i="1"/>
  <c r="X18" i="1" s="1"/>
  <c r="G19" i="1"/>
  <c r="H19" i="1" s="1"/>
  <c r="K19" i="1"/>
  <c r="L19" i="1" s="1"/>
  <c r="O19" i="1"/>
  <c r="P19" i="1" s="1"/>
  <c r="Q19" i="1"/>
  <c r="R19" i="1"/>
  <c r="S19" i="1"/>
  <c r="T19" i="1"/>
  <c r="W19" i="1"/>
  <c r="G20" i="1"/>
  <c r="H20" i="1" s="1"/>
  <c r="K20" i="1"/>
  <c r="L20" i="1" s="1"/>
  <c r="O20" i="1"/>
  <c r="P20" i="1" s="1"/>
  <c r="Q20" i="1"/>
  <c r="R20" i="1"/>
  <c r="S20" i="1"/>
  <c r="T20" i="1"/>
  <c r="W20" i="1"/>
  <c r="X20" i="1" s="1"/>
  <c r="G21" i="1"/>
  <c r="H21" i="1" s="1"/>
  <c r="K21" i="1"/>
  <c r="L21" i="1" s="1"/>
  <c r="O21" i="1"/>
  <c r="P21" i="1" s="1"/>
  <c r="Q21" i="1"/>
  <c r="R21" i="1"/>
  <c r="S21" i="1"/>
  <c r="T21" i="1"/>
  <c r="W21" i="1"/>
  <c r="G22" i="1"/>
  <c r="H22" i="1" s="1"/>
  <c r="K22" i="1"/>
  <c r="L22" i="1" s="1"/>
  <c r="O22" i="1"/>
  <c r="P22" i="1" s="1"/>
  <c r="Q22" i="1"/>
  <c r="R22" i="1"/>
  <c r="S22" i="1"/>
  <c r="T22" i="1"/>
  <c r="W22" i="1"/>
  <c r="X22" i="1" s="1"/>
  <c r="G23" i="1"/>
  <c r="H23" i="1" s="1"/>
  <c r="K23" i="1"/>
  <c r="L23" i="1" s="1"/>
  <c r="O23" i="1"/>
  <c r="P23" i="1" s="1"/>
  <c r="Q23" i="1"/>
  <c r="R23" i="1"/>
  <c r="S23" i="1"/>
  <c r="T23" i="1"/>
  <c r="G24" i="1"/>
  <c r="H24" i="1" s="1"/>
  <c r="K24" i="1"/>
  <c r="L24" i="1" s="1"/>
  <c r="O24" i="1"/>
  <c r="P24" i="1" s="1"/>
  <c r="Q24" i="1"/>
  <c r="R24" i="1"/>
  <c r="S24" i="1"/>
  <c r="T24" i="1"/>
  <c r="W24" i="1"/>
  <c r="G25" i="1"/>
  <c r="H25" i="1" s="1"/>
  <c r="K25" i="1"/>
  <c r="L25" i="1" s="1"/>
  <c r="O25" i="1"/>
  <c r="P25" i="1" s="1"/>
  <c r="Q25" i="1"/>
  <c r="R25" i="1"/>
  <c r="S25" i="1"/>
  <c r="T25" i="1"/>
  <c r="W25" i="1"/>
  <c r="G26" i="1"/>
  <c r="H26" i="1" s="1"/>
  <c r="K26" i="1"/>
  <c r="L26" i="1" s="1"/>
  <c r="O26" i="1"/>
  <c r="P26" i="1" s="1"/>
  <c r="Q26" i="1"/>
  <c r="R26" i="1"/>
  <c r="S26" i="1"/>
  <c r="T26" i="1"/>
  <c r="W26" i="1"/>
  <c r="G27" i="1"/>
  <c r="H27" i="1" s="1"/>
  <c r="K27" i="1"/>
  <c r="L27" i="1" s="1"/>
  <c r="O27" i="1"/>
  <c r="P27" i="1" s="1"/>
  <c r="Q27" i="1"/>
  <c r="R27" i="1"/>
  <c r="S27" i="1"/>
  <c r="T27" i="1"/>
  <c r="W27" i="1"/>
  <c r="X27" i="1" s="1"/>
  <c r="G28" i="1"/>
  <c r="H28" i="1" s="1"/>
  <c r="K28" i="1"/>
  <c r="L28" i="1" s="1"/>
  <c r="O28" i="1"/>
  <c r="P28" i="1" s="1"/>
  <c r="Q28" i="1"/>
  <c r="R28" i="1"/>
  <c r="S28" i="1"/>
  <c r="T28" i="1"/>
  <c r="W28" i="1"/>
  <c r="G29" i="1"/>
  <c r="H29" i="1" s="1"/>
  <c r="K29" i="1"/>
  <c r="L29" i="1" s="1"/>
  <c r="O29" i="1"/>
  <c r="P29" i="1" s="1"/>
  <c r="Q29" i="1"/>
  <c r="R29" i="1"/>
  <c r="S29" i="1"/>
  <c r="T29" i="1"/>
  <c r="W29" i="1"/>
  <c r="X29" i="1" s="1"/>
  <c r="G30" i="1"/>
  <c r="H30" i="1" s="1"/>
  <c r="K30" i="1"/>
  <c r="L30" i="1" s="1"/>
  <c r="O30" i="1"/>
  <c r="P30" i="1" s="1"/>
  <c r="Q30" i="1"/>
  <c r="R30" i="1"/>
  <c r="S30" i="1"/>
  <c r="T30" i="1"/>
  <c r="W30" i="1"/>
  <c r="G31" i="1"/>
  <c r="H31" i="1" s="1"/>
  <c r="K31" i="1"/>
  <c r="L31" i="1" s="1"/>
  <c r="O31" i="1"/>
  <c r="P31" i="1" s="1"/>
  <c r="Q31" i="1"/>
  <c r="R31" i="1"/>
  <c r="S31" i="1"/>
  <c r="T31" i="1"/>
  <c r="W31" i="1"/>
  <c r="X31" i="1" s="1"/>
  <c r="G32" i="1"/>
  <c r="H32" i="1" s="1"/>
  <c r="K32" i="1"/>
  <c r="L32" i="1" s="1"/>
  <c r="O32" i="1"/>
  <c r="P32" i="1" s="1"/>
  <c r="Q32" i="1"/>
  <c r="R32" i="1"/>
  <c r="S32" i="1"/>
  <c r="T32" i="1"/>
  <c r="W32" i="1"/>
  <c r="G33" i="1"/>
  <c r="H33" i="1" s="1"/>
  <c r="K33" i="1"/>
  <c r="L33" i="1" s="1"/>
  <c r="O33" i="1"/>
  <c r="P33" i="1" s="1"/>
  <c r="Q33" i="1"/>
  <c r="R33" i="1"/>
  <c r="S33" i="1"/>
  <c r="T33" i="1"/>
  <c r="G34" i="1"/>
  <c r="H34" i="1" s="1"/>
  <c r="K34" i="1"/>
  <c r="L34" i="1" s="1"/>
  <c r="O34" i="1"/>
  <c r="P34" i="1" s="1"/>
  <c r="Q34" i="1"/>
  <c r="R34" i="1"/>
  <c r="S34" i="1"/>
  <c r="T34" i="1"/>
  <c r="W34" i="1"/>
  <c r="G35" i="1"/>
  <c r="H35" i="1" s="1"/>
  <c r="K35" i="1"/>
  <c r="L35" i="1" s="1"/>
  <c r="O35" i="1"/>
  <c r="P35" i="1" s="1"/>
  <c r="Q35" i="1"/>
  <c r="R35" i="1"/>
  <c r="S35" i="1"/>
  <c r="T35" i="1"/>
  <c r="W35" i="1"/>
  <c r="G36" i="1"/>
  <c r="H36" i="1" s="1"/>
  <c r="K36" i="1"/>
  <c r="L36" i="1" s="1"/>
  <c r="O36" i="1"/>
  <c r="P36" i="1" s="1"/>
  <c r="Q36" i="1"/>
  <c r="R36" i="1"/>
  <c r="S36" i="1"/>
  <c r="T36" i="1"/>
  <c r="W36" i="1"/>
  <c r="X36" i="1" s="1"/>
  <c r="G37" i="1"/>
  <c r="H37" i="1" s="1"/>
  <c r="K37" i="1"/>
  <c r="L37" i="1" s="1"/>
  <c r="O37" i="1"/>
  <c r="P37" i="1" s="1"/>
  <c r="Q37" i="1"/>
  <c r="R37" i="1"/>
  <c r="S37" i="1"/>
  <c r="T37" i="1"/>
  <c r="W37" i="1"/>
  <c r="G38" i="1"/>
  <c r="H38" i="1" s="1"/>
  <c r="K38" i="1"/>
  <c r="L38" i="1" s="1"/>
  <c r="O38" i="1"/>
  <c r="P38" i="1" s="1"/>
  <c r="Q38" i="1"/>
  <c r="R38" i="1"/>
  <c r="S38" i="1"/>
  <c r="T38" i="1"/>
  <c r="W38" i="1"/>
  <c r="X38" i="1" s="1"/>
  <c r="G39" i="1"/>
  <c r="H39" i="1" s="1"/>
  <c r="K39" i="1"/>
  <c r="L39" i="1" s="1"/>
  <c r="O39" i="1"/>
  <c r="P39" i="1" s="1"/>
  <c r="Q39" i="1"/>
  <c r="R39" i="1"/>
  <c r="S39" i="1"/>
  <c r="T39" i="1"/>
  <c r="W39" i="1"/>
  <c r="G40" i="1"/>
  <c r="H40" i="1" s="1"/>
  <c r="K40" i="1"/>
  <c r="L40" i="1" s="1"/>
  <c r="O40" i="1"/>
  <c r="P40" i="1" s="1"/>
  <c r="Q40" i="1"/>
  <c r="R40" i="1"/>
  <c r="S40" i="1"/>
  <c r="T40" i="1"/>
  <c r="W40" i="1"/>
  <c r="X40" i="1" s="1"/>
  <c r="G41" i="1"/>
  <c r="H41" i="1" s="1"/>
  <c r="K41" i="1"/>
  <c r="L41" i="1" s="1"/>
  <c r="O41" i="1"/>
  <c r="P41" i="1" s="1"/>
  <c r="Q41" i="1"/>
  <c r="R41" i="1"/>
  <c r="S41" i="1"/>
  <c r="T41" i="1"/>
  <c r="W41" i="1"/>
  <c r="X41" i="1" s="1"/>
  <c r="G42" i="1"/>
  <c r="H42" i="1" s="1"/>
  <c r="K42" i="1"/>
  <c r="L42" i="1" s="1"/>
  <c r="O42" i="1"/>
  <c r="P42" i="1" s="1"/>
  <c r="Q42" i="1"/>
  <c r="R42" i="1"/>
  <c r="S42" i="1"/>
  <c r="T42" i="1"/>
  <c r="W42" i="1"/>
  <c r="G43" i="1"/>
  <c r="H43" i="1" s="1"/>
  <c r="K43" i="1"/>
  <c r="L43" i="1" s="1"/>
  <c r="O43" i="1"/>
  <c r="P43" i="1" s="1"/>
  <c r="Q43" i="1"/>
  <c r="R43" i="1"/>
  <c r="S43" i="1"/>
  <c r="T43" i="1"/>
  <c r="W43" i="1"/>
  <c r="G44" i="1"/>
  <c r="H44" i="1" s="1"/>
  <c r="K44" i="1"/>
  <c r="L44" i="1" s="1"/>
  <c r="O44" i="1"/>
  <c r="P44" i="1" s="1"/>
  <c r="Q44" i="1"/>
  <c r="R44" i="1"/>
  <c r="S44" i="1"/>
  <c r="T44" i="1"/>
  <c r="W44" i="1"/>
  <c r="X44" i="1" s="1"/>
  <c r="G45" i="1"/>
  <c r="H45" i="1" s="1"/>
  <c r="K45" i="1"/>
  <c r="L45" i="1" s="1"/>
  <c r="O45" i="1"/>
  <c r="P45" i="1" s="1"/>
  <c r="Q45" i="1"/>
  <c r="R45" i="1"/>
  <c r="S45" i="1"/>
  <c r="T45" i="1"/>
  <c r="W45" i="1"/>
  <c r="G46" i="1"/>
  <c r="H46" i="1" s="1"/>
  <c r="K46" i="1"/>
  <c r="L46" i="1" s="1"/>
  <c r="O46" i="1"/>
  <c r="P46" i="1" s="1"/>
  <c r="Q46" i="1"/>
  <c r="R46" i="1"/>
  <c r="S46" i="1"/>
  <c r="T46" i="1"/>
  <c r="W46" i="1"/>
  <c r="X46" i="1" s="1"/>
  <c r="G47" i="1"/>
  <c r="H47" i="1" s="1"/>
  <c r="K47" i="1"/>
  <c r="L47" i="1" s="1"/>
  <c r="O47" i="1"/>
  <c r="P47" i="1" s="1"/>
  <c r="Q47" i="1"/>
  <c r="R47" i="1"/>
  <c r="S47" i="1"/>
  <c r="T47" i="1"/>
  <c r="G48" i="1"/>
  <c r="H48" i="1" s="1"/>
  <c r="K48" i="1"/>
  <c r="L48" i="1" s="1"/>
  <c r="O48" i="1"/>
  <c r="P48" i="1" s="1"/>
  <c r="Q48" i="1"/>
  <c r="R48" i="1"/>
  <c r="S48" i="1"/>
  <c r="T48" i="1"/>
  <c r="W48" i="1"/>
  <c r="X48" i="1" s="1"/>
  <c r="G49" i="1"/>
  <c r="H49" i="1" s="1"/>
  <c r="K49" i="1"/>
  <c r="L49" i="1" s="1"/>
  <c r="O49" i="1"/>
  <c r="P49" i="1" s="1"/>
  <c r="Q49" i="1"/>
  <c r="R49" i="1"/>
  <c r="S49" i="1"/>
  <c r="T49" i="1"/>
  <c r="W49" i="1"/>
  <c r="G50" i="1"/>
  <c r="H50" i="1" s="1"/>
  <c r="K50" i="1"/>
  <c r="L50" i="1" s="1"/>
  <c r="O50" i="1"/>
  <c r="P50" i="1" s="1"/>
  <c r="Q50" i="1"/>
  <c r="R50" i="1"/>
  <c r="S50" i="1"/>
  <c r="T50" i="1"/>
  <c r="W50" i="1"/>
  <c r="X50" i="1" s="1"/>
  <c r="G51" i="1"/>
  <c r="H51" i="1" s="1"/>
  <c r="K51" i="1"/>
  <c r="L51" i="1" s="1"/>
  <c r="O51" i="1"/>
  <c r="P51" i="1" s="1"/>
  <c r="Q51" i="1"/>
  <c r="R51" i="1"/>
  <c r="S51" i="1"/>
  <c r="T51" i="1"/>
  <c r="W51" i="1"/>
  <c r="G52" i="1"/>
  <c r="H52" i="1" s="1"/>
  <c r="K52" i="1"/>
  <c r="L52" i="1" s="1"/>
  <c r="O52" i="1"/>
  <c r="P52" i="1" s="1"/>
  <c r="Q52" i="1"/>
  <c r="R52" i="1"/>
  <c r="S52" i="1"/>
  <c r="T52" i="1"/>
  <c r="W52" i="1"/>
  <c r="X52" i="1" s="1"/>
  <c r="G53" i="1"/>
  <c r="H53" i="1" s="1"/>
  <c r="K53" i="1"/>
  <c r="L53" i="1" s="1"/>
  <c r="O53" i="1"/>
  <c r="P53" i="1" s="1"/>
  <c r="Q53" i="1"/>
  <c r="R53" i="1"/>
  <c r="S53" i="1"/>
  <c r="T53" i="1"/>
  <c r="W53" i="1"/>
  <c r="G54" i="1"/>
  <c r="H54" i="1" s="1"/>
  <c r="K54" i="1"/>
  <c r="L54" i="1" s="1"/>
  <c r="O54" i="1"/>
  <c r="P54" i="1" s="1"/>
  <c r="Q54" i="1"/>
  <c r="R54" i="1"/>
  <c r="S54" i="1"/>
  <c r="T54" i="1"/>
  <c r="W54" i="1"/>
  <c r="G55" i="1"/>
  <c r="H55" i="1" s="1"/>
  <c r="K55" i="1"/>
  <c r="L55" i="1" s="1"/>
  <c r="O55" i="1"/>
  <c r="P55" i="1" s="1"/>
  <c r="Q55" i="1"/>
  <c r="R55" i="1"/>
  <c r="S55" i="1"/>
  <c r="T55" i="1"/>
  <c r="W55" i="1"/>
  <c r="X55" i="1" s="1"/>
  <c r="G56" i="1"/>
  <c r="H56" i="1" s="1"/>
  <c r="K56" i="1"/>
  <c r="L56" i="1" s="1"/>
  <c r="O56" i="1"/>
  <c r="P56" i="1" s="1"/>
  <c r="Q56" i="1"/>
  <c r="R56" i="1"/>
  <c r="S56" i="1"/>
  <c r="T56" i="1"/>
  <c r="G57" i="1"/>
  <c r="H57" i="1" s="1"/>
  <c r="K57" i="1"/>
  <c r="L57" i="1" s="1"/>
  <c r="O57" i="1"/>
  <c r="P57" i="1" s="1"/>
  <c r="Q57" i="1"/>
  <c r="R57" i="1"/>
  <c r="S57" i="1"/>
  <c r="T57" i="1"/>
  <c r="W57" i="1"/>
  <c r="X57" i="1" s="1"/>
  <c r="G58" i="1"/>
  <c r="H58" i="1" s="1"/>
  <c r="K58" i="1"/>
  <c r="L58" i="1" s="1"/>
  <c r="O58" i="1"/>
  <c r="P58" i="1" s="1"/>
  <c r="Q58" i="1"/>
  <c r="R58" i="1"/>
  <c r="S58" i="1"/>
  <c r="T58" i="1"/>
  <c r="W58" i="1"/>
  <c r="G59" i="1"/>
  <c r="H59" i="1" s="1"/>
  <c r="K59" i="1"/>
  <c r="L59" i="1" s="1"/>
  <c r="O59" i="1"/>
  <c r="P59" i="1" s="1"/>
  <c r="Q59" i="1"/>
  <c r="R59" i="1"/>
  <c r="S59" i="1"/>
  <c r="T59" i="1"/>
  <c r="W59" i="1"/>
  <c r="X59" i="1" s="1"/>
  <c r="G60" i="1"/>
  <c r="H60" i="1" s="1"/>
  <c r="K60" i="1"/>
  <c r="L60" i="1" s="1"/>
  <c r="O60" i="1"/>
  <c r="P60" i="1" s="1"/>
  <c r="Q60" i="1"/>
  <c r="R60" i="1"/>
  <c r="S60" i="1"/>
  <c r="T60" i="1"/>
  <c r="W60" i="1"/>
  <c r="G61" i="1"/>
  <c r="H61" i="1" s="1"/>
  <c r="K61" i="1"/>
  <c r="L61" i="1" s="1"/>
  <c r="O61" i="1"/>
  <c r="P61" i="1" s="1"/>
  <c r="Q61" i="1"/>
  <c r="R61" i="1"/>
  <c r="S61" i="1"/>
  <c r="T61" i="1"/>
  <c r="W61" i="1"/>
  <c r="X61" i="1" s="1"/>
  <c r="G62" i="1"/>
  <c r="H62" i="1" s="1"/>
  <c r="K62" i="1"/>
  <c r="L62" i="1" s="1"/>
  <c r="O62" i="1"/>
  <c r="P62" i="1" s="1"/>
  <c r="Q62" i="1"/>
  <c r="R62" i="1"/>
  <c r="S62" i="1"/>
  <c r="T62" i="1"/>
  <c r="W62" i="1"/>
  <c r="G63" i="1"/>
  <c r="H63" i="1" s="1"/>
  <c r="K63" i="1"/>
  <c r="L63" i="1" s="1"/>
  <c r="O63" i="1"/>
  <c r="P63" i="1" s="1"/>
  <c r="Q63" i="1"/>
  <c r="R63" i="1"/>
  <c r="S63" i="1"/>
  <c r="T63" i="1"/>
  <c r="W63" i="1"/>
  <c r="X63" i="1" s="1"/>
  <c r="G64" i="1"/>
  <c r="H64" i="1" s="1"/>
  <c r="K64" i="1"/>
  <c r="L64" i="1" s="1"/>
  <c r="O64" i="1"/>
  <c r="P64" i="1" s="1"/>
  <c r="Q64" i="1"/>
  <c r="R64" i="1"/>
  <c r="S64" i="1"/>
  <c r="T64" i="1"/>
  <c r="G65" i="1"/>
  <c r="H65" i="1" s="1"/>
  <c r="K65" i="1"/>
  <c r="L65" i="1" s="1"/>
  <c r="O65" i="1"/>
  <c r="P65" i="1" s="1"/>
  <c r="Q65" i="1"/>
  <c r="R65" i="1"/>
  <c r="S65" i="1"/>
  <c r="T65" i="1"/>
  <c r="W65" i="1"/>
  <c r="G66" i="1"/>
  <c r="H66" i="1" s="1"/>
  <c r="K66" i="1"/>
  <c r="L66" i="1" s="1"/>
  <c r="O66" i="1"/>
  <c r="P66" i="1" s="1"/>
  <c r="Q66" i="1"/>
  <c r="R66" i="1"/>
  <c r="S66" i="1"/>
  <c r="T66" i="1"/>
  <c r="G67" i="1"/>
  <c r="H67" i="1" s="1"/>
  <c r="K67" i="1"/>
  <c r="L67" i="1" s="1"/>
  <c r="O67" i="1"/>
  <c r="P67" i="1" s="1"/>
  <c r="Q67" i="1"/>
  <c r="R67" i="1"/>
  <c r="S67" i="1"/>
  <c r="T67" i="1"/>
  <c r="W67" i="1"/>
  <c r="G68" i="1"/>
  <c r="H68" i="1" s="1"/>
  <c r="K68" i="1"/>
  <c r="L68" i="1" s="1"/>
  <c r="O68" i="1"/>
  <c r="P68" i="1" s="1"/>
  <c r="Q68" i="1"/>
  <c r="R68" i="1"/>
  <c r="S68" i="1"/>
  <c r="T68" i="1"/>
  <c r="W68" i="1"/>
  <c r="G69" i="1"/>
  <c r="H69" i="1" s="1"/>
  <c r="K69" i="1"/>
  <c r="L69" i="1" s="1"/>
  <c r="O69" i="1"/>
  <c r="P69" i="1" s="1"/>
  <c r="Q69" i="1"/>
  <c r="R69" i="1"/>
  <c r="S69" i="1"/>
  <c r="T69" i="1"/>
  <c r="W69" i="1"/>
  <c r="X69" i="1" s="1"/>
  <c r="G70" i="1"/>
  <c r="H70" i="1" s="1"/>
  <c r="K70" i="1"/>
  <c r="L70" i="1" s="1"/>
  <c r="O70" i="1"/>
  <c r="P70" i="1" s="1"/>
  <c r="Q70" i="1"/>
  <c r="R70" i="1"/>
  <c r="S70" i="1"/>
  <c r="T70" i="1"/>
  <c r="G71" i="1"/>
  <c r="H71" i="1" s="1"/>
  <c r="K71" i="1"/>
  <c r="L71" i="1" s="1"/>
  <c r="O71" i="1"/>
  <c r="P71" i="1" s="1"/>
  <c r="Q71" i="1"/>
  <c r="R71" i="1"/>
  <c r="S71" i="1"/>
  <c r="T71" i="1"/>
  <c r="G72" i="1"/>
  <c r="H72" i="1" s="1"/>
  <c r="K72" i="1"/>
  <c r="L72" i="1" s="1"/>
  <c r="O72" i="1"/>
  <c r="P72" i="1" s="1"/>
  <c r="Q72" i="1"/>
  <c r="R72" i="1"/>
  <c r="S72" i="1"/>
  <c r="T72" i="1"/>
  <c r="W72" i="1"/>
  <c r="G73" i="1"/>
  <c r="H73" i="1" s="1"/>
  <c r="K73" i="1"/>
  <c r="L73" i="1" s="1"/>
  <c r="O73" i="1"/>
  <c r="P73" i="1" s="1"/>
  <c r="Q73" i="1"/>
  <c r="R73" i="1"/>
  <c r="S73" i="1"/>
  <c r="T73" i="1"/>
  <c r="W73" i="1"/>
  <c r="X73" i="1" s="1"/>
  <c r="G74" i="1"/>
  <c r="H74" i="1" s="1"/>
  <c r="K74" i="1"/>
  <c r="L74" i="1" s="1"/>
  <c r="O74" i="1"/>
  <c r="P74" i="1" s="1"/>
  <c r="Q74" i="1"/>
  <c r="R74" i="1"/>
  <c r="S74" i="1"/>
  <c r="T74" i="1"/>
  <c r="G75" i="1"/>
  <c r="H75" i="1" s="1"/>
  <c r="K75" i="1"/>
  <c r="L75" i="1" s="1"/>
  <c r="O75" i="1"/>
  <c r="P75" i="1" s="1"/>
  <c r="Q75" i="1"/>
  <c r="R75" i="1"/>
  <c r="S75" i="1"/>
  <c r="T75" i="1"/>
  <c r="W75" i="1"/>
  <c r="G76" i="1"/>
  <c r="H76" i="1" s="1"/>
  <c r="K76" i="1"/>
  <c r="L76" i="1" s="1"/>
  <c r="O76" i="1"/>
  <c r="P76" i="1" s="1"/>
  <c r="Q76" i="1"/>
  <c r="R76" i="1"/>
  <c r="S76" i="1"/>
  <c r="T76" i="1"/>
  <c r="W76" i="1"/>
  <c r="G77" i="1"/>
  <c r="H77" i="1" s="1"/>
  <c r="K77" i="1"/>
  <c r="L77" i="1" s="1"/>
  <c r="O77" i="1"/>
  <c r="P77" i="1" s="1"/>
  <c r="Q77" i="1"/>
  <c r="R77" i="1"/>
  <c r="S77" i="1"/>
  <c r="T77" i="1"/>
  <c r="W77" i="1"/>
  <c r="X77" i="1" s="1"/>
  <c r="G78" i="1"/>
  <c r="H78" i="1" s="1"/>
  <c r="K78" i="1"/>
  <c r="L78" i="1" s="1"/>
  <c r="O78" i="1"/>
  <c r="P78" i="1" s="1"/>
  <c r="Q78" i="1"/>
  <c r="R78" i="1"/>
  <c r="S78" i="1"/>
  <c r="T78" i="1"/>
  <c r="G79" i="1"/>
  <c r="H79" i="1" s="1"/>
  <c r="K79" i="1"/>
  <c r="L79" i="1" s="1"/>
  <c r="O79" i="1"/>
  <c r="P79" i="1" s="1"/>
  <c r="Q79" i="1"/>
  <c r="R79" i="1"/>
  <c r="S79" i="1"/>
  <c r="T79" i="1"/>
  <c r="G80" i="1"/>
  <c r="H80" i="1" s="1"/>
  <c r="K80" i="1"/>
  <c r="L80" i="1" s="1"/>
  <c r="O80" i="1"/>
  <c r="P80" i="1" s="1"/>
  <c r="Q80" i="1"/>
  <c r="R80" i="1"/>
  <c r="S80" i="1"/>
  <c r="T80" i="1"/>
  <c r="G81" i="1"/>
  <c r="H81" i="1" s="1"/>
  <c r="K81" i="1"/>
  <c r="L81" i="1" s="1"/>
  <c r="O81" i="1"/>
  <c r="P81" i="1" s="1"/>
  <c r="Q81" i="1"/>
  <c r="R81" i="1"/>
  <c r="S81" i="1"/>
  <c r="T81" i="1"/>
  <c r="W81" i="1"/>
  <c r="G82" i="1"/>
  <c r="H82" i="1" s="1"/>
  <c r="K82" i="1"/>
  <c r="L82" i="1" s="1"/>
  <c r="O82" i="1"/>
  <c r="P82" i="1" s="1"/>
  <c r="Q82" i="1"/>
  <c r="R82" i="1"/>
  <c r="S82" i="1"/>
  <c r="T82" i="1"/>
  <c r="W82" i="1"/>
  <c r="G83" i="1"/>
  <c r="H83" i="1" s="1"/>
  <c r="K83" i="1"/>
  <c r="L83" i="1" s="1"/>
  <c r="O83" i="1"/>
  <c r="P83" i="1" s="1"/>
  <c r="Q83" i="1"/>
  <c r="R83" i="1"/>
  <c r="S83" i="1"/>
  <c r="T83" i="1"/>
  <c r="G84" i="1"/>
  <c r="H84" i="1" s="1"/>
  <c r="K84" i="1"/>
  <c r="L84" i="1" s="1"/>
  <c r="O84" i="1"/>
  <c r="P84" i="1" s="1"/>
  <c r="Q84" i="1"/>
  <c r="R84" i="1"/>
  <c r="S84" i="1"/>
  <c r="T84" i="1"/>
  <c r="G85" i="1"/>
  <c r="H85" i="1" s="1"/>
  <c r="K85" i="1"/>
  <c r="L85" i="1" s="1"/>
  <c r="O85" i="1"/>
  <c r="P85" i="1" s="1"/>
  <c r="Q85" i="1"/>
  <c r="R85" i="1"/>
  <c r="S85" i="1"/>
  <c r="T85" i="1"/>
  <c r="G86" i="1"/>
  <c r="H86" i="1" s="1"/>
  <c r="K86" i="1"/>
  <c r="L86" i="1" s="1"/>
  <c r="O86" i="1"/>
  <c r="P86" i="1" s="1"/>
  <c r="Q86" i="1"/>
  <c r="R86" i="1"/>
  <c r="S86" i="1"/>
  <c r="T86" i="1"/>
  <c r="W86" i="1"/>
  <c r="G87" i="1"/>
  <c r="H87" i="1" s="1"/>
  <c r="K87" i="1"/>
  <c r="L87" i="1" s="1"/>
  <c r="O87" i="1"/>
  <c r="P87" i="1" s="1"/>
  <c r="Q87" i="1"/>
  <c r="R87" i="1"/>
  <c r="S87" i="1"/>
  <c r="T87" i="1"/>
  <c r="W87" i="1"/>
  <c r="G88" i="1"/>
  <c r="H88" i="1" s="1"/>
  <c r="K88" i="1"/>
  <c r="L88" i="1" s="1"/>
  <c r="O88" i="1"/>
  <c r="P88" i="1" s="1"/>
  <c r="Q88" i="1"/>
  <c r="R88" i="1"/>
  <c r="S88" i="1"/>
  <c r="T88" i="1"/>
  <c r="G89" i="1"/>
  <c r="H89" i="1" s="1"/>
  <c r="K89" i="1"/>
  <c r="L89" i="1" s="1"/>
  <c r="O89" i="1"/>
  <c r="P89" i="1" s="1"/>
  <c r="Q89" i="1"/>
  <c r="R89" i="1"/>
  <c r="S89" i="1"/>
  <c r="T89" i="1"/>
  <c r="W89" i="1"/>
  <c r="G90" i="1"/>
  <c r="H90" i="1" s="1"/>
  <c r="K90" i="1"/>
  <c r="L90" i="1" s="1"/>
  <c r="O90" i="1"/>
  <c r="P90" i="1" s="1"/>
  <c r="Q90" i="1"/>
  <c r="R90" i="1"/>
  <c r="S90" i="1"/>
  <c r="T90" i="1"/>
  <c r="W90" i="1"/>
  <c r="G91" i="1"/>
  <c r="H91" i="1" s="1"/>
  <c r="K91" i="1"/>
  <c r="L91" i="1" s="1"/>
  <c r="O91" i="1"/>
  <c r="P91" i="1" s="1"/>
  <c r="Q91" i="1"/>
  <c r="R91" i="1"/>
  <c r="S91" i="1"/>
  <c r="T91" i="1"/>
  <c r="W91" i="1"/>
  <c r="X91" i="1" s="1"/>
  <c r="G92" i="1"/>
  <c r="H92" i="1" s="1"/>
  <c r="K92" i="1"/>
  <c r="L92" i="1" s="1"/>
  <c r="O92" i="1"/>
  <c r="P92" i="1" s="1"/>
  <c r="Q92" i="1"/>
  <c r="R92" i="1"/>
  <c r="S92" i="1"/>
  <c r="T92" i="1"/>
  <c r="G93" i="1"/>
  <c r="H93" i="1" s="1"/>
  <c r="K93" i="1"/>
  <c r="L93" i="1" s="1"/>
  <c r="O93" i="1"/>
  <c r="P93" i="1" s="1"/>
  <c r="Q93" i="1"/>
  <c r="R93" i="1"/>
  <c r="S93" i="1"/>
  <c r="T93" i="1"/>
  <c r="G94" i="1"/>
  <c r="H94" i="1" s="1"/>
  <c r="K94" i="1"/>
  <c r="L94" i="1" s="1"/>
  <c r="O94" i="1"/>
  <c r="P94" i="1" s="1"/>
  <c r="Q94" i="1"/>
  <c r="R94" i="1"/>
  <c r="S94" i="1"/>
  <c r="T94" i="1"/>
  <c r="W94" i="1"/>
  <c r="G95" i="1"/>
  <c r="H95" i="1" s="1"/>
  <c r="K95" i="1"/>
  <c r="L95" i="1" s="1"/>
  <c r="O95" i="1"/>
  <c r="P95" i="1" s="1"/>
  <c r="Q95" i="1"/>
  <c r="R95" i="1"/>
  <c r="S95" i="1"/>
  <c r="T95" i="1"/>
  <c r="W95" i="1"/>
  <c r="G96" i="1"/>
  <c r="H96" i="1" s="1"/>
  <c r="K96" i="1"/>
  <c r="L96" i="1" s="1"/>
  <c r="O96" i="1"/>
  <c r="P96" i="1" s="1"/>
  <c r="Q96" i="1"/>
  <c r="R96" i="1"/>
  <c r="S96" i="1"/>
  <c r="T96" i="1"/>
  <c r="G97" i="1"/>
  <c r="H97" i="1" s="1"/>
  <c r="K97" i="1"/>
  <c r="L97" i="1" s="1"/>
  <c r="O97" i="1"/>
  <c r="P97" i="1" s="1"/>
  <c r="Q97" i="1"/>
  <c r="R97" i="1"/>
  <c r="S97" i="1"/>
  <c r="T97" i="1"/>
  <c r="W97" i="1"/>
  <c r="X97" i="1" s="1"/>
  <c r="G98" i="1"/>
  <c r="H98" i="1" s="1"/>
  <c r="K98" i="1"/>
  <c r="L98" i="1" s="1"/>
  <c r="O98" i="1"/>
  <c r="P98" i="1" s="1"/>
  <c r="Q98" i="1"/>
  <c r="R98" i="1"/>
  <c r="S98" i="1"/>
  <c r="T98" i="1"/>
  <c r="W98" i="1"/>
  <c r="G99" i="1"/>
  <c r="H99" i="1" s="1"/>
  <c r="K99" i="1"/>
  <c r="L99" i="1" s="1"/>
  <c r="O99" i="1"/>
  <c r="P99" i="1" s="1"/>
  <c r="Q99" i="1"/>
  <c r="R99" i="1"/>
  <c r="S99" i="1"/>
  <c r="T99" i="1"/>
  <c r="W99" i="1"/>
  <c r="G100" i="1"/>
  <c r="H100" i="1" s="1"/>
  <c r="K100" i="1"/>
  <c r="L100" i="1" s="1"/>
  <c r="O100" i="1"/>
  <c r="P100" i="1" s="1"/>
  <c r="Q100" i="1"/>
  <c r="R100" i="1"/>
  <c r="S100" i="1"/>
  <c r="T100" i="1"/>
  <c r="W100" i="1"/>
  <c r="G101" i="1"/>
  <c r="H101" i="1" s="1"/>
  <c r="K101" i="1"/>
  <c r="L101" i="1" s="1"/>
  <c r="O101" i="1"/>
  <c r="P101" i="1" s="1"/>
  <c r="Q101" i="1"/>
  <c r="R101" i="1"/>
  <c r="S101" i="1"/>
  <c r="T101" i="1"/>
  <c r="W101" i="1"/>
  <c r="G102" i="1"/>
  <c r="H102" i="1" s="1"/>
  <c r="K102" i="1"/>
  <c r="L102" i="1" s="1"/>
  <c r="O102" i="1"/>
  <c r="P102" i="1" s="1"/>
  <c r="Q102" i="1"/>
  <c r="R102" i="1"/>
  <c r="S102" i="1"/>
  <c r="T102" i="1"/>
  <c r="W102" i="1"/>
  <c r="G103" i="1"/>
  <c r="H103" i="1" s="1"/>
  <c r="K103" i="1"/>
  <c r="L103" i="1" s="1"/>
  <c r="O103" i="1"/>
  <c r="P103" i="1" s="1"/>
  <c r="Q103" i="1"/>
  <c r="R103" i="1"/>
  <c r="S103" i="1"/>
  <c r="T103" i="1"/>
  <c r="W103" i="1"/>
  <c r="G104" i="1"/>
  <c r="H104" i="1" s="1"/>
  <c r="K104" i="1"/>
  <c r="L104" i="1" s="1"/>
  <c r="O104" i="1"/>
  <c r="P104" i="1" s="1"/>
  <c r="Q104" i="1"/>
  <c r="R104" i="1"/>
  <c r="S104" i="1"/>
  <c r="T104" i="1"/>
  <c r="W104" i="1"/>
  <c r="G105" i="1"/>
  <c r="H105" i="1" s="1"/>
  <c r="K105" i="1"/>
  <c r="L105" i="1" s="1"/>
  <c r="O105" i="1"/>
  <c r="P105" i="1" s="1"/>
  <c r="Q105" i="1"/>
  <c r="R105" i="1"/>
  <c r="S105" i="1"/>
  <c r="T105" i="1"/>
  <c r="W105" i="1"/>
  <c r="X105" i="1" s="1"/>
  <c r="G106" i="1"/>
  <c r="H106" i="1" s="1"/>
  <c r="K106" i="1"/>
  <c r="L106" i="1" s="1"/>
  <c r="O106" i="1"/>
  <c r="P106" i="1" s="1"/>
  <c r="Q106" i="1"/>
  <c r="R106" i="1"/>
  <c r="S106" i="1"/>
  <c r="T106" i="1"/>
  <c r="G107" i="1"/>
  <c r="H107" i="1" s="1"/>
  <c r="K107" i="1"/>
  <c r="L107" i="1" s="1"/>
  <c r="O107" i="1"/>
  <c r="P107" i="1" s="1"/>
  <c r="Q107" i="1"/>
  <c r="R107" i="1"/>
  <c r="S107" i="1"/>
  <c r="T107" i="1"/>
  <c r="W107" i="1"/>
  <c r="G108" i="1"/>
  <c r="H108" i="1" s="1"/>
  <c r="K108" i="1"/>
  <c r="L108" i="1" s="1"/>
  <c r="O108" i="1"/>
  <c r="P108" i="1" s="1"/>
  <c r="Q108" i="1"/>
  <c r="R108" i="1"/>
  <c r="S108" i="1"/>
  <c r="T108" i="1"/>
  <c r="G109" i="1"/>
  <c r="H109" i="1" s="1"/>
  <c r="K109" i="1"/>
  <c r="L109" i="1" s="1"/>
  <c r="O109" i="1"/>
  <c r="P109" i="1" s="1"/>
  <c r="Q109" i="1"/>
  <c r="R109" i="1"/>
  <c r="S109" i="1"/>
  <c r="T109" i="1"/>
  <c r="W109" i="1"/>
  <c r="X109" i="1" s="1"/>
  <c r="G110" i="1"/>
  <c r="H110" i="1" s="1"/>
  <c r="K110" i="1"/>
  <c r="L110" i="1" s="1"/>
  <c r="O110" i="1"/>
  <c r="P110" i="1" s="1"/>
  <c r="Q110" i="1"/>
  <c r="R110" i="1"/>
  <c r="S110" i="1"/>
  <c r="T110" i="1"/>
  <c r="G111" i="1"/>
  <c r="H111" i="1" s="1"/>
  <c r="K111" i="1"/>
  <c r="L111" i="1" s="1"/>
  <c r="O111" i="1"/>
  <c r="P111" i="1" s="1"/>
  <c r="Q111" i="1"/>
  <c r="R111" i="1"/>
  <c r="S111" i="1"/>
  <c r="T111" i="1"/>
  <c r="W111" i="1"/>
  <c r="X111" i="1" s="1"/>
  <c r="G112" i="1"/>
  <c r="H112" i="1" s="1"/>
  <c r="K112" i="1"/>
  <c r="L112" i="1" s="1"/>
  <c r="O112" i="1"/>
  <c r="P112" i="1" s="1"/>
  <c r="Q112" i="1"/>
  <c r="R112" i="1"/>
  <c r="S112" i="1"/>
  <c r="T112" i="1"/>
  <c r="G113" i="1"/>
  <c r="H113" i="1" s="1"/>
  <c r="K113" i="1"/>
  <c r="L113" i="1" s="1"/>
  <c r="O113" i="1"/>
  <c r="P113" i="1" s="1"/>
  <c r="Q113" i="1"/>
  <c r="R113" i="1"/>
  <c r="S113" i="1"/>
  <c r="T113" i="1"/>
  <c r="W113" i="1"/>
  <c r="X113" i="1" s="1"/>
  <c r="G114" i="1"/>
  <c r="H114" i="1" s="1"/>
  <c r="K114" i="1"/>
  <c r="L114" i="1" s="1"/>
  <c r="O114" i="1"/>
  <c r="P114" i="1" s="1"/>
  <c r="Q114" i="1"/>
  <c r="R114" i="1"/>
  <c r="S114" i="1"/>
  <c r="T114" i="1"/>
  <c r="G115" i="1"/>
  <c r="H115" i="1" s="1"/>
  <c r="K115" i="1"/>
  <c r="L115" i="1" s="1"/>
  <c r="O115" i="1"/>
  <c r="P115" i="1" s="1"/>
  <c r="Q115" i="1"/>
  <c r="R115" i="1"/>
  <c r="S115" i="1"/>
  <c r="T115" i="1"/>
  <c r="W115" i="1"/>
  <c r="X115" i="1" s="1"/>
  <c r="G116" i="1"/>
  <c r="H116" i="1" s="1"/>
  <c r="K116" i="1"/>
  <c r="L116" i="1" s="1"/>
  <c r="O116" i="1"/>
  <c r="P116" i="1" s="1"/>
  <c r="Q116" i="1"/>
  <c r="R116" i="1"/>
  <c r="S116" i="1"/>
  <c r="T116" i="1"/>
  <c r="G117" i="1"/>
  <c r="H117" i="1" s="1"/>
  <c r="K117" i="1"/>
  <c r="L117" i="1" s="1"/>
  <c r="O117" i="1"/>
  <c r="P117" i="1" s="1"/>
  <c r="Q117" i="1"/>
  <c r="R117" i="1"/>
  <c r="S117" i="1"/>
  <c r="T117" i="1"/>
  <c r="W117" i="1"/>
  <c r="X117" i="1" s="1"/>
  <c r="G118" i="1"/>
  <c r="H118" i="1" s="1"/>
  <c r="K118" i="1"/>
  <c r="L118" i="1" s="1"/>
  <c r="O118" i="1"/>
  <c r="P118" i="1" s="1"/>
  <c r="Q118" i="1"/>
  <c r="R118" i="1"/>
  <c r="S118" i="1"/>
  <c r="T118" i="1"/>
  <c r="G119" i="1"/>
  <c r="H119" i="1" s="1"/>
  <c r="K119" i="1"/>
  <c r="L119" i="1" s="1"/>
  <c r="O119" i="1"/>
  <c r="P119" i="1" s="1"/>
  <c r="Q119" i="1"/>
  <c r="R119" i="1"/>
  <c r="S119" i="1"/>
  <c r="T119" i="1"/>
  <c r="W119" i="1"/>
  <c r="X119" i="1" s="1"/>
  <c r="G120" i="1"/>
  <c r="H120" i="1" s="1"/>
  <c r="K120" i="1"/>
  <c r="L120" i="1" s="1"/>
  <c r="O120" i="1"/>
  <c r="P120" i="1" s="1"/>
  <c r="Q120" i="1"/>
  <c r="R120" i="1"/>
  <c r="S120" i="1"/>
  <c r="T120" i="1"/>
  <c r="G121" i="1"/>
  <c r="H121" i="1" s="1"/>
  <c r="K121" i="1"/>
  <c r="L121" i="1" s="1"/>
  <c r="O121" i="1"/>
  <c r="P121" i="1" s="1"/>
  <c r="Q121" i="1"/>
  <c r="R121" i="1"/>
  <c r="S121" i="1"/>
  <c r="T121" i="1"/>
  <c r="W121" i="1"/>
  <c r="X121" i="1" s="1"/>
  <c r="G122" i="1"/>
  <c r="H122" i="1" s="1"/>
  <c r="K122" i="1"/>
  <c r="L122" i="1" s="1"/>
  <c r="O122" i="1"/>
  <c r="P122" i="1" s="1"/>
  <c r="Q122" i="1"/>
  <c r="R122" i="1"/>
  <c r="S122" i="1"/>
  <c r="T122" i="1"/>
  <c r="G123" i="1"/>
  <c r="H123" i="1" s="1"/>
  <c r="K123" i="1"/>
  <c r="L123" i="1" s="1"/>
  <c r="O123" i="1"/>
  <c r="P123" i="1" s="1"/>
  <c r="Q123" i="1"/>
  <c r="R123" i="1"/>
  <c r="S123" i="1"/>
  <c r="T123" i="1"/>
  <c r="W123" i="1"/>
  <c r="X123" i="1" s="1"/>
  <c r="G124" i="1"/>
  <c r="H124" i="1" s="1"/>
  <c r="K124" i="1"/>
  <c r="L124" i="1" s="1"/>
  <c r="O124" i="1"/>
  <c r="P124" i="1" s="1"/>
  <c r="Q124" i="1"/>
  <c r="R124" i="1"/>
  <c r="S124" i="1"/>
  <c r="T124" i="1"/>
  <c r="G125" i="1"/>
  <c r="H125" i="1" s="1"/>
  <c r="K125" i="1"/>
  <c r="L125" i="1" s="1"/>
  <c r="O125" i="1"/>
  <c r="P125" i="1" s="1"/>
  <c r="Q125" i="1"/>
  <c r="R125" i="1"/>
  <c r="S125" i="1"/>
  <c r="T125" i="1"/>
  <c r="W125" i="1"/>
  <c r="X125" i="1" s="1"/>
  <c r="G126" i="1"/>
  <c r="H126" i="1" s="1"/>
  <c r="K126" i="1"/>
  <c r="L126" i="1" s="1"/>
  <c r="O126" i="1"/>
  <c r="P126" i="1" s="1"/>
  <c r="Q126" i="1"/>
  <c r="R126" i="1"/>
  <c r="S126" i="1"/>
  <c r="T126" i="1"/>
  <c r="G127" i="1"/>
  <c r="H127" i="1" s="1"/>
  <c r="K127" i="1"/>
  <c r="L127" i="1" s="1"/>
  <c r="O127" i="1"/>
  <c r="P127" i="1" s="1"/>
  <c r="Q127" i="1"/>
  <c r="R127" i="1"/>
  <c r="S127" i="1"/>
  <c r="T127" i="1"/>
  <c r="W127" i="1"/>
  <c r="X127" i="1" s="1"/>
  <c r="G128" i="1"/>
  <c r="H128" i="1" s="1"/>
  <c r="K128" i="1"/>
  <c r="L128" i="1" s="1"/>
  <c r="O128" i="1"/>
  <c r="P128" i="1" s="1"/>
  <c r="Q128" i="1"/>
  <c r="R128" i="1"/>
  <c r="S128" i="1"/>
  <c r="T128" i="1"/>
  <c r="G129" i="1"/>
  <c r="H129" i="1" s="1"/>
  <c r="K129" i="1"/>
  <c r="L129" i="1" s="1"/>
  <c r="O129" i="1"/>
  <c r="P129" i="1" s="1"/>
  <c r="Q129" i="1"/>
  <c r="R129" i="1"/>
  <c r="S129" i="1"/>
  <c r="T129" i="1"/>
  <c r="W129" i="1"/>
  <c r="X129" i="1" s="1"/>
  <c r="G130" i="1"/>
  <c r="H130" i="1" s="1"/>
  <c r="K130" i="1"/>
  <c r="L130" i="1" s="1"/>
  <c r="O130" i="1"/>
  <c r="P130" i="1" s="1"/>
  <c r="Q130" i="1"/>
  <c r="R130" i="1"/>
  <c r="S130" i="1"/>
  <c r="T130" i="1"/>
  <c r="G131" i="1"/>
  <c r="H131" i="1" s="1"/>
  <c r="K131" i="1"/>
  <c r="L131" i="1" s="1"/>
  <c r="O131" i="1"/>
  <c r="P131" i="1" s="1"/>
  <c r="Q131" i="1"/>
  <c r="R131" i="1"/>
  <c r="S131" i="1"/>
  <c r="T131" i="1"/>
  <c r="W131" i="1"/>
  <c r="X131" i="1" s="1"/>
  <c r="G132" i="1"/>
  <c r="H132" i="1" s="1"/>
  <c r="K132" i="1"/>
  <c r="L132" i="1" s="1"/>
  <c r="O132" i="1"/>
  <c r="P132" i="1" s="1"/>
  <c r="Q132" i="1"/>
  <c r="R132" i="1"/>
  <c r="S132" i="1"/>
  <c r="T132" i="1"/>
  <c r="G133" i="1"/>
  <c r="H133" i="1" s="1"/>
  <c r="K133" i="1"/>
  <c r="L133" i="1" s="1"/>
  <c r="O133" i="1"/>
  <c r="P133" i="1" s="1"/>
  <c r="Q133" i="1"/>
  <c r="R133" i="1"/>
  <c r="S133" i="1"/>
  <c r="T133" i="1"/>
  <c r="W133" i="1"/>
  <c r="X133" i="1" s="1"/>
  <c r="Q147" i="1"/>
  <c r="G148" i="1"/>
  <c r="H148" i="1" s="1"/>
  <c r="K148" i="1"/>
  <c r="L148" i="1" s="1"/>
  <c r="O148" i="1"/>
  <c r="P148" i="1" s="1"/>
  <c r="Q148" i="1"/>
  <c r="R148" i="1"/>
  <c r="S148" i="1"/>
  <c r="T148" i="1"/>
  <c r="G149" i="1"/>
  <c r="H149" i="1" s="1"/>
  <c r="K149" i="1"/>
  <c r="L149" i="1" s="1"/>
  <c r="O149" i="1"/>
  <c r="P149" i="1" s="1"/>
  <c r="Q149" i="1"/>
  <c r="R149" i="1"/>
  <c r="S149" i="1"/>
  <c r="T149" i="1"/>
  <c r="W149" i="1"/>
  <c r="X149" i="1" s="1"/>
  <c r="G150" i="1"/>
  <c r="H150" i="1" s="1"/>
  <c r="K150" i="1"/>
  <c r="L150" i="1" s="1"/>
  <c r="O150" i="1"/>
  <c r="P150" i="1" s="1"/>
  <c r="Q150" i="1"/>
  <c r="R150" i="1"/>
  <c r="S150" i="1"/>
  <c r="T150" i="1"/>
  <c r="G151" i="1"/>
  <c r="H151" i="1" s="1"/>
  <c r="K151" i="1"/>
  <c r="L151" i="1" s="1"/>
  <c r="O151" i="1"/>
  <c r="P151" i="1" s="1"/>
  <c r="Q151" i="1"/>
  <c r="R151" i="1"/>
  <c r="S151" i="1"/>
  <c r="T151" i="1"/>
  <c r="W151" i="1"/>
  <c r="X151" i="1" s="1"/>
  <c r="G152" i="1"/>
  <c r="H152" i="1" s="1"/>
  <c r="K152" i="1"/>
  <c r="L152" i="1" s="1"/>
  <c r="O152" i="1"/>
  <c r="P152" i="1" s="1"/>
  <c r="Q152" i="1"/>
  <c r="R152" i="1"/>
  <c r="S152" i="1"/>
  <c r="T152" i="1"/>
  <c r="G153" i="1"/>
  <c r="H153" i="1" s="1"/>
  <c r="K153" i="1"/>
  <c r="L153" i="1" s="1"/>
  <c r="O153" i="1"/>
  <c r="P153" i="1" s="1"/>
  <c r="Q153" i="1"/>
  <c r="R153" i="1"/>
  <c r="S153" i="1"/>
  <c r="T153" i="1"/>
  <c r="W153" i="1"/>
  <c r="X153" i="1" s="1"/>
  <c r="G154" i="1"/>
  <c r="H154" i="1" s="1"/>
  <c r="K154" i="1"/>
  <c r="L154" i="1" s="1"/>
  <c r="O154" i="1"/>
  <c r="P154" i="1" s="1"/>
  <c r="Q154" i="1"/>
  <c r="R154" i="1"/>
  <c r="S154" i="1"/>
  <c r="T154" i="1"/>
  <c r="G155" i="1"/>
  <c r="H155" i="1" s="1"/>
  <c r="K155" i="1"/>
  <c r="L155" i="1" s="1"/>
  <c r="O155" i="1"/>
  <c r="P155" i="1" s="1"/>
  <c r="Q155" i="1"/>
  <c r="R155" i="1"/>
  <c r="S155" i="1"/>
  <c r="T155" i="1"/>
  <c r="W155" i="1"/>
  <c r="X155" i="1" s="1"/>
  <c r="G156" i="1"/>
  <c r="H156" i="1" s="1"/>
  <c r="K156" i="1"/>
  <c r="L156" i="1" s="1"/>
  <c r="O156" i="1"/>
  <c r="P156" i="1" s="1"/>
  <c r="Q156" i="1"/>
  <c r="R156" i="1"/>
  <c r="S156" i="1"/>
  <c r="T156" i="1"/>
  <c r="G157" i="1"/>
  <c r="H157" i="1" s="1"/>
  <c r="K157" i="1"/>
  <c r="L157" i="1" s="1"/>
  <c r="O157" i="1"/>
  <c r="P157" i="1" s="1"/>
  <c r="Q157" i="1"/>
  <c r="R157" i="1"/>
  <c r="S157" i="1"/>
  <c r="T157" i="1"/>
  <c r="W157" i="1"/>
  <c r="X157" i="1" s="1"/>
  <c r="G158" i="1"/>
  <c r="H158" i="1" s="1"/>
  <c r="K158" i="1"/>
  <c r="L158" i="1" s="1"/>
  <c r="O158" i="1"/>
  <c r="P158" i="1" s="1"/>
  <c r="Q158" i="1"/>
  <c r="R158" i="1"/>
  <c r="S158" i="1"/>
  <c r="T158" i="1"/>
  <c r="G159" i="1"/>
  <c r="H159" i="1" s="1"/>
  <c r="K159" i="1"/>
  <c r="L159" i="1" s="1"/>
  <c r="O159" i="1"/>
  <c r="P159" i="1" s="1"/>
  <c r="Q159" i="1"/>
  <c r="R159" i="1"/>
  <c r="S159" i="1"/>
  <c r="T159" i="1"/>
  <c r="W159" i="1"/>
  <c r="X159" i="1" s="1"/>
  <c r="G160" i="1"/>
  <c r="H160" i="1" s="1"/>
  <c r="K160" i="1"/>
  <c r="L160" i="1" s="1"/>
  <c r="O160" i="1"/>
  <c r="P160" i="1" s="1"/>
  <c r="Q160" i="1"/>
  <c r="R160" i="1"/>
  <c r="S160" i="1"/>
  <c r="T160" i="1"/>
  <c r="G161" i="1"/>
  <c r="H161" i="1" s="1"/>
  <c r="K161" i="1"/>
  <c r="L161" i="1" s="1"/>
  <c r="O161" i="1"/>
  <c r="P161" i="1" s="1"/>
  <c r="Q161" i="1"/>
  <c r="R161" i="1"/>
  <c r="S161" i="1"/>
  <c r="T161" i="1"/>
  <c r="W161" i="1"/>
  <c r="X161" i="1" s="1"/>
  <c r="G162" i="1"/>
  <c r="H162" i="1" s="1"/>
  <c r="K162" i="1"/>
  <c r="L162" i="1" s="1"/>
  <c r="O162" i="1"/>
  <c r="P162" i="1" s="1"/>
  <c r="Q162" i="1"/>
  <c r="R162" i="1"/>
  <c r="S162" i="1"/>
  <c r="T162" i="1"/>
  <c r="G163" i="1"/>
  <c r="H163" i="1" s="1"/>
  <c r="K163" i="1"/>
  <c r="L163" i="1" s="1"/>
  <c r="O163" i="1"/>
  <c r="P163" i="1" s="1"/>
  <c r="Q163" i="1"/>
  <c r="R163" i="1"/>
  <c r="S163" i="1"/>
  <c r="T163" i="1"/>
  <c r="W163" i="1"/>
  <c r="X163" i="1" s="1"/>
  <c r="G164" i="1"/>
  <c r="H164" i="1" s="1"/>
  <c r="K164" i="1"/>
  <c r="L164" i="1" s="1"/>
  <c r="O164" i="1"/>
  <c r="P164" i="1" s="1"/>
  <c r="Q164" i="1"/>
  <c r="R164" i="1"/>
  <c r="S164" i="1"/>
  <c r="T164" i="1"/>
  <c r="W164" i="1"/>
  <c r="G165" i="1"/>
  <c r="H165" i="1" s="1"/>
  <c r="K165" i="1"/>
  <c r="L165" i="1" s="1"/>
  <c r="O165" i="1"/>
  <c r="P165" i="1" s="1"/>
  <c r="Q165" i="1"/>
  <c r="R165" i="1"/>
  <c r="S165" i="1"/>
  <c r="T165" i="1"/>
  <c r="W165" i="1"/>
  <c r="G166" i="1"/>
  <c r="H166" i="1" s="1"/>
  <c r="K166" i="1"/>
  <c r="L166" i="1" s="1"/>
  <c r="O166" i="1"/>
  <c r="P166" i="1" s="1"/>
  <c r="Q166" i="1"/>
  <c r="R166" i="1"/>
  <c r="S166" i="1"/>
  <c r="T166" i="1"/>
  <c r="G167" i="1"/>
  <c r="H167" i="1" s="1"/>
  <c r="K167" i="1"/>
  <c r="L167" i="1" s="1"/>
  <c r="O167" i="1"/>
  <c r="P167" i="1" s="1"/>
  <c r="Q167" i="1"/>
  <c r="R167" i="1"/>
  <c r="S167" i="1"/>
  <c r="T167" i="1"/>
  <c r="W167" i="1"/>
  <c r="X167" i="1" s="1"/>
  <c r="G168" i="1"/>
  <c r="H168" i="1" s="1"/>
  <c r="K168" i="1"/>
  <c r="L168" i="1" s="1"/>
  <c r="O168" i="1"/>
  <c r="P168" i="1" s="1"/>
  <c r="Q168" i="1"/>
  <c r="R168" i="1"/>
  <c r="S168" i="1"/>
  <c r="T168" i="1"/>
  <c r="W168" i="1"/>
  <c r="G169" i="1"/>
  <c r="H169" i="1" s="1"/>
  <c r="K169" i="1"/>
  <c r="L169" i="1" s="1"/>
  <c r="O169" i="1"/>
  <c r="P169" i="1" s="1"/>
  <c r="Q169" i="1"/>
  <c r="R169" i="1"/>
  <c r="S169" i="1"/>
  <c r="T169" i="1"/>
  <c r="W169" i="1"/>
  <c r="G170" i="1"/>
  <c r="H170" i="1" s="1"/>
  <c r="K170" i="1"/>
  <c r="L170" i="1" s="1"/>
  <c r="O170" i="1"/>
  <c r="P170" i="1" s="1"/>
  <c r="Q170" i="1"/>
  <c r="R170" i="1"/>
  <c r="S170" i="1"/>
  <c r="T170" i="1"/>
  <c r="W170" i="1"/>
  <c r="G171" i="1"/>
  <c r="H171" i="1" s="1"/>
  <c r="K171" i="1"/>
  <c r="L171" i="1" s="1"/>
  <c r="O171" i="1"/>
  <c r="P171" i="1" s="1"/>
  <c r="Q171" i="1"/>
  <c r="R171" i="1"/>
  <c r="S171" i="1"/>
  <c r="T171" i="1"/>
  <c r="W171" i="1"/>
  <c r="X171" i="1" s="1"/>
  <c r="G172" i="1"/>
  <c r="H172" i="1" s="1"/>
  <c r="K172" i="1"/>
  <c r="L172" i="1" s="1"/>
  <c r="O172" i="1"/>
  <c r="P172" i="1" s="1"/>
  <c r="Q172" i="1"/>
  <c r="R172" i="1"/>
  <c r="S172" i="1"/>
  <c r="T172" i="1"/>
  <c r="W172" i="1"/>
  <c r="G173" i="1"/>
  <c r="H173" i="1" s="1"/>
  <c r="K173" i="1"/>
  <c r="L173" i="1" s="1"/>
  <c r="O173" i="1"/>
  <c r="P173" i="1" s="1"/>
  <c r="Q173" i="1"/>
  <c r="R173" i="1"/>
  <c r="S173" i="1"/>
  <c r="T173" i="1"/>
  <c r="W173" i="1"/>
  <c r="G174" i="1"/>
  <c r="H174" i="1" s="1"/>
  <c r="K174" i="1"/>
  <c r="L174" i="1" s="1"/>
  <c r="O174" i="1"/>
  <c r="P174" i="1" s="1"/>
  <c r="Q174" i="1"/>
  <c r="R174" i="1"/>
  <c r="S174" i="1"/>
  <c r="T174" i="1"/>
  <c r="G175" i="1"/>
  <c r="H175" i="1" s="1"/>
  <c r="K175" i="1"/>
  <c r="L175" i="1" s="1"/>
  <c r="O175" i="1"/>
  <c r="P175" i="1" s="1"/>
  <c r="Q175" i="1"/>
  <c r="R175" i="1"/>
  <c r="S175" i="1"/>
  <c r="T175" i="1"/>
  <c r="G176" i="1"/>
  <c r="H176" i="1" s="1"/>
  <c r="K176" i="1"/>
  <c r="L176" i="1" s="1"/>
  <c r="O176" i="1"/>
  <c r="P176" i="1" s="1"/>
  <c r="Q176" i="1"/>
  <c r="R176" i="1"/>
  <c r="S176" i="1"/>
  <c r="T176" i="1"/>
  <c r="W176" i="1"/>
  <c r="X176" i="1" s="1"/>
  <c r="G177" i="1"/>
  <c r="H177" i="1" s="1"/>
  <c r="K177" i="1"/>
  <c r="L177" i="1" s="1"/>
  <c r="O177" i="1"/>
  <c r="P177" i="1" s="1"/>
  <c r="Q177" i="1"/>
  <c r="R177" i="1"/>
  <c r="S177" i="1"/>
  <c r="T177" i="1"/>
  <c r="W177" i="1"/>
  <c r="G178" i="1"/>
  <c r="H178" i="1" s="1"/>
  <c r="K178" i="1"/>
  <c r="L178" i="1" s="1"/>
  <c r="O178" i="1"/>
  <c r="P178" i="1" s="1"/>
  <c r="Q178" i="1"/>
  <c r="R178" i="1"/>
  <c r="S178" i="1"/>
  <c r="T178" i="1"/>
  <c r="W178" i="1"/>
  <c r="X178" i="1" s="1"/>
  <c r="G179" i="1"/>
  <c r="H179" i="1" s="1"/>
  <c r="K179" i="1"/>
  <c r="L179" i="1" s="1"/>
  <c r="O179" i="1"/>
  <c r="P179" i="1" s="1"/>
  <c r="Q179" i="1"/>
  <c r="R179" i="1"/>
  <c r="S179" i="1"/>
  <c r="T179" i="1"/>
  <c r="W179" i="1"/>
  <c r="G180" i="1"/>
  <c r="H180" i="1" s="1"/>
  <c r="K180" i="1"/>
  <c r="L180" i="1" s="1"/>
  <c r="O180" i="1"/>
  <c r="P180" i="1" s="1"/>
  <c r="Q180" i="1"/>
  <c r="R180" i="1"/>
  <c r="S180" i="1"/>
  <c r="T180" i="1"/>
  <c r="W180" i="1"/>
  <c r="X180" i="1" s="1"/>
  <c r="G181" i="1"/>
  <c r="H181" i="1" s="1"/>
  <c r="K181" i="1"/>
  <c r="L181" i="1" s="1"/>
  <c r="O181" i="1"/>
  <c r="P181" i="1" s="1"/>
  <c r="Q181" i="1"/>
  <c r="R181" i="1"/>
  <c r="S181" i="1"/>
  <c r="T181" i="1"/>
  <c r="G182" i="1"/>
  <c r="H182" i="1" s="1"/>
  <c r="K182" i="1"/>
  <c r="L182" i="1" s="1"/>
  <c r="O182" i="1"/>
  <c r="P182" i="1" s="1"/>
  <c r="Q182" i="1"/>
  <c r="R182" i="1"/>
  <c r="S182" i="1"/>
  <c r="T182" i="1"/>
  <c r="W182" i="1"/>
  <c r="X182" i="1" s="1"/>
  <c r="G183" i="1"/>
  <c r="H183" i="1" s="1"/>
  <c r="K183" i="1"/>
  <c r="L183" i="1" s="1"/>
  <c r="O183" i="1"/>
  <c r="P183" i="1" s="1"/>
  <c r="Q183" i="1"/>
  <c r="R183" i="1"/>
  <c r="S183" i="1"/>
  <c r="T183" i="1"/>
  <c r="W183" i="1"/>
  <c r="G184" i="1"/>
  <c r="H184" i="1" s="1"/>
  <c r="K184" i="1"/>
  <c r="L184" i="1" s="1"/>
  <c r="O184" i="1"/>
  <c r="P184" i="1" s="1"/>
  <c r="Q184" i="1"/>
  <c r="R184" i="1"/>
  <c r="S184" i="1"/>
  <c r="T184" i="1"/>
  <c r="W184" i="1"/>
  <c r="X184" i="1" s="1"/>
  <c r="G185" i="1"/>
  <c r="H185" i="1" s="1"/>
  <c r="K185" i="1"/>
  <c r="L185" i="1" s="1"/>
  <c r="O185" i="1"/>
  <c r="P185" i="1" s="1"/>
  <c r="Q185" i="1"/>
  <c r="R185" i="1"/>
  <c r="S185" i="1"/>
  <c r="T185" i="1"/>
  <c r="W185" i="1"/>
  <c r="G186" i="1"/>
  <c r="H186" i="1" s="1"/>
  <c r="K186" i="1"/>
  <c r="L186" i="1" s="1"/>
  <c r="O186" i="1"/>
  <c r="P186" i="1" s="1"/>
  <c r="Q186" i="1"/>
  <c r="R186" i="1"/>
  <c r="S186" i="1"/>
  <c r="T186" i="1"/>
  <c r="W186" i="1"/>
  <c r="X186" i="1" s="1"/>
  <c r="Q188" i="1"/>
  <c r="G189" i="1"/>
  <c r="H189" i="1" s="1"/>
  <c r="K189" i="1"/>
  <c r="L189" i="1" s="1"/>
  <c r="O189" i="1"/>
  <c r="P189" i="1" s="1"/>
  <c r="Q189" i="1"/>
  <c r="R189" i="1"/>
  <c r="S189" i="1"/>
  <c r="T189" i="1"/>
  <c r="W189" i="1"/>
  <c r="X189" i="1" s="1"/>
  <c r="G190" i="1"/>
  <c r="H190" i="1" s="1"/>
  <c r="K190" i="1"/>
  <c r="L190" i="1" s="1"/>
  <c r="O190" i="1"/>
  <c r="P190" i="1" s="1"/>
  <c r="Q190" i="1"/>
  <c r="R190" i="1"/>
  <c r="S190" i="1"/>
  <c r="T190" i="1"/>
  <c r="G191" i="1"/>
  <c r="H191" i="1" s="1"/>
  <c r="K191" i="1"/>
  <c r="L191" i="1" s="1"/>
  <c r="O191" i="1"/>
  <c r="P191" i="1" s="1"/>
  <c r="Q191" i="1"/>
  <c r="R191" i="1"/>
  <c r="S191" i="1"/>
  <c r="T191" i="1"/>
  <c r="W191" i="1"/>
  <c r="X191" i="1" s="1"/>
  <c r="G192" i="1"/>
  <c r="H192" i="1" s="1"/>
  <c r="K192" i="1"/>
  <c r="L192" i="1" s="1"/>
  <c r="O192" i="1"/>
  <c r="P192" i="1" s="1"/>
  <c r="Q192" i="1"/>
  <c r="R192" i="1"/>
  <c r="S192" i="1"/>
  <c r="T192" i="1"/>
  <c r="W192" i="1"/>
  <c r="G193" i="1"/>
  <c r="H193" i="1" s="1"/>
  <c r="K193" i="1"/>
  <c r="L193" i="1" s="1"/>
  <c r="O193" i="1"/>
  <c r="P193" i="1" s="1"/>
  <c r="Q193" i="1"/>
  <c r="R193" i="1"/>
  <c r="S193" i="1"/>
  <c r="T193" i="1"/>
  <c r="W193" i="1"/>
  <c r="X193" i="1" s="1"/>
  <c r="G194" i="1"/>
  <c r="H194" i="1" s="1"/>
  <c r="K194" i="1"/>
  <c r="L194" i="1" s="1"/>
  <c r="O194" i="1"/>
  <c r="P194" i="1" s="1"/>
  <c r="Q194" i="1"/>
  <c r="R194" i="1"/>
  <c r="S194" i="1"/>
  <c r="T194" i="1"/>
  <c r="W194" i="1"/>
  <c r="G195" i="1"/>
  <c r="H195" i="1" s="1"/>
  <c r="K195" i="1"/>
  <c r="L195" i="1" s="1"/>
  <c r="O195" i="1"/>
  <c r="P195" i="1" s="1"/>
  <c r="Q195" i="1"/>
  <c r="R195" i="1"/>
  <c r="S195" i="1"/>
  <c r="T195" i="1"/>
  <c r="W195" i="1"/>
  <c r="X195" i="1" s="1"/>
  <c r="G196" i="1"/>
  <c r="H196" i="1" s="1"/>
  <c r="K196" i="1"/>
  <c r="L196" i="1" s="1"/>
  <c r="O196" i="1"/>
  <c r="P196" i="1" s="1"/>
  <c r="Q196" i="1"/>
  <c r="R196" i="1"/>
  <c r="S196" i="1"/>
  <c r="T196" i="1"/>
  <c r="W196" i="1"/>
  <c r="G197" i="1"/>
  <c r="H197" i="1" s="1"/>
  <c r="K197" i="1"/>
  <c r="L197" i="1" s="1"/>
  <c r="O197" i="1"/>
  <c r="P197" i="1" s="1"/>
  <c r="Q197" i="1"/>
  <c r="R197" i="1"/>
  <c r="S197" i="1"/>
  <c r="T197" i="1"/>
  <c r="W197" i="1"/>
  <c r="X197" i="1" s="1"/>
  <c r="G198" i="1"/>
  <c r="H198" i="1" s="1"/>
  <c r="K198" i="1"/>
  <c r="L198" i="1" s="1"/>
  <c r="O198" i="1"/>
  <c r="P198" i="1" s="1"/>
  <c r="Q198" i="1"/>
  <c r="R198" i="1"/>
  <c r="S198" i="1"/>
  <c r="T198" i="1"/>
  <c r="G199" i="1"/>
  <c r="H199" i="1" s="1"/>
  <c r="K199" i="1"/>
  <c r="L199" i="1" s="1"/>
  <c r="O199" i="1"/>
  <c r="P199" i="1" s="1"/>
  <c r="Q199" i="1"/>
  <c r="R199" i="1"/>
  <c r="S199" i="1"/>
  <c r="T199" i="1"/>
  <c r="W199" i="1"/>
  <c r="X199" i="1" s="1"/>
  <c r="G200" i="1"/>
  <c r="H200" i="1" s="1"/>
  <c r="K200" i="1"/>
  <c r="L200" i="1" s="1"/>
  <c r="O200" i="1"/>
  <c r="P200" i="1" s="1"/>
  <c r="Q200" i="1"/>
  <c r="R200" i="1"/>
  <c r="S200" i="1"/>
  <c r="T200" i="1"/>
  <c r="W200" i="1"/>
  <c r="G201" i="1"/>
  <c r="H201" i="1" s="1"/>
  <c r="K201" i="1"/>
  <c r="L201" i="1" s="1"/>
  <c r="O201" i="1"/>
  <c r="P201" i="1" s="1"/>
  <c r="Q201" i="1"/>
  <c r="R201" i="1"/>
  <c r="S201" i="1"/>
  <c r="T201" i="1"/>
  <c r="W201" i="1"/>
  <c r="X201" i="1" s="1"/>
  <c r="G202" i="1"/>
  <c r="H202" i="1" s="1"/>
  <c r="K202" i="1"/>
  <c r="L202" i="1" s="1"/>
  <c r="O202" i="1"/>
  <c r="P202" i="1" s="1"/>
  <c r="Q202" i="1"/>
  <c r="R202" i="1"/>
  <c r="S202" i="1"/>
  <c r="T202" i="1"/>
  <c r="W202" i="1"/>
  <c r="G203" i="1"/>
  <c r="H203" i="1" s="1"/>
  <c r="K203" i="1"/>
  <c r="L203" i="1" s="1"/>
  <c r="O203" i="1"/>
  <c r="P203" i="1" s="1"/>
  <c r="Q203" i="1"/>
  <c r="R203" i="1"/>
  <c r="S203" i="1"/>
  <c r="T203" i="1"/>
  <c r="W203" i="1"/>
  <c r="X203" i="1" s="1"/>
  <c r="G204" i="1"/>
  <c r="H204" i="1" s="1"/>
  <c r="K204" i="1"/>
  <c r="L204" i="1" s="1"/>
  <c r="O204" i="1"/>
  <c r="P204" i="1" s="1"/>
  <c r="Q204" i="1"/>
  <c r="R204" i="1"/>
  <c r="S204" i="1"/>
  <c r="T204" i="1"/>
  <c r="W204" i="1"/>
  <c r="G205" i="1"/>
  <c r="H205" i="1" s="1"/>
  <c r="K205" i="1"/>
  <c r="L205" i="1" s="1"/>
  <c r="O205" i="1"/>
  <c r="P205" i="1" s="1"/>
  <c r="Q205" i="1"/>
  <c r="R205" i="1"/>
  <c r="S205" i="1"/>
  <c r="T205" i="1"/>
  <c r="W205" i="1"/>
  <c r="X205" i="1" s="1"/>
  <c r="G206" i="1"/>
  <c r="H206" i="1" s="1"/>
  <c r="K206" i="1"/>
  <c r="L206" i="1" s="1"/>
  <c r="O206" i="1"/>
  <c r="P206" i="1" s="1"/>
  <c r="Q206" i="1"/>
  <c r="R206" i="1"/>
  <c r="S206" i="1"/>
  <c r="T206" i="1"/>
  <c r="W206" i="1"/>
  <c r="G207" i="1"/>
  <c r="H207" i="1" s="1"/>
  <c r="K207" i="1"/>
  <c r="L207" i="1" s="1"/>
  <c r="O207" i="1"/>
  <c r="P207" i="1" s="1"/>
  <c r="Q207" i="1"/>
  <c r="R207" i="1"/>
  <c r="S207" i="1"/>
  <c r="T207" i="1"/>
  <c r="W207" i="1"/>
  <c r="X207" i="1" s="1"/>
  <c r="G208" i="1"/>
  <c r="H208" i="1" s="1"/>
  <c r="K208" i="1"/>
  <c r="L208" i="1" s="1"/>
  <c r="O208" i="1"/>
  <c r="P208" i="1" s="1"/>
  <c r="Q208" i="1"/>
  <c r="R208" i="1"/>
  <c r="S208" i="1"/>
  <c r="T208" i="1"/>
  <c r="W208" i="1"/>
  <c r="G209" i="1"/>
  <c r="H209" i="1" s="1"/>
  <c r="K209" i="1"/>
  <c r="L209" i="1" s="1"/>
  <c r="O209" i="1"/>
  <c r="P209" i="1" s="1"/>
  <c r="Q209" i="1"/>
  <c r="R209" i="1"/>
  <c r="S209" i="1"/>
  <c r="T209" i="1"/>
  <c r="W209" i="1"/>
  <c r="X209" i="1" s="1"/>
  <c r="G210" i="1"/>
  <c r="H210" i="1" s="1"/>
  <c r="K210" i="1"/>
  <c r="L210" i="1" s="1"/>
  <c r="O210" i="1"/>
  <c r="P210" i="1" s="1"/>
  <c r="Q210" i="1"/>
  <c r="R210" i="1"/>
  <c r="S210" i="1"/>
  <c r="T210" i="1"/>
  <c r="G211" i="1"/>
  <c r="H211" i="1" s="1"/>
  <c r="K211" i="1"/>
  <c r="L211" i="1" s="1"/>
  <c r="O211" i="1"/>
  <c r="P211" i="1" s="1"/>
  <c r="Q211" i="1"/>
  <c r="R211" i="1"/>
  <c r="S211" i="1"/>
  <c r="T211" i="1"/>
  <c r="W211" i="1"/>
  <c r="X211" i="1" s="1"/>
  <c r="G212" i="1"/>
  <c r="H212" i="1" s="1"/>
  <c r="K212" i="1"/>
  <c r="L212" i="1" s="1"/>
  <c r="O212" i="1"/>
  <c r="P212" i="1" s="1"/>
  <c r="Q212" i="1"/>
  <c r="R212" i="1"/>
  <c r="S212" i="1"/>
  <c r="T212" i="1"/>
  <c r="W212" i="1"/>
  <c r="G213" i="1"/>
  <c r="H213" i="1" s="1"/>
  <c r="K213" i="1"/>
  <c r="L213" i="1" s="1"/>
  <c r="O213" i="1"/>
  <c r="P213" i="1" s="1"/>
  <c r="Q213" i="1"/>
  <c r="R213" i="1"/>
  <c r="S213" i="1"/>
  <c r="T213" i="1"/>
  <c r="W213" i="1"/>
  <c r="X213" i="1" s="1"/>
  <c r="G214" i="1"/>
  <c r="H214" i="1" s="1"/>
  <c r="K214" i="1"/>
  <c r="L214" i="1" s="1"/>
  <c r="O214" i="1"/>
  <c r="P214" i="1" s="1"/>
  <c r="Q214" i="1"/>
  <c r="R214" i="1"/>
  <c r="S214" i="1"/>
  <c r="T214" i="1"/>
  <c r="W214" i="1"/>
  <c r="G215" i="1"/>
  <c r="H215" i="1" s="1"/>
  <c r="K215" i="1"/>
  <c r="L215" i="1" s="1"/>
  <c r="O215" i="1"/>
  <c r="P215" i="1" s="1"/>
  <c r="Q215" i="1"/>
  <c r="R215" i="1"/>
  <c r="S215" i="1"/>
  <c r="T215" i="1"/>
  <c r="W215" i="1"/>
  <c r="X215" i="1" s="1"/>
  <c r="G216" i="1"/>
  <c r="H216" i="1" s="1"/>
  <c r="K216" i="1"/>
  <c r="L216" i="1" s="1"/>
  <c r="O216" i="1"/>
  <c r="P216" i="1" s="1"/>
  <c r="Q216" i="1"/>
  <c r="R216" i="1"/>
  <c r="S216" i="1"/>
  <c r="T216" i="1"/>
  <c r="W216" i="1"/>
  <c r="G217" i="1"/>
  <c r="H217" i="1" s="1"/>
  <c r="K217" i="1"/>
  <c r="L217" i="1" s="1"/>
  <c r="O217" i="1"/>
  <c r="P217" i="1" s="1"/>
  <c r="Q217" i="1"/>
  <c r="R217" i="1"/>
  <c r="S217" i="1"/>
  <c r="T217" i="1"/>
  <c r="W217" i="1"/>
  <c r="X217" i="1" s="1"/>
  <c r="G218" i="1"/>
  <c r="H218" i="1" s="1"/>
  <c r="K218" i="1"/>
  <c r="L218" i="1" s="1"/>
  <c r="O218" i="1"/>
  <c r="P218" i="1" s="1"/>
  <c r="Q218" i="1"/>
  <c r="R218" i="1"/>
  <c r="S218" i="1"/>
  <c r="T218" i="1"/>
  <c r="W218" i="1"/>
  <c r="G219" i="1"/>
  <c r="H219" i="1" s="1"/>
  <c r="K219" i="1"/>
  <c r="L219" i="1" s="1"/>
  <c r="O219" i="1"/>
  <c r="P219" i="1" s="1"/>
  <c r="Q219" i="1"/>
  <c r="R219" i="1"/>
  <c r="S219" i="1"/>
  <c r="T219" i="1"/>
  <c r="W219" i="1"/>
  <c r="X219" i="1" s="1"/>
  <c r="G220" i="1"/>
  <c r="H220" i="1" s="1"/>
  <c r="K220" i="1"/>
  <c r="L220" i="1" s="1"/>
  <c r="O220" i="1"/>
  <c r="P220" i="1" s="1"/>
  <c r="Q220" i="1"/>
  <c r="R220" i="1"/>
  <c r="S220" i="1"/>
  <c r="T220" i="1"/>
  <c r="W220" i="1"/>
  <c r="G221" i="1"/>
  <c r="H221" i="1" s="1"/>
  <c r="K221" i="1"/>
  <c r="L221" i="1" s="1"/>
  <c r="O221" i="1"/>
  <c r="P221" i="1" s="1"/>
  <c r="Q221" i="1"/>
  <c r="R221" i="1"/>
  <c r="S221" i="1"/>
  <c r="T221" i="1"/>
  <c r="W221" i="1"/>
  <c r="X221" i="1" s="1"/>
  <c r="G222" i="1"/>
  <c r="H222" i="1" s="1"/>
  <c r="K222" i="1"/>
  <c r="L222" i="1" s="1"/>
  <c r="O222" i="1"/>
  <c r="P222" i="1" s="1"/>
  <c r="Q222" i="1"/>
  <c r="R222" i="1"/>
  <c r="S222" i="1"/>
  <c r="T222" i="1"/>
  <c r="W222" i="1"/>
  <c r="G223" i="1"/>
  <c r="H223" i="1" s="1"/>
  <c r="K223" i="1"/>
  <c r="L223" i="1" s="1"/>
  <c r="O223" i="1"/>
  <c r="P223" i="1" s="1"/>
  <c r="Q223" i="1"/>
  <c r="R223" i="1"/>
  <c r="S223" i="1"/>
  <c r="T223" i="1"/>
  <c r="W223" i="1"/>
  <c r="X223" i="1" s="1"/>
  <c r="G224" i="1"/>
  <c r="H224" i="1" s="1"/>
  <c r="K224" i="1"/>
  <c r="L224" i="1" s="1"/>
  <c r="O224" i="1"/>
  <c r="P224" i="1" s="1"/>
  <c r="Q224" i="1"/>
  <c r="R224" i="1"/>
  <c r="S224" i="1"/>
  <c r="T224" i="1"/>
  <c r="W224" i="1"/>
  <c r="G225" i="1"/>
  <c r="H225" i="1" s="1"/>
  <c r="K225" i="1"/>
  <c r="L225" i="1" s="1"/>
  <c r="O225" i="1"/>
  <c r="P225" i="1" s="1"/>
  <c r="Q225" i="1"/>
  <c r="R225" i="1"/>
  <c r="S225" i="1"/>
  <c r="T225" i="1"/>
  <c r="W225" i="1"/>
  <c r="X225" i="1" s="1"/>
  <c r="G226" i="1"/>
  <c r="H226" i="1" s="1"/>
  <c r="K226" i="1"/>
  <c r="L226" i="1" s="1"/>
  <c r="O226" i="1"/>
  <c r="P226" i="1" s="1"/>
  <c r="Q226" i="1"/>
  <c r="R226" i="1"/>
  <c r="S226" i="1"/>
  <c r="T226" i="1"/>
  <c r="W226" i="1"/>
  <c r="G227" i="1"/>
  <c r="H227" i="1" s="1"/>
  <c r="K227" i="1"/>
  <c r="L227" i="1" s="1"/>
  <c r="O227" i="1"/>
  <c r="P227" i="1" s="1"/>
  <c r="Q227" i="1"/>
  <c r="R227" i="1"/>
  <c r="S227" i="1"/>
  <c r="T227" i="1"/>
  <c r="W227" i="1"/>
  <c r="X227" i="1" s="1"/>
  <c r="G228" i="1"/>
  <c r="H228" i="1" s="1"/>
  <c r="K228" i="1"/>
  <c r="L228" i="1" s="1"/>
  <c r="O228" i="1"/>
  <c r="P228" i="1" s="1"/>
  <c r="Q228" i="1"/>
  <c r="R228" i="1"/>
  <c r="S228" i="1"/>
  <c r="T228" i="1"/>
  <c r="W228" i="1"/>
  <c r="G229" i="1"/>
  <c r="H229" i="1" s="1"/>
  <c r="K229" i="1"/>
  <c r="L229" i="1" s="1"/>
  <c r="O229" i="1"/>
  <c r="P229" i="1" s="1"/>
  <c r="Q229" i="1"/>
  <c r="R229" i="1"/>
  <c r="S229" i="1"/>
  <c r="T229" i="1"/>
  <c r="W229" i="1"/>
  <c r="X229" i="1" s="1"/>
  <c r="G230" i="1"/>
  <c r="H230" i="1" s="1"/>
  <c r="K230" i="1"/>
  <c r="L230" i="1" s="1"/>
  <c r="O230" i="1"/>
  <c r="P230" i="1" s="1"/>
  <c r="Q230" i="1"/>
  <c r="R230" i="1"/>
  <c r="S230" i="1"/>
  <c r="T230" i="1"/>
  <c r="W230" i="1"/>
  <c r="G231" i="1"/>
  <c r="H231" i="1" s="1"/>
  <c r="K231" i="1"/>
  <c r="L231" i="1" s="1"/>
  <c r="O231" i="1"/>
  <c r="P231" i="1" s="1"/>
  <c r="Q231" i="1"/>
  <c r="R231" i="1"/>
  <c r="S231" i="1"/>
  <c r="T231" i="1"/>
  <c r="W231" i="1"/>
  <c r="X231" i="1" s="1"/>
  <c r="G232" i="1"/>
  <c r="H232" i="1" s="1"/>
  <c r="K232" i="1"/>
  <c r="L232" i="1" s="1"/>
  <c r="O232" i="1"/>
  <c r="P232" i="1" s="1"/>
  <c r="Q232" i="1"/>
  <c r="R232" i="1"/>
  <c r="S232" i="1"/>
  <c r="T232" i="1"/>
  <c r="W232" i="1"/>
  <c r="G233" i="1"/>
  <c r="H233" i="1" s="1"/>
  <c r="K233" i="1"/>
  <c r="L233" i="1" s="1"/>
  <c r="O233" i="1"/>
  <c r="P233" i="1" s="1"/>
  <c r="Q233" i="1"/>
  <c r="R233" i="1"/>
  <c r="S233" i="1"/>
  <c r="T233" i="1"/>
  <c r="W233" i="1"/>
  <c r="X233" i="1" s="1"/>
  <c r="G234" i="1"/>
  <c r="H234" i="1" s="1"/>
  <c r="K234" i="1"/>
  <c r="L234" i="1" s="1"/>
  <c r="O234" i="1"/>
  <c r="P234" i="1" s="1"/>
  <c r="Q234" i="1"/>
  <c r="R234" i="1"/>
  <c r="S234" i="1"/>
  <c r="T234" i="1"/>
  <c r="W234" i="1"/>
  <c r="G235" i="1"/>
  <c r="H235" i="1" s="1"/>
  <c r="K235" i="1"/>
  <c r="L235" i="1" s="1"/>
  <c r="O235" i="1"/>
  <c r="P235" i="1" s="1"/>
  <c r="Q235" i="1"/>
  <c r="R235" i="1"/>
  <c r="S235" i="1"/>
  <c r="T235" i="1"/>
  <c r="W235" i="1"/>
  <c r="X235" i="1" s="1"/>
  <c r="G236" i="1"/>
  <c r="H236" i="1" s="1"/>
  <c r="K236" i="1"/>
  <c r="L236" i="1" s="1"/>
  <c r="O236" i="1"/>
  <c r="P236" i="1" s="1"/>
  <c r="Q236" i="1"/>
  <c r="R236" i="1"/>
  <c r="S236" i="1"/>
  <c r="T236" i="1"/>
  <c r="W236" i="1"/>
  <c r="G237" i="1"/>
  <c r="H237" i="1" s="1"/>
  <c r="K237" i="1"/>
  <c r="L237" i="1" s="1"/>
  <c r="O237" i="1"/>
  <c r="P237" i="1" s="1"/>
  <c r="Q237" i="1"/>
  <c r="R237" i="1"/>
  <c r="S237" i="1"/>
  <c r="T237" i="1"/>
  <c r="W237" i="1"/>
  <c r="X237" i="1" s="1"/>
  <c r="G238" i="1"/>
  <c r="H238" i="1" s="1"/>
  <c r="K238" i="1"/>
  <c r="L238" i="1" s="1"/>
  <c r="O238" i="1"/>
  <c r="P238" i="1" s="1"/>
  <c r="Q238" i="1"/>
  <c r="R238" i="1"/>
  <c r="S238" i="1"/>
  <c r="T238" i="1"/>
  <c r="W238" i="1"/>
  <c r="G239" i="1"/>
  <c r="H239" i="1" s="1"/>
  <c r="K239" i="1"/>
  <c r="L239" i="1" s="1"/>
  <c r="O239" i="1"/>
  <c r="P239" i="1" s="1"/>
  <c r="Q239" i="1"/>
  <c r="R239" i="1"/>
  <c r="S239" i="1"/>
  <c r="T239" i="1"/>
  <c r="W239" i="1"/>
  <c r="X239" i="1" s="1"/>
  <c r="G240" i="1"/>
  <c r="H240" i="1" s="1"/>
  <c r="K240" i="1"/>
  <c r="L240" i="1" s="1"/>
  <c r="O240" i="1"/>
  <c r="P240" i="1" s="1"/>
  <c r="Q240" i="1"/>
  <c r="R240" i="1"/>
  <c r="S240" i="1"/>
  <c r="T240" i="1"/>
  <c r="W240" i="1"/>
  <c r="G241" i="1"/>
  <c r="H241" i="1" s="1"/>
  <c r="K241" i="1"/>
  <c r="L241" i="1" s="1"/>
  <c r="O241" i="1"/>
  <c r="P241" i="1" s="1"/>
  <c r="Q241" i="1"/>
  <c r="R241" i="1"/>
  <c r="S241" i="1"/>
  <c r="T241" i="1"/>
  <c r="W241" i="1"/>
  <c r="X241" i="1" s="1"/>
  <c r="G242" i="1"/>
  <c r="H242" i="1" s="1"/>
  <c r="K242" i="1"/>
  <c r="L242" i="1" s="1"/>
  <c r="O242" i="1"/>
  <c r="P242" i="1" s="1"/>
  <c r="Q242" i="1"/>
  <c r="R242" i="1"/>
  <c r="S242" i="1"/>
  <c r="T242" i="1"/>
  <c r="W242" i="1"/>
  <c r="G243" i="1"/>
  <c r="H243" i="1" s="1"/>
  <c r="K243" i="1"/>
  <c r="L243" i="1" s="1"/>
  <c r="O243" i="1"/>
  <c r="P243" i="1" s="1"/>
  <c r="Q243" i="1"/>
  <c r="R243" i="1"/>
  <c r="S243" i="1"/>
  <c r="T243" i="1"/>
  <c r="W243" i="1"/>
  <c r="X243" i="1" s="1"/>
  <c r="G244" i="1"/>
  <c r="H244" i="1" s="1"/>
  <c r="K244" i="1"/>
  <c r="L244" i="1" s="1"/>
  <c r="O244" i="1"/>
  <c r="P244" i="1" s="1"/>
  <c r="Q244" i="1"/>
  <c r="R244" i="1"/>
  <c r="S244" i="1"/>
  <c r="T244" i="1"/>
  <c r="W244" i="1"/>
  <c r="G5" i="1"/>
  <c r="H5" i="1" s="1"/>
  <c r="G6" i="1"/>
  <c r="H6" i="1" s="1"/>
  <c r="G7" i="1"/>
  <c r="H7" i="1" s="1"/>
  <c r="G8" i="1"/>
  <c r="H8" i="1" s="1"/>
  <c r="G9" i="1"/>
  <c r="H9" i="1" s="1"/>
  <c r="G10" i="1"/>
  <c r="H10" i="1" s="1"/>
  <c r="G11" i="1"/>
  <c r="H11" i="1" s="1"/>
  <c r="W8" i="1"/>
  <c r="W10" i="1"/>
  <c r="W5" i="1"/>
  <c r="X5" i="1" s="1"/>
  <c r="K6" i="1"/>
  <c r="L6" i="1" s="1"/>
  <c r="K7" i="1"/>
  <c r="L7" i="1" s="1"/>
  <c r="K8" i="1"/>
  <c r="L8" i="1" s="1"/>
  <c r="K9" i="1"/>
  <c r="L9" i="1" s="1"/>
  <c r="K10" i="1"/>
  <c r="L10" i="1" s="1"/>
  <c r="K11" i="1"/>
  <c r="L11" i="1" s="1"/>
  <c r="K5" i="1"/>
  <c r="L5" i="1" s="1"/>
  <c r="O10" i="1"/>
  <c r="P10" i="1" s="1"/>
  <c r="Q10" i="1"/>
  <c r="R10" i="1"/>
  <c r="S10" i="1"/>
  <c r="T10" i="1"/>
  <c r="O11" i="1"/>
  <c r="P11" i="1" s="1"/>
  <c r="Q11" i="1"/>
  <c r="R11" i="1"/>
  <c r="S11" i="1"/>
  <c r="T11" i="1"/>
  <c r="O9" i="1"/>
  <c r="P9" i="1" s="1"/>
  <c r="O8" i="1"/>
  <c r="P8" i="1" s="1"/>
  <c r="O7" i="1"/>
  <c r="P7" i="1" s="1"/>
  <c r="O6" i="1"/>
  <c r="P6" i="1" s="1"/>
  <c r="O5" i="1"/>
  <c r="P5" i="1" s="1"/>
  <c r="S6" i="1"/>
  <c r="S7" i="1"/>
  <c r="S8" i="1"/>
  <c r="S9" i="1"/>
  <c r="S5" i="1"/>
  <c r="R6" i="1"/>
  <c r="R7" i="1"/>
  <c r="R8" i="1"/>
  <c r="R9" i="1"/>
  <c r="R5" i="1"/>
  <c r="T6" i="1"/>
  <c r="T7" i="1"/>
  <c r="T8" i="1"/>
  <c r="T9" i="1"/>
  <c r="T5" i="1"/>
  <c r="Q8" i="1"/>
  <c r="Q6" i="1"/>
  <c r="Q7" i="1"/>
  <c r="Q9" i="1"/>
  <c r="Q5" i="1"/>
  <c r="X257" i="1" l="1"/>
  <c r="X146" i="1"/>
  <c r="X250" i="1"/>
  <c r="H250" i="1"/>
  <c r="H258" i="1" s="1"/>
  <c r="P258" i="1"/>
  <c r="P187" i="1"/>
  <c r="L146" i="1"/>
  <c r="L258" i="1" s="1"/>
  <c r="L187" i="1"/>
  <c r="X169" i="1"/>
  <c r="H187" i="1"/>
  <c r="X177" i="1"/>
  <c r="X173" i="1"/>
  <c r="X165" i="1"/>
  <c r="X214" i="1"/>
  <c r="X208" i="1"/>
  <c r="X179" i="1"/>
  <c r="X238" i="1"/>
  <c r="X236" i="1"/>
  <c r="X234" i="1"/>
  <c r="X232" i="1"/>
  <c r="X230" i="1"/>
  <c r="X228" i="1"/>
  <c r="X226" i="1"/>
  <c r="X224" i="1"/>
  <c r="X222" i="1"/>
  <c r="X220" i="1"/>
  <c r="X218" i="1"/>
  <c r="X212" i="1"/>
  <c r="X206" i="1"/>
  <c r="W190" i="1"/>
  <c r="X190" i="1" s="1"/>
  <c r="W181" i="1"/>
  <c r="X181" i="1" s="1"/>
  <c r="X172" i="1"/>
  <c r="X216" i="1"/>
  <c r="W210" i="1"/>
  <c r="X210" i="1" s="1"/>
  <c r="X204" i="1"/>
  <c r="W198" i="1"/>
  <c r="X198" i="1" s="1"/>
  <c r="X196" i="1"/>
  <c r="X185" i="1"/>
  <c r="X202" i="1"/>
  <c r="X194" i="1"/>
  <c r="X183" i="1"/>
  <c r="X200" i="1"/>
  <c r="X192" i="1"/>
  <c r="X89" i="1"/>
  <c r="X81" i="1"/>
  <c r="X95" i="1"/>
  <c r="X103" i="1"/>
  <c r="X101" i="1"/>
  <c r="X99" i="1"/>
  <c r="X65" i="1"/>
  <c r="X107" i="1"/>
  <c r="W85" i="1"/>
  <c r="X85" i="1" s="1"/>
  <c r="W79" i="1"/>
  <c r="X79" i="1" s="1"/>
  <c r="W71" i="1"/>
  <c r="X71" i="1" s="1"/>
  <c r="X67" i="1"/>
  <c r="X87" i="1"/>
  <c r="X75" i="1"/>
  <c r="W66" i="1"/>
  <c r="X66" i="1" s="1"/>
  <c r="W78" i="1"/>
  <c r="X78" i="1" s="1"/>
  <c r="W64" i="1"/>
  <c r="X64" i="1" s="1"/>
  <c r="W83" i="1"/>
  <c r="X83" i="1" s="1"/>
  <c r="W70" i="1"/>
  <c r="X70" i="1" s="1"/>
  <c r="W93" i="1"/>
  <c r="X93" i="1" s="1"/>
  <c r="W74" i="1"/>
  <c r="X74" i="1" s="1"/>
  <c r="X58" i="1"/>
  <c r="X51" i="1"/>
  <c r="X37" i="1"/>
  <c r="X21" i="1"/>
  <c r="X15" i="1"/>
  <c r="X76" i="1"/>
  <c r="X72" i="1"/>
  <c r="X68" i="1"/>
  <c r="X60" i="1"/>
  <c r="X49" i="1"/>
  <c r="X30" i="1"/>
  <c r="X13" i="1"/>
  <c r="X45" i="1"/>
  <c r="X62" i="1"/>
  <c r="W56" i="1"/>
  <c r="X56" i="1" s="1"/>
  <c r="X54" i="1"/>
  <c r="X53" i="1"/>
  <c r="W47" i="1"/>
  <c r="X47" i="1" s="1"/>
  <c r="X43" i="1"/>
  <c r="X39" i="1"/>
  <c r="X35" i="1"/>
  <c r="W33" i="1"/>
  <c r="X33" i="1" s="1"/>
  <c r="X26" i="1"/>
  <c r="X25" i="1"/>
  <c r="W23" i="1"/>
  <c r="X23" i="1" s="1"/>
  <c r="X19" i="1"/>
  <c r="W17" i="1"/>
  <c r="X17" i="1" s="1"/>
  <c r="W174" i="1"/>
  <c r="X174" i="1" s="1"/>
  <c r="W166" i="1"/>
  <c r="X166" i="1" s="1"/>
  <c r="W175" i="1"/>
  <c r="X175" i="1" s="1"/>
  <c r="X244" i="1"/>
  <c r="X242" i="1"/>
  <c r="X240" i="1"/>
  <c r="X168" i="1"/>
  <c r="W162" i="1"/>
  <c r="X162" i="1" s="1"/>
  <c r="W158" i="1"/>
  <c r="X158" i="1" s="1"/>
  <c r="W154" i="1"/>
  <c r="X154" i="1" s="1"/>
  <c r="W150" i="1"/>
  <c r="X150" i="1" s="1"/>
  <c r="W130" i="1"/>
  <c r="X130" i="1" s="1"/>
  <c r="W126" i="1"/>
  <c r="X126" i="1" s="1"/>
  <c r="W122" i="1"/>
  <c r="X122" i="1" s="1"/>
  <c r="W118" i="1"/>
  <c r="X118" i="1" s="1"/>
  <c r="W114" i="1"/>
  <c r="X114" i="1" s="1"/>
  <c r="W110" i="1"/>
  <c r="X110" i="1" s="1"/>
  <c r="W80" i="1"/>
  <c r="X80" i="1" s="1"/>
  <c r="X170" i="1"/>
  <c r="W106" i="1"/>
  <c r="X106" i="1" s="1"/>
  <c r="X164" i="1"/>
  <c r="W160" i="1"/>
  <c r="X160" i="1" s="1"/>
  <c r="W156" i="1"/>
  <c r="X156" i="1" s="1"/>
  <c r="W152" i="1"/>
  <c r="X152" i="1" s="1"/>
  <c r="W148" i="1"/>
  <c r="X148" i="1" s="1"/>
  <c r="W132" i="1"/>
  <c r="X132" i="1" s="1"/>
  <c r="W128" i="1"/>
  <c r="X128" i="1" s="1"/>
  <c r="W124" i="1"/>
  <c r="X124" i="1" s="1"/>
  <c r="W120" i="1"/>
  <c r="X120" i="1" s="1"/>
  <c r="W116" i="1"/>
  <c r="X116" i="1" s="1"/>
  <c r="W112" i="1"/>
  <c r="X112" i="1" s="1"/>
  <c r="W108" i="1"/>
  <c r="X108" i="1" s="1"/>
  <c r="W96" i="1"/>
  <c r="X96" i="1" s="1"/>
  <c r="W92" i="1"/>
  <c r="X92" i="1" s="1"/>
  <c r="W88" i="1"/>
  <c r="X88" i="1" s="1"/>
  <c r="W84" i="1"/>
  <c r="X84" i="1" s="1"/>
  <c r="X104" i="1"/>
  <c r="X102" i="1"/>
  <c r="X100" i="1"/>
  <c r="X98" i="1"/>
  <c r="X94" i="1"/>
  <c r="X90" i="1"/>
  <c r="X86" i="1"/>
  <c r="X82" i="1"/>
  <c r="X32" i="1"/>
  <c r="X28" i="1"/>
  <c r="X24" i="1"/>
  <c r="X12" i="1"/>
  <c r="X42" i="1"/>
  <c r="X34" i="1"/>
  <c r="W9" i="1"/>
  <c r="X9" i="1" s="1"/>
  <c r="W7" i="1"/>
  <c r="X7" i="1" s="1"/>
  <c r="X10" i="1"/>
  <c r="W11" i="1"/>
  <c r="X11" i="1" s="1"/>
  <c r="W6" i="1"/>
  <c r="X6" i="1" s="1"/>
  <c r="X8" i="1"/>
  <c r="X258" i="1" l="1"/>
</calcChain>
</file>

<file path=xl/sharedStrings.xml><?xml version="1.0" encoding="utf-8"?>
<sst xmlns="http://schemas.openxmlformats.org/spreadsheetml/2006/main" count="532" uniqueCount="266">
  <si>
    <t>Ítem</t>
  </si>
  <si>
    <t>Unidad de medida</t>
  </si>
  <si>
    <t>Can</t>
  </si>
  <si>
    <t>Valor Unitario</t>
  </si>
  <si>
    <t>Valor IVA</t>
  </si>
  <si>
    <t>Descripción</t>
  </si>
  <si>
    <t>Unidad de Medida</t>
  </si>
  <si>
    <t>TOTALES</t>
  </si>
  <si>
    <t>(%) IVA</t>
  </si>
  <si>
    <t>TOTAL</t>
  </si>
  <si>
    <t>MUNICIPIO DE ANAPOIMA</t>
  </si>
  <si>
    <r>
      <rPr>
        <b/>
        <sz val="8"/>
        <color theme="1"/>
        <rFont val="Calibri"/>
        <family val="2"/>
        <scheme val="minor"/>
      </rPr>
      <t xml:space="preserve">Elaboró: </t>
    </r>
    <r>
      <rPr>
        <sz val="8"/>
        <color theme="1"/>
        <rFont val="Calibri"/>
        <family val="2"/>
        <scheme val="minor"/>
      </rPr>
      <t>Camila Moreno Sánchez - Profesional Universitario - Secretaría de Contratación</t>
    </r>
  </si>
  <si>
    <r>
      <rPr>
        <b/>
        <sz val="8"/>
        <color theme="1"/>
        <rFont val="Calibri"/>
        <family val="2"/>
        <scheme val="minor"/>
      </rPr>
      <t xml:space="preserve">Aprobó: </t>
    </r>
    <r>
      <rPr>
        <sz val="8"/>
        <color theme="1"/>
        <rFont val="Calibri"/>
        <family val="2"/>
        <scheme val="minor"/>
      </rPr>
      <t>Yaned Garzón Chaparro - Secretaria de Despacho - Secretaría de Contratación</t>
    </r>
  </si>
  <si>
    <t>PRESUPUESTO OFICIAL ALCALDÍA DE ANAPOIMA</t>
  </si>
  <si>
    <t>MINIMA 2026</t>
  </si>
  <si>
    <t>SERVICIO ELECTRICO ELECTRICO: REVISION DE LUCES EN GENERAL  INSTALACION DE STOP TRIPLE TRASEROS, Y SEMAFORO DIRECCIONAL, ALARMA DE REVERSO, COCUYOS.</t>
  </si>
  <si>
    <t>UNIDAD</t>
  </si>
  <si>
    <t>SUMINISTRO E ISTALAION ALARMA DE REVERSA</t>
  </si>
  <si>
    <t>SUMINISTRO DE POR METRO CABLE #16</t>
  </si>
  <si>
    <t>SUMINISTRO DE BOMBILLOS</t>
  </si>
  <si>
    <t>SUMINISTRO FUSIBLES Y TERMINALES</t>
  </si>
  <si>
    <t xml:space="preserve">SUMINISTRO STOP TRIPLE TRASERO </t>
  </si>
  <si>
    <t>SUMINISTRO BASE LAMINA PARA INSTALACION DE LOS STOP TRIPLE. PARTE LATERALES</t>
  </si>
  <si>
    <t xml:space="preserve">SUMINISTRO  DIRECCIONAL TIPO SEMAFORO </t>
  </si>
  <si>
    <t>SUMINISTRO  KIT DE EMBRAGUE PRENSA DISCO Y BALINERA.</t>
  </si>
  <si>
    <t xml:space="preserve">MANO DE OBRA:  DESMONTE E ISTALACION  DEL KIT DE EMBRAGUE  </t>
  </si>
  <si>
    <t xml:space="preserve">SUMINISTRO BOMBA PRINCIPAL CLUTCH  </t>
  </si>
  <si>
    <t>SUMINISTRO BOMBA AUXILIAR SERVO CLUTCH RECOMENDADA POR EL FABRICANTE.</t>
  </si>
  <si>
    <t>MANO DE OBRA: SERVICIO DE CAMBIO DE BOMBAS PRINCIPAL Y AUXILIAR  .</t>
  </si>
  <si>
    <t>SUMINISTRO  E ISTALACION SENSOR NIVEL  DE COMBUSTIBLE POR RFISURADO   CAMBIO DE FLOTADOR # 2S0201495</t>
  </si>
  <si>
    <t>SUMINISTRO  E ISTALACION TAPA ESPEJO  DE  REPARTICION FRENTE DEL MOTOR INCLUYE EMPAQUE CAUCHO .</t>
  </si>
  <si>
    <t xml:space="preserve">SUMINISTRO E ISTALACION EMPAQUE BASE TURBO </t>
  </si>
  <si>
    <t>SUMINISTRO  E ISTALACION PERA PALANCA CAMBIOS RECOMENDADA POR FABRICANTE .</t>
  </si>
  <si>
    <t>SUMINISTRO HOJA RESORTE DEL MUELLE DERECHO PARTIDA SEGUNDA</t>
  </si>
  <si>
    <t>SUMINISTRO HOJA RESORTE DEL MUELLE IZQUIERDO PARTIDACUARTA</t>
  </si>
  <si>
    <t>SUMINISTRO HOJA RESORTE DEL MUELLE IZQUIERDO PARTIDA QUINTA</t>
  </si>
  <si>
    <t>SUMINISTRO  TORNILLO CENTRAL 1/2 X 8  ,TUERCA Y AARANDELA</t>
  </si>
  <si>
    <t xml:space="preserve">SUMINISTRO  TORNILLOS, 3/8 X2,1/2   WASA, 3/8  </t>
  </si>
  <si>
    <t>MANO DE OBRA: DESMONTE Y MONTE DE LOS MUELLES DELANTEROS PARA EL DESARME  Y ARME PARA CAMBIO DE LAS HOJAS</t>
  </si>
  <si>
    <t xml:space="preserve">SERVICIO REVISION TECNICOMECANICA </t>
  </si>
  <si>
    <t>MANO DE OBRA REPARACION   CILINDRO  HIDRAULICO DE TAPA CORTINA INCLUYE:KIT DE EMPAQUETADURA  PISTON Y TAPA ,SERVICIO DE TORNO  SOLDADURA DE BASE DE CAMISA ,PASADOR DE CILINDRO.</t>
  </si>
  <si>
    <t xml:space="preserve">SUMINISTRO MANGUERA HIDRAULICA R2 </t>
  </si>
  <si>
    <t>SUMINISTRO MANGUERA HIDRAULICA R2</t>
  </si>
  <si>
    <t>SUMINISTRO PLUMILLAS 24" 17-012-2024</t>
  </si>
  <si>
    <t>MANO DE OBRA: DESMONTE Y MONTE DE MANGUERAS HIDRAULICAS Y INSTALACION .</t>
  </si>
  <si>
    <t>MANO DE OBRA REPARACION   CILINDRO  HIDRAULICO DESCAGUE BASURA  INCLUYE:KIT DE EMPAQUETADURA  PISTON Y TAPA ,SERVICIO DE TORNO  SOLDADURA DE BASE DE CAMISA ,PASADOR DE CILINDRO.</t>
  </si>
  <si>
    <t xml:space="preserve">SUMINISTRO ARANDELAS INDUSTRIALES </t>
  </si>
  <si>
    <t>MANO DE OBRA: DESMONTE Y MONTE DE LA BOTELLA HIDRAULICA  PRINCIPAL.</t>
  </si>
  <si>
    <t xml:space="preserve">TUERCA Y ARANDELAS INSTALACION Y AJUSTE TROQUE DELANTERO </t>
  </si>
  <si>
    <t xml:space="preserve">SUMINISTRO MANGUERA BIODISEL  R6 1/2  X METRO </t>
  </si>
  <si>
    <t xml:space="preserve">SUMINISTRO MANGUERA 2SC 3/8 X 0.57 mts  ACOPLADA  </t>
  </si>
  <si>
    <t xml:space="preserve">SUMINISTRO  E ISTALACION SENSOR DE  ACEITE </t>
  </si>
  <si>
    <t xml:space="preserve">MANGUERA RETORNO  HIDRAULICO  VW 18-310 31310  </t>
  </si>
  <si>
    <t xml:space="preserve">PACHA PERA ACEITE   VW WORKWER  </t>
  </si>
  <si>
    <t xml:space="preserve">ABRAZADERA TIPO CREMALLERA   </t>
  </si>
  <si>
    <t xml:space="preserve">SUMINISTRO Y CAMBIO MANGUERA R6 1/2 </t>
  </si>
  <si>
    <t>REPARACION DE CORTINA COMPACTACION INCLUYE :SUMINISTRO LAMINA  DEL 210X150 1/4 HR ,</t>
  </si>
  <si>
    <t>DESMONTE Y REPARACION DE CONTROL HIDRAULICO POR FUGAS INCLUYE:ORINGS,POLIPAC ,RASPADORES CALIBRACION EN BANCO HIDRAULICO.</t>
  </si>
  <si>
    <t xml:space="preserve">MANO DE OBRA: SOLDADURA LAMINA COMPACTADOR  </t>
  </si>
  <si>
    <t xml:space="preserve">SUMINISTRO Y CAMBIO BOMBA AUXILIAR COMBUSTIBLE   </t>
  </si>
  <si>
    <t xml:space="preserve">SUMINISTRO BOMBIN TIPO PISTOLA    </t>
  </si>
  <si>
    <t xml:space="preserve">SUMINISTRO DE MANGUERA </t>
  </si>
  <si>
    <t xml:space="preserve">MANO DE OBRA: CAMBIO DE MANGUERAS, ABRAZADERAS Y COMBUSTIBLE   </t>
  </si>
  <si>
    <t xml:space="preserve">SUMINISTRO PATIN TENSOR    </t>
  </si>
  <si>
    <t xml:space="preserve">SUMINISTRO CORREA MOTOR  </t>
  </si>
  <si>
    <t>MANO DE OBRA: DESMONTE ALTERNADOR Y CAMBIO DE CORREA .</t>
  </si>
  <si>
    <t>SERVICIO: ARREGLO Y SOLDADURA SALIDA DE TANQUE DE LIXIVIADOS  .</t>
  </si>
  <si>
    <t xml:space="preserve">SUMINISTRO  FILTRO COMBUSTIBLE </t>
  </si>
  <si>
    <t xml:space="preserve">SUMINISTRO FILTRO COMBUSTIBLE   </t>
  </si>
  <si>
    <t xml:space="preserve">SUMINISTRO FILTRO ACEITE </t>
  </si>
  <si>
    <t>SUMINISTRO FILTRO AIRE PRIMARIO</t>
  </si>
  <si>
    <t xml:space="preserve">SUMINISTRO FILTRO AIRE SECUNDARIO  </t>
  </si>
  <si>
    <t xml:space="preserve">MANTENIMIENTO CAMBIO DE ACEITE Y FILTROS </t>
  </si>
  <si>
    <t xml:space="preserve">SUMINISTRO E ISTALACION MANGUERA COMPRESOR  </t>
  </si>
  <si>
    <t xml:space="preserve">SUMINISTRO MANGUERA TOMA FUERZA </t>
  </si>
  <si>
    <t>SERVICIO EMPAQUE TAPA REPARTICION</t>
  </si>
  <si>
    <t>SUMINISTRO SILICONA ULTRA GREY</t>
  </si>
  <si>
    <t xml:space="preserve">RETENEDOR CIGÜEÑAL DELANTERO </t>
  </si>
  <si>
    <t xml:space="preserve">SERVICIO DE MANTENIMIENTO DE BOTELLA AHOGO CON EMPAQUES INCLUIDOS </t>
  </si>
  <si>
    <t xml:space="preserve">SERVICIO TECNICO ARREGLO DE MICROSUICH DE SISTEMA DE AHOGO POR AISLAMIENTO EN CORRIENTE PRINCIPALES </t>
  </si>
  <si>
    <t xml:space="preserve">SERVICIO  TECNICO ARREGLO DE CANTONERA PUERTA POR CHAPA PUERTA IZQUIERDA </t>
  </si>
  <si>
    <t>SERVICIO TECNICO DE D/M RADIADOR Y TAPA DE REPARTICION PARA CAMBIO DE RETEN CIGÜEÑAL</t>
  </si>
  <si>
    <t>SERVICIO CAMBIO MANGUERA COMPRESOR, BAJADA DE BOMBA HIDRAULICA PARA CAMBIO ORING Y MANGUERA TOMA FUERZA</t>
  </si>
  <si>
    <t>REPARACION BOTELLAS HIDRAULICAS INCLUYE:CAMBIO DE EMBOLO,EMPAQUETADURA PISTON Y TAPA.</t>
  </si>
  <si>
    <t>MANO DE OBRA DESMONTE BOTELLAS HIDRAULICAS E ISTALACION</t>
  </si>
  <si>
    <t xml:space="preserve">BUJE SILLIN VW 3131026260 INCLUYE MANO DE OBRA MONTAJE BUJE </t>
  </si>
  <si>
    <t xml:space="preserve">PERNOS Y TUERCAS PERNOS </t>
  </si>
  <si>
    <t xml:space="preserve">SERVICIO TECNICO MECANICA </t>
  </si>
  <si>
    <t xml:space="preserve">HOJA DEL MUELLE DELANTERO 1721/1 DEL INCLUYE MANO DE OBRA </t>
  </si>
  <si>
    <t xml:space="preserve">TORNILLO CENTRAL 1/2*10 HOJA DEL MUELLE DELANTERO </t>
  </si>
  <si>
    <t xml:space="preserve">SUMINISTRO PASADORES Y CUÑEROS </t>
  </si>
  <si>
    <t>SUMINISTRO PASADOR Y CUÑERO</t>
  </si>
  <si>
    <t xml:space="preserve">CAMBIO DE EMPAQUETADURA Y SOLDADURA BOTELLA HIDRAULICA </t>
  </si>
  <si>
    <t xml:space="preserve">TORNILLOS CABEZA BRISTOL 1/2 X3 </t>
  </si>
  <si>
    <t>TORNILLOS CABEZA BRISTOL 1/2 X2</t>
  </si>
  <si>
    <t xml:space="preserve">TUERCAS DE SEGURIDAD </t>
  </si>
  <si>
    <t>TORHEX NEHRO 1'' X3'' G8</t>
  </si>
  <si>
    <t xml:space="preserve">CAMBIO DE CAMISA MANO DE OBRA </t>
  </si>
  <si>
    <t>SUMINISTRO BATERIA 4D 1300 DE POSTE INCLUIDO BORNER</t>
  </si>
  <si>
    <t xml:space="preserve"> ARREGLO DE FUGA DEL COMPRESOR DE AIRE INCLUYE MANGUERA RS HH ADACTADOR </t>
  </si>
  <si>
    <t xml:space="preserve">CAMBIO DE PASADOR Y SOLDADURA DE PINADEROS </t>
  </si>
  <si>
    <t xml:space="preserve">SUMINISTRO TKL31000 VALVULA BAJA PRESION </t>
  </si>
  <si>
    <t xml:space="preserve">SUMINISTRO DE MANGUERA 1/2 ACOPLADA </t>
  </si>
  <si>
    <t>SUMINISTRO FILTRO REFRIGERANTE WF2071</t>
  </si>
  <si>
    <t xml:space="preserve">FABRICACION Y CAMBIO DE PASADOR DE CILINDRO HIDRAULICO EN SISTEMA DE COMPACTACION </t>
  </si>
  <si>
    <t xml:space="preserve">SERVICIO CORRECCION FUGA DE AIRE DE CAJA DE VELOCIDADES </t>
  </si>
  <si>
    <t>KIT CLUTCH DIBLE DISCO VW31-310</t>
  </si>
  <si>
    <t xml:space="preserve">SOPORTE MOTOR TRASERO VW WORKER GRANDE </t>
  </si>
  <si>
    <t xml:space="preserve">RETEN CIGÜEÑAL TRASERO </t>
  </si>
  <si>
    <t>SUMINISTRO RODAMIENTO 30X62X16</t>
  </si>
  <si>
    <t xml:space="preserve">BOMBA PRINCIPAL CLUTCH VW WORKET </t>
  </si>
  <si>
    <t>SUMINISTRO BOMBA SERVOCLUTCH VW WORKED</t>
  </si>
  <si>
    <t xml:space="preserve">SUMINISTRO 1/4 LIQUIDO DE FRENOS </t>
  </si>
  <si>
    <t xml:space="preserve">SERVICIO CAMBIO DE SERVOCLUTCK MTTO DE LIQUIDO DE FRENOS Y BOMBA PRINCIPAL DEL CLUTCK, SERVO CLUTCK TIPO PESADO Y LIQUIDO PARA FRENOS </t>
  </si>
  <si>
    <t xml:space="preserve">ARREGLO DE CORTINA INCLUYE: DEMOSNTE DE SOPORTE Y FABRICACION DE SOPORTE NUEVO E INSTALACION </t>
  </si>
  <si>
    <t xml:space="preserve">SUMINISTROE ISTALACION  BOMBA HIDRAULICA "ENG -P50-313-9610-425-SAE-HM CAMBIO POR DAÑO TOTAL </t>
  </si>
  <si>
    <t xml:space="preserve">VALVULA CORNETA CAMBIO POR DAÑO TOTAL </t>
  </si>
  <si>
    <t xml:space="preserve">FABRICACION DE DESLIZADORES Y ARREGLO DE PISO DE CABINA INCLUYE TEFLON 31CM X 7 Y MEDIO DE ANCO X 2CM DE GRUESO CAMBIO POR DAÑO TOTAL </t>
  </si>
  <si>
    <t xml:space="preserve">TORNILLOS BRISTOL DE 1/2 X 2CM ROSCA ORDINARIA PARA BASE DEL TEFLON </t>
  </si>
  <si>
    <t xml:space="preserve">CAMBIO DEL TAPON DE LA CULATA INCLUYE TAPON DEL BLOQUE CAMBIO POR DAÑO TOTAL </t>
  </si>
  <si>
    <t xml:space="preserve">ARREGLO BASES DE LUCES DE TRABAJO TRASERAS Y CAMBIO LUZ DELANTERA </t>
  </si>
  <si>
    <t xml:space="preserve">SUMINISTRO EJE CROMADO 38MM </t>
  </si>
  <si>
    <t xml:space="preserve">KIT DE EMPAQUETADURA DE 4 BOTELLAS HIDRAULICAS </t>
  </si>
  <si>
    <t>CAMBIO DE EMPAQUETADURA DE BOTELLA DE 115*57</t>
  </si>
  <si>
    <t>CAMBIO DE EMPAQUETADURA DE BOTELLA DE 90*38</t>
  </si>
  <si>
    <t xml:space="preserve">MECANIZADO DE BARRA CROMADA </t>
  </si>
  <si>
    <t>REALIZACION DE PASADORES DE 1.1/2*210 MM MATERIAL 4140</t>
  </si>
  <si>
    <t xml:space="preserve">SERVICIO AJUSTE DE ARRANQUE </t>
  </si>
  <si>
    <t xml:space="preserve">TORNILLOS BRISTOL CABEZA 1/2*1/2 </t>
  </si>
  <si>
    <t xml:space="preserve">TUERCAS DE SEGURIDAD 1/2 </t>
  </si>
  <si>
    <t xml:space="preserve">SUMINISTRO TEFLONE DE NYLON 2CM 3/4 31cm*8cm </t>
  </si>
  <si>
    <t xml:space="preserve">SUMINISTRO  CAMISA  CILINDRO 4-1/2*5 </t>
  </si>
  <si>
    <t xml:space="preserve">RETENEDOR CAMBIO POR DAÑO TOTAL </t>
  </si>
  <si>
    <t xml:space="preserve">SUMINISTRO RESORTE DE BANDA </t>
  </si>
  <si>
    <t xml:space="preserve">REMACHADA DE BANDAS </t>
  </si>
  <si>
    <t>SERVICIO BAJADA DE PACHA TRASERA PARA CAMBIO DE RETENEDOR Y REMACHADA DE BANDAS, CAMBIO DE RESORTE DE BANDA, SERVICIO DE BAJADA DE LLANTA DELANTERA PARA REVICIÓN Y CORRECCÓN  DE DESAJUSTE DE RUEDA, SERVICIO BAJADA DE RECAMARA DE SEGURIDAD PARA REPARACIÓN DE FRENOS DE TODAS LAS RUEDAS Y DESGRADUADA DE CLOHS.</t>
  </si>
  <si>
    <t>EMPAQUETADURA PARA LA BOTELLA TELESCOPICA REF/HY-RSK-30 SECCION UNO</t>
  </si>
  <si>
    <t>EMPAQUETADURA PARA LA BOTELLA TELESCOPICA REF/HY-RSK-40 SECCION DOS</t>
  </si>
  <si>
    <t>EMPAQUETADURA PARA LA BOTELLA TELESCOPICA REF/HY-RSK-50 SECCION TRES</t>
  </si>
  <si>
    <t xml:space="preserve">SERVICIO  EMPAQUETAR BOTELLA TELESCOPICA PRINCIPAL </t>
  </si>
  <si>
    <t xml:space="preserve">SUMINISTRO PASADOR DE 31.5MM*350 MM CON PERFORACION DE 1/2 </t>
  </si>
  <si>
    <t xml:space="preserve">SUMINISTRO PASADOR DE 50 MM * 700MM </t>
  </si>
  <si>
    <t>SUMINISTRO LAMINA DE 1/2 50X20X45</t>
  </si>
  <si>
    <t xml:space="preserve">REVISION DE 50000 KMTS /  MANO DE OBRA: CAMBIO DE ACEITE Y FILTROS ENGRASE Y GRADUAR FRENOS  </t>
  </si>
  <si>
    <t xml:space="preserve">STPOP TRIPLE TRASERO LATERAL IZQUIERDO  </t>
  </si>
  <si>
    <t xml:space="preserve">KIT DE EMPAQUETADURA PISTON Y TAPA DEL CILINDRO HIDRAULICO </t>
  </si>
  <si>
    <t xml:space="preserve">MANO DE OBRA: SERVICIO DESARME Y ARME CILINDRO HIDRAULICO PARA CAMBIO DE EMPAQUETADURA </t>
  </si>
  <si>
    <t xml:space="preserve">MANO DE OBRA: DESMONTE Y MONTE DEL CILINDRO HIDRAULICO </t>
  </si>
  <si>
    <t xml:space="preserve">ROTACION DE LLANTAS TRASERAS Y DELANTERAS </t>
  </si>
  <si>
    <t xml:space="preserve">INSTALACION STOP TRIPLE CAMBIO DE PACHAS DE CONEXIÓN </t>
  </si>
  <si>
    <t xml:space="preserve">FALLA ELECTRICA CARGAR GAS AIRE ACONDICIONADO  </t>
  </si>
  <si>
    <t xml:space="preserve">KIT EMPAQUETADURA PISTON, TAPA DE CILINDRO   </t>
  </si>
  <si>
    <t xml:space="preserve">REVISION DE 60000 KMTS /72 MESES, CAMBIO DE ACEITE INCUYE FILTROS </t>
  </si>
  <si>
    <t xml:space="preserve">SUMINISTRO DE SILENCIADOR CONICO 1/2 </t>
  </si>
  <si>
    <t xml:space="preserve">BOTELLAS PARA CAMBIO DE EMPAQUETADURA   </t>
  </si>
  <si>
    <t xml:space="preserve">ADAPTADOR DE 1/2 NPT*7/8 JIC      </t>
  </si>
  <si>
    <t xml:space="preserve">SERVICIO DE ESCANER </t>
  </si>
  <si>
    <t>SERVICIO AL MOTOR MANTENIMIENTO VALVULA EGR  INCLUYE SHELLAC PEGANTE Y REFRIGERANTE GL</t>
  </si>
  <si>
    <t xml:space="preserve">SERVICIO ARREGLO CREMALLERA POR FALLAS Y CAMBIO DE BOMBILLOS </t>
  </si>
  <si>
    <t xml:space="preserve">DESMONTE MULTIPLE DE ADMISION </t>
  </si>
  <si>
    <t xml:space="preserve">SERVICIO ENFRIADOR DE ACEITE </t>
  </si>
  <si>
    <t xml:space="preserve">ARREGLO DE LUCES </t>
  </si>
  <si>
    <t xml:space="preserve">DESMONTAR Y MONTAR RIEL DE INYECTORES: INCLUYE LIMITADOR PRESION CINBUSTIBLE Y SENSOR PRESION CONBUSTIBLE </t>
  </si>
  <si>
    <t xml:space="preserve">SERVICIO TECNICO ARREGLO DE REGULACION MOTOR SISTEMA DE INYECCION POR FALLAS GENERADAS EN PERDIDA DE POTENCIA, SERVICIO DE SCANNER LIMPIEZA CODIFICACION COMPUTADORA EN GENERAL, INCLUYE VALVULA REGULADORA PRINCIPAL PARA RIEL INYECTORES MOTOR 6HK1 REWARD ISUZU </t>
  </si>
  <si>
    <t xml:space="preserve">SUMINISTRO DE BATERIAS 31H1250P </t>
  </si>
  <si>
    <t xml:space="preserve">SOLDADURA DE FISURA DEL PISO EN EQUIPO RECOLECTOR </t>
  </si>
  <si>
    <t>FILTRO DE AIRE PRIMARIO 3548</t>
  </si>
  <si>
    <t>FILTRO DE AIRE SECUNDARIO 3722</t>
  </si>
  <si>
    <t>FILTRO DE ACEITE 19279632</t>
  </si>
  <si>
    <t>FILTRO DE CONBUSTIBLE 19279641</t>
  </si>
  <si>
    <t>FILTRO DE CONBUSTIBLE 19279665</t>
  </si>
  <si>
    <t xml:space="preserve">SERVICIO MONTAR Y DESMONTAR BOTELLAS HIDRAULICAS PARA EMPAQUETAR INCLUYE SUMINISTRO KIT DE EMPAQUETADURA PARA BOTELLA HIDRAULICA CAMBIO POR DAÑO TOTAL </t>
  </si>
  <si>
    <t xml:space="preserve">SUMINISTRO SILENCIADOR DE BOTELLAS HIDRAULICAS </t>
  </si>
  <si>
    <t xml:space="preserve">CODOS HEMBRA-MACHO CAMBIO POR DAÑO TOTAL </t>
  </si>
  <si>
    <t xml:space="preserve">MANTENIMIENTO, CAMBIO DE ACEITE Y FILTROS Y REVISION NIVELES DE TRANSMISION </t>
  </si>
  <si>
    <t xml:space="preserve">SERVICIO INSTALADA DE STOCK </t>
  </si>
  <si>
    <t>PLUMILLAS LIMPIA PARA BRISAS CAMBIO POR DAÑO TOTAL</t>
  </si>
  <si>
    <t xml:space="preserve">TERMINAL CHIMENEA 4" ACOPLE CROMADO- CODO DE EXOSTO </t>
  </si>
  <si>
    <t xml:space="preserve">KIT DE EMPAQUE PARA TOLVA CAJA COMPACTADORA CAPRICORNIA </t>
  </si>
  <si>
    <t xml:space="preserve">SUMINISTRO NIPLE 1" X40CM   </t>
  </si>
  <si>
    <t xml:space="preserve">FABRICACION  CAJA EN ACERO INOXIDABLE DE FILTRACION SOLIDOS. SERVICIO DE SOLDADURA DE FILTRACION LIXIVIADO </t>
  </si>
  <si>
    <t xml:space="preserve">EMPAQUETADURA DEL SECADOR DEL AGUA Y FILTRO </t>
  </si>
  <si>
    <t>MANO DE OBRA: DESMONTE Y MONTE DE LA EMPAQUETADURA DEL SECADOR DE AGUA .</t>
  </si>
  <si>
    <t xml:space="preserve">SUMINISTRO PERNO FTR TRAS EXTRALARGO   </t>
  </si>
  <si>
    <t xml:space="preserve">MANO DE OBRA: CAMBIO DE ESPARRAGOS LLANTAS TRASERAS </t>
  </si>
  <si>
    <t>DESMONTE E ISTALACION DE CILINDROS HIDRAULICOS ALERALES.</t>
  </si>
  <si>
    <t xml:space="preserve">REPARACION CILINDRO HIDRAULICOS, CAMBIO DE EMBOLO Y EMPAQUETADURA CON GUIA  DE 43*12 </t>
  </si>
  <si>
    <t xml:space="preserve">SUMISTRO BARRA CROMADA </t>
  </si>
  <si>
    <t xml:space="preserve">SUMISTRO KIT EMPAQUETADURA CILINTRO HIDRAULICO </t>
  </si>
  <si>
    <t>SERVICIO INSTALACION TURBO Y ENFRIADORES DEL INTERCOLER</t>
  </si>
  <si>
    <t>SERVICIO MANTENIMIENTO RIEL   INYECCION</t>
  </si>
  <si>
    <t>SERVICIO DE REPARACION BOMBA DE INYECCION</t>
  </si>
  <si>
    <t>SERVICIO REPARACION DE INYECTOR</t>
  </si>
  <si>
    <t xml:space="preserve">SERVICIO DE ESCANER  </t>
  </si>
  <si>
    <t xml:space="preserve">SUMINISTRO MANGUERA BIODISEL POR METRO R6 5/16  Y R6  3/8   </t>
  </si>
  <si>
    <t xml:space="preserve">SUMINISTRO ABRAZADERAS 06-16MM (mm)   SUMINISTRO ABRAZADERAS 11-20MM (8mm) </t>
  </si>
  <si>
    <t xml:space="preserve">MANO DE OBRA: BAJAR BOMBA DE INYECCION, INYECTORES Y RIEL   </t>
  </si>
  <si>
    <t xml:space="preserve">SUMINISTRO LIMPIADOR ELECTRICO   </t>
  </si>
  <si>
    <t xml:space="preserve">SERVICIO CARGA DE BATERIAS </t>
  </si>
  <si>
    <t xml:space="preserve">FABRICACION BORNES  BATERIA </t>
  </si>
  <si>
    <t xml:space="preserve">SUMINISTRO DE MODULO COMPUTADOR FVZ EURO 4  </t>
  </si>
  <si>
    <t>SERVICIO REVISIÓN ELECTRICA</t>
  </si>
  <si>
    <t xml:space="preserve">REVISIÓN TECNICO  MECANICA </t>
  </si>
  <si>
    <t xml:space="preserve">TUBO METALICO INYECCION COMBUSTIBLE DEL RIEL BOMBA Y FILTRO </t>
  </si>
  <si>
    <t xml:space="preserve">ARANDELAS  EN BRONCE TUBO DE INYECCION </t>
  </si>
  <si>
    <t xml:space="preserve">SERVICIO DESARME CAMBIO TUBO DE INYECCION ISTALACION DE RIEL ,IGR </t>
  </si>
  <si>
    <t xml:space="preserve">EMPAQUETADURA DE LA CULATA DEL COMPRESOR ORIGINAL INCLUYE MANO DE OBRA </t>
  </si>
  <si>
    <t xml:space="preserve">CORRECCION FUGA DEL LIXIVIADO </t>
  </si>
  <si>
    <t xml:space="preserve">D/M DE SISTEMA DE ADMISION COMPLETA PARA MTTO SISTEMA DE EGR POR FALLAS DE REGULACION Y SCANNEO COMPLETO PARA ELIMINACION DE FALLAS Y CODIGOS DEL SISTEMA </t>
  </si>
  <si>
    <t xml:space="preserve">SUMINISTRO VALVULA EGR COMPLETA </t>
  </si>
  <si>
    <t xml:space="preserve">SERVICIO REVISION Y AJUSTE DE TORNILLOS DEL CARDAN </t>
  </si>
  <si>
    <t>SERVICIO CAMBIO DE ACEITE Y FILTROS</t>
  </si>
  <si>
    <t xml:space="preserve">SUMINISTRO PLUMILLAS </t>
  </si>
  <si>
    <t>ELECTROVALVULA CORNETA MV C=PT.XHR_</t>
  </si>
  <si>
    <t>KIT FILTRO DE AIRE X2, FILTRO DE CONBUSTIBLE MOTOR, FILTRO DE CONBUSTIBLE TRAMPA, FILTRO DE ACEITE MOTOR, ACEITE MOTOR 15W40 ACCEDELCO X 20/4, VALVULINA PARA NIVELAR ACEITE CAJA Y DIFERENCIAL GALON</t>
  </si>
  <si>
    <t>SERVICIO ARREGLO LUCES GENERAL DELANTERA, ARREGLO CORTO EN PITO CORNETAS EN GENERAL, INCLUYE:   1 BOMBILLO H 3 24V, 1 BOMBILLO H 4 24V, 1 BOMBILLO BALA 24V</t>
  </si>
  <si>
    <t xml:space="preserve">SERVICIO DE NIVELACION ACEITE DIFERENCIAL, CAJA DE VELOCIDADES, CAMBIO DE FILTROS GENERAL, ACEITE MOTOR Y EGRASE </t>
  </si>
  <si>
    <t xml:space="preserve">6 METROS DE CAUCHO DE LA TOLVA CAMBIO POR DAÑO TOTAL </t>
  </si>
  <si>
    <t xml:space="preserve">SUMINISTRO TORNILLOS LAM 14X1 </t>
  </si>
  <si>
    <t>SUMINISTRO PUNTA MAGNETICA 3/8</t>
  </si>
  <si>
    <t>SERVICIO SOLDADURA DE PISO CAJON RECOLECTOR Y CAMBIO DE SISTEMA DE EMPAQUES DE JUNTA ENTRE CAJON Y CORTINA DE COMPACTACION</t>
  </si>
  <si>
    <t xml:space="preserve">SERVICIO REVISION ELECTRICA, CAMBIO DE PITOS POR CORTO: INCLUYE PITOS </t>
  </si>
  <si>
    <t>SUMINISTRO STOCK TRASERO 24V</t>
  </si>
  <si>
    <t>BOMBILLO DE LUZ DE REVERSA 24V</t>
  </si>
  <si>
    <t xml:space="preserve">TECNICO-MECANICA </t>
  </si>
  <si>
    <t>FILTRO DE AIRE PRIMARIO RS3538</t>
  </si>
  <si>
    <t>FILTRO DE AIRESECUNDARIO  RS3535</t>
  </si>
  <si>
    <t>FILTRO DE CONBUSTIBLE PP24811</t>
  </si>
  <si>
    <t>FILTRO DE CONBUSTIBLE PP28970</t>
  </si>
  <si>
    <t xml:space="preserve">REGULADOR SELENOIDE CONBUSTIBLE </t>
  </si>
  <si>
    <t xml:space="preserve">SUMINISTRO TERMOSTATO MOTOR 6HE1 </t>
  </si>
  <si>
    <t xml:space="preserve">SERVICIO DESPLAZAMIENTO A PATIO PARA REVISION DE BATERIA Y O ENCENDIDO </t>
  </si>
  <si>
    <t xml:space="preserve"> SUMINISTRO BATERIAS 31 H 1150 </t>
  </si>
  <si>
    <t>SERVIO RECARGA E  INSTALACION DE BATERIAS</t>
  </si>
  <si>
    <t xml:space="preserve">BOTELLAS DE 4,1/2*5*64CMS LONG PARA MECANIZAR CAMISAS </t>
  </si>
  <si>
    <t xml:space="preserve">SERVICIO DE GRADUADA DE CLOSH Y NIVELACION DE LA VALVULINA </t>
  </si>
  <si>
    <t>Cotización INGEFILTERS COLOMBIA SAS</t>
  </si>
  <si>
    <t>Valor Total UNITARIO</t>
  </si>
  <si>
    <t>Cotización A&amp;L COMPRESORES Y PARTES</t>
  </si>
  <si>
    <t>Cotización IMCOLPARTES SAS</t>
  </si>
  <si>
    <t>Servicio desmontaje de caja de velocidades para desmontar volante y kit de embrague</t>
  </si>
  <si>
    <t>unidad</t>
  </si>
  <si>
    <t xml:space="preserve">Cremallera prensa - pin de cremallera servicio armado y calibración </t>
  </si>
  <si>
    <t xml:space="preserve">Suministro deposito refrigerante </t>
  </si>
  <si>
    <t>Suministro anillo collarín carevaca</t>
  </si>
  <si>
    <t>Soporte motor trasero vw18-310-31-310</t>
  </si>
  <si>
    <t>Soporte motor delantero vw</t>
  </si>
  <si>
    <t>Rodillo agujas control caja 81</t>
  </si>
  <si>
    <t xml:space="preserve">Kit reparación control cambios cargo vw </t>
  </si>
  <si>
    <t xml:space="preserve">Terminal caja de cambio vw31-310 </t>
  </si>
  <si>
    <t xml:space="preserve">Soporte delantero cabina cargo  vw </t>
  </si>
  <si>
    <t>Suministro válvula del mono barra de cambios</t>
  </si>
  <si>
    <t>Suministro e instalación de bomba inyección 6hk</t>
  </si>
  <si>
    <t>Suministro e instalación alternador</t>
  </si>
  <si>
    <t>Suministro e instalación de caja de cambios</t>
  </si>
  <si>
    <t xml:space="preserve">Suministro y cambio flexible exosto </t>
  </si>
  <si>
    <t>MOTOCARGUERO PLACA 004ADN</t>
  </si>
  <si>
    <t>Suministro y cambio de caja reversa incluye mano de obra</t>
  </si>
  <si>
    <t>Suministro e instalación de pastillas delanteras</t>
  </si>
  <si>
    <t xml:space="preserve">Suministro filtro aire </t>
  </si>
  <si>
    <t xml:space="preserve">Suministro aceite 20w50 </t>
  </si>
  <si>
    <t>cuarto</t>
  </si>
  <si>
    <t>Suministro filtro de aceite</t>
  </si>
  <si>
    <t>CAMION COMPACTADOR BASURA PLACA GZM 922</t>
  </si>
  <si>
    <t>CAMION COMPACTADOR PLACA OCF 227</t>
  </si>
  <si>
    <t>COMPACTADOR CHEVROLET FVR PLACA OFK 692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</si>
</sst>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00_-;\-&quot;$&quot;\ * #,##0.00_-;_-&quot;$&quot;\ * &quot;-&quot;??_-;_-@_-"/>
    <numFmt numFmtId="165" formatCode="&quot;$&quot;\ #,##0"/>
    <numFmt numFmtId="166" formatCode="_-&quot;$&quot;\ * #,##0_-;\-&quot;$&quot;\ * #,##0_-;_-&quot;$&quot;\ * &quot;-&quot;??_-;_-@_-"/>
  </numFmts>
  <fonts count="8" x14ac:knownFonts="1">
    <font>
      <sz val="11"/>
      <color theme="1"/>
      <name val="Calibri"/>
      <family val="2"/>
      <scheme val="minor"/>
    </font>
    <font>
      <sz val="11"/>
      <color theme="1"/>
      <name val="Calibri"/>
      <family val="2"/>
      <scheme val="minor"/>
    </font>
    <font>
      <b/>
      <sz val="10"/>
      <color theme="1"/>
      <name val="Calibri"/>
      <family val="2"/>
      <scheme val="minor"/>
    </font>
    <font>
      <b/>
      <sz val="10"/>
      <color rgb="FF000000"/>
      <name val="Calibri"/>
      <family val="2"/>
      <scheme val="minor"/>
    </font>
    <font>
      <sz val="10"/>
      <color theme="1"/>
      <name val="Calibri"/>
      <family val="2"/>
      <scheme val="minor"/>
    </font>
    <font>
      <sz val="10"/>
      <color rgb="FF000000"/>
      <name val="Calibri"/>
      <family val="2"/>
      <scheme val="minor"/>
    </font>
    <font>
      <sz val="8"/>
      <color theme="1"/>
      <name val="Calibri"/>
      <family val="2"/>
      <scheme val="minor"/>
    </font>
    <font>
      <b/>
      <sz val="8"/>
      <color theme="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EBFFEB"/>
        <bgColor indexed="64"/>
      </patternFill>
    </fill>
    <fill>
      <patternFill patternType="solid">
        <fgColor rgb="FFFFFFC9"/>
        <bgColor indexed="64"/>
      </patternFill>
    </fill>
    <fill>
      <patternFill patternType="solid">
        <fgColor theme="5" tint="0.79998168889431442"/>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thin">
        <color auto="1"/>
      </left>
      <right style="medium">
        <color indexed="64"/>
      </right>
      <top style="thin">
        <color auto="1"/>
      </top>
      <bottom style="medium">
        <color indexed="64"/>
      </bottom>
      <diagonal/>
    </border>
    <border>
      <left style="thin">
        <color auto="1"/>
      </left>
      <right style="thin">
        <color auto="1"/>
      </right>
      <top style="thin">
        <color auto="1"/>
      </top>
      <bottom style="medium">
        <color indexed="64"/>
      </bottom>
      <diagonal/>
    </border>
    <border>
      <left/>
      <right/>
      <top style="thin">
        <color indexed="64"/>
      </top>
      <bottom style="thin">
        <color indexed="64"/>
      </bottom>
      <diagonal/>
    </border>
    <border>
      <left/>
      <right style="medium">
        <color indexed="64"/>
      </right>
      <top style="thin">
        <color auto="1"/>
      </top>
      <bottom style="thin">
        <color auto="1"/>
      </bottom>
      <diagonal/>
    </border>
    <border>
      <left style="medium">
        <color indexed="64"/>
      </left>
      <right/>
      <top style="thin">
        <color auto="1"/>
      </top>
      <bottom style="thin">
        <color auto="1"/>
      </bottom>
      <diagonal/>
    </border>
    <border>
      <left style="medium">
        <color indexed="64"/>
      </left>
      <right/>
      <top style="thin">
        <color auto="1"/>
      </top>
      <bottom style="medium">
        <color indexed="64"/>
      </bottom>
      <diagonal/>
    </border>
    <border>
      <left/>
      <right/>
      <top style="thin">
        <color auto="1"/>
      </top>
      <bottom style="medium">
        <color indexed="64"/>
      </bottom>
      <diagonal/>
    </border>
    <border>
      <left/>
      <right style="thin">
        <color auto="1"/>
      </right>
      <top style="thin">
        <color auto="1"/>
      </top>
      <bottom style="medium">
        <color indexed="64"/>
      </bottom>
      <diagonal/>
    </border>
    <border>
      <left/>
      <right style="thin">
        <color indexed="64"/>
      </right>
      <top style="thin">
        <color indexed="64"/>
      </top>
      <bottom style="thin">
        <color indexed="64"/>
      </bottom>
      <diagonal/>
    </border>
  </borders>
  <cellStyleXfs count="3">
    <xf numFmtId="0" fontId="0" fillId="0" borderId="0"/>
    <xf numFmtId="9" fontId="1" fillId="0" borderId="0" applyFont="0" applyFill="0" applyBorder="0" applyAlignment="0" applyProtection="0"/>
    <xf numFmtId="164" fontId="1" fillId="0" borderId="0" applyFont="0" applyFill="0" applyBorder="0" applyAlignment="0" applyProtection="0"/>
  </cellStyleXfs>
  <cellXfs count="99">
    <xf numFmtId="0" fontId="0" fillId="0" borderId="0" xfId="0"/>
    <xf numFmtId="0" fontId="3"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4" fillId="2" borderId="0" xfId="0" applyFont="1" applyFill="1"/>
    <xf numFmtId="0" fontId="4" fillId="2" borderId="0" xfId="0" applyFont="1" applyFill="1" applyAlignment="1">
      <alignment horizontal="center" wrapText="1"/>
    </xf>
    <xf numFmtId="0" fontId="5" fillId="2" borderId="1" xfId="0" applyFont="1" applyFill="1" applyBorder="1" applyAlignment="1">
      <alignment vertical="center" wrapText="1"/>
    </xf>
    <xf numFmtId="0" fontId="2" fillId="2" borderId="0" xfId="0" applyFont="1" applyFill="1"/>
    <xf numFmtId="0" fontId="4" fillId="2" borderId="0" xfId="0" applyFont="1" applyFill="1" applyAlignment="1">
      <alignment horizontal="center" vertical="center"/>
    </xf>
    <xf numFmtId="166" fontId="4" fillId="2" borderId="0" xfId="2" applyNumberFormat="1" applyFont="1" applyFill="1" applyAlignment="1">
      <alignment horizontal="center" vertical="center"/>
    </xf>
    <xf numFmtId="0" fontId="4" fillId="2" borderId="0" xfId="0" applyFont="1" applyFill="1" applyAlignment="1">
      <alignment vertical="center"/>
    </xf>
    <xf numFmtId="9" fontId="4" fillId="2" borderId="0" xfId="0" applyNumberFormat="1" applyFont="1" applyFill="1" applyAlignment="1">
      <alignment vertical="center"/>
    </xf>
    <xf numFmtId="0" fontId="2" fillId="3" borderId="7"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7" xfId="0" applyFont="1" applyFill="1" applyBorder="1" applyAlignment="1">
      <alignment horizontal="center" vertical="center"/>
    </xf>
    <xf numFmtId="0" fontId="5" fillId="3" borderId="1" xfId="0" applyFont="1" applyFill="1" applyBorder="1" applyAlignment="1">
      <alignment vertical="center" wrapText="1"/>
    </xf>
    <xf numFmtId="0" fontId="5" fillId="3" borderId="1" xfId="0" applyFont="1" applyFill="1" applyBorder="1" applyAlignment="1">
      <alignment horizontal="center" vertical="center"/>
    </xf>
    <xf numFmtId="9" fontId="4" fillId="3" borderId="1" xfId="0" applyNumberFormat="1" applyFont="1" applyFill="1" applyBorder="1" applyAlignment="1">
      <alignment horizontal="center" vertical="center"/>
    </xf>
    <xf numFmtId="166" fontId="3" fillId="4" borderId="7" xfId="2" applyNumberFormat="1" applyFont="1" applyFill="1" applyBorder="1" applyAlignment="1">
      <alignment horizontal="center" vertical="center" wrapText="1"/>
    </xf>
    <xf numFmtId="0" fontId="3" fillId="4" borderId="1" xfId="0" applyFont="1" applyFill="1" applyBorder="1" applyAlignment="1">
      <alignment horizontal="center" vertical="center" wrapText="1"/>
    </xf>
    <xf numFmtId="0" fontId="2" fillId="4" borderId="8" xfId="0" applyFont="1" applyFill="1" applyBorder="1" applyAlignment="1">
      <alignment horizontal="center" vertical="center" wrapText="1"/>
    </xf>
    <xf numFmtId="9" fontId="5" fillId="4" borderId="1" xfId="1" applyFont="1" applyFill="1" applyBorder="1" applyAlignment="1">
      <alignment horizontal="center" vertical="center"/>
    </xf>
    <xf numFmtId="166" fontId="3" fillId="5" borderId="7" xfId="2" applyNumberFormat="1" applyFont="1" applyFill="1" applyBorder="1" applyAlignment="1">
      <alignment horizontal="center" vertical="center" wrapText="1"/>
    </xf>
    <xf numFmtId="0" fontId="3" fillId="5" borderId="1" xfId="0" applyFont="1" applyFill="1" applyBorder="1" applyAlignment="1">
      <alignment horizontal="center" vertical="center" wrapText="1"/>
    </xf>
    <xf numFmtId="9" fontId="5" fillId="5" borderId="1" xfId="1" applyFont="1" applyFill="1" applyBorder="1" applyAlignment="1">
      <alignment horizontal="center" vertical="center"/>
    </xf>
    <xf numFmtId="165" fontId="4" fillId="4" borderId="7" xfId="2" applyNumberFormat="1" applyFont="1" applyFill="1" applyBorder="1" applyAlignment="1">
      <alignment horizontal="right" vertical="center"/>
    </xf>
    <xf numFmtId="165" fontId="4" fillId="4" borderId="1" xfId="2" applyNumberFormat="1" applyFont="1" applyFill="1" applyBorder="1" applyAlignment="1">
      <alignment horizontal="right" vertical="center"/>
    </xf>
    <xf numFmtId="165" fontId="4" fillId="5" borderId="7" xfId="2" applyNumberFormat="1" applyFont="1" applyFill="1" applyBorder="1" applyAlignment="1">
      <alignment horizontal="right" vertical="center"/>
    </xf>
    <xf numFmtId="165" fontId="4" fillId="5" borderId="1" xfId="2" applyNumberFormat="1" applyFont="1" applyFill="1" applyBorder="1" applyAlignment="1">
      <alignment horizontal="right" vertical="center"/>
    </xf>
    <xf numFmtId="166" fontId="3" fillId="3" borderId="1" xfId="2" applyNumberFormat="1" applyFont="1" applyFill="1" applyBorder="1" applyAlignment="1">
      <alignment horizontal="center" vertical="center" wrapText="1"/>
    </xf>
    <xf numFmtId="165" fontId="4" fillId="3" borderId="1" xfId="2" applyNumberFormat="1" applyFont="1" applyFill="1" applyBorder="1" applyAlignment="1">
      <alignment horizontal="right" vertical="center"/>
    </xf>
    <xf numFmtId="165" fontId="4" fillId="3" borderId="8" xfId="2" applyNumberFormat="1" applyFont="1" applyFill="1" applyBorder="1" applyAlignment="1">
      <alignment horizontal="right" vertical="center"/>
    </xf>
    <xf numFmtId="0" fontId="4" fillId="2" borderId="1" xfId="0" applyFont="1" applyFill="1" applyBorder="1"/>
    <xf numFmtId="166" fontId="3" fillId="6" borderId="7" xfId="2" applyNumberFormat="1" applyFont="1" applyFill="1" applyBorder="1" applyAlignment="1">
      <alignment horizontal="center" vertical="center" wrapText="1"/>
    </xf>
    <xf numFmtId="0" fontId="3" fillId="6" borderId="1" xfId="0" applyFont="1" applyFill="1" applyBorder="1" applyAlignment="1">
      <alignment horizontal="center" vertical="center" wrapText="1"/>
    </xf>
    <xf numFmtId="165" fontId="4" fillId="6" borderId="7" xfId="2" applyNumberFormat="1" applyFont="1" applyFill="1" applyBorder="1" applyAlignment="1">
      <alignment horizontal="right" vertical="center"/>
    </xf>
    <xf numFmtId="9" fontId="5" fillId="6" borderId="1" xfId="1" applyFont="1" applyFill="1" applyBorder="1" applyAlignment="1">
      <alignment horizontal="center" vertical="center"/>
    </xf>
    <xf numFmtId="165" fontId="4" fillId="6" borderId="1" xfId="2" applyNumberFormat="1" applyFont="1" applyFill="1" applyBorder="1" applyAlignment="1">
      <alignment horizontal="right" vertical="center"/>
    </xf>
    <xf numFmtId="164" fontId="4" fillId="0" borderId="1" xfId="2" applyFont="1" applyFill="1" applyBorder="1"/>
    <xf numFmtId="0" fontId="3" fillId="2" borderId="2" xfId="0" applyFont="1" applyFill="1" applyBorder="1" applyAlignment="1">
      <alignment horizontal="center" vertical="center"/>
    </xf>
    <xf numFmtId="0" fontId="3" fillId="3" borderId="13" xfId="0" applyFont="1" applyFill="1" applyBorder="1" applyAlignment="1">
      <alignment horizontal="center" vertical="center"/>
    </xf>
    <xf numFmtId="0" fontId="5" fillId="3" borderId="11" xfId="0" applyFont="1" applyFill="1" applyBorder="1" applyAlignment="1">
      <alignment vertical="center" wrapText="1"/>
    </xf>
    <xf numFmtId="0" fontId="5" fillId="3" borderId="11" xfId="0" applyFont="1" applyFill="1" applyBorder="1" applyAlignment="1">
      <alignment horizontal="center" vertical="center"/>
    </xf>
    <xf numFmtId="165" fontId="4" fillId="3" borderId="11" xfId="2" applyNumberFormat="1" applyFont="1" applyFill="1" applyBorder="1" applyAlignment="1">
      <alignment horizontal="right" vertical="center"/>
    </xf>
    <xf numFmtId="9" fontId="4" fillId="3" borderId="11" xfId="0" applyNumberFormat="1" applyFont="1" applyFill="1" applyBorder="1" applyAlignment="1">
      <alignment horizontal="center" vertical="center"/>
    </xf>
    <xf numFmtId="165" fontId="2" fillId="4" borderId="1" xfId="2" applyNumberFormat="1" applyFont="1" applyFill="1" applyBorder="1" applyAlignment="1">
      <alignment horizontal="right" vertical="center"/>
    </xf>
    <xf numFmtId="165" fontId="2" fillId="4" borderId="10" xfId="0" applyNumberFormat="1" applyFont="1" applyFill="1" applyBorder="1" applyAlignment="1">
      <alignment vertical="center"/>
    </xf>
    <xf numFmtId="165" fontId="2" fillId="6" borderId="1" xfId="2" applyNumberFormat="1" applyFont="1" applyFill="1" applyBorder="1" applyAlignment="1">
      <alignment horizontal="right" vertical="center"/>
    </xf>
    <xf numFmtId="165" fontId="2" fillId="6" borderId="10" xfId="0" applyNumberFormat="1" applyFont="1" applyFill="1" applyBorder="1" applyAlignment="1">
      <alignment vertical="center"/>
    </xf>
    <xf numFmtId="165" fontId="2" fillId="5" borderId="1" xfId="2" applyNumberFormat="1" applyFont="1" applyFill="1" applyBorder="1" applyAlignment="1">
      <alignment horizontal="right" vertical="center"/>
    </xf>
    <xf numFmtId="165" fontId="2" fillId="5" borderId="10" xfId="0" applyNumberFormat="1" applyFont="1" applyFill="1" applyBorder="1" applyAlignment="1">
      <alignment vertical="center"/>
    </xf>
    <xf numFmtId="0" fontId="3" fillId="3" borderId="8" xfId="0" applyFont="1" applyFill="1" applyBorder="1" applyAlignment="1">
      <alignment horizontal="center" vertical="center" wrapText="1"/>
    </xf>
    <xf numFmtId="165" fontId="2" fillId="3" borderId="8" xfId="2" applyNumberFormat="1" applyFont="1" applyFill="1" applyBorder="1" applyAlignment="1">
      <alignment horizontal="right" vertical="center"/>
    </xf>
    <xf numFmtId="165" fontId="2" fillId="3" borderId="9" xfId="0" applyNumberFormat="1" applyFont="1" applyFill="1" applyBorder="1" applyAlignment="1">
      <alignment vertical="center"/>
    </xf>
    <xf numFmtId="0" fontId="3" fillId="2" borderId="1" xfId="0" applyFont="1" applyFill="1" applyBorder="1" applyAlignment="1">
      <alignment vertical="center" wrapText="1"/>
    </xf>
    <xf numFmtId="165" fontId="2" fillId="3" borderId="12" xfId="2" applyNumberFormat="1" applyFont="1" applyFill="1" applyBorder="1" applyAlignment="1">
      <alignment horizontal="right" vertical="center"/>
    </xf>
    <xf numFmtId="165" fontId="4" fillId="3" borderId="17" xfId="2" applyNumberFormat="1" applyFont="1" applyFill="1" applyBorder="1" applyAlignment="1">
      <alignment horizontal="right" vertical="center"/>
    </xf>
    <xf numFmtId="0" fontId="6" fillId="2" borderId="0" xfId="0" applyFont="1" applyFill="1" applyAlignment="1">
      <alignment horizontal="right" vertical="center"/>
    </xf>
    <xf numFmtId="0" fontId="2" fillId="5" borderId="4" xfId="0" applyFont="1" applyFill="1" applyBorder="1" applyAlignment="1">
      <alignment horizontal="center" vertical="center"/>
    </xf>
    <xf numFmtId="0" fontId="2" fillId="5" borderId="5"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6"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5" xfId="0" applyFont="1" applyFill="1" applyBorder="1" applyAlignment="1">
      <alignment horizontal="center" vertical="center"/>
    </xf>
    <xf numFmtId="0" fontId="2" fillId="6" borderId="4" xfId="0" applyFont="1" applyFill="1" applyBorder="1" applyAlignment="1">
      <alignment horizontal="center" vertical="center"/>
    </xf>
    <xf numFmtId="0" fontId="2" fillId="6" borderId="5" xfId="0" applyFont="1" applyFill="1" applyBorder="1" applyAlignment="1">
      <alignment horizontal="center" vertical="center"/>
    </xf>
    <xf numFmtId="0" fontId="3" fillId="3" borderId="13" xfId="0" applyFont="1" applyFill="1" applyBorder="1" applyAlignment="1">
      <alignment horizontal="center" vertical="center"/>
    </xf>
    <xf numFmtId="0" fontId="3" fillId="3" borderId="11" xfId="0" applyFont="1" applyFill="1" applyBorder="1" applyAlignment="1">
      <alignment horizontal="center" vertical="center"/>
    </xf>
    <xf numFmtId="0" fontId="3" fillId="3" borderId="12" xfId="0" applyFont="1" applyFill="1" applyBorder="1" applyAlignment="1">
      <alignment horizontal="center" vertical="center"/>
    </xf>
    <xf numFmtId="0" fontId="3" fillId="3" borderId="17" xfId="0" applyFont="1" applyFill="1" applyBorder="1" applyAlignment="1">
      <alignment horizontal="center" vertical="center"/>
    </xf>
    <xf numFmtId="0" fontId="2" fillId="2" borderId="0" xfId="0" applyFont="1" applyFill="1" applyAlignment="1">
      <alignment horizontal="center" vertical="center"/>
    </xf>
    <xf numFmtId="0" fontId="2" fillId="2" borderId="3" xfId="0" applyFont="1" applyFill="1" applyBorder="1" applyAlignment="1">
      <alignment horizontal="center"/>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2" fillId="3" borderId="2" xfId="0" applyFont="1" applyFill="1" applyBorder="1" applyAlignment="1">
      <alignment horizontal="center" vertical="center"/>
    </xf>
    <xf numFmtId="0" fontId="2" fillId="3" borderId="11" xfId="0" applyFont="1" applyFill="1" applyBorder="1" applyAlignment="1">
      <alignment horizontal="center" vertical="center"/>
    </xf>
    <xf numFmtId="0" fontId="2" fillId="3" borderId="12"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12" xfId="0" applyFont="1" applyFill="1" applyBorder="1" applyAlignment="1">
      <alignment horizontal="center" vertical="center"/>
    </xf>
    <xf numFmtId="0" fontId="2" fillId="4" borderId="14" xfId="0" applyFont="1" applyFill="1" applyBorder="1" applyAlignment="1">
      <alignment horizontal="center" vertical="center"/>
    </xf>
    <xf numFmtId="0" fontId="2" fillId="4" borderId="15" xfId="0" applyFont="1" applyFill="1" applyBorder="1" applyAlignment="1">
      <alignment horizontal="center" vertical="center"/>
    </xf>
    <xf numFmtId="0" fontId="2" fillId="4" borderId="16" xfId="0" applyFont="1" applyFill="1" applyBorder="1" applyAlignment="1">
      <alignment horizontal="center" vertical="center"/>
    </xf>
    <xf numFmtId="0" fontId="2" fillId="6" borderId="14" xfId="0" applyFont="1" applyFill="1" applyBorder="1" applyAlignment="1">
      <alignment horizontal="center" vertical="center"/>
    </xf>
    <xf numFmtId="0" fontId="2" fillId="6" borderId="15" xfId="0" applyFont="1" applyFill="1" applyBorder="1" applyAlignment="1">
      <alignment horizontal="center" vertical="center"/>
    </xf>
    <xf numFmtId="0" fontId="2" fillId="6" borderId="16" xfId="0" applyFont="1" applyFill="1" applyBorder="1" applyAlignment="1">
      <alignment horizontal="center" vertical="center"/>
    </xf>
    <xf numFmtId="0" fontId="2" fillId="5" borderId="14" xfId="0" applyFont="1" applyFill="1" applyBorder="1" applyAlignment="1">
      <alignment horizontal="center" vertical="center"/>
    </xf>
    <xf numFmtId="0" fontId="2" fillId="5" borderId="15" xfId="0" applyFont="1" applyFill="1" applyBorder="1" applyAlignment="1">
      <alignment horizontal="center" vertical="center"/>
    </xf>
    <xf numFmtId="0" fontId="2" fillId="5" borderId="16" xfId="0" applyFont="1" applyFill="1" applyBorder="1" applyAlignment="1">
      <alignment horizontal="center" vertical="center"/>
    </xf>
    <xf numFmtId="165" fontId="2" fillId="3" borderId="14" xfId="0" applyNumberFormat="1" applyFont="1" applyFill="1" applyBorder="1" applyAlignment="1">
      <alignment horizontal="center" vertical="center"/>
    </xf>
    <xf numFmtId="165" fontId="2" fillId="3" borderId="15" xfId="0" applyNumberFormat="1" applyFont="1" applyFill="1" applyBorder="1" applyAlignment="1">
      <alignment horizontal="center" vertical="center"/>
    </xf>
    <xf numFmtId="165" fontId="2" fillId="3" borderId="16" xfId="0" applyNumberFormat="1" applyFont="1" applyFill="1" applyBorder="1" applyAlignment="1">
      <alignment horizontal="center" vertical="center"/>
    </xf>
    <xf numFmtId="0" fontId="3" fillId="3" borderId="2" xfId="0" applyFont="1" applyFill="1" applyBorder="1" applyAlignment="1">
      <alignment horizontal="center" vertical="center"/>
    </xf>
    <xf numFmtId="0" fontId="2" fillId="3" borderId="13"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12" xfId="0" applyFont="1" applyFill="1" applyBorder="1" applyAlignment="1">
      <alignment horizontal="center" vertical="center" wrapText="1"/>
    </xf>
  </cellXfs>
  <cellStyles count="3">
    <cellStyle name="Moneda" xfId="2" builtinId="4"/>
    <cellStyle name="Normal" xfId="0" builtinId="0"/>
    <cellStyle name="Porcentaje" xfId="1" builtinId="5"/>
  </cellStyles>
  <dxfs count="0"/>
  <tableStyles count="0" defaultTableStyle="TableStyleMedium2" defaultPivotStyle="PivotStyleLight16"/>
  <colors>
    <mruColors>
      <color rgb="FFFFFFC9"/>
      <color rgb="FFEBFFEB"/>
      <color rgb="FFE4F1FC"/>
      <color rgb="FFFFFFB7"/>
      <color rgb="FFE5FFE5"/>
      <color rgb="FFCC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347499</xdr:colOff>
      <xdr:row>0</xdr:row>
      <xdr:rowOff>0</xdr:rowOff>
    </xdr:from>
    <xdr:to>
      <xdr:col>1</xdr:col>
      <xdr:colOff>863163</xdr:colOff>
      <xdr:row>0</xdr:row>
      <xdr:rowOff>605747</xdr:rowOff>
    </xdr:to>
    <xdr:pic>
      <xdr:nvPicPr>
        <xdr:cNvPr id="2" name="Imagen 1">
          <a:extLst>
            <a:ext uri="{FF2B5EF4-FFF2-40B4-BE49-F238E27FC236}">
              <a16:creationId xmlns:a16="http://schemas.microsoft.com/office/drawing/2014/main" id="{56C5E931-5D09-EB59-71D0-20F90D761FF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3249" y="0"/>
          <a:ext cx="515664" cy="605747"/>
        </a:xfrm>
        <a:prstGeom prst="rect">
          <a:avLst/>
        </a:prstGeom>
        <a:noFill/>
        <a:ln>
          <a:noFill/>
        </a:ln>
      </xdr:spPr>
    </xdr:pic>
    <xdr:clientData/>
  </xdr:twoCellAnchor>
  <xdr:twoCellAnchor editAs="oneCell">
    <xdr:from>
      <xdr:col>22</xdr:col>
      <xdr:colOff>0</xdr:colOff>
      <xdr:row>0</xdr:row>
      <xdr:rowOff>0</xdr:rowOff>
    </xdr:from>
    <xdr:to>
      <xdr:col>22</xdr:col>
      <xdr:colOff>515664</xdr:colOff>
      <xdr:row>0</xdr:row>
      <xdr:rowOff>605747</xdr:rowOff>
    </xdr:to>
    <xdr:pic>
      <xdr:nvPicPr>
        <xdr:cNvPr id="3" name="Imagen 2">
          <a:extLst>
            <a:ext uri="{FF2B5EF4-FFF2-40B4-BE49-F238E27FC236}">
              <a16:creationId xmlns:a16="http://schemas.microsoft.com/office/drawing/2014/main" id="{6759AAE8-4717-4F14-9020-38AEE527C7E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020800" y="0"/>
          <a:ext cx="515664" cy="605747"/>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45FBF4-C4FD-4BC7-8F7E-D2741413FF89}">
  <dimension ref="A1:X263"/>
  <sheetViews>
    <sheetView tabSelected="1" topLeftCell="F1" zoomScaleNormal="100" workbookViewId="0">
      <selection activeCell="X258" sqref="Q2:X258"/>
    </sheetView>
  </sheetViews>
  <sheetFormatPr baseColWidth="10" defaultColWidth="11.5703125" defaultRowHeight="12.75" x14ac:dyDescent="0.2"/>
  <cols>
    <col min="1" max="1" width="4.28515625" style="4" customWidth="1"/>
    <col min="2" max="2" width="51.28515625" style="4" customWidth="1"/>
    <col min="3" max="3" width="9.5703125" style="8" customWidth="1"/>
    <col min="4" max="4" width="6.42578125" style="8" customWidth="1"/>
    <col min="5" max="5" width="12" style="9" customWidth="1"/>
    <col min="6" max="6" width="5.42578125" style="8" customWidth="1"/>
    <col min="7" max="7" width="11.28515625" style="8" customWidth="1"/>
    <col min="8" max="8" width="13.5703125" style="8" customWidth="1"/>
    <col min="9" max="9" width="12.28515625" style="8" bestFit="1" customWidth="1"/>
    <col min="10" max="10" width="5.7109375" style="8" customWidth="1"/>
    <col min="11" max="11" width="12" style="8" customWidth="1"/>
    <col min="12" max="12" width="12.140625" style="8" customWidth="1"/>
    <col min="13" max="13" width="12.28515625" style="10" bestFit="1" customWidth="1"/>
    <col min="14" max="14" width="5.85546875" style="11" customWidth="1"/>
    <col min="15" max="15" width="10.42578125" style="10" customWidth="1"/>
    <col min="16" max="16" width="13" style="10" customWidth="1"/>
    <col min="17" max="17" width="6.28515625" style="10" customWidth="1"/>
    <col min="18" max="18" width="40.5703125" style="10" customWidth="1"/>
    <col min="19" max="19" width="11.5703125" style="10"/>
    <col min="20" max="20" width="5.5703125" style="4" customWidth="1"/>
    <col min="21" max="21" width="11.5703125" style="4" customWidth="1"/>
    <col min="22" max="22" width="5.5703125" style="4" customWidth="1"/>
    <col min="23" max="23" width="13.140625" style="4" customWidth="1"/>
    <col min="24" max="24" width="15" style="4" customWidth="1"/>
    <col min="25" max="16384" width="11.5703125" style="4"/>
  </cols>
  <sheetData>
    <row r="1" spans="1:24" ht="49.5" customHeight="1" thickBot="1" x14ac:dyDescent="0.25">
      <c r="C1" s="72" t="s">
        <v>10</v>
      </c>
      <c r="D1" s="72"/>
      <c r="E1" s="72"/>
      <c r="F1" s="72"/>
      <c r="G1" s="72"/>
      <c r="H1" s="72"/>
      <c r="I1" s="72"/>
      <c r="J1" s="72"/>
      <c r="K1" s="72"/>
      <c r="L1" s="72"/>
      <c r="M1" s="72"/>
      <c r="N1" s="72"/>
      <c r="O1" s="72"/>
      <c r="P1" s="72"/>
      <c r="Q1" s="72"/>
      <c r="R1" s="72"/>
      <c r="S1" s="72"/>
      <c r="T1" s="72"/>
      <c r="U1" s="72"/>
      <c r="V1" s="10"/>
      <c r="W1" s="10"/>
      <c r="X1" s="10"/>
    </row>
    <row r="2" spans="1:24" ht="26.25" customHeight="1" x14ac:dyDescent="0.2">
      <c r="A2" s="74" t="s">
        <v>0</v>
      </c>
      <c r="B2" s="74" t="s">
        <v>5</v>
      </c>
      <c r="C2" s="75" t="s">
        <v>1</v>
      </c>
      <c r="D2" s="76" t="s">
        <v>2</v>
      </c>
      <c r="E2" s="64" t="s">
        <v>236</v>
      </c>
      <c r="F2" s="65"/>
      <c r="G2" s="65"/>
      <c r="H2" s="65"/>
      <c r="I2" s="66" t="s">
        <v>238</v>
      </c>
      <c r="J2" s="67"/>
      <c r="K2" s="67"/>
      <c r="L2" s="67"/>
      <c r="M2" s="59" t="s">
        <v>239</v>
      </c>
      <c r="N2" s="60"/>
      <c r="O2" s="60"/>
      <c r="P2" s="60"/>
      <c r="Q2" s="61" t="s">
        <v>13</v>
      </c>
      <c r="R2" s="62"/>
      <c r="S2" s="62"/>
      <c r="T2" s="62"/>
      <c r="U2" s="62"/>
      <c r="V2" s="62"/>
      <c r="W2" s="62"/>
      <c r="X2" s="63"/>
    </row>
    <row r="3" spans="1:24" s="5" customFormat="1" ht="25.5" x14ac:dyDescent="0.2">
      <c r="A3" s="74"/>
      <c r="B3" s="74"/>
      <c r="C3" s="75"/>
      <c r="D3" s="76"/>
      <c r="E3" s="19" t="s">
        <v>3</v>
      </c>
      <c r="F3" s="20" t="s">
        <v>8</v>
      </c>
      <c r="G3" s="20" t="s">
        <v>4</v>
      </c>
      <c r="H3" s="21" t="s">
        <v>237</v>
      </c>
      <c r="I3" s="34" t="s">
        <v>3</v>
      </c>
      <c r="J3" s="35" t="s">
        <v>8</v>
      </c>
      <c r="K3" s="35" t="s">
        <v>4</v>
      </c>
      <c r="L3" s="35" t="s">
        <v>237</v>
      </c>
      <c r="M3" s="23" t="s">
        <v>3</v>
      </c>
      <c r="N3" s="24" t="s">
        <v>8</v>
      </c>
      <c r="O3" s="24" t="s">
        <v>4</v>
      </c>
      <c r="P3" s="24" t="s">
        <v>237</v>
      </c>
      <c r="Q3" s="12" t="s">
        <v>0</v>
      </c>
      <c r="R3" s="13" t="s">
        <v>5</v>
      </c>
      <c r="S3" s="13" t="s">
        <v>6</v>
      </c>
      <c r="T3" s="13" t="s">
        <v>2</v>
      </c>
      <c r="U3" s="30" t="s">
        <v>3</v>
      </c>
      <c r="V3" s="14" t="s">
        <v>8</v>
      </c>
      <c r="W3" s="14" t="s">
        <v>4</v>
      </c>
      <c r="X3" s="52" t="s">
        <v>237</v>
      </c>
    </row>
    <row r="4" spans="1:24" s="5" customFormat="1" x14ac:dyDescent="0.2">
      <c r="A4" s="95" t="s">
        <v>264</v>
      </c>
      <c r="B4" s="69"/>
      <c r="C4" s="69"/>
      <c r="D4" s="70"/>
      <c r="E4" s="19"/>
      <c r="F4" s="20"/>
      <c r="G4" s="20"/>
      <c r="H4" s="20"/>
      <c r="I4" s="34"/>
      <c r="J4" s="35"/>
      <c r="K4" s="35"/>
      <c r="L4" s="35"/>
      <c r="M4" s="23"/>
      <c r="N4" s="24"/>
      <c r="O4" s="24"/>
      <c r="P4" s="24"/>
      <c r="Q4" s="96" t="str">
        <f t="shared" ref="Q4:Q35" si="0">+A4</f>
        <v>CAMION COMPACTADOR PLACA OCF 227</v>
      </c>
      <c r="R4" s="97"/>
      <c r="S4" s="97"/>
      <c r="T4" s="97"/>
      <c r="U4" s="97"/>
      <c r="V4" s="97"/>
      <c r="W4" s="97"/>
      <c r="X4" s="98"/>
    </row>
    <row r="5" spans="1:24" ht="12" customHeight="1" x14ac:dyDescent="0.2">
      <c r="A5" s="1">
        <v>1</v>
      </c>
      <c r="B5" s="6" t="s">
        <v>15</v>
      </c>
      <c r="C5" s="2" t="s">
        <v>16</v>
      </c>
      <c r="D5" s="3">
        <v>1</v>
      </c>
      <c r="E5" s="26">
        <v>789500</v>
      </c>
      <c r="F5" s="22">
        <v>0.19</v>
      </c>
      <c r="G5" s="27">
        <f>E5*F5</f>
        <v>150005</v>
      </c>
      <c r="H5" s="27">
        <f>E5+G5</f>
        <v>939505</v>
      </c>
      <c r="I5" s="36">
        <v>828975</v>
      </c>
      <c r="J5" s="37">
        <v>0.19</v>
      </c>
      <c r="K5" s="38">
        <f>I5*J5</f>
        <v>157505.25</v>
      </c>
      <c r="L5" s="38">
        <f>I5+K5</f>
        <v>986480.25</v>
      </c>
      <c r="M5" s="28">
        <v>734235</v>
      </c>
      <c r="N5" s="25">
        <v>0.19</v>
      </c>
      <c r="O5" s="29">
        <f>M5*N5</f>
        <v>139504.65</v>
      </c>
      <c r="P5" s="29">
        <f>M5+O5</f>
        <v>873739.65</v>
      </c>
      <c r="Q5" s="15">
        <f t="shared" si="0"/>
        <v>1</v>
      </c>
      <c r="R5" s="16" t="str">
        <f t="shared" ref="R5:R36" si="1">+B5</f>
        <v>SERVICIO ELECTRICO ELECTRICO: REVISION DE LUCES EN GENERAL  INSTALACION DE STOP TRIPLE TRASEROS, Y SEMAFORO DIRECCIONAL, ALARMA DE REVERSO, COCUYOS.</v>
      </c>
      <c r="S5" s="17" t="str">
        <f t="shared" ref="S5:S36" si="2">+C5</f>
        <v>UNIDAD</v>
      </c>
      <c r="T5" s="17">
        <f t="shared" ref="T5:T36" si="3">+D5</f>
        <v>1</v>
      </c>
      <c r="U5" s="31">
        <f>AVERAGE(E5,I5,M5)</f>
        <v>784236.66666666663</v>
      </c>
      <c r="V5" s="18">
        <v>0.19</v>
      </c>
      <c r="W5" s="31">
        <f>SUM(U5*V5)</f>
        <v>149004.96666666667</v>
      </c>
      <c r="X5" s="32">
        <f>SUM(U5+W5)</f>
        <v>933241.6333333333</v>
      </c>
    </row>
    <row r="6" spans="1:24" ht="12" customHeight="1" x14ac:dyDescent="0.2">
      <c r="A6" s="1">
        <v>2</v>
      </c>
      <c r="B6" s="6" t="s">
        <v>17</v>
      </c>
      <c r="C6" s="2" t="s">
        <v>16</v>
      </c>
      <c r="D6" s="3">
        <v>1</v>
      </c>
      <c r="E6" s="26">
        <v>175600</v>
      </c>
      <c r="F6" s="22">
        <v>0.19</v>
      </c>
      <c r="G6" s="27">
        <f t="shared" ref="G6:G9" si="4">E6*F6</f>
        <v>33364</v>
      </c>
      <c r="H6" s="27">
        <f t="shared" ref="H6:H9" si="5">E6+G6</f>
        <v>208964</v>
      </c>
      <c r="I6" s="36">
        <v>184380</v>
      </c>
      <c r="J6" s="37">
        <v>0.19</v>
      </c>
      <c r="K6" s="38">
        <f t="shared" ref="K6:K11" si="6">I6*J6</f>
        <v>35032.199999999997</v>
      </c>
      <c r="L6" s="38">
        <f t="shared" ref="L6:L11" si="7">I6+K6</f>
        <v>219412.2</v>
      </c>
      <c r="M6" s="28">
        <v>163308</v>
      </c>
      <c r="N6" s="25">
        <v>0.19</v>
      </c>
      <c r="O6" s="29">
        <f t="shared" ref="O6:O9" si="8">M6*N6</f>
        <v>31028.52</v>
      </c>
      <c r="P6" s="29">
        <f t="shared" ref="P6:P9" si="9">M6+O6</f>
        <v>194336.52</v>
      </c>
      <c r="Q6" s="15">
        <f t="shared" si="0"/>
        <v>2</v>
      </c>
      <c r="R6" s="16" t="str">
        <f t="shared" si="1"/>
        <v>SUMINISTRO E ISTALAION ALARMA DE REVERSA</v>
      </c>
      <c r="S6" s="17" t="str">
        <f t="shared" si="2"/>
        <v>UNIDAD</v>
      </c>
      <c r="T6" s="17">
        <f t="shared" si="3"/>
        <v>1</v>
      </c>
      <c r="U6" s="31">
        <f t="shared" ref="U6:U69" si="10">AVERAGE(E6,I6,M6)</f>
        <v>174429.33333333334</v>
      </c>
      <c r="V6" s="18">
        <v>0.19</v>
      </c>
      <c r="W6" s="31">
        <f t="shared" ref="W6:W9" si="11">SUM(U6*V6)</f>
        <v>33141.573333333334</v>
      </c>
      <c r="X6" s="32">
        <f>SUM(U6+W6)</f>
        <v>207570.90666666668</v>
      </c>
    </row>
    <row r="7" spans="1:24" ht="12" customHeight="1" x14ac:dyDescent="0.2">
      <c r="A7" s="1">
        <v>3</v>
      </c>
      <c r="B7" s="6" t="s">
        <v>18</v>
      </c>
      <c r="C7" s="2" t="s">
        <v>16</v>
      </c>
      <c r="D7" s="3">
        <v>1</v>
      </c>
      <c r="E7" s="26">
        <v>5890</v>
      </c>
      <c r="F7" s="22">
        <v>0.19</v>
      </c>
      <c r="G7" s="27">
        <f t="shared" si="4"/>
        <v>1119.0999999999999</v>
      </c>
      <c r="H7" s="27">
        <f t="shared" si="5"/>
        <v>7009.1</v>
      </c>
      <c r="I7" s="36">
        <v>6184.5</v>
      </c>
      <c r="J7" s="37">
        <v>0.19</v>
      </c>
      <c r="K7" s="38">
        <f t="shared" si="6"/>
        <v>1175.0550000000001</v>
      </c>
      <c r="L7" s="38">
        <f t="shared" si="7"/>
        <v>7359.5550000000003</v>
      </c>
      <c r="M7" s="28">
        <v>5478</v>
      </c>
      <c r="N7" s="25">
        <v>0.19</v>
      </c>
      <c r="O7" s="29">
        <f t="shared" si="8"/>
        <v>1040.82</v>
      </c>
      <c r="P7" s="29">
        <f t="shared" si="9"/>
        <v>6518.82</v>
      </c>
      <c r="Q7" s="15">
        <f t="shared" si="0"/>
        <v>3</v>
      </c>
      <c r="R7" s="16" t="str">
        <f t="shared" si="1"/>
        <v>SUMINISTRO DE POR METRO CABLE #16</v>
      </c>
      <c r="S7" s="17" t="str">
        <f t="shared" si="2"/>
        <v>UNIDAD</v>
      </c>
      <c r="T7" s="17">
        <f t="shared" si="3"/>
        <v>1</v>
      </c>
      <c r="U7" s="31">
        <f t="shared" si="10"/>
        <v>5850.833333333333</v>
      </c>
      <c r="V7" s="18">
        <v>0.19</v>
      </c>
      <c r="W7" s="31">
        <f t="shared" si="11"/>
        <v>1111.6583333333333</v>
      </c>
      <c r="X7" s="32">
        <f t="shared" ref="X7:X9" si="12">SUM(U7+W7)</f>
        <v>6962.4916666666668</v>
      </c>
    </row>
    <row r="8" spans="1:24" ht="12" customHeight="1" x14ac:dyDescent="0.2">
      <c r="A8" s="1">
        <v>4</v>
      </c>
      <c r="B8" s="6" t="s">
        <v>19</v>
      </c>
      <c r="C8" s="2" t="s">
        <v>16</v>
      </c>
      <c r="D8" s="3">
        <v>1</v>
      </c>
      <c r="E8" s="26">
        <v>12150</v>
      </c>
      <c r="F8" s="22">
        <v>0.19</v>
      </c>
      <c r="G8" s="27">
        <f t="shared" si="4"/>
        <v>2308.5</v>
      </c>
      <c r="H8" s="27">
        <f t="shared" si="5"/>
        <v>14458.5</v>
      </c>
      <c r="I8" s="36">
        <v>12757.5</v>
      </c>
      <c r="J8" s="37">
        <v>0.19</v>
      </c>
      <c r="K8" s="38">
        <f t="shared" si="6"/>
        <v>2423.9250000000002</v>
      </c>
      <c r="L8" s="38">
        <f t="shared" si="7"/>
        <v>15181.424999999999</v>
      </c>
      <c r="M8" s="28">
        <v>11300</v>
      </c>
      <c r="N8" s="25">
        <v>0.19</v>
      </c>
      <c r="O8" s="29">
        <f t="shared" si="8"/>
        <v>2147</v>
      </c>
      <c r="P8" s="29">
        <f t="shared" si="9"/>
        <v>13447</v>
      </c>
      <c r="Q8" s="15">
        <f t="shared" si="0"/>
        <v>4</v>
      </c>
      <c r="R8" s="16" t="str">
        <f t="shared" si="1"/>
        <v>SUMINISTRO DE BOMBILLOS</v>
      </c>
      <c r="S8" s="17" t="str">
        <f t="shared" si="2"/>
        <v>UNIDAD</v>
      </c>
      <c r="T8" s="17">
        <f t="shared" si="3"/>
        <v>1</v>
      </c>
      <c r="U8" s="31">
        <f t="shared" si="10"/>
        <v>12069.166666666666</v>
      </c>
      <c r="V8" s="18">
        <v>0.19</v>
      </c>
      <c r="W8" s="31">
        <f t="shared" si="11"/>
        <v>2293.1416666666664</v>
      </c>
      <c r="X8" s="32">
        <f t="shared" si="12"/>
        <v>14362.308333333332</v>
      </c>
    </row>
    <row r="9" spans="1:24" ht="12" customHeight="1" x14ac:dyDescent="0.2">
      <c r="A9" s="1">
        <v>5</v>
      </c>
      <c r="B9" s="6" t="s">
        <v>20</v>
      </c>
      <c r="C9" s="2" t="s">
        <v>16</v>
      </c>
      <c r="D9" s="3">
        <v>1</v>
      </c>
      <c r="E9" s="26">
        <v>3158</v>
      </c>
      <c r="F9" s="22">
        <v>0.19</v>
      </c>
      <c r="G9" s="27">
        <f t="shared" si="4"/>
        <v>600.02</v>
      </c>
      <c r="H9" s="27">
        <f t="shared" si="5"/>
        <v>3758.02</v>
      </c>
      <c r="I9" s="36">
        <v>3315.9</v>
      </c>
      <c r="J9" s="37">
        <v>0.19</v>
      </c>
      <c r="K9" s="38">
        <f t="shared" si="6"/>
        <v>630.02100000000007</v>
      </c>
      <c r="L9" s="38">
        <f t="shared" si="7"/>
        <v>3945.9210000000003</v>
      </c>
      <c r="M9" s="28">
        <v>2937</v>
      </c>
      <c r="N9" s="25">
        <v>0.19</v>
      </c>
      <c r="O9" s="29">
        <f t="shared" si="8"/>
        <v>558.03</v>
      </c>
      <c r="P9" s="29">
        <f t="shared" si="9"/>
        <v>3495.0299999999997</v>
      </c>
      <c r="Q9" s="15">
        <f t="shared" si="0"/>
        <v>5</v>
      </c>
      <c r="R9" s="16" t="str">
        <f t="shared" si="1"/>
        <v>SUMINISTRO FUSIBLES Y TERMINALES</v>
      </c>
      <c r="S9" s="17" t="str">
        <f t="shared" si="2"/>
        <v>UNIDAD</v>
      </c>
      <c r="T9" s="17">
        <f t="shared" si="3"/>
        <v>1</v>
      </c>
      <c r="U9" s="31">
        <f t="shared" si="10"/>
        <v>3136.9666666666667</v>
      </c>
      <c r="V9" s="18">
        <v>0.19</v>
      </c>
      <c r="W9" s="31">
        <f t="shared" si="11"/>
        <v>596.02366666666671</v>
      </c>
      <c r="X9" s="32">
        <f t="shared" si="12"/>
        <v>3732.9903333333332</v>
      </c>
    </row>
    <row r="10" spans="1:24" ht="12" customHeight="1" x14ac:dyDescent="0.2">
      <c r="A10" s="1">
        <v>6</v>
      </c>
      <c r="B10" s="6" t="s">
        <v>21</v>
      </c>
      <c r="C10" s="2" t="s">
        <v>16</v>
      </c>
      <c r="D10" s="3">
        <v>1</v>
      </c>
      <c r="E10" s="26">
        <v>142820</v>
      </c>
      <c r="F10" s="22">
        <v>0.19</v>
      </c>
      <c r="G10" s="27">
        <f t="shared" ref="G10:G11" si="13">E10*F10</f>
        <v>27135.8</v>
      </c>
      <c r="H10" s="27">
        <f t="shared" ref="H10:H11" si="14">E10+G10</f>
        <v>169955.8</v>
      </c>
      <c r="I10" s="36">
        <v>149961</v>
      </c>
      <c r="J10" s="37">
        <v>0.19</v>
      </c>
      <c r="K10" s="38">
        <f t="shared" si="6"/>
        <v>28492.59</v>
      </c>
      <c r="L10" s="38">
        <f t="shared" si="7"/>
        <v>178453.59</v>
      </c>
      <c r="M10" s="28">
        <v>132823</v>
      </c>
      <c r="N10" s="25">
        <v>0.19</v>
      </c>
      <c r="O10" s="29">
        <f t="shared" ref="O10:O11" si="15">M10*N10</f>
        <v>25236.37</v>
      </c>
      <c r="P10" s="29">
        <f t="shared" ref="P10:P11" si="16">M10+O10</f>
        <v>158059.37</v>
      </c>
      <c r="Q10" s="15">
        <f t="shared" si="0"/>
        <v>6</v>
      </c>
      <c r="R10" s="16" t="str">
        <f t="shared" si="1"/>
        <v xml:space="preserve">SUMINISTRO STOP TRIPLE TRASERO </v>
      </c>
      <c r="S10" s="17" t="str">
        <f t="shared" si="2"/>
        <v>UNIDAD</v>
      </c>
      <c r="T10" s="17">
        <f t="shared" si="3"/>
        <v>1</v>
      </c>
      <c r="U10" s="31">
        <f t="shared" si="10"/>
        <v>141868</v>
      </c>
      <c r="V10" s="18">
        <v>0.19</v>
      </c>
      <c r="W10" s="31">
        <f t="shared" ref="W10:W11" si="17">SUM(U10*V10)</f>
        <v>26954.920000000002</v>
      </c>
      <c r="X10" s="32">
        <f t="shared" ref="X10:X11" si="18">SUM(U10+W10)</f>
        <v>168822.92</v>
      </c>
    </row>
    <row r="11" spans="1:24" ht="12" customHeight="1" x14ac:dyDescent="0.2">
      <c r="A11" s="1">
        <v>7</v>
      </c>
      <c r="B11" s="6" t="s">
        <v>22</v>
      </c>
      <c r="C11" s="2" t="s">
        <v>16</v>
      </c>
      <c r="D11" s="3">
        <v>1</v>
      </c>
      <c r="E11" s="26">
        <v>300000</v>
      </c>
      <c r="F11" s="22">
        <v>0.19</v>
      </c>
      <c r="G11" s="27">
        <f t="shared" si="13"/>
        <v>57000</v>
      </c>
      <c r="H11" s="27">
        <f t="shared" si="14"/>
        <v>357000</v>
      </c>
      <c r="I11" s="36">
        <v>315000</v>
      </c>
      <c r="J11" s="37">
        <v>0.19</v>
      </c>
      <c r="K11" s="38">
        <f t="shared" si="6"/>
        <v>59850</v>
      </c>
      <c r="L11" s="38">
        <f t="shared" si="7"/>
        <v>374850</v>
      </c>
      <c r="M11" s="28">
        <v>279000</v>
      </c>
      <c r="N11" s="25">
        <v>0.19</v>
      </c>
      <c r="O11" s="29">
        <f t="shared" si="15"/>
        <v>53010</v>
      </c>
      <c r="P11" s="29">
        <f t="shared" si="16"/>
        <v>332010</v>
      </c>
      <c r="Q11" s="15">
        <f t="shared" si="0"/>
        <v>7</v>
      </c>
      <c r="R11" s="16" t="str">
        <f t="shared" si="1"/>
        <v>SUMINISTRO BASE LAMINA PARA INSTALACION DE LOS STOP TRIPLE. PARTE LATERALES</v>
      </c>
      <c r="S11" s="17" t="str">
        <f t="shared" si="2"/>
        <v>UNIDAD</v>
      </c>
      <c r="T11" s="17">
        <f t="shared" si="3"/>
        <v>1</v>
      </c>
      <c r="U11" s="31">
        <f t="shared" si="10"/>
        <v>298000</v>
      </c>
      <c r="V11" s="18">
        <v>0.19</v>
      </c>
      <c r="W11" s="31">
        <f t="shared" si="17"/>
        <v>56620</v>
      </c>
      <c r="X11" s="32">
        <f t="shared" si="18"/>
        <v>354620</v>
      </c>
    </row>
    <row r="12" spans="1:24" ht="12" customHeight="1" x14ac:dyDescent="0.2">
      <c r="A12" s="1">
        <v>8</v>
      </c>
      <c r="B12" s="6" t="s">
        <v>23</v>
      </c>
      <c r="C12" s="2" t="s">
        <v>16</v>
      </c>
      <c r="D12" s="3">
        <v>1</v>
      </c>
      <c r="E12" s="26">
        <v>23400</v>
      </c>
      <c r="F12" s="22">
        <v>0.19</v>
      </c>
      <c r="G12" s="27">
        <f t="shared" ref="G12:G75" si="19">E12*F12</f>
        <v>4446</v>
      </c>
      <c r="H12" s="27">
        <f t="shared" ref="H12:H75" si="20">E12+G12</f>
        <v>27846</v>
      </c>
      <c r="I12" s="36">
        <v>24570</v>
      </c>
      <c r="J12" s="37">
        <v>0.19</v>
      </c>
      <c r="K12" s="38">
        <f t="shared" ref="K12:K75" si="21">I12*J12</f>
        <v>4668.3</v>
      </c>
      <c r="L12" s="38">
        <f t="shared" ref="L12:L75" si="22">I12+K12</f>
        <v>29238.3</v>
      </c>
      <c r="M12" s="28">
        <v>21762</v>
      </c>
      <c r="N12" s="25">
        <v>0.19</v>
      </c>
      <c r="O12" s="29">
        <f t="shared" ref="O12:O75" si="23">M12*N12</f>
        <v>4134.78</v>
      </c>
      <c r="P12" s="29">
        <f t="shared" ref="P12:P75" si="24">M12+O12</f>
        <v>25896.78</v>
      </c>
      <c r="Q12" s="15">
        <f t="shared" si="0"/>
        <v>8</v>
      </c>
      <c r="R12" s="16" t="str">
        <f t="shared" si="1"/>
        <v xml:space="preserve">SUMINISTRO  DIRECCIONAL TIPO SEMAFORO </v>
      </c>
      <c r="S12" s="17" t="str">
        <f t="shared" si="2"/>
        <v>UNIDAD</v>
      </c>
      <c r="T12" s="17">
        <f t="shared" si="3"/>
        <v>1</v>
      </c>
      <c r="U12" s="31">
        <f t="shared" si="10"/>
        <v>23244</v>
      </c>
      <c r="V12" s="18">
        <v>0.19</v>
      </c>
      <c r="W12" s="31">
        <f t="shared" ref="W12:W75" si="25">SUM(U12*V12)</f>
        <v>4416.3599999999997</v>
      </c>
      <c r="X12" s="32">
        <f t="shared" ref="X12:X75" si="26">SUM(U12+W12)</f>
        <v>27660.36</v>
      </c>
    </row>
    <row r="13" spans="1:24" ht="12" customHeight="1" x14ac:dyDescent="0.2">
      <c r="A13" s="1">
        <v>9</v>
      </c>
      <c r="B13" s="6" t="s">
        <v>24</v>
      </c>
      <c r="C13" s="2" t="s">
        <v>16</v>
      </c>
      <c r="D13" s="3">
        <v>1</v>
      </c>
      <c r="E13" s="26">
        <v>7160000</v>
      </c>
      <c r="F13" s="22">
        <v>0.19</v>
      </c>
      <c r="G13" s="27">
        <f t="shared" si="19"/>
        <v>1360400</v>
      </c>
      <c r="H13" s="27">
        <f t="shared" si="20"/>
        <v>8520400</v>
      </c>
      <c r="I13" s="36">
        <v>7518000</v>
      </c>
      <c r="J13" s="37">
        <v>0.19</v>
      </c>
      <c r="K13" s="38">
        <f t="shared" si="21"/>
        <v>1428420</v>
      </c>
      <c r="L13" s="38">
        <f t="shared" si="22"/>
        <v>8946420</v>
      </c>
      <c r="M13" s="28">
        <v>6658800</v>
      </c>
      <c r="N13" s="25">
        <v>0.19</v>
      </c>
      <c r="O13" s="29">
        <f t="shared" si="23"/>
        <v>1265172</v>
      </c>
      <c r="P13" s="29">
        <f t="shared" si="24"/>
        <v>7923972</v>
      </c>
      <c r="Q13" s="15">
        <f t="shared" si="0"/>
        <v>9</v>
      </c>
      <c r="R13" s="16" t="str">
        <f t="shared" si="1"/>
        <v>SUMINISTRO  KIT DE EMBRAGUE PRENSA DISCO Y BALINERA.</v>
      </c>
      <c r="S13" s="17" t="str">
        <f t="shared" si="2"/>
        <v>UNIDAD</v>
      </c>
      <c r="T13" s="17">
        <f t="shared" si="3"/>
        <v>1</v>
      </c>
      <c r="U13" s="31">
        <f t="shared" si="10"/>
        <v>7112266.666666667</v>
      </c>
      <c r="V13" s="18">
        <v>0.19</v>
      </c>
      <c r="W13" s="31">
        <f t="shared" si="25"/>
        <v>1351330.6666666667</v>
      </c>
      <c r="X13" s="32">
        <f t="shared" si="26"/>
        <v>8463597.333333334</v>
      </c>
    </row>
    <row r="14" spans="1:24" ht="12" customHeight="1" x14ac:dyDescent="0.2">
      <c r="A14" s="1">
        <v>10</v>
      </c>
      <c r="B14" s="6" t="s">
        <v>25</v>
      </c>
      <c r="C14" s="2" t="s">
        <v>16</v>
      </c>
      <c r="D14" s="3">
        <v>1</v>
      </c>
      <c r="E14" s="26">
        <v>900000</v>
      </c>
      <c r="F14" s="22">
        <v>0.19</v>
      </c>
      <c r="G14" s="27">
        <f t="shared" si="19"/>
        <v>171000</v>
      </c>
      <c r="H14" s="27">
        <f t="shared" si="20"/>
        <v>1071000</v>
      </c>
      <c r="I14" s="36">
        <v>945000</v>
      </c>
      <c r="J14" s="37">
        <v>0.19</v>
      </c>
      <c r="K14" s="38">
        <f t="shared" si="21"/>
        <v>179550</v>
      </c>
      <c r="L14" s="38">
        <f t="shared" si="22"/>
        <v>1124550</v>
      </c>
      <c r="M14" s="28">
        <v>837000</v>
      </c>
      <c r="N14" s="25">
        <v>0.19</v>
      </c>
      <c r="O14" s="29">
        <f t="shared" si="23"/>
        <v>159030</v>
      </c>
      <c r="P14" s="29">
        <f t="shared" si="24"/>
        <v>996030</v>
      </c>
      <c r="Q14" s="15">
        <f t="shared" si="0"/>
        <v>10</v>
      </c>
      <c r="R14" s="16" t="str">
        <f t="shared" si="1"/>
        <v xml:space="preserve">MANO DE OBRA:  DESMONTE E ISTALACION  DEL KIT DE EMBRAGUE  </v>
      </c>
      <c r="S14" s="17" t="str">
        <f t="shared" si="2"/>
        <v>UNIDAD</v>
      </c>
      <c r="T14" s="17">
        <f t="shared" si="3"/>
        <v>1</v>
      </c>
      <c r="U14" s="31">
        <f t="shared" si="10"/>
        <v>894000</v>
      </c>
      <c r="V14" s="18">
        <v>0.19</v>
      </c>
      <c r="W14" s="31">
        <f t="shared" si="25"/>
        <v>169860</v>
      </c>
      <c r="X14" s="32">
        <f t="shared" si="26"/>
        <v>1063860</v>
      </c>
    </row>
    <row r="15" spans="1:24" ht="12" customHeight="1" x14ac:dyDescent="0.2">
      <c r="A15" s="1">
        <v>11</v>
      </c>
      <c r="B15" s="6" t="s">
        <v>26</v>
      </c>
      <c r="C15" s="2" t="s">
        <v>16</v>
      </c>
      <c r="D15" s="3">
        <v>1</v>
      </c>
      <c r="E15" s="26">
        <v>856200</v>
      </c>
      <c r="F15" s="22">
        <v>0.19</v>
      </c>
      <c r="G15" s="27">
        <f t="shared" si="19"/>
        <v>162678</v>
      </c>
      <c r="H15" s="27">
        <f t="shared" si="20"/>
        <v>1018878</v>
      </c>
      <c r="I15" s="36">
        <v>899010</v>
      </c>
      <c r="J15" s="37">
        <v>0.19</v>
      </c>
      <c r="K15" s="38">
        <f t="shared" si="21"/>
        <v>170811.9</v>
      </c>
      <c r="L15" s="38">
        <f t="shared" si="22"/>
        <v>1069821.8999999999</v>
      </c>
      <c r="M15" s="28">
        <v>796266</v>
      </c>
      <c r="N15" s="25">
        <v>0.19</v>
      </c>
      <c r="O15" s="29">
        <f t="shared" si="23"/>
        <v>151290.54</v>
      </c>
      <c r="P15" s="29">
        <f t="shared" si="24"/>
        <v>947556.54</v>
      </c>
      <c r="Q15" s="15">
        <f t="shared" si="0"/>
        <v>11</v>
      </c>
      <c r="R15" s="16" t="str">
        <f t="shared" si="1"/>
        <v xml:space="preserve">SUMINISTRO BOMBA PRINCIPAL CLUTCH  </v>
      </c>
      <c r="S15" s="17" t="str">
        <f t="shared" si="2"/>
        <v>UNIDAD</v>
      </c>
      <c r="T15" s="17">
        <f t="shared" si="3"/>
        <v>1</v>
      </c>
      <c r="U15" s="31">
        <f t="shared" si="10"/>
        <v>850492</v>
      </c>
      <c r="V15" s="18">
        <v>0.19</v>
      </c>
      <c r="W15" s="31">
        <f t="shared" si="25"/>
        <v>161593.48000000001</v>
      </c>
      <c r="X15" s="32">
        <f t="shared" si="26"/>
        <v>1012085.48</v>
      </c>
    </row>
    <row r="16" spans="1:24" ht="12" customHeight="1" x14ac:dyDescent="0.2">
      <c r="A16" s="1">
        <v>12</v>
      </c>
      <c r="B16" s="6" t="s">
        <v>27</v>
      </c>
      <c r="C16" s="2" t="s">
        <v>16</v>
      </c>
      <c r="D16" s="3">
        <v>1</v>
      </c>
      <c r="E16" s="26">
        <v>2049200</v>
      </c>
      <c r="F16" s="22">
        <v>0.19</v>
      </c>
      <c r="G16" s="27">
        <f t="shared" si="19"/>
        <v>389348</v>
      </c>
      <c r="H16" s="27">
        <f t="shared" si="20"/>
        <v>2438548</v>
      </c>
      <c r="I16" s="36">
        <v>2151660</v>
      </c>
      <c r="J16" s="37">
        <v>0.19</v>
      </c>
      <c r="K16" s="38">
        <f t="shared" si="21"/>
        <v>408815.4</v>
      </c>
      <c r="L16" s="38">
        <f t="shared" si="22"/>
        <v>2560475.4</v>
      </c>
      <c r="M16" s="28">
        <v>1905756</v>
      </c>
      <c r="N16" s="25">
        <v>0.19</v>
      </c>
      <c r="O16" s="29">
        <f t="shared" si="23"/>
        <v>362093.64</v>
      </c>
      <c r="P16" s="29">
        <f t="shared" si="24"/>
        <v>2267849.64</v>
      </c>
      <c r="Q16" s="15">
        <f t="shared" si="0"/>
        <v>12</v>
      </c>
      <c r="R16" s="16" t="str">
        <f t="shared" si="1"/>
        <v>SUMINISTRO BOMBA AUXILIAR SERVO CLUTCH RECOMENDADA POR EL FABRICANTE.</v>
      </c>
      <c r="S16" s="17" t="str">
        <f t="shared" si="2"/>
        <v>UNIDAD</v>
      </c>
      <c r="T16" s="17">
        <f t="shared" si="3"/>
        <v>1</v>
      </c>
      <c r="U16" s="31">
        <f t="shared" si="10"/>
        <v>2035538.6666666667</v>
      </c>
      <c r="V16" s="18">
        <v>0.19</v>
      </c>
      <c r="W16" s="31">
        <f t="shared" si="25"/>
        <v>386752.34666666668</v>
      </c>
      <c r="X16" s="32">
        <f t="shared" si="26"/>
        <v>2422291.0133333337</v>
      </c>
    </row>
    <row r="17" spans="1:24" ht="12" customHeight="1" x14ac:dyDescent="0.2">
      <c r="A17" s="1">
        <v>13</v>
      </c>
      <c r="B17" s="6" t="s">
        <v>28</v>
      </c>
      <c r="C17" s="2" t="s">
        <v>16</v>
      </c>
      <c r="D17" s="3">
        <v>1</v>
      </c>
      <c r="E17" s="26">
        <v>781350</v>
      </c>
      <c r="F17" s="22">
        <v>0.19</v>
      </c>
      <c r="G17" s="27">
        <f t="shared" si="19"/>
        <v>148456.5</v>
      </c>
      <c r="H17" s="27">
        <f t="shared" si="20"/>
        <v>929806.5</v>
      </c>
      <c r="I17" s="36">
        <v>820417.5</v>
      </c>
      <c r="J17" s="37">
        <v>0.19</v>
      </c>
      <c r="K17" s="38">
        <f t="shared" si="21"/>
        <v>155879.32500000001</v>
      </c>
      <c r="L17" s="38">
        <f t="shared" si="22"/>
        <v>976296.82499999995</v>
      </c>
      <c r="M17" s="28">
        <v>726656</v>
      </c>
      <c r="N17" s="25">
        <v>0.19</v>
      </c>
      <c r="O17" s="29">
        <f t="shared" si="23"/>
        <v>138064.64000000001</v>
      </c>
      <c r="P17" s="29">
        <f t="shared" si="24"/>
        <v>864720.64</v>
      </c>
      <c r="Q17" s="15">
        <f t="shared" si="0"/>
        <v>13</v>
      </c>
      <c r="R17" s="16" t="str">
        <f t="shared" si="1"/>
        <v>MANO DE OBRA: SERVICIO DE CAMBIO DE BOMBAS PRINCIPAL Y AUXILIAR  .</v>
      </c>
      <c r="S17" s="17" t="str">
        <f t="shared" si="2"/>
        <v>UNIDAD</v>
      </c>
      <c r="T17" s="17">
        <f t="shared" si="3"/>
        <v>1</v>
      </c>
      <c r="U17" s="31">
        <f t="shared" si="10"/>
        <v>776141.16666666663</v>
      </c>
      <c r="V17" s="18">
        <v>0.19</v>
      </c>
      <c r="W17" s="31">
        <f t="shared" si="25"/>
        <v>147466.82166666666</v>
      </c>
      <c r="X17" s="32">
        <f t="shared" si="26"/>
        <v>923607.98833333328</v>
      </c>
    </row>
    <row r="18" spans="1:24" ht="12" customHeight="1" x14ac:dyDescent="0.2">
      <c r="A18" s="1">
        <v>14</v>
      </c>
      <c r="B18" s="6" t="s">
        <v>29</v>
      </c>
      <c r="C18" s="2" t="s">
        <v>16</v>
      </c>
      <c r="D18" s="3">
        <v>1</v>
      </c>
      <c r="E18" s="26">
        <v>567394</v>
      </c>
      <c r="F18" s="22">
        <v>0.19</v>
      </c>
      <c r="G18" s="27">
        <f t="shared" si="19"/>
        <v>107804.86</v>
      </c>
      <c r="H18" s="27">
        <f t="shared" si="20"/>
        <v>675198.86</v>
      </c>
      <c r="I18" s="36">
        <v>595763.69999999995</v>
      </c>
      <c r="J18" s="37">
        <v>0.19</v>
      </c>
      <c r="K18" s="38">
        <f t="shared" si="21"/>
        <v>113195.10299999999</v>
      </c>
      <c r="L18" s="38">
        <f t="shared" si="22"/>
        <v>708958.80299999996</v>
      </c>
      <c r="M18" s="28">
        <v>527676</v>
      </c>
      <c r="N18" s="25">
        <v>0.19</v>
      </c>
      <c r="O18" s="29">
        <f t="shared" si="23"/>
        <v>100258.44</v>
      </c>
      <c r="P18" s="29">
        <f t="shared" si="24"/>
        <v>627934.43999999994</v>
      </c>
      <c r="Q18" s="15">
        <f t="shared" si="0"/>
        <v>14</v>
      </c>
      <c r="R18" s="16" t="str">
        <f t="shared" si="1"/>
        <v>SUMINISTRO  E ISTALACION SENSOR NIVEL  DE COMBUSTIBLE POR RFISURADO   CAMBIO DE FLOTADOR # 2S0201495</v>
      </c>
      <c r="S18" s="17" t="str">
        <f t="shared" si="2"/>
        <v>UNIDAD</v>
      </c>
      <c r="T18" s="17">
        <f t="shared" si="3"/>
        <v>1</v>
      </c>
      <c r="U18" s="31">
        <f t="shared" si="10"/>
        <v>563611.23333333328</v>
      </c>
      <c r="V18" s="18">
        <v>0.19</v>
      </c>
      <c r="W18" s="31">
        <f t="shared" si="25"/>
        <v>107086.13433333332</v>
      </c>
      <c r="X18" s="32">
        <f t="shared" si="26"/>
        <v>670697.36766666663</v>
      </c>
    </row>
    <row r="19" spans="1:24" ht="12" customHeight="1" x14ac:dyDescent="0.2">
      <c r="A19" s="1">
        <v>15</v>
      </c>
      <c r="B19" s="6" t="s">
        <v>30</v>
      </c>
      <c r="C19" s="2" t="s">
        <v>16</v>
      </c>
      <c r="D19" s="3">
        <v>1</v>
      </c>
      <c r="E19" s="26">
        <v>192602</v>
      </c>
      <c r="F19" s="22">
        <v>0.19</v>
      </c>
      <c r="G19" s="27">
        <f t="shared" si="19"/>
        <v>36594.379999999997</v>
      </c>
      <c r="H19" s="27">
        <f t="shared" si="20"/>
        <v>229196.38</v>
      </c>
      <c r="I19" s="36">
        <v>202232.1</v>
      </c>
      <c r="J19" s="37">
        <v>0.19</v>
      </c>
      <c r="K19" s="38">
        <f t="shared" si="21"/>
        <v>38424.099000000002</v>
      </c>
      <c r="L19" s="38">
        <f t="shared" si="22"/>
        <v>240656.19900000002</v>
      </c>
      <c r="M19" s="28">
        <v>179120</v>
      </c>
      <c r="N19" s="25">
        <v>0.19</v>
      </c>
      <c r="O19" s="29">
        <f t="shared" si="23"/>
        <v>34032.800000000003</v>
      </c>
      <c r="P19" s="29">
        <f t="shared" si="24"/>
        <v>213152.8</v>
      </c>
      <c r="Q19" s="15">
        <f t="shared" si="0"/>
        <v>15</v>
      </c>
      <c r="R19" s="16" t="str">
        <f t="shared" si="1"/>
        <v>SUMINISTRO  E ISTALACION TAPA ESPEJO  DE  REPARTICION FRENTE DEL MOTOR INCLUYE EMPAQUE CAUCHO .</v>
      </c>
      <c r="S19" s="17" t="str">
        <f t="shared" si="2"/>
        <v>UNIDAD</v>
      </c>
      <c r="T19" s="17">
        <f t="shared" si="3"/>
        <v>1</v>
      </c>
      <c r="U19" s="31">
        <f t="shared" si="10"/>
        <v>191318.03333333333</v>
      </c>
      <c r="V19" s="18">
        <v>0.19</v>
      </c>
      <c r="W19" s="31">
        <f t="shared" si="25"/>
        <v>36350.426333333329</v>
      </c>
      <c r="X19" s="32">
        <f t="shared" si="26"/>
        <v>227668.45966666666</v>
      </c>
    </row>
    <row r="20" spans="1:24" ht="12" customHeight="1" x14ac:dyDescent="0.2">
      <c r="A20" s="1">
        <v>16</v>
      </c>
      <c r="B20" s="6" t="s">
        <v>31</v>
      </c>
      <c r="C20" s="2" t="s">
        <v>16</v>
      </c>
      <c r="D20" s="3">
        <v>1</v>
      </c>
      <c r="E20" s="26">
        <v>300168</v>
      </c>
      <c r="F20" s="22">
        <v>0.19</v>
      </c>
      <c r="G20" s="27">
        <f t="shared" si="19"/>
        <v>57031.92</v>
      </c>
      <c r="H20" s="27">
        <f t="shared" si="20"/>
        <v>357199.92</v>
      </c>
      <c r="I20" s="36">
        <v>315176.40000000002</v>
      </c>
      <c r="J20" s="37">
        <v>0.19</v>
      </c>
      <c r="K20" s="38">
        <f t="shared" si="21"/>
        <v>59883.516000000003</v>
      </c>
      <c r="L20" s="38">
        <f t="shared" si="22"/>
        <v>375059.91600000003</v>
      </c>
      <c r="M20" s="28">
        <v>279159</v>
      </c>
      <c r="N20" s="25">
        <v>0.19</v>
      </c>
      <c r="O20" s="29">
        <f t="shared" si="23"/>
        <v>53040.21</v>
      </c>
      <c r="P20" s="29">
        <f t="shared" si="24"/>
        <v>332199.21000000002</v>
      </c>
      <c r="Q20" s="15">
        <f t="shared" si="0"/>
        <v>16</v>
      </c>
      <c r="R20" s="16" t="str">
        <f t="shared" si="1"/>
        <v xml:space="preserve">SUMINISTRO E ISTALACION EMPAQUE BASE TURBO </v>
      </c>
      <c r="S20" s="17" t="str">
        <f t="shared" si="2"/>
        <v>UNIDAD</v>
      </c>
      <c r="T20" s="17">
        <f t="shared" si="3"/>
        <v>1</v>
      </c>
      <c r="U20" s="31">
        <f t="shared" si="10"/>
        <v>298167.8</v>
      </c>
      <c r="V20" s="18">
        <v>0.19</v>
      </c>
      <c r="W20" s="31">
        <f t="shared" si="25"/>
        <v>56651.881999999998</v>
      </c>
      <c r="X20" s="32">
        <f t="shared" si="26"/>
        <v>354819.68199999997</v>
      </c>
    </row>
    <row r="21" spans="1:24" ht="12" customHeight="1" x14ac:dyDescent="0.2">
      <c r="A21" s="1">
        <v>17</v>
      </c>
      <c r="B21" s="6" t="s">
        <v>32</v>
      </c>
      <c r="C21" s="2" t="s">
        <v>16</v>
      </c>
      <c r="D21" s="3">
        <v>1</v>
      </c>
      <c r="E21" s="26">
        <v>372100</v>
      </c>
      <c r="F21" s="22">
        <v>0.19</v>
      </c>
      <c r="G21" s="27">
        <f t="shared" si="19"/>
        <v>70699</v>
      </c>
      <c r="H21" s="27">
        <f t="shared" si="20"/>
        <v>442799</v>
      </c>
      <c r="I21" s="36">
        <v>390705</v>
      </c>
      <c r="J21" s="37">
        <v>0.19</v>
      </c>
      <c r="K21" s="38">
        <f t="shared" si="21"/>
        <v>74233.95</v>
      </c>
      <c r="L21" s="38">
        <f t="shared" si="22"/>
        <v>464938.95</v>
      </c>
      <c r="M21" s="28">
        <v>346053</v>
      </c>
      <c r="N21" s="25">
        <v>0.19</v>
      </c>
      <c r="O21" s="29">
        <f t="shared" si="23"/>
        <v>65750.070000000007</v>
      </c>
      <c r="P21" s="29">
        <f t="shared" si="24"/>
        <v>411803.07</v>
      </c>
      <c r="Q21" s="15">
        <f t="shared" si="0"/>
        <v>17</v>
      </c>
      <c r="R21" s="16" t="str">
        <f t="shared" si="1"/>
        <v>SUMINISTRO  E ISTALACION PERA PALANCA CAMBIOS RECOMENDADA POR FABRICANTE .</v>
      </c>
      <c r="S21" s="17" t="str">
        <f t="shared" si="2"/>
        <v>UNIDAD</v>
      </c>
      <c r="T21" s="17">
        <f t="shared" si="3"/>
        <v>1</v>
      </c>
      <c r="U21" s="31">
        <f t="shared" si="10"/>
        <v>369619.33333333331</v>
      </c>
      <c r="V21" s="18">
        <v>0.19</v>
      </c>
      <c r="W21" s="31">
        <f t="shared" si="25"/>
        <v>70227.673333333325</v>
      </c>
      <c r="X21" s="32">
        <f t="shared" si="26"/>
        <v>439847.00666666665</v>
      </c>
    </row>
    <row r="22" spans="1:24" ht="12" customHeight="1" x14ac:dyDescent="0.2">
      <c r="A22" s="1">
        <v>18</v>
      </c>
      <c r="B22" s="6" t="s">
        <v>33</v>
      </c>
      <c r="C22" s="2" t="s">
        <v>16</v>
      </c>
      <c r="D22" s="3">
        <v>1</v>
      </c>
      <c r="E22" s="26">
        <v>857142</v>
      </c>
      <c r="F22" s="22">
        <v>0.19</v>
      </c>
      <c r="G22" s="27">
        <f t="shared" si="19"/>
        <v>162856.98000000001</v>
      </c>
      <c r="H22" s="27">
        <f t="shared" si="20"/>
        <v>1019998.98</v>
      </c>
      <c r="I22" s="36">
        <v>899999.1</v>
      </c>
      <c r="J22" s="37">
        <v>0.19</v>
      </c>
      <c r="K22" s="38">
        <f t="shared" si="21"/>
        <v>170999.829</v>
      </c>
      <c r="L22" s="38">
        <f t="shared" si="22"/>
        <v>1070998.929</v>
      </c>
      <c r="M22" s="28">
        <v>797142</v>
      </c>
      <c r="N22" s="25">
        <v>0.19</v>
      </c>
      <c r="O22" s="29">
        <f t="shared" si="23"/>
        <v>151456.98000000001</v>
      </c>
      <c r="P22" s="29">
        <f t="shared" si="24"/>
        <v>948598.98</v>
      </c>
      <c r="Q22" s="15">
        <f t="shared" si="0"/>
        <v>18</v>
      </c>
      <c r="R22" s="16" t="str">
        <f t="shared" si="1"/>
        <v>SUMINISTRO HOJA RESORTE DEL MUELLE DERECHO PARTIDA SEGUNDA</v>
      </c>
      <c r="S22" s="17" t="str">
        <f t="shared" si="2"/>
        <v>UNIDAD</v>
      </c>
      <c r="T22" s="17">
        <f t="shared" si="3"/>
        <v>1</v>
      </c>
      <c r="U22" s="31">
        <f t="shared" si="10"/>
        <v>851427.70000000007</v>
      </c>
      <c r="V22" s="18">
        <v>0.19</v>
      </c>
      <c r="W22" s="31">
        <f t="shared" si="25"/>
        <v>161771.26300000001</v>
      </c>
      <c r="X22" s="32">
        <f t="shared" si="26"/>
        <v>1013198.9630000001</v>
      </c>
    </row>
    <row r="23" spans="1:24" ht="12" customHeight="1" x14ac:dyDescent="0.2">
      <c r="A23" s="1">
        <v>19</v>
      </c>
      <c r="B23" s="6" t="s">
        <v>34</v>
      </c>
      <c r="C23" s="2" t="s">
        <v>16</v>
      </c>
      <c r="D23" s="3">
        <v>1</v>
      </c>
      <c r="E23" s="26">
        <v>514286</v>
      </c>
      <c r="F23" s="22">
        <v>0.19</v>
      </c>
      <c r="G23" s="27">
        <f t="shared" si="19"/>
        <v>97714.34</v>
      </c>
      <c r="H23" s="27">
        <f t="shared" si="20"/>
        <v>612000.34</v>
      </c>
      <c r="I23" s="36">
        <v>540000.30000000005</v>
      </c>
      <c r="J23" s="37">
        <v>0.19</v>
      </c>
      <c r="K23" s="38">
        <f t="shared" si="21"/>
        <v>102600.05700000002</v>
      </c>
      <c r="L23" s="38">
        <f t="shared" si="22"/>
        <v>642600.35700000008</v>
      </c>
      <c r="M23" s="28">
        <v>478286</v>
      </c>
      <c r="N23" s="25">
        <v>0.19</v>
      </c>
      <c r="O23" s="29">
        <f t="shared" si="23"/>
        <v>90874.34</v>
      </c>
      <c r="P23" s="29">
        <f t="shared" si="24"/>
        <v>569160.34</v>
      </c>
      <c r="Q23" s="15">
        <f t="shared" si="0"/>
        <v>19</v>
      </c>
      <c r="R23" s="16" t="str">
        <f t="shared" si="1"/>
        <v>SUMINISTRO HOJA RESORTE DEL MUELLE IZQUIERDO PARTIDACUARTA</v>
      </c>
      <c r="S23" s="17" t="str">
        <f t="shared" si="2"/>
        <v>UNIDAD</v>
      </c>
      <c r="T23" s="17">
        <f t="shared" si="3"/>
        <v>1</v>
      </c>
      <c r="U23" s="31">
        <f t="shared" si="10"/>
        <v>510857.43333333335</v>
      </c>
      <c r="V23" s="18">
        <v>0.19</v>
      </c>
      <c r="W23" s="31">
        <f t="shared" si="25"/>
        <v>97062.912333333341</v>
      </c>
      <c r="X23" s="32">
        <f t="shared" si="26"/>
        <v>607920.34566666675</v>
      </c>
    </row>
    <row r="24" spans="1:24" ht="12" customHeight="1" x14ac:dyDescent="0.2">
      <c r="A24" s="1">
        <v>20</v>
      </c>
      <c r="B24" s="6" t="s">
        <v>35</v>
      </c>
      <c r="C24" s="2" t="s">
        <v>16</v>
      </c>
      <c r="D24" s="3">
        <v>1</v>
      </c>
      <c r="E24" s="26">
        <v>529412</v>
      </c>
      <c r="F24" s="22">
        <v>0.19</v>
      </c>
      <c r="G24" s="27">
        <f t="shared" si="19"/>
        <v>100588.28</v>
      </c>
      <c r="H24" s="27">
        <f t="shared" si="20"/>
        <v>630000.28</v>
      </c>
      <c r="I24" s="36">
        <v>555882.6</v>
      </c>
      <c r="J24" s="37">
        <v>0.19</v>
      </c>
      <c r="K24" s="38">
        <f t="shared" si="21"/>
        <v>105617.694</v>
      </c>
      <c r="L24" s="38">
        <f t="shared" si="22"/>
        <v>661500.29399999999</v>
      </c>
      <c r="M24" s="28">
        <v>492353</v>
      </c>
      <c r="N24" s="25">
        <v>0.19</v>
      </c>
      <c r="O24" s="29">
        <f t="shared" si="23"/>
        <v>93547.07</v>
      </c>
      <c r="P24" s="29">
        <f t="shared" si="24"/>
        <v>585900.07000000007</v>
      </c>
      <c r="Q24" s="15">
        <f t="shared" si="0"/>
        <v>20</v>
      </c>
      <c r="R24" s="16" t="str">
        <f t="shared" si="1"/>
        <v>SUMINISTRO HOJA RESORTE DEL MUELLE IZQUIERDO PARTIDA QUINTA</v>
      </c>
      <c r="S24" s="17" t="str">
        <f t="shared" si="2"/>
        <v>UNIDAD</v>
      </c>
      <c r="T24" s="17">
        <f t="shared" si="3"/>
        <v>1</v>
      </c>
      <c r="U24" s="31">
        <f t="shared" si="10"/>
        <v>525882.53333333333</v>
      </c>
      <c r="V24" s="18">
        <v>0.19</v>
      </c>
      <c r="W24" s="31">
        <f t="shared" si="25"/>
        <v>99917.681333333327</v>
      </c>
      <c r="X24" s="32">
        <f t="shared" si="26"/>
        <v>625800.2146666667</v>
      </c>
    </row>
    <row r="25" spans="1:24" ht="12" customHeight="1" x14ac:dyDescent="0.2">
      <c r="A25" s="1">
        <v>21</v>
      </c>
      <c r="B25" s="6" t="s">
        <v>36</v>
      </c>
      <c r="C25" s="2" t="s">
        <v>16</v>
      </c>
      <c r="D25" s="3">
        <v>1</v>
      </c>
      <c r="E25" s="26">
        <v>19750</v>
      </c>
      <c r="F25" s="22">
        <v>0.19</v>
      </c>
      <c r="G25" s="27">
        <f t="shared" si="19"/>
        <v>3752.5</v>
      </c>
      <c r="H25" s="27">
        <f t="shared" si="20"/>
        <v>23502.5</v>
      </c>
      <c r="I25" s="36">
        <v>20737.5</v>
      </c>
      <c r="J25" s="37">
        <v>0.19</v>
      </c>
      <c r="K25" s="38">
        <f t="shared" si="21"/>
        <v>3940.125</v>
      </c>
      <c r="L25" s="38">
        <f t="shared" si="22"/>
        <v>24677.625</v>
      </c>
      <c r="M25" s="28">
        <v>18368</v>
      </c>
      <c r="N25" s="25">
        <v>0.19</v>
      </c>
      <c r="O25" s="29">
        <f t="shared" si="23"/>
        <v>3489.92</v>
      </c>
      <c r="P25" s="29">
        <f t="shared" si="24"/>
        <v>21857.919999999998</v>
      </c>
      <c r="Q25" s="15">
        <f t="shared" si="0"/>
        <v>21</v>
      </c>
      <c r="R25" s="16" t="str">
        <f t="shared" si="1"/>
        <v>SUMINISTRO  TORNILLO CENTRAL 1/2 X 8  ,TUERCA Y AARANDELA</v>
      </c>
      <c r="S25" s="17" t="str">
        <f t="shared" si="2"/>
        <v>UNIDAD</v>
      </c>
      <c r="T25" s="17">
        <f t="shared" si="3"/>
        <v>1</v>
      </c>
      <c r="U25" s="31">
        <f t="shared" si="10"/>
        <v>19618.5</v>
      </c>
      <c r="V25" s="18">
        <v>0.19</v>
      </c>
      <c r="W25" s="31">
        <f t="shared" si="25"/>
        <v>3727.5149999999999</v>
      </c>
      <c r="X25" s="32">
        <f t="shared" si="26"/>
        <v>23346.014999999999</v>
      </c>
    </row>
    <row r="26" spans="1:24" ht="12" customHeight="1" x14ac:dyDescent="0.2">
      <c r="A26" s="1">
        <v>22</v>
      </c>
      <c r="B26" s="6" t="s">
        <v>37</v>
      </c>
      <c r="C26" s="2" t="s">
        <v>16</v>
      </c>
      <c r="D26" s="3">
        <v>1</v>
      </c>
      <c r="E26" s="26">
        <v>3750</v>
      </c>
      <c r="F26" s="22">
        <v>0.19</v>
      </c>
      <c r="G26" s="27">
        <f t="shared" si="19"/>
        <v>712.5</v>
      </c>
      <c r="H26" s="27">
        <f t="shared" si="20"/>
        <v>4462.5</v>
      </c>
      <c r="I26" s="36">
        <v>3937.5</v>
      </c>
      <c r="J26" s="37">
        <v>0.19</v>
      </c>
      <c r="K26" s="38">
        <f t="shared" si="21"/>
        <v>748.125</v>
      </c>
      <c r="L26" s="38">
        <f t="shared" si="22"/>
        <v>4685.625</v>
      </c>
      <c r="M26" s="28">
        <v>3488</v>
      </c>
      <c r="N26" s="25">
        <v>0.19</v>
      </c>
      <c r="O26" s="29">
        <f t="shared" si="23"/>
        <v>662.72</v>
      </c>
      <c r="P26" s="29">
        <f t="shared" si="24"/>
        <v>4150.72</v>
      </c>
      <c r="Q26" s="15">
        <f t="shared" si="0"/>
        <v>22</v>
      </c>
      <c r="R26" s="16" t="str">
        <f t="shared" si="1"/>
        <v xml:space="preserve">SUMINISTRO  TORNILLOS, 3/8 X2,1/2   WASA, 3/8  </v>
      </c>
      <c r="S26" s="17" t="str">
        <f t="shared" si="2"/>
        <v>UNIDAD</v>
      </c>
      <c r="T26" s="17">
        <f t="shared" si="3"/>
        <v>1</v>
      </c>
      <c r="U26" s="31">
        <f t="shared" si="10"/>
        <v>3725.1666666666665</v>
      </c>
      <c r="V26" s="18">
        <v>0.19</v>
      </c>
      <c r="W26" s="31">
        <f t="shared" si="25"/>
        <v>707.78166666666664</v>
      </c>
      <c r="X26" s="32">
        <f t="shared" si="26"/>
        <v>4432.9483333333328</v>
      </c>
    </row>
    <row r="27" spans="1:24" ht="12" customHeight="1" x14ac:dyDescent="0.2">
      <c r="A27" s="1">
        <v>23</v>
      </c>
      <c r="B27" s="6" t="s">
        <v>38</v>
      </c>
      <c r="C27" s="2" t="s">
        <v>16</v>
      </c>
      <c r="D27" s="3">
        <v>1</v>
      </c>
      <c r="E27" s="26">
        <v>360000</v>
      </c>
      <c r="F27" s="22">
        <v>0.19</v>
      </c>
      <c r="G27" s="27">
        <f t="shared" si="19"/>
        <v>68400</v>
      </c>
      <c r="H27" s="27">
        <f t="shared" si="20"/>
        <v>428400</v>
      </c>
      <c r="I27" s="36">
        <v>378000</v>
      </c>
      <c r="J27" s="37">
        <v>0.19</v>
      </c>
      <c r="K27" s="38">
        <f t="shared" si="21"/>
        <v>71820</v>
      </c>
      <c r="L27" s="38">
        <f t="shared" si="22"/>
        <v>449820</v>
      </c>
      <c r="M27" s="28">
        <v>334800</v>
      </c>
      <c r="N27" s="25">
        <v>0.19</v>
      </c>
      <c r="O27" s="29">
        <f t="shared" si="23"/>
        <v>63612</v>
      </c>
      <c r="P27" s="29">
        <f t="shared" si="24"/>
        <v>398412</v>
      </c>
      <c r="Q27" s="15">
        <f t="shared" si="0"/>
        <v>23</v>
      </c>
      <c r="R27" s="16" t="str">
        <f t="shared" si="1"/>
        <v>MANO DE OBRA: DESMONTE Y MONTE DE LOS MUELLES DELANTEROS PARA EL DESARME  Y ARME PARA CAMBIO DE LAS HOJAS</v>
      </c>
      <c r="S27" s="17" t="str">
        <f t="shared" si="2"/>
        <v>UNIDAD</v>
      </c>
      <c r="T27" s="17">
        <f t="shared" si="3"/>
        <v>1</v>
      </c>
      <c r="U27" s="31">
        <f t="shared" si="10"/>
        <v>357600</v>
      </c>
      <c r="V27" s="18">
        <v>0.19</v>
      </c>
      <c r="W27" s="31">
        <f t="shared" si="25"/>
        <v>67944</v>
      </c>
      <c r="X27" s="32">
        <f t="shared" si="26"/>
        <v>425544</v>
      </c>
    </row>
    <row r="28" spans="1:24" ht="12" customHeight="1" x14ac:dyDescent="0.2">
      <c r="A28" s="1">
        <v>24</v>
      </c>
      <c r="B28" s="6" t="s">
        <v>39</v>
      </c>
      <c r="C28" s="2" t="s">
        <v>16</v>
      </c>
      <c r="D28" s="3">
        <v>1</v>
      </c>
      <c r="E28" s="26">
        <v>858000</v>
      </c>
      <c r="F28" s="22">
        <v>0.19</v>
      </c>
      <c r="G28" s="27">
        <f t="shared" si="19"/>
        <v>163020</v>
      </c>
      <c r="H28" s="27">
        <f t="shared" si="20"/>
        <v>1021020</v>
      </c>
      <c r="I28" s="36">
        <v>900900</v>
      </c>
      <c r="J28" s="37">
        <v>0.19</v>
      </c>
      <c r="K28" s="38">
        <f t="shared" si="21"/>
        <v>171171</v>
      </c>
      <c r="L28" s="38">
        <f t="shared" si="22"/>
        <v>1072071</v>
      </c>
      <c r="M28" s="28">
        <v>797940</v>
      </c>
      <c r="N28" s="25">
        <v>0.19</v>
      </c>
      <c r="O28" s="29">
        <f t="shared" si="23"/>
        <v>151608.6</v>
      </c>
      <c r="P28" s="29">
        <f t="shared" si="24"/>
        <v>949548.6</v>
      </c>
      <c r="Q28" s="15">
        <f t="shared" si="0"/>
        <v>24</v>
      </c>
      <c r="R28" s="16" t="str">
        <f t="shared" si="1"/>
        <v xml:space="preserve">SERVICIO REVISION TECNICOMECANICA </v>
      </c>
      <c r="S28" s="17" t="str">
        <f t="shared" si="2"/>
        <v>UNIDAD</v>
      </c>
      <c r="T28" s="17">
        <f t="shared" si="3"/>
        <v>1</v>
      </c>
      <c r="U28" s="31">
        <f t="shared" si="10"/>
        <v>852280</v>
      </c>
      <c r="V28" s="18">
        <v>0.19</v>
      </c>
      <c r="W28" s="31">
        <f t="shared" si="25"/>
        <v>161933.20000000001</v>
      </c>
      <c r="X28" s="32">
        <f t="shared" si="26"/>
        <v>1014213.2</v>
      </c>
    </row>
    <row r="29" spans="1:24" ht="12" customHeight="1" x14ac:dyDescent="0.2">
      <c r="A29" s="1">
        <v>25</v>
      </c>
      <c r="B29" s="6" t="s">
        <v>40</v>
      </c>
      <c r="C29" s="2" t="s">
        <v>16</v>
      </c>
      <c r="D29" s="3">
        <v>1</v>
      </c>
      <c r="E29" s="26">
        <v>1272152</v>
      </c>
      <c r="F29" s="22">
        <v>0.19</v>
      </c>
      <c r="G29" s="27">
        <f t="shared" si="19"/>
        <v>241708.88</v>
      </c>
      <c r="H29" s="27">
        <f t="shared" si="20"/>
        <v>1513860.88</v>
      </c>
      <c r="I29" s="36">
        <v>1335759.6000000001</v>
      </c>
      <c r="J29" s="37">
        <v>0.19</v>
      </c>
      <c r="K29" s="38">
        <f t="shared" si="21"/>
        <v>253794.32400000002</v>
      </c>
      <c r="L29" s="38">
        <f t="shared" si="22"/>
        <v>1589553.9240000001</v>
      </c>
      <c r="M29" s="28">
        <v>1183101</v>
      </c>
      <c r="N29" s="25">
        <v>0.19</v>
      </c>
      <c r="O29" s="29">
        <f t="shared" si="23"/>
        <v>224789.19</v>
      </c>
      <c r="P29" s="29">
        <f t="shared" si="24"/>
        <v>1407890.19</v>
      </c>
      <c r="Q29" s="15">
        <f t="shared" si="0"/>
        <v>25</v>
      </c>
      <c r="R29" s="16" t="str">
        <f t="shared" si="1"/>
        <v>MANO DE OBRA REPARACION   CILINDRO  HIDRAULICO DE TAPA CORTINA INCLUYE:KIT DE EMPAQUETADURA  PISTON Y TAPA ,SERVICIO DE TORNO  SOLDADURA DE BASE DE CAMISA ,PASADOR DE CILINDRO.</v>
      </c>
      <c r="S29" s="17" t="str">
        <f t="shared" si="2"/>
        <v>UNIDAD</v>
      </c>
      <c r="T29" s="17">
        <f t="shared" si="3"/>
        <v>1</v>
      </c>
      <c r="U29" s="31">
        <f t="shared" si="10"/>
        <v>1263670.8666666667</v>
      </c>
      <c r="V29" s="18">
        <v>0.19</v>
      </c>
      <c r="W29" s="31">
        <f t="shared" si="25"/>
        <v>240097.46466666667</v>
      </c>
      <c r="X29" s="32">
        <f t="shared" si="26"/>
        <v>1503768.3313333334</v>
      </c>
    </row>
    <row r="30" spans="1:24" ht="12" customHeight="1" x14ac:dyDescent="0.2">
      <c r="A30" s="1">
        <v>26</v>
      </c>
      <c r="B30" s="6" t="s">
        <v>41</v>
      </c>
      <c r="C30" s="2" t="s">
        <v>16</v>
      </c>
      <c r="D30" s="3">
        <v>1</v>
      </c>
      <c r="E30" s="26">
        <v>262600</v>
      </c>
      <c r="F30" s="22">
        <v>0.19</v>
      </c>
      <c r="G30" s="27">
        <f t="shared" si="19"/>
        <v>49894</v>
      </c>
      <c r="H30" s="27">
        <f t="shared" si="20"/>
        <v>312494</v>
      </c>
      <c r="I30" s="36">
        <v>275730</v>
      </c>
      <c r="J30" s="37">
        <v>0.19</v>
      </c>
      <c r="K30" s="38">
        <f t="shared" si="21"/>
        <v>52388.7</v>
      </c>
      <c r="L30" s="38">
        <f t="shared" si="22"/>
        <v>328118.7</v>
      </c>
      <c r="M30" s="28">
        <v>244218</v>
      </c>
      <c r="N30" s="25">
        <v>0.19</v>
      </c>
      <c r="O30" s="29">
        <f t="shared" si="23"/>
        <v>46401.42</v>
      </c>
      <c r="P30" s="29">
        <f t="shared" si="24"/>
        <v>290619.42</v>
      </c>
      <c r="Q30" s="15">
        <f t="shared" si="0"/>
        <v>26</v>
      </c>
      <c r="R30" s="16" t="str">
        <f t="shared" si="1"/>
        <v xml:space="preserve">SUMINISTRO MANGUERA HIDRAULICA R2 </v>
      </c>
      <c r="S30" s="17" t="str">
        <f t="shared" si="2"/>
        <v>UNIDAD</v>
      </c>
      <c r="T30" s="17">
        <f t="shared" si="3"/>
        <v>1</v>
      </c>
      <c r="U30" s="31">
        <f t="shared" si="10"/>
        <v>260849.33333333334</v>
      </c>
      <c r="V30" s="18">
        <v>0.19</v>
      </c>
      <c r="W30" s="31">
        <f t="shared" si="25"/>
        <v>49561.373333333337</v>
      </c>
      <c r="X30" s="32">
        <f t="shared" si="26"/>
        <v>310410.70666666667</v>
      </c>
    </row>
    <row r="31" spans="1:24" ht="12" customHeight="1" x14ac:dyDescent="0.2">
      <c r="A31" s="1">
        <v>27</v>
      </c>
      <c r="B31" s="6" t="s">
        <v>41</v>
      </c>
      <c r="C31" s="2" t="s">
        <v>16</v>
      </c>
      <c r="D31" s="3">
        <v>1</v>
      </c>
      <c r="E31" s="26">
        <v>276900</v>
      </c>
      <c r="F31" s="22">
        <v>0.19</v>
      </c>
      <c r="G31" s="27">
        <f t="shared" si="19"/>
        <v>52611</v>
      </c>
      <c r="H31" s="27">
        <f t="shared" si="20"/>
        <v>329511</v>
      </c>
      <c r="I31" s="36">
        <v>290745</v>
      </c>
      <c r="J31" s="37">
        <v>0.19</v>
      </c>
      <c r="K31" s="38">
        <f t="shared" si="21"/>
        <v>55241.55</v>
      </c>
      <c r="L31" s="38">
        <f t="shared" si="22"/>
        <v>345986.55</v>
      </c>
      <c r="M31" s="28">
        <v>257517</v>
      </c>
      <c r="N31" s="25">
        <v>0.19</v>
      </c>
      <c r="O31" s="29">
        <f t="shared" si="23"/>
        <v>48928.23</v>
      </c>
      <c r="P31" s="29">
        <f t="shared" si="24"/>
        <v>306445.23</v>
      </c>
      <c r="Q31" s="15">
        <f t="shared" si="0"/>
        <v>27</v>
      </c>
      <c r="R31" s="16" t="str">
        <f t="shared" si="1"/>
        <v xml:space="preserve">SUMINISTRO MANGUERA HIDRAULICA R2 </v>
      </c>
      <c r="S31" s="17" t="str">
        <f t="shared" si="2"/>
        <v>UNIDAD</v>
      </c>
      <c r="T31" s="17">
        <f t="shared" si="3"/>
        <v>1</v>
      </c>
      <c r="U31" s="31">
        <f t="shared" si="10"/>
        <v>275054</v>
      </c>
      <c r="V31" s="18">
        <v>0.19</v>
      </c>
      <c r="W31" s="31">
        <f t="shared" si="25"/>
        <v>52260.26</v>
      </c>
      <c r="X31" s="32">
        <f t="shared" si="26"/>
        <v>327314.26</v>
      </c>
    </row>
    <row r="32" spans="1:24" ht="12" customHeight="1" x14ac:dyDescent="0.2">
      <c r="A32" s="1">
        <v>28</v>
      </c>
      <c r="B32" s="6" t="s">
        <v>42</v>
      </c>
      <c r="C32" s="2" t="s">
        <v>16</v>
      </c>
      <c r="D32" s="3">
        <v>1</v>
      </c>
      <c r="E32" s="26">
        <v>272500</v>
      </c>
      <c r="F32" s="22">
        <v>0.19</v>
      </c>
      <c r="G32" s="27">
        <f t="shared" si="19"/>
        <v>51775</v>
      </c>
      <c r="H32" s="27">
        <f t="shared" si="20"/>
        <v>324275</v>
      </c>
      <c r="I32" s="36">
        <v>286125</v>
      </c>
      <c r="J32" s="37">
        <v>0.19</v>
      </c>
      <c r="K32" s="38">
        <f t="shared" si="21"/>
        <v>54363.75</v>
      </c>
      <c r="L32" s="38">
        <f t="shared" si="22"/>
        <v>340488.75</v>
      </c>
      <c r="M32" s="28">
        <v>253425</v>
      </c>
      <c r="N32" s="25">
        <v>0.19</v>
      </c>
      <c r="O32" s="29">
        <f t="shared" si="23"/>
        <v>48150.75</v>
      </c>
      <c r="P32" s="29">
        <f t="shared" si="24"/>
        <v>301575.75</v>
      </c>
      <c r="Q32" s="15">
        <f t="shared" si="0"/>
        <v>28</v>
      </c>
      <c r="R32" s="16" t="str">
        <f t="shared" si="1"/>
        <v>SUMINISTRO MANGUERA HIDRAULICA R2</v>
      </c>
      <c r="S32" s="17" t="str">
        <f t="shared" si="2"/>
        <v>UNIDAD</v>
      </c>
      <c r="T32" s="17">
        <f t="shared" si="3"/>
        <v>1</v>
      </c>
      <c r="U32" s="31">
        <f t="shared" si="10"/>
        <v>270683.33333333331</v>
      </c>
      <c r="V32" s="18">
        <v>0.19</v>
      </c>
      <c r="W32" s="31">
        <f t="shared" si="25"/>
        <v>51429.833333333328</v>
      </c>
      <c r="X32" s="32">
        <f t="shared" si="26"/>
        <v>322113.16666666663</v>
      </c>
    </row>
    <row r="33" spans="1:24" ht="12" customHeight="1" x14ac:dyDescent="0.2">
      <c r="A33" s="1">
        <v>29</v>
      </c>
      <c r="B33" s="6" t="s">
        <v>43</v>
      </c>
      <c r="C33" s="2" t="s">
        <v>16</v>
      </c>
      <c r="D33" s="3">
        <v>1</v>
      </c>
      <c r="E33" s="26">
        <v>60000</v>
      </c>
      <c r="F33" s="22">
        <v>0.19</v>
      </c>
      <c r="G33" s="27">
        <f t="shared" si="19"/>
        <v>11400</v>
      </c>
      <c r="H33" s="27">
        <f t="shared" si="20"/>
        <v>71400</v>
      </c>
      <c r="I33" s="36">
        <v>63000</v>
      </c>
      <c r="J33" s="37">
        <v>0.19</v>
      </c>
      <c r="K33" s="38">
        <f t="shared" si="21"/>
        <v>11970</v>
      </c>
      <c r="L33" s="38">
        <f t="shared" si="22"/>
        <v>74970</v>
      </c>
      <c r="M33" s="28">
        <v>55800</v>
      </c>
      <c r="N33" s="25">
        <v>0.19</v>
      </c>
      <c r="O33" s="29">
        <f t="shared" si="23"/>
        <v>10602</v>
      </c>
      <c r="P33" s="29">
        <f t="shared" si="24"/>
        <v>66402</v>
      </c>
      <c r="Q33" s="15">
        <f t="shared" si="0"/>
        <v>29</v>
      </c>
      <c r="R33" s="16" t="str">
        <f t="shared" si="1"/>
        <v>SUMINISTRO PLUMILLAS 24" 17-012-2024</v>
      </c>
      <c r="S33" s="17" t="str">
        <f t="shared" si="2"/>
        <v>UNIDAD</v>
      </c>
      <c r="T33" s="17">
        <f t="shared" si="3"/>
        <v>1</v>
      </c>
      <c r="U33" s="31">
        <f t="shared" si="10"/>
        <v>59600</v>
      </c>
      <c r="V33" s="18">
        <v>0.19</v>
      </c>
      <c r="W33" s="31">
        <f t="shared" si="25"/>
        <v>11324</v>
      </c>
      <c r="X33" s="32">
        <f t="shared" si="26"/>
        <v>70924</v>
      </c>
    </row>
    <row r="34" spans="1:24" ht="12" customHeight="1" x14ac:dyDescent="0.2">
      <c r="A34" s="1">
        <v>30</v>
      </c>
      <c r="B34" s="6" t="s">
        <v>44</v>
      </c>
      <c r="C34" s="2" t="s">
        <v>16</v>
      </c>
      <c r="D34" s="3">
        <v>1</v>
      </c>
      <c r="E34" s="26">
        <v>240000</v>
      </c>
      <c r="F34" s="22">
        <v>0.19</v>
      </c>
      <c r="G34" s="27">
        <f t="shared" si="19"/>
        <v>45600</v>
      </c>
      <c r="H34" s="27">
        <f t="shared" si="20"/>
        <v>285600</v>
      </c>
      <c r="I34" s="36">
        <v>252000</v>
      </c>
      <c r="J34" s="37">
        <v>0.19</v>
      </c>
      <c r="K34" s="38">
        <f t="shared" si="21"/>
        <v>47880</v>
      </c>
      <c r="L34" s="38">
        <f t="shared" si="22"/>
        <v>299880</v>
      </c>
      <c r="M34" s="28">
        <v>223200</v>
      </c>
      <c r="N34" s="25">
        <v>0.19</v>
      </c>
      <c r="O34" s="29">
        <f t="shared" si="23"/>
        <v>42408</v>
      </c>
      <c r="P34" s="29">
        <f t="shared" si="24"/>
        <v>265608</v>
      </c>
      <c r="Q34" s="15">
        <f t="shared" si="0"/>
        <v>30</v>
      </c>
      <c r="R34" s="16" t="str">
        <f t="shared" si="1"/>
        <v>MANO DE OBRA: DESMONTE Y MONTE DE MANGUERAS HIDRAULICAS Y INSTALACION .</v>
      </c>
      <c r="S34" s="17" t="str">
        <f t="shared" si="2"/>
        <v>UNIDAD</v>
      </c>
      <c r="T34" s="17">
        <f t="shared" si="3"/>
        <v>1</v>
      </c>
      <c r="U34" s="31">
        <f t="shared" si="10"/>
        <v>238400</v>
      </c>
      <c r="V34" s="18">
        <v>0.19</v>
      </c>
      <c r="W34" s="31">
        <f t="shared" si="25"/>
        <v>45296</v>
      </c>
      <c r="X34" s="32">
        <f t="shared" si="26"/>
        <v>283696</v>
      </c>
    </row>
    <row r="35" spans="1:24" ht="12" customHeight="1" x14ac:dyDescent="0.2">
      <c r="A35" s="1">
        <v>31</v>
      </c>
      <c r="B35" s="6" t="s">
        <v>45</v>
      </c>
      <c r="C35" s="2" t="s">
        <v>16</v>
      </c>
      <c r="D35" s="3">
        <v>1</v>
      </c>
      <c r="E35" s="26">
        <v>1523789</v>
      </c>
      <c r="F35" s="22">
        <v>0.19</v>
      </c>
      <c r="G35" s="27">
        <f t="shared" si="19"/>
        <v>289519.90999999997</v>
      </c>
      <c r="H35" s="27">
        <f t="shared" si="20"/>
        <v>1813308.91</v>
      </c>
      <c r="I35" s="36">
        <v>1599978.45</v>
      </c>
      <c r="J35" s="37">
        <v>0.19</v>
      </c>
      <c r="K35" s="38">
        <f t="shared" si="21"/>
        <v>303995.90549999999</v>
      </c>
      <c r="L35" s="38">
        <f t="shared" si="22"/>
        <v>1903974.3555000001</v>
      </c>
      <c r="M35" s="28">
        <v>1417124</v>
      </c>
      <c r="N35" s="25">
        <v>0.19</v>
      </c>
      <c r="O35" s="29">
        <f t="shared" si="23"/>
        <v>269253.56</v>
      </c>
      <c r="P35" s="29">
        <f t="shared" si="24"/>
        <v>1686377.56</v>
      </c>
      <c r="Q35" s="15">
        <f t="shared" si="0"/>
        <v>31</v>
      </c>
      <c r="R35" s="16" t="str">
        <f t="shared" si="1"/>
        <v>MANO DE OBRA REPARACION   CILINDRO  HIDRAULICO DESCAGUE BASURA  INCLUYE:KIT DE EMPAQUETADURA  PISTON Y TAPA ,SERVICIO DE TORNO  SOLDADURA DE BASE DE CAMISA ,PASADOR DE CILINDRO.</v>
      </c>
      <c r="S35" s="17" t="str">
        <f t="shared" si="2"/>
        <v>UNIDAD</v>
      </c>
      <c r="T35" s="17">
        <f t="shared" si="3"/>
        <v>1</v>
      </c>
      <c r="U35" s="31">
        <f t="shared" si="10"/>
        <v>1513630.4833333334</v>
      </c>
      <c r="V35" s="18">
        <v>0.19</v>
      </c>
      <c r="W35" s="31">
        <f t="shared" si="25"/>
        <v>287589.79183333332</v>
      </c>
      <c r="X35" s="32">
        <f t="shared" si="26"/>
        <v>1801220.2751666666</v>
      </c>
    </row>
    <row r="36" spans="1:24" ht="12" customHeight="1" x14ac:dyDescent="0.2">
      <c r="A36" s="1">
        <v>32</v>
      </c>
      <c r="B36" s="6" t="s">
        <v>46</v>
      </c>
      <c r="C36" s="2" t="s">
        <v>16</v>
      </c>
      <c r="D36" s="3">
        <v>1</v>
      </c>
      <c r="E36" s="26">
        <v>50000</v>
      </c>
      <c r="F36" s="22">
        <v>0.19</v>
      </c>
      <c r="G36" s="27">
        <f t="shared" si="19"/>
        <v>9500</v>
      </c>
      <c r="H36" s="27">
        <f t="shared" si="20"/>
        <v>59500</v>
      </c>
      <c r="I36" s="36">
        <v>52500</v>
      </c>
      <c r="J36" s="37">
        <v>0.19</v>
      </c>
      <c r="K36" s="38">
        <f t="shared" si="21"/>
        <v>9975</v>
      </c>
      <c r="L36" s="38">
        <f t="shared" si="22"/>
        <v>62475</v>
      </c>
      <c r="M36" s="28">
        <v>46500</v>
      </c>
      <c r="N36" s="25">
        <v>0.19</v>
      </c>
      <c r="O36" s="29">
        <f t="shared" si="23"/>
        <v>8835</v>
      </c>
      <c r="P36" s="29">
        <f t="shared" si="24"/>
        <v>55335</v>
      </c>
      <c r="Q36" s="15">
        <f t="shared" ref="Q36:Q67" si="27">+A36</f>
        <v>32</v>
      </c>
      <c r="R36" s="16" t="str">
        <f t="shared" si="1"/>
        <v xml:space="preserve">SUMINISTRO ARANDELAS INDUSTRIALES </v>
      </c>
      <c r="S36" s="17" t="str">
        <f t="shared" si="2"/>
        <v>UNIDAD</v>
      </c>
      <c r="T36" s="17">
        <f t="shared" si="3"/>
        <v>1</v>
      </c>
      <c r="U36" s="31">
        <f t="shared" si="10"/>
        <v>49666.666666666664</v>
      </c>
      <c r="V36" s="18">
        <v>0.19</v>
      </c>
      <c r="W36" s="31">
        <f t="shared" si="25"/>
        <v>9436.6666666666661</v>
      </c>
      <c r="X36" s="32">
        <f t="shared" si="26"/>
        <v>59103.333333333328</v>
      </c>
    </row>
    <row r="37" spans="1:24" ht="12" customHeight="1" x14ac:dyDescent="0.2">
      <c r="A37" s="1">
        <v>33</v>
      </c>
      <c r="B37" s="6" t="s">
        <v>47</v>
      </c>
      <c r="C37" s="2" t="s">
        <v>16</v>
      </c>
      <c r="D37" s="3">
        <v>1</v>
      </c>
      <c r="E37" s="26">
        <v>120000</v>
      </c>
      <c r="F37" s="22">
        <v>0.19</v>
      </c>
      <c r="G37" s="27">
        <f t="shared" si="19"/>
        <v>22800</v>
      </c>
      <c r="H37" s="27">
        <f t="shared" si="20"/>
        <v>142800</v>
      </c>
      <c r="I37" s="36">
        <v>126000</v>
      </c>
      <c r="J37" s="37">
        <v>0.19</v>
      </c>
      <c r="K37" s="38">
        <f t="shared" si="21"/>
        <v>23940</v>
      </c>
      <c r="L37" s="38">
        <f t="shared" si="22"/>
        <v>149940</v>
      </c>
      <c r="M37" s="28">
        <v>111600</v>
      </c>
      <c r="N37" s="25">
        <v>0.19</v>
      </c>
      <c r="O37" s="29">
        <f t="shared" si="23"/>
        <v>21204</v>
      </c>
      <c r="P37" s="29">
        <f t="shared" si="24"/>
        <v>132804</v>
      </c>
      <c r="Q37" s="15">
        <f t="shared" si="27"/>
        <v>33</v>
      </c>
      <c r="R37" s="16" t="str">
        <f t="shared" ref="R37:R68" si="28">+B37</f>
        <v>MANO DE OBRA: DESMONTE Y MONTE DE LA BOTELLA HIDRAULICA  PRINCIPAL.</v>
      </c>
      <c r="S37" s="17" t="str">
        <f t="shared" ref="S37:S68" si="29">+C37</f>
        <v>UNIDAD</v>
      </c>
      <c r="T37" s="17">
        <f t="shared" ref="T37:T68" si="30">+D37</f>
        <v>1</v>
      </c>
      <c r="U37" s="31">
        <f t="shared" si="10"/>
        <v>119200</v>
      </c>
      <c r="V37" s="18">
        <v>0.19</v>
      </c>
      <c r="W37" s="31">
        <f t="shared" si="25"/>
        <v>22648</v>
      </c>
      <c r="X37" s="32">
        <f t="shared" si="26"/>
        <v>141848</v>
      </c>
    </row>
    <row r="38" spans="1:24" ht="12" customHeight="1" x14ac:dyDescent="0.2">
      <c r="A38" s="1">
        <v>34</v>
      </c>
      <c r="B38" s="6" t="s">
        <v>48</v>
      </c>
      <c r="C38" s="2" t="s">
        <v>16</v>
      </c>
      <c r="D38" s="3">
        <v>1</v>
      </c>
      <c r="E38" s="26">
        <v>80000</v>
      </c>
      <c r="F38" s="22">
        <v>0.19</v>
      </c>
      <c r="G38" s="27">
        <f t="shared" si="19"/>
        <v>15200</v>
      </c>
      <c r="H38" s="27">
        <f t="shared" si="20"/>
        <v>95200</v>
      </c>
      <c r="I38" s="36">
        <v>84000</v>
      </c>
      <c r="J38" s="37">
        <v>0.19</v>
      </c>
      <c r="K38" s="38">
        <f t="shared" si="21"/>
        <v>15960</v>
      </c>
      <c r="L38" s="38">
        <f t="shared" si="22"/>
        <v>99960</v>
      </c>
      <c r="M38" s="28">
        <v>74400</v>
      </c>
      <c r="N38" s="25">
        <v>0.19</v>
      </c>
      <c r="O38" s="29">
        <f t="shared" si="23"/>
        <v>14136</v>
      </c>
      <c r="P38" s="29">
        <f t="shared" si="24"/>
        <v>88536</v>
      </c>
      <c r="Q38" s="15">
        <f t="shared" si="27"/>
        <v>34</v>
      </c>
      <c r="R38" s="16" t="str">
        <f t="shared" si="28"/>
        <v xml:space="preserve">TUERCA Y ARANDELAS INSTALACION Y AJUSTE TROQUE DELANTERO </v>
      </c>
      <c r="S38" s="17" t="str">
        <f t="shared" si="29"/>
        <v>UNIDAD</v>
      </c>
      <c r="T38" s="17">
        <f t="shared" si="30"/>
        <v>1</v>
      </c>
      <c r="U38" s="31">
        <f t="shared" si="10"/>
        <v>79466.666666666672</v>
      </c>
      <c r="V38" s="18">
        <v>0.19</v>
      </c>
      <c r="W38" s="31">
        <f t="shared" si="25"/>
        <v>15098.666666666668</v>
      </c>
      <c r="X38" s="32">
        <f t="shared" si="26"/>
        <v>94565.333333333343</v>
      </c>
    </row>
    <row r="39" spans="1:24" ht="12" customHeight="1" x14ac:dyDescent="0.2">
      <c r="A39" s="1">
        <v>35</v>
      </c>
      <c r="B39" s="6" t="s">
        <v>49</v>
      </c>
      <c r="C39" s="2" t="s">
        <v>16</v>
      </c>
      <c r="D39" s="3">
        <v>1</v>
      </c>
      <c r="E39" s="26">
        <v>20800</v>
      </c>
      <c r="F39" s="22">
        <v>0.19</v>
      </c>
      <c r="G39" s="27">
        <f t="shared" si="19"/>
        <v>3952</v>
      </c>
      <c r="H39" s="27">
        <f t="shared" si="20"/>
        <v>24752</v>
      </c>
      <c r="I39" s="36">
        <v>21840</v>
      </c>
      <c r="J39" s="37">
        <v>0.19</v>
      </c>
      <c r="K39" s="38">
        <f t="shared" si="21"/>
        <v>4149.6000000000004</v>
      </c>
      <c r="L39" s="38">
        <f t="shared" si="22"/>
        <v>25989.599999999999</v>
      </c>
      <c r="M39" s="28">
        <v>19344</v>
      </c>
      <c r="N39" s="25">
        <v>0.19</v>
      </c>
      <c r="O39" s="29">
        <f t="shared" si="23"/>
        <v>3675.36</v>
      </c>
      <c r="P39" s="29">
        <f t="shared" si="24"/>
        <v>23019.360000000001</v>
      </c>
      <c r="Q39" s="15">
        <f t="shared" si="27"/>
        <v>35</v>
      </c>
      <c r="R39" s="16" t="str">
        <f t="shared" si="28"/>
        <v xml:space="preserve">SUMINISTRO MANGUERA BIODISEL  R6 1/2  X METRO </v>
      </c>
      <c r="S39" s="17" t="str">
        <f t="shared" si="29"/>
        <v>UNIDAD</v>
      </c>
      <c r="T39" s="17">
        <f t="shared" si="30"/>
        <v>1</v>
      </c>
      <c r="U39" s="31">
        <f t="shared" si="10"/>
        <v>20661.333333333332</v>
      </c>
      <c r="V39" s="18">
        <v>0.19</v>
      </c>
      <c r="W39" s="31">
        <f t="shared" si="25"/>
        <v>3925.6533333333332</v>
      </c>
      <c r="X39" s="32">
        <f t="shared" si="26"/>
        <v>24586.986666666664</v>
      </c>
    </row>
    <row r="40" spans="1:24" ht="12" customHeight="1" x14ac:dyDescent="0.2">
      <c r="A40" s="1">
        <v>36</v>
      </c>
      <c r="B40" s="6" t="s">
        <v>50</v>
      </c>
      <c r="C40" s="2" t="s">
        <v>16</v>
      </c>
      <c r="D40" s="3">
        <v>1</v>
      </c>
      <c r="E40" s="26">
        <v>64320</v>
      </c>
      <c r="F40" s="22">
        <v>0.19</v>
      </c>
      <c r="G40" s="27">
        <f t="shared" si="19"/>
        <v>12220.8</v>
      </c>
      <c r="H40" s="27">
        <f t="shared" si="20"/>
        <v>76540.800000000003</v>
      </c>
      <c r="I40" s="36">
        <v>67536</v>
      </c>
      <c r="J40" s="37">
        <v>0.19</v>
      </c>
      <c r="K40" s="38">
        <f t="shared" si="21"/>
        <v>12831.84</v>
      </c>
      <c r="L40" s="38">
        <f t="shared" si="22"/>
        <v>80367.839999999997</v>
      </c>
      <c r="M40" s="28">
        <v>59818</v>
      </c>
      <c r="N40" s="25">
        <v>0.19</v>
      </c>
      <c r="O40" s="29">
        <f t="shared" si="23"/>
        <v>11365.42</v>
      </c>
      <c r="P40" s="29">
        <f t="shared" si="24"/>
        <v>71183.42</v>
      </c>
      <c r="Q40" s="15">
        <f t="shared" si="27"/>
        <v>36</v>
      </c>
      <c r="R40" s="16" t="str">
        <f t="shared" si="28"/>
        <v xml:space="preserve">SUMINISTRO MANGUERA 2SC 3/8 X 0.57 mts  ACOPLADA  </v>
      </c>
      <c r="S40" s="17" t="str">
        <f t="shared" si="29"/>
        <v>UNIDAD</v>
      </c>
      <c r="T40" s="17">
        <f t="shared" si="30"/>
        <v>1</v>
      </c>
      <c r="U40" s="31">
        <f t="shared" si="10"/>
        <v>63891.333333333336</v>
      </c>
      <c r="V40" s="18">
        <v>0.19</v>
      </c>
      <c r="W40" s="31">
        <f t="shared" si="25"/>
        <v>12139.353333333334</v>
      </c>
      <c r="X40" s="32">
        <f t="shared" si="26"/>
        <v>76030.686666666676</v>
      </c>
    </row>
    <row r="41" spans="1:24" ht="12" customHeight="1" x14ac:dyDescent="0.2">
      <c r="A41" s="1">
        <v>37</v>
      </c>
      <c r="B41" s="6" t="s">
        <v>51</v>
      </c>
      <c r="C41" s="2" t="s">
        <v>16</v>
      </c>
      <c r="D41" s="3">
        <v>1</v>
      </c>
      <c r="E41" s="26">
        <v>50420</v>
      </c>
      <c r="F41" s="22">
        <v>0.19</v>
      </c>
      <c r="G41" s="27">
        <f t="shared" si="19"/>
        <v>9579.7999999999993</v>
      </c>
      <c r="H41" s="27">
        <f t="shared" si="20"/>
        <v>59999.8</v>
      </c>
      <c r="I41" s="36">
        <v>52941</v>
      </c>
      <c r="J41" s="37">
        <v>0.19</v>
      </c>
      <c r="K41" s="38">
        <f t="shared" si="21"/>
        <v>10058.790000000001</v>
      </c>
      <c r="L41" s="38">
        <f t="shared" si="22"/>
        <v>62999.79</v>
      </c>
      <c r="M41" s="28">
        <v>46891</v>
      </c>
      <c r="N41" s="25">
        <v>0.19</v>
      </c>
      <c r="O41" s="29">
        <f t="shared" si="23"/>
        <v>8909.2900000000009</v>
      </c>
      <c r="P41" s="29">
        <f t="shared" si="24"/>
        <v>55800.29</v>
      </c>
      <c r="Q41" s="15">
        <f t="shared" si="27"/>
        <v>37</v>
      </c>
      <c r="R41" s="16" t="str">
        <f t="shared" si="28"/>
        <v xml:space="preserve">SUMINISTRO  E ISTALACION SENSOR DE  ACEITE </v>
      </c>
      <c r="S41" s="17" t="str">
        <f t="shared" si="29"/>
        <v>UNIDAD</v>
      </c>
      <c r="T41" s="17">
        <f t="shared" si="30"/>
        <v>1</v>
      </c>
      <c r="U41" s="31">
        <f t="shared" si="10"/>
        <v>50084</v>
      </c>
      <c r="V41" s="18">
        <v>0.19</v>
      </c>
      <c r="W41" s="31">
        <f t="shared" si="25"/>
        <v>9515.9600000000009</v>
      </c>
      <c r="X41" s="32">
        <f t="shared" si="26"/>
        <v>59599.96</v>
      </c>
    </row>
    <row r="42" spans="1:24" ht="12" customHeight="1" x14ac:dyDescent="0.2">
      <c r="A42" s="1">
        <v>38</v>
      </c>
      <c r="B42" s="6" t="s">
        <v>52</v>
      </c>
      <c r="C42" s="2" t="s">
        <v>16</v>
      </c>
      <c r="D42" s="3">
        <v>1</v>
      </c>
      <c r="E42" s="26">
        <v>159662</v>
      </c>
      <c r="F42" s="22">
        <v>0.19</v>
      </c>
      <c r="G42" s="27">
        <f t="shared" si="19"/>
        <v>30335.78</v>
      </c>
      <c r="H42" s="27">
        <f t="shared" si="20"/>
        <v>189997.78</v>
      </c>
      <c r="I42" s="36">
        <v>167645.1</v>
      </c>
      <c r="J42" s="37">
        <v>0.19</v>
      </c>
      <c r="K42" s="38">
        <f t="shared" si="21"/>
        <v>31852.569000000003</v>
      </c>
      <c r="L42" s="38">
        <f t="shared" si="22"/>
        <v>199497.66899999999</v>
      </c>
      <c r="M42" s="28">
        <v>148486</v>
      </c>
      <c r="N42" s="25">
        <v>0.19</v>
      </c>
      <c r="O42" s="29">
        <f t="shared" si="23"/>
        <v>28212.34</v>
      </c>
      <c r="P42" s="29">
        <f t="shared" si="24"/>
        <v>176698.34</v>
      </c>
      <c r="Q42" s="15">
        <f t="shared" si="27"/>
        <v>38</v>
      </c>
      <c r="R42" s="16" t="str">
        <f t="shared" si="28"/>
        <v xml:space="preserve">MANGUERA RETORNO  HIDRAULICO  VW 18-310 31310  </v>
      </c>
      <c r="S42" s="17" t="str">
        <f t="shared" si="29"/>
        <v>UNIDAD</v>
      </c>
      <c r="T42" s="17">
        <f t="shared" si="30"/>
        <v>1</v>
      </c>
      <c r="U42" s="31">
        <f t="shared" si="10"/>
        <v>158597.69999999998</v>
      </c>
      <c r="V42" s="18">
        <v>0.19</v>
      </c>
      <c r="W42" s="31">
        <f t="shared" si="25"/>
        <v>30133.562999999998</v>
      </c>
      <c r="X42" s="32">
        <f t="shared" si="26"/>
        <v>188731.26299999998</v>
      </c>
    </row>
    <row r="43" spans="1:24" ht="12" customHeight="1" x14ac:dyDescent="0.2">
      <c r="A43" s="1">
        <v>39</v>
      </c>
      <c r="B43" s="6" t="s">
        <v>53</v>
      </c>
      <c r="C43" s="2" t="s">
        <v>16</v>
      </c>
      <c r="D43" s="3">
        <v>1</v>
      </c>
      <c r="E43" s="26">
        <v>42016</v>
      </c>
      <c r="F43" s="22">
        <v>0.19</v>
      </c>
      <c r="G43" s="27">
        <f t="shared" si="19"/>
        <v>7983.04</v>
      </c>
      <c r="H43" s="27">
        <f t="shared" si="20"/>
        <v>49999.040000000001</v>
      </c>
      <c r="I43" s="36">
        <v>44116.800000000003</v>
      </c>
      <c r="J43" s="37">
        <v>0.19</v>
      </c>
      <c r="K43" s="38">
        <f t="shared" si="21"/>
        <v>8382.1920000000009</v>
      </c>
      <c r="L43" s="38">
        <f t="shared" si="22"/>
        <v>52498.992000000006</v>
      </c>
      <c r="M43" s="28">
        <v>39075</v>
      </c>
      <c r="N43" s="25">
        <v>0.19</v>
      </c>
      <c r="O43" s="29">
        <f t="shared" si="23"/>
        <v>7424.25</v>
      </c>
      <c r="P43" s="29">
        <f t="shared" si="24"/>
        <v>46499.25</v>
      </c>
      <c r="Q43" s="15">
        <f t="shared" si="27"/>
        <v>39</v>
      </c>
      <c r="R43" s="16" t="str">
        <f t="shared" si="28"/>
        <v xml:space="preserve">PACHA PERA ACEITE   VW WORKWER  </v>
      </c>
      <c r="S43" s="17" t="str">
        <f t="shared" si="29"/>
        <v>UNIDAD</v>
      </c>
      <c r="T43" s="17">
        <f t="shared" si="30"/>
        <v>1</v>
      </c>
      <c r="U43" s="31">
        <f t="shared" si="10"/>
        <v>41735.933333333334</v>
      </c>
      <c r="V43" s="18">
        <v>0.19</v>
      </c>
      <c r="W43" s="31">
        <f t="shared" si="25"/>
        <v>7929.8273333333336</v>
      </c>
      <c r="X43" s="32">
        <f t="shared" si="26"/>
        <v>49665.760666666669</v>
      </c>
    </row>
    <row r="44" spans="1:24" ht="12" customHeight="1" x14ac:dyDescent="0.2">
      <c r="A44" s="1">
        <v>40</v>
      </c>
      <c r="B44" s="6" t="s">
        <v>54</v>
      </c>
      <c r="C44" s="2" t="s">
        <v>16</v>
      </c>
      <c r="D44" s="3">
        <v>1</v>
      </c>
      <c r="E44" s="26">
        <v>9562</v>
      </c>
      <c r="F44" s="22">
        <v>0.19</v>
      </c>
      <c r="G44" s="27">
        <f t="shared" si="19"/>
        <v>1816.78</v>
      </c>
      <c r="H44" s="27">
        <f t="shared" si="20"/>
        <v>11378.78</v>
      </c>
      <c r="I44" s="36">
        <v>10040.1</v>
      </c>
      <c r="J44" s="37">
        <v>0.19</v>
      </c>
      <c r="K44" s="38">
        <f t="shared" si="21"/>
        <v>1907.6190000000001</v>
      </c>
      <c r="L44" s="38">
        <f t="shared" si="22"/>
        <v>11947.719000000001</v>
      </c>
      <c r="M44" s="28">
        <v>8893</v>
      </c>
      <c r="N44" s="25">
        <v>0.19</v>
      </c>
      <c r="O44" s="29">
        <f t="shared" si="23"/>
        <v>1689.67</v>
      </c>
      <c r="P44" s="29">
        <f t="shared" si="24"/>
        <v>10582.67</v>
      </c>
      <c r="Q44" s="15">
        <f t="shared" si="27"/>
        <v>40</v>
      </c>
      <c r="R44" s="16" t="str">
        <f t="shared" si="28"/>
        <v xml:space="preserve">ABRAZADERA TIPO CREMALLERA   </v>
      </c>
      <c r="S44" s="17" t="str">
        <f t="shared" si="29"/>
        <v>UNIDAD</v>
      </c>
      <c r="T44" s="17">
        <f t="shared" si="30"/>
        <v>1</v>
      </c>
      <c r="U44" s="31">
        <f t="shared" si="10"/>
        <v>9498.3666666666668</v>
      </c>
      <c r="V44" s="18">
        <v>0.19</v>
      </c>
      <c r="W44" s="31">
        <f t="shared" si="25"/>
        <v>1804.6896666666667</v>
      </c>
      <c r="X44" s="32">
        <f t="shared" si="26"/>
        <v>11303.056333333334</v>
      </c>
    </row>
    <row r="45" spans="1:24" ht="12" customHeight="1" x14ac:dyDescent="0.2">
      <c r="A45" s="1">
        <v>41</v>
      </c>
      <c r="B45" s="6" t="s">
        <v>55</v>
      </c>
      <c r="C45" s="2" t="s">
        <v>16</v>
      </c>
      <c r="D45" s="3">
        <v>1</v>
      </c>
      <c r="E45" s="26">
        <v>14562</v>
      </c>
      <c r="F45" s="22">
        <v>0.19</v>
      </c>
      <c r="G45" s="27">
        <f t="shared" si="19"/>
        <v>2766.78</v>
      </c>
      <c r="H45" s="27">
        <f t="shared" si="20"/>
        <v>17328.78</v>
      </c>
      <c r="I45" s="36">
        <v>15290.1</v>
      </c>
      <c r="J45" s="37">
        <v>0.19</v>
      </c>
      <c r="K45" s="38">
        <f t="shared" si="21"/>
        <v>2905.1190000000001</v>
      </c>
      <c r="L45" s="38">
        <f t="shared" si="22"/>
        <v>18195.219000000001</v>
      </c>
      <c r="M45" s="28">
        <v>13543</v>
      </c>
      <c r="N45" s="25">
        <v>0.19</v>
      </c>
      <c r="O45" s="29">
        <f t="shared" si="23"/>
        <v>2573.17</v>
      </c>
      <c r="P45" s="29">
        <f t="shared" si="24"/>
        <v>16116.17</v>
      </c>
      <c r="Q45" s="15">
        <f t="shared" si="27"/>
        <v>41</v>
      </c>
      <c r="R45" s="16" t="str">
        <f t="shared" si="28"/>
        <v xml:space="preserve">SUMINISTRO Y CAMBIO MANGUERA R6 1/2 </v>
      </c>
      <c r="S45" s="17" t="str">
        <f t="shared" si="29"/>
        <v>UNIDAD</v>
      </c>
      <c r="T45" s="17">
        <f t="shared" si="30"/>
        <v>1</v>
      </c>
      <c r="U45" s="31">
        <f t="shared" si="10"/>
        <v>14465.033333333333</v>
      </c>
      <c r="V45" s="18">
        <v>0.19</v>
      </c>
      <c r="W45" s="31">
        <f t="shared" si="25"/>
        <v>2748.3563333333332</v>
      </c>
      <c r="X45" s="32">
        <f t="shared" si="26"/>
        <v>17213.389666666666</v>
      </c>
    </row>
    <row r="46" spans="1:24" ht="12" customHeight="1" x14ac:dyDescent="0.2">
      <c r="A46" s="1">
        <v>42</v>
      </c>
      <c r="B46" s="6" t="s">
        <v>56</v>
      </c>
      <c r="C46" s="2" t="s">
        <v>16</v>
      </c>
      <c r="D46" s="3">
        <v>1</v>
      </c>
      <c r="E46" s="26">
        <v>2245785</v>
      </c>
      <c r="F46" s="22">
        <v>0.19</v>
      </c>
      <c r="G46" s="27">
        <f t="shared" si="19"/>
        <v>426699.15</v>
      </c>
      <c r="H46" s="27">
        <f t="shared" si="20"/>
        <v>2672484.15</v>
      </c>
      <c r="I46" s="36">
        <v>2358074.25</v>
      </c>
      <c r="J46" s="37">
        <v>0.19</v>
      </c>
      <c r="K46" s="38">
        <f t="shared" si="21"/>
        <v>448034.10749999998</v>
      </c>
      <c r="L46" s="38">
        <f t="shared" si="22"/>
        <v>2806108.3574999999</v>
      </c>
      <c r="M46" s="28">
        <v>2088580</v>
      </c>
      <c r="N46" s="25">
        <v>0.19</v>
      </c>
      <c r="O46" s="29">
        <f t="shared" si="23"/>
        <v>396830.2</v>
      </c>
      <c r="P46" s="29">
        <f t="shared" si="24"/>
        <v>2485410.2000000002</v>
      </c>
      <c r="Q46" s="15">
        <f t="shared" si="27"/>
        <v>42</v>
      </c>
      <c r="R46" s="16" t="str">
        <f t="shared" si="28"/>
        <v>REPARACION DE CORTINA COMPACTACION INCLUYE :SUMINISTRO LAMINA  DEL 210X150 1/4 HR ,</v>
      </c>
      <c r="S46" s="17" t="str">
        <f t="shared" si="29"/>
        <v>UNIDAD</v>
      </c>
      <c r="T46" s="17">
        <f t="shared" si="30"/>
        <v>1</v>
      </c>
      <c r="U46" s="31">
        <f t="shared" si="10"/>
        <v>2230813.0833333335</v>
      </c>
      <c r="V46" s="18">
        <v>0.19</v>
      </c>
      <c r="W46" s="31">
        <f t="shared" si="25"/>
        <v>423854.48583333334</v>
      </c>
      <c r="X46" s="32">
        <f t="shared" si="26"/>
        <v>2654667.5691666668</v>
      </c>
    </row>
    <row r="47" spans="1:24" ht="12" customHeight="1" x14ac:dyDescent="0.2">
      <c r="A47" s="1">
        <v>43</v>
      </c>
      <c r="B47" s="6" t="s">
        <v>57</v>
      </c>
      <c r="C47" s="2" t="s">
        <v>16</v>
      </c>
      <c r="D47" s="3">
        <v>1</v>
      </c>
      <c r="E47" s="26">
        <v>1689125</v>
      </c>
      <c r="F47" s="22">
        <v>0.19</v>
      </c>
      <c r="G47" s="27">
        <f t="shared" si="19"/>
        <v>320933.75</v>
      </c>
      <c r="H47" s="27">
        <f t="shared" si="20"/>
        <v>2010058.75</v>
      </c>
      <c r="I47" s="36">
        <v>1773581.25</v>
      </c>
      <c r="J47" s="37">
        <v>0.19</v>
      </c>
      <c r="K47" s="38">
        <f t="shared" si="21"/>
        <v>336980.4375</v>
      </c>
      <c r="L47" s="38">
        <f t="shared" si="22"/>
        <v>2110561.6875</v>
      </c>
      <c r="M47" s="28">
        <v>1570886</v>
      </c>
      <c r="N47" s="25">
        <v>0.19</v>
      </c>
      <c r="O47" s="29">
        <f t="shared" si="23"/>
        <v>298468.34000000003</v>
      </c>
      <c r="P47" s="29">
        <f t="shared" si="24"/>
        <v>1869354.34</v>
      </c>
      <c r="Q47" s="15">
        <f t="shared" si="27"/>
        <v>43</v>
      </c>
      <c r="R47" s="16" t="str">
        <f t="shared" si="28"/>
        <v>DESMONTE Y REPARACION DE CONTROL HIDRAULICO POR FUGAS INCLUYE:ORINGS,POLIPAC ,RASPADORES CALIBRACION EN BANCO HIDRAULICO.</v>
      </c>
      <c r="S47" s="17" t="str">
        <f t="shared" si="29"/>
        <v>UNIDAD</v>
      </c>
      <c r="T47" s="17">
        <f t="shared" si="30"/>
        <v>1</v>
      </c>
      <c r="U47" s="31">
        <f t="shared" si="10"/>
        <v>1677864.0833333333</v>
      </c>
      <c r="V47" s="18">
        <v>0.19</v>
      </c>
      <c r="W47" s="31">
        <f t="shared" si="25"/>
        <v>318794.17583333334</v>
      </c>
      <c r="X47" s="32">
        <f t="shared" si="26"/>
        <v>1996658.2591666665</v>
      </c>
    </row>
    <row r="48" spans="1:24" ht="12" customHeight="1" x14ac:dyDescent="0.2">
      <c r="A48" s="1">
        <v>44</v>
      </c>
      <c r="B48" s="6" t="s">
        <v>58</v>
      </c>
      <c r="C48" s="2" t="s">
        <v>16</v>
      </c>
      <c r="D48" s="3">
        <v>1</v>
      </c>
      <c r="E48" s="26">
        <v>1600000</v>
      </c>
      <c r="F48" s="22">
        <v>0.19</v>
      </c>
      <c r="G48" s="27">
        <f t="shared" si="19"/>
        <v>304000</v>
      </c>
      <c r="H48" s="27">
        <f t="shared" si="20"/>
        <v>1904000</v>
      </c>
      <c r="I48" s="36">
        <v>1680000</v>
      </c>
      <c r="J48" s="37">
        <v>0.19</v>
      </c>
      <c r="K48" s="38">
        <f t="shared" si="21"/>
        <v>319200</v>
      </c>
      <c r="L48" s="38">
        <f t="shared" si="22"/>
        <v>1999200</v>
      </c>
      <c r="M48" s="28">
        <v>1488000</v>
      </c>
      <c r="N48" s="25">
        <v>0.19</v>
      </c>
      <c r="O48" s="29">
        <f t="shared" si="23"/>
        <v>282720</v>
      </c>
      <c r="P48" s="29">
        <f t="shared" si="24"/>
        <v>1770720</v>
      </c>
      <c r="Q48" s="15">
        <f t="shared" si="27"/>
        <v>44</v>
      </c>
      <c r="R48" s="16" t="str">
        <f t="shared" si="28"/>
        <v xml:space="preserve">MANO DE OBRA: SOLDADURA LAMINA COMPACTADOR  </v>
      </c>
      <c r="S48" s="17" t="str">
        <f t="shared" si="29"/>
        <v>UNIDAD</v>
      </c>
      <c r="T48" s="17">
        <f t="shared" si="30"/>
        <v>1</v>
      </c>
      <c r="U48" s="31">
        <f t="shared" si="10"/>
        <v>1589333.3333333333</v>
      </c>
      <c r="V48" s="18">
        <v>0.19</v>
      </c>
      <c r="W48" s="31">
        <f t="shared" si="25"/>
        <v>301973.33333333331</v>
      </c>
      <c r="X48" s="32">
        <f t="shared" si="26"/>
        <v>1891306.6666666665</v>
      </c>
    </row>
    <row r="49" spans="1:24" ht="12" customHeight="1" x14ac:dyDescent="0.2">
      <c r="A49" s="1">
        <v>45</v>
      </c>
      <c r="B49" s="6" t="s">
        <v>59</v>
      </c>
      <c r="C49" s="2" t="s">
        <v>16</v>
      </c>
      <c r="D49" s="3">
        <v>1</v>
      </c>
      <c r="E49" s="26">
        <v>400000</v>
      </c>
      <c r="F49" s="22">
        <v>0.19</v>
      </c>
      <c r="G49" s="27">
        <f t="shared" si="19"/>
        <v>76000</v>
      </c>
      <c r="H49" s="27">
        <f t="shared" si="20"/>
        <v>476000</v>
      </c>
      <c r="I49" s="36">
        <v>420000</v>
      </c>
      <c r="J49" s="37">
        <v>0.19</v>
      </c>
      <c r="K49" s="38">
        <f t="shared" si="21"/>
        <v>79800</v>
      </c>
      <c r="L49" s="38">
        <f t="shared" si="22"/>
        <v>499800</v>
      </c>
      <c r="M49" s="28">
        <v>372000</v>
      </c>
      <c r="N49" s="25">
        <v>0.19</v>
      </c>
      <c r="O49" s="29">
        <f t="shared" si="23"/>
        <v>70680</v>
      </c>
      <c r="P49" s="29">
        <f t="shared" si="24"/>
        <v>442680</v>
      </c>
      <c r="Q49" s="15">
        <f t="shared" si="27"/>
        <v>45</v>
      </c>
      <c r="R49" s="16" t="str">
        <f t="shared" si="28"/>
        <v xml:space="preserve">SUMINISTRO Y CAMBIO BOMBA AUXILIAR COMBUSTIBLE   </v>
      </c>
      <c r="S49" s="17" t="str">
        <f t="shared" si="29"/>
        <v>UNIDAD</v>
      </c>
      <c r="T49" s="17">
        <f t="shared" si="30"/>
        <v>1</v>
      </c>
      <c r="U49" s="31">
        <f t="shared" si="10"/>
        <v>397333.33333333331</v>
      </c>
      <c r="V49" s="18">
        <v>0.19</v>
      </c>
      <c r="W49" s="31">
        <f t="shared" si="25"/>
        <v>75493.333333333328</v>
      </c>
      <c r="X49" s="32">
        <f t="shared" si="26"/>
        <v>472826.66666666663</v>
      </c>
    </row>
    <row r="50" spans="1:24" ht="12" customHeight="1" x14ac:dyDescent="0.2">
      <c r="A50" s="1">
        <v>46</v>
      </c>
      <c r="B50" s="6" t="s">
        <v>60</v>
      </c>
      <c r="C50" s="2" t="s">
        <v>16</v>
      </c>
      <c r="D50" s="3">
        <v>1</v>
      </c>
      <c r="E50" s="26">
        <v>400000</v>
      </c>
      <c r="F50" s="22">
        <v>0.19</v>
      </c>
      <c r="G50" s="27">
        <f t="shared" si="19"/>
        <v>76000</v>
      </c>
      <c r="H50" s="27">
        <f t="shared" si="20"/>
        <v>476000</v>
      </c>
      <c r="I50" s="36">
        <v>420000</v>
      </c>
      <c r="J50" s="37">
        <v>0.19</v>
      </c>
      <c r="K50" s="38">
        <f t="shared" si="21"/>
        <v>79800</v>
      </c>
      <c r="L50" s="38">
        <f t="shared" si="22"/>
        <v>499800</v>
      </c>
      <c r="M50" s="28">
        <v>372000</v>
      </c>
      <c r="N50" s="25">
        <v>0.19</v>
      </c>
      <c r="O50" s="29">
        <f t="shared" si="23"/>
        <v>70680</v>
      </c>
      <c r="P50" s="29">
        <f t="shared" si="24"/>
        <v>442680</v>
      </c>
      <c r="Q50" s="15">
        <f t="shared" si="27"/>
        <v>46</v>
      </c>
      <c r="R50" s="16" t="str">
        <f t="shared" si="28"/>
        <v xml:space="preserve">SUMINISTRO BOMBIN TIPO PISTOLA    </v>
      </c>
      <c r="S50" s="17" t="str">
        <f t="shared" si="29"/>
        <v>UNIDAD</v>
      </c>
      <c r="T50" s="17">
        <f t="shared" si="30"/>
        <v>1</v>
      </c>
      <c r="U50" s="31">
        <f t="shared" si="10"/>
        <v>397333.33333333331</v>
      </c>
      <c r="V50" s="18">
        <v>0.19</v>
      </c>
      <c r="W50" s="31">
        <f t="shared" si="25"/>
        <v>75493.333333333328</v>
      </c>
      <c r="X50" s="32">
        <f t="shared" si="26"/>
        <v>472826.66666666663</v>
      </c>
    </row>
    <row r="51" spans="1:24" ht="12" customHeight="1" x14ac:dyDescent="0.2">
      <c r="A51" s="1">
        <v>47</v>
      </c>
      <c r="B51" s="6" t="s">
        <v>61</v>
      </c>
      <c r="C51" s="2" t="s">
        <v>16</v>
      </c>
      <c r="D51" s="3">
        <v>1</v>
      </c>
      <c r="E51" s="26">
        <v>16785</v>
      </c>
      <c r="F51" s="22">
        <v>0.19</v>
      </c>
      <c r="G51" s="27">
        <f t="shared" si="19"/>
        <v>3189.15</v>
      </c>
      <c r="H51" s="27">
        <f t="shared" si="20"/>
        <v>19974.150000000001</v>
      </c>
      <c r="I51" s="36">
        <v>17624.25</v>
      </c>
      <c r="J51" s="37">
        <v>0.19</v>
      </c>
      <c r="K51" s="38">
        <f t="shared" si="21"/>
        <v>3348.6075000000001</v>
      </c>
      <c r="L51" s="38">
        <f t="shared" si="22"/>
        <v>20972.857499999998</v>
      </c>
      <c r="M51" s="28">
        <v>15610</v>
      </c>
      <c r="N51" s="25">
        <v>0.19</v>
      </c>
      <c r="O51" s="29">
        <f t="shared" si="23"/>
        <v>2965.9</v>
      </c>
      <c r="P51" s="29">
        <f t="shared" si="24"/>
        <v>18575.900000000001</v>
      </c>
      <c r="Q51" s="15">
        <f t="shared" si="27"/>
        <v>47</v>
      </c>
      <c r="R51" s="16" t="str">
        <f t="shared" si="28"/>
        <v xml:space="preserve">SUMINISTRO DE MANGUERA </v>
      </c>
      <c r="S51" s="17" t="str">
        <f t="shared" si="29"/>
        <v>UNIDAD</v>
      </c>
      <c r="T51" s="17">
        <f t="shared" si="30"/>
        <v>1</v>
      </c>
      <c r="U51" s="31">
        <f t="shared" si="10"/>
        <v>16673.083333333332</v>
      </c>
      <c r="V51" s="18">
        <v>0.19</v>
      </c>
      <c r="W51" s="31">
        <f t="shared" si="25"/>
        <v>3167.8858333333333</v>
      </c>
      <c r="X51" s="32">
        <f t="shared" si="26"/>
        <v>19840.969166666666</v>
      </c>
    </row>
    <row r="52" spans="1:24" ht="12" customHeight="1" x14ac:dyDescent="0.2">
      <c r="A52" s="1">
        <v>48</v>
      </c>
      <c r="B52" s="6" t="s">
        <v>62</v>
      </c>
      <c r="C52" s="2" t="s">
        <v>16</v>
      </c>
      <c r="D52" s="3">
        <v>1</v>
      </c>
      <c r="E52" s="26">
        <v>100000</v>
      </c>
      <c r="F52" s="22">
        <v>0.19</v>
      </c>
      <c r="G52" s="27">
        <f t="shared" si="19"/>
        <v>19000</v>
      </c>
      <c r="H52" s="27">
        <f t="shared" si="20"/>
        <v>119000</v>
      </c>
      <c r="I52" s="36">
        <v>105000</v>
      </c>
      <c r="J52" s="37">
        <v>0.19</v>
      </c>
      <c r="K52" s="38">
        <f t="shared" si="21"/>
        <v>19950</v>
      </c>
      <c r="L52" s="38">
        <f t="shared" si="22"/>
        <v>124950</v>
      </c>
      <c r="M52" s="28">
        <v>93000</v>
      </c>
      <c r="N52" s="25">
        <v>0.19</v>
      </c>
      <c r="O52" s="29">
        <f t="shared" si="23"/>
        <v>17670</v>
      </c>
      <c r="P52" s="29">
        <f t="shared" si="24"/>
        <v>110670</v>
      </c>
      <c r="Q52" s="15">
        <f t="shared" si="27"/>
        <v>48</v>
      </c>
      <c r="R52" s="16" t="str">
        <f t="shared" si="28"/>
        <v xml:space="preserve">MANO DE OBRA: CAMBIO DE MANGUERAS, ABRAZADERAS Y COMBUSTIBLE   </v>
      </c>
      <c r="S52" s="17" t="str">
        <f t="shared" si="29"/>
        <v>UNIDAD</v>
      </c>
      <c r="T52" s="17">
        <f t="shared" si="30"/>
        <v>1</v>
      </c>
      <c r="U52" s="31">
        <f t="shared" si="10"/>
        <v>99333.333333333328</v>
      </c>
      <c r="V52" s="18">
        <v>0.19</v>
      </c>
      <c r="W52" s="31">
        <f t="shared" si="25"/>
        <v>18873.333333333332</v>
      </c>
      <c r="X52" s="32">
        <f t="shared" si="26"/>
        <v>118206.66666666666</v>
      </c>
    </row>
    <row r="53" spans="1:24" ht="12" customHeight="1" x14ac:dyDescent="0.2">
      <c r="A53" s="1">
        <v>49</v>
      </c>
      <c r="B53" s="6" t="s">
        <v>63</v>
      </c>
      <c r="C53" s="2" t="s">
        <v>16</v>
      </c>
      <c r="D53" s="3">
        <v>1</v>
      </c>
      <c r="E53" s="26">
        <v>369746</v>
      </c>
      <c r="F53" s="22">
        <v>0.19</v>
      </c>
      <c r="G53" s="27">
        <f t="shared" si="19"/>
        <v>70251.740000000005</v>
      </c>
      <c r="H53" s="27">
        <f t="shared" si="20"/>
        <v>439997.74</v>
      </c>
      <c r="I53" s="36">
        <v>388233.3</v>
      </c>
      <c r="J53" s="37">
        <v>0.19</v>
      </c>
      <c r="K53" s="38">
        <f t="shared" si="21"/>
        <v>73764.327000000005</v>
      </c>
      <c r="L53" s="38">
        <f t="shared" si="22"/>
        <v>461997.62699999998</v>
      </c>
      <c r="M53" s="28">
        <v>343864</v>
      </c>
      <c r="N53" s="25">
        <v>0.19</v>
      </c>
      <c r="O53" s="29">
        <f t="shared" si="23"/>
        <v>65334.16</v>
      </c>
      <c r="P53" s="29">
        <f t="shared" si="24"/>
        <v>409198.16000000003</v>
      </c>
      <c r="Q53" s="15">
        <f t="shared" si="27"/>
        <v>49</v>
      </c>
      <c r="R53" s="16" t="str">
        <f t="shared" si="28"/>
        <v xml:space="preserve">SUMINISTRO PATIN TENSOR    </v>
      </c>
      <c r="S53" s="17" t="str">
        <f t="shared" si="29"/>
        <v>UNIDAD</v>
      </c>
      <c r="T53" s="17">
        <f t="shared" si="30"/>
        <v>1</v>
      </c>
      <c r="U53" s="31">
        <f t="shared" si="10"/>
        <v>367281.10000000003</v>
      </c>
      <c r="V53" s="18">
        <v>0.19</v>
      </c>
      <c r="W53" s="31">
        <f t="shared" si="25"/>
        <v>69783.409000000014</v>
      </c>
      <c r="X53" s="32">
        <f t="shared" si="26"/>
        <v>437064.50900000008</v>
      </c>
    </row>
    <row r="54" spans="1:24" ht="12" customHeight="1" x14ac:dyDescent="0.2">
      <c r="A54" s="1">
        <v>50</v>
      </c>
      <c r="B54" s="6" t="s">
        <v>64</v>
      </c>
      <c r="C54" s="2" t="s">
        <v>16</v>
      </c>
      <c r="D54" s="3">
        <v>1</v>
      </c>
      <c r="E54" s="26">
        <v>370000</v>
      </c>
      <c r="F54" s="22">
        <v>0.19</v>
      </c>
      <c r="G54" s="27">
        <f t="shared" si="19"/>
        <v>70300</v>
      </c>
      <c r="H54" s="27">
        <f t="shared" si="20"/>
        <v>440300</v>
      </c>
      <c r="I54" s="36">
        <v>388500</v>
      </c>
      <c r="J54" s="37">
        <v>0.19</v>
      </c>
      <c r="K54" s="38">
        <f t="shared" si="21"/>
        <v>73815</v>
      </c>
      <c r="L54" s="38">
        <f t="shared" si="22"/>
        <v>462315</v>
      </c>
      <c r="M54" s="28">
        <v>344100</v>
      </c>
      <c r="N54" s="25">
        <v>0.19</v>
      </c>
      <c r="O54" s="29">
        <f t="shared" si="23"/>
        <v>65379</v>
      </c>
      <c r="P54" s="29">
        <f t="shared" si="24"/>
        <v>409479</v>
      </c>
      <c r="Q54" s="15">
        <f t="shared" si="27"/>
        <v>50</v>
      </c>
      <c r="R54" s="16" t="str">
        <f t="shared" si="28"/>
        <v xml:space="preserve">SUMINISTRO CORREA MOTOR  </v>
      </c>
      <c r="S54" s="17" t="str">
        <f t="shared" si="29"/>
        <v>UNIDAD</v>
      </c>
      <c r="T54" s="17">
        <f t="shared" si="30"/>
        <v>1</v>
      </c>
      <c r="U54" s="31">
        <f t="shared" si="10"/>
        <v>367533.33333333331</v>
      </c>
      <c r="V54" s="18">
        <v>0.19</v>
      </c>
      <c r="W54" s="31">
        <f t="shared" si="25"/>
        <v>69831.333333333328</v>
      </c>
      <c r="X54" s="32">
        <f t="shared" si="26"/>
        <v>437364.66666666663</v>
      </c>
    </row>
    <row r="55" spans="1:24" ht="12" customHeight="1" x14ac:dyDescent="0.2">
      <c r="A55" s="1">
        <v>51</v>
      </c>
      <c r="B55" s="6" t="s">
        <v>65</v>
      </c>
      <c r="C55" s="2" t="s">
        <v>16</v>
      </c>
      <c r="D55" s="3">
        <v>1</v>
      </c>
      <c r="E55" s="26">
        <v>280000</v>
      </c>
      <c r="F55" s="22">
        <v>0.19</v>
      </c>
      <c r="G55" s="27">
        <f t="shared" si="19"/>
        <v>53200</v>
      </c>
      <c r="H55" s="27">
        <f t="shared" si="20"/>
        <v>333200</v>
      </c>
      <c r="I55" s="36">
        <v>294000</v>
      </c>
      <c r="J55" s="37">
        <v>0.19</v>
      </c>
      <c r="K55" s="38">
        <f t="shared" si="21"/>
        <v>55860</v>
      </c>
      <c r="L55" s="38">
        <f t="shared" si="22"/>
        <v>349860</v>
      </c>
      <c r="M55" s="28">
        <v>260400</v>
      </c>
      <c r="N55" s="25">
        <v>0.19</v>
      </c>
      <c r="O55" s="29">
        <f t="shared" si="23"/>
        <v>49476</v>
      </c>
      <c r="P55" s="29">
        <f t="shared" si="24"/>
        <v>309876</v>
      </c>
      <c r="Q55" s="15">
        <f t="shared" si="27"/>
        <v>51</v>
      </c>
      <c r="R55" s="16" t="str">
        <f t="shared" si="28"/>
        <v>MANO DE OBRA: DESMONTE ALTERNADOR Y CAMBIO DE CORREA .</v>
      </c>
      <c r="S55" s="17" t="str">
        <f t="shared" si="29"/>
        <v>UNIDAD</v>
      </c>
      <c r="T55" s="17">
        <f t="shared" si="30"/>
        <v>1</v>
      </c>
      <c r="U55" s="31">
        <f t="shared" si="10"/>
        <v>278133.33333333331</v>
      </c>
      <c r="V55" s="18">
        <v>0.19</v>
      </c>
      <c r="W55" s="31">
        <f t="shared" si="25"/>
        <v>52845.333333333328</v>
      </c>
      <c r="X55" s="32">
        <f t="shared" si="26"/>
        <v>330978.66666666663</v>
      </c>
    </row>
    <row r="56" spans="1:24" ht="12" customHeight="1" x14ac:dyDescent="0.2">
      <c r="A56" s="1">
        <v>52</v>
      </c>
      <c r="B56" s="6" t="s">
        <v>66</v>
      </c>
      <c r="C56" s="2" t="s">
        <v>16</v>
      </c>
      <c r="D56" s="3">
        <v>1</v>
      </c>
      <c r="E56" s="26">
        <v>273700</v>
      </c>
      <c r="F56" s="22">
        <v>0.19</v>
      </c>
      <c r="G56" s="27">
        <f t="shared" si="19"/>
        <v>52003</v>
      </c>
      <c r="H56" s="27">
        <f t="shared" si="20"/>
        <v>325703</v>
      </c>
      <c r="I56" s="36">
        <v>287385</v>
      </c>
      <c r="J56" s="37">
        <v>0.19</v>
      </c>
      <c r="K56" s="38">
        <f t="shared" si="21"/>
        <v>54603.15</v>
      </c>
      <c r="L56" s="38">
        <f t="shared" si="22"/>
        <v>341988.15</v>
      </c>
      <c r="M56" s="28">
        <v>254541</v>
      </c>
      <c r="N56" s="25">
        <v>0.19</v>
      </c>
      <c r="O56" s="29">
        <f t="shared" si="23"/>
        <v>48362.79</v>
      </c>
      <c r="P56" s="29">
        <f t="shared" si="24"/>
        <v>302903.78999999998</v>
      </c>
      <c r="Q56" s="15">
        <f t="shared" si="27"/>
        <v>52</v>
      </c>
      <c r="R56" s="16" t="str">
        <f t="shared" si="28"/>
        <v>SERVICIO: ARREGLO Y SOLDADURA SALIDA DE TANQUE DE LIXIVIADOS  .</v>
      </c>
      <c r="S56" s="17" t="str">
        <f t="shared" si="29"/>
        <v>UNIDAD</v>
      </c>
      <c r="T56" s="17">
        <f t="shared" si="30"/>
        <v>1</v>
      </c>
      <c r="U56" s="31">
        <f t="shared" si="10"/>
        <v>271875.33333333331</v>
      </c>
      <c r="V56" s="18">
        <v>0.19</v>
      </c>
      <c r="W56" s="31">
        <f t="shared" si="25"/>
        <v>51656.313333333332</v>
      </c>
      <c r="X56" s="32">
        <f t="shared" si="26"/>
        <v>323531.64666666667</v>
      </c>
    </row>
    <row r="57" spans="1:24" ht="12" customHeight="1" x14ac:dyDescent="0.2">
      <c r="A57" s="1">
        <v>53</v>
      </c>
      <c r="B57" s="6" t="s">
        <v>67</v>
      </c>
      <c r="C57" s="2" t="s">
        <v>16</v>
      </c>
      <c r="D57" s="3">
        <v>1</v>
      </c>
      <c r="E57" s="26">
        <v>73562</v>
      </c>
      <c r="F57" s="22">
        <v>0.19</v>
      </c>
      <c r="G57" s="27">
        <f t="shared" si="19"/>
        <v>13976.78</v>
      </c>
      <c r="H57" s="27">
        <f t="shared" si="20"/>
        <v>87538.78</v>
      </c>
      <c r="I57" s="36">
        <v>77240.100000000006</v>
      </c>
      <c r="J57" s="37">
        <v>0.19</v>
      </c>
      <c r="K57" s="38">
        <f t="shared" si="21"/>
        <v>14675.619000000001</v>
      </c>
      <c r="L57" s="38">
        <f t="shared" si="22"/>
        <v>91915.719000000012</v>
      </c>
      <c r="M57" s="28">
        <v>68413</v>
      </c>
      <c r="N57" s="25">
        <v>0.19</v>
      </c>
      <c r="O57" s="29">
        <f t="shared" si="23"/>
        <v>12998.47</v>
      </c>
      <c r="P57" s="29">
        <f t="shared" si="24"/>
        <v>81411.47</v>
      </c>
      <c r="Q57" s="15">
        <f t="shared" si="27"/>
        <v>53</v>
      </c>
      <c r="R57" s="16" t="str">
        <f t="shared" si="28"/>
        <v xml:space="preserve">SUMINISTRO  FILTRO COMBUSTIBLE </v>
      </c>
      <c r="S57" s="17" t="str">
        <f t="shared" si="29"/>
        <v>UNIDAD</v>
      </c>
      <c r="T57" s="17">
        <f t="shared" si="30"/>
        <v>1</v>
      </c>
      <c r="U57" s="31">
        <f t="shared" si="10"/>
        <v>73071.7</v>
      </c>
      <c r="V57" s="18">
        <v>0.19</v>
      </c>
      <c r="W57" s="31">
        <f t="shared" si="25"/>
        <v>13883.623</v>
      </c>
      <c r="X57" s="32">
        <f t="shared" si="26"/>
        <v>86955.323000000004</v>
      </c>
    </row>
    <row r="58" spans="1:24" ht="12" customHeight="1" x14ac:dyDescent="0.2">
      <c r="A58" s="1">
        <v>54</v>
      </c>
      <c r="B58" s="6" t="s">
        <v>68</v>
      </c>
      <c r="C58" s="2" t="s">
        <v>16</v>
      </c>
      <c r="D58" s="3">
        <v>1</v>
      </c>
      <c r="E58" s="26">
        <v>164790</v>
      </c>
      <c r="F58" s="22">
        <v>0.19</v>
      </c>
      <c r="G58" s="27">
        <f t="shared" si="19"/>
        <v>31310.100000000002</v>
      </c>
      <c r="H58" s="27">
        <f t="shared" si="20"/>
        <v>196100.1</v>
      </c>
      <c r="I58" s="36">
        <v>173029.5</v>
      </c>
      <c r="J58" s="37">
        <v>0.19</v>
      </c>
      <c r="K58" s="38">
        <f t="shared" si="21"/>
        <v>32875.605000000003</v>
      </c>
      <c r="L58" s="38">
        <f t="shared" si="22"/>
        <v>205905.10500000001</v>
      </c>
      <c r="M58" s="28">
        <v>153255</v>
      </c>
      <c r="N58" s="25">
        <v>0.19</v>
      </c>
      <c r="O58" s="29">
        <f t="shared" si="23"/>
        <v>29118.45</v>
      </c>
      <c r="P58" s="29">
        <f t="shared" si="24"/>
        <v>182373.45</v>
      </c>
      <c r="Q58" s="15">
        <f t="shared" si="27"/>
        <v>54</v>
      </c>
      <c r="R58" s="16" t="str">
        <f t="shared" si="28"/>
        <v xml:space="preserve">SUMINISTRO FILTRO COMBUSTIBLE   </v>
      </c>
      <c r="S58" s="17" t="str">
        <f t="shared" si="29"/>
        <v>UNIDAD</v>
      </c>
      <c r="T58" s="17">
        <f t="shared" si="30"/>
        <v>1</v>
      </c>
      <c r="U58" s="31">
        <f t="shared" si="10"/>
        <v>163691.5</v>
      </c>
      <c r="V58" s="18">
        <v>0.19</v>
      </c>
      <c r="W58" s="31">
        <f t="shared" si="25"/>
        <v>31101.385000000002</v>
      </c>
      <c r="X58" s="32">
        <f t="shared" si="26"/>
        <v>194792.88500000001</v>
      </c>
    </row>
    <row r="59" spans="1:24" ht="12" customHeight="1" x14ac:dyDescent="0.2">
      <c r="A59" s="1">
        <v>55</v>
      </c>
      <c r="B59" s="6" t="s">
        <v>69</v>
      </c>
      <c r="C59" s="2" t="s">
        <v>16</v>
      </c>
      <c r="D59" s="3">
        <v>1</v>
      </c>
      <c r="E59" s="26">
        <v>182456</v>
      </c>
      <c r="F59" s="22">
        <v>0.19</v>
      </c>
      <c r="G59" s="27">
        <f t="shared" si="19"/>
        <v>34666.639999999999</v>
      </c>
      <c r="H59" s="27">
        <f t="shared" si="20"/>
        <v>217122.64</v>
      </c>
      <c r="I59" s="36">
        <v>191578.8</v>
      </c>
      <c r="J59" s="37">
        <v>0.19</v>
      </c>
      <c r="K59" s="38">
        <f t="shared" si="21"/>
        <v>36399.972000000002</v>
      </c>
      <c r="L59" s="38">
        <f t="shared" si="22"/>
        <v>227978.772</v>
      </c>
      <c r="M59" s="28">
        <v>169684</v>
      </c>
      <c r="N59" s="25">
        <v>0.19</v>
      </c>
      <c r="O59" s="29">
        <f t="shared" si="23"/>
        <v>32239.96</v>
      </c>
      <c r="P59" s="29">
        <f t="shared" si="24"/>
        <v>201923.96</v>
      </c>
      <c r="Q59" s="15">
        <f t="shared" si="27"/>
        <v>55</v>
      </c>
      <c r="R59" s="16" t="str">
        <f t="shared" si="28"/>
        <v xml:space="preserve">SUMINISTRO FILTRO ACEITE </v>
      </c>
      <c r="S59" s="17" t="str">
        <f t="shared" si="29"/>
        <v>UNIDAD</v>
      </c>
      <c r="T59" s="17">
        <f t="shared" si="30"/>
        <v>1</v>
      </c>
      <c r="U59" s="31">
        <f t="shared" si="10"/>
        <v>181239.6</v>
      </c>
      <c r="V59" s="18">
        <v>0.19</v>
      </c>
      <c r="W59" s="31">
        <f t="shared" si="25"/>
        <v>34435.524000000005</v>
      </c>
      <c r="X59" s="32">
        <f t="shared" si="26"/>
        <v>215675.12400000001</v>
      </c>
    </row>
    <row r="60" spans="1:24" ht="12" customHeight="1" x14ac:dyDescent="0.2">
      <c r="A60" s="1">
        <v>56</v>
      </c>
      <c r="B60" s="6" t="s">
        <v>70</v>
      </c>
      <c r="C60" s="2" t="s">
        <v>16</v>
      </c>
      <c r="D60" s="3">
        <v>1</v>
      </c>
      <c r="E60" s="26">
        <v>248400</v>
      </c>
      <c r="F60" s="22">
        <v>0.19</v>
      </c>
      <c r="G60" s="27">
        <f t="shared" si="19"/>
        <v>47196</v>
      </c>
      <c r="H60" s="27">
        <f t="shared" si="20"/>
        <v>295596</v>
      </c>
      <c r="I60" s="36">
        <v>260820</v>
      </c>
      <c r="J60" s="37">
        <v>0.19</v>
      </c>
      <c r="K60" s="38">
        <f t="shared" si="21"/>
        <v>49555.8</v>
      </c>
      <c r="L60" s="38">
        <f t="shared" si="22"/>
        <v>310375.8</v>
      </c>
      <c r="M60" s="28">
        <v>231012</v>
      </c>
      <c r="N60" s="25">
        <v>0.19</v>
      </c>
      <c r="O60" s="29">
        <f t="shared" si="23"/>
        <v>43892.28</v>
      </c>
      <c r="P60" s="29">
        <f t="shared" si="24"/>
        <v>274904.28000000003</v>
      </c>
      <c r="Q60" s="15">
        <f t="shared" si="27"/>
        <v>56</v>
      </c>
      <c r="R60" s="16" t="str">
        <f t="shared" si="28"/>
        <v>SUMINISTRO FILTRO AIRE PRIMARIO</v>
      </c>
      <c r="S60" s="17" t="str">
        <f t="shared" si="29"/>
        <v>UNIDAD</v>
      </c>
      <c r="T60" s="17">
        <f t="shared" si="30"/>
        <v>1</v>
      </c>
      <c r="U60" s="31">
        <f t="shared" si="10"/>
        <v>246744</v>
      </c>
      <c r="V60" s="18">
        <v>0.19</v>
      </c>
      <c r="W60" s="31">
        <f t="shared" si="25"/>
        <v>46881.36</v>
      </c>
      <c r="X60" s="32">
        <f t="shared" si="26"/>
        <v>293625.36</v>
      </c>
    </row>
    <row r="61" spans="1:24" ht="12" customHeight="1" x14ac:dyDescent="0.2">
      <c r="A61" s="1">
        <v>57</v>
      </c>
      <c r="B61" s="6" t="s">
        <v>71</v>
      </c>
      <c r="C61" s="2" t="s">
        <v>16</v>
      </c>
      <c r="D61" s="3">
        <v>1</v>
      </c>
      <c r="E61" s="26">
        <v>171360</v>
      </c>
      <c r="F61" s="22">
        <v>0.19</v>
      </c>
      <c r="G61" s="27">
        <f t="shared" si="19"/>
        <v>32558.400000000001</v>
      </c>
      <c r="H61" s="27">
        <f t="shared" si="20"/>
        <v>203918.4</v>
      </c>
      <c r="I61" s="36">
        <v>179928</v>
      </c>
      <c r="J61" s="37">
        <v>0.19</v>
      </c>
      <c r="K61" s="38">
        <f t="shared" si="21"/>
        <v>34186.32</v>
      </c>
      <c r="L61" s="38">
        <f t="shared" si="22"/>
        <v>214114.32</v>
      </c>
      <c r="M61" s="28">
        <v>159365</v>
      </c>
      <c r="N61" s="25">
        <v>0.19</v>
      </c>
      <c r="O61" s="29">
        <f t="shared" si="23"/>
        <v>30279.35</v>
      </c>
      <c r="P61" s="29">
        <f t="shared" si="24"/>
        <v>189644.35</v>
      </c>
      <c r="Q61" s="15">
        <f t="shared" si="27"/>
        <v>57</v>
      </c>
      <c r="R61" s="16" t="str">
        <f t="shared" si="28"/>
        <v xml:space="preserve">SUMINISTRO FILTRO AIRE SECUNDARIO  </v>
      </c>
      <c r="S61" s="17" t="str">
        <f t="shared" si="29"/>
        <v>UNIDAD</v>
      </c>
      <c r="T61" s="17">
        <f t="shared" si="30"/>
        <v>1</v>
      </c>
      <c r="U61" s="31">
        <f t="shared" si="10"/>
        <v>170217.66666666666</v>
      </c>
      <c r="V61" s="18">
        <v>0.19</v>
      </c>
      <c r="W61" s="31">
        <f t="shared" si="25"/>
        <v>32341.356666666667</v>
      </c>
      <c r="X61" s="32">
        <f t="shared" si="26"/>
        <v>202559.02333333332</v>
      </c>
    </row>
    <row r="62" spans="1:24" ht="12" customHeight="1" x14ac:dyDescent="0.2">
      <c r="A62" s="1">
        <v>58</v>
      </c>
      <c r="B62" s="6" t="s">
        <v>72</v>
      </c>
      <c r="C62" s="2" t="s">
        <v>16</v>
      </c>
      <c r="D62" s="3">
        <v>1</v>
      </c>
      <c r="E62" s="26">
        <v>102547</v>
      </c>
      <c r="F62" s="22">
        <v>0.19</v>
      </c>
      <c r="G62" s="27">
        <f t="shared" si="19"/>
        <v>19483.93</v>
      </c>
      <c r="H62" s="27">
        <f t="shared" si="20"/>
        <v>122030.93</v>
      </c>
      <c r="I62" s="36">
        <v>107674.35</v>
      </c>
      <c r="J62" s="37">
        <v>0.19</v>
      </c>
      <c r="K62" s="38">
        <f t="shared" si="21"/>
        <v>20458.126500000002</v>
      </c>
      <c r="L62" s="38">
        <f t="shared" si="22"/>
        <v>128132.4765</v>
      </c>
      <c r="M62" s="28">
        <v>95369</v>
      </c>
      <c r="N62" s="25">
        <v>0.19</v>
      </c>
      <c r="O62" s="29">
        <f t="shared" si="23"/>
        <v>18120.11</v>
      </c>
      <c r="P62" s="29">
        <f t="shared" si="24"/>
        <v>113489.11</v>
      </c>
      <c r="Q62" s="15">
        <f t="shared" si="27"/>
        <v>58</v>
      </c>
      <c r="R62" s="16" t="str">
        <f t="shared" si="28"/>
        <v xml:space="preserve">MANTENIMIENTO CAMBIO DE ACEITE Y FILTROS </v>
      </c>
      <c r="S62" s="17" t="str">
        <f t="shared" si="29"/>
        <v>UNIDAD</v>
      </c>
      <c r="T62" s="17">
        <f t="shared" si="30"/>
        <v>1</v>
      </c>
      <c r="U62" s="31">
        <f t="shared" si="10"/>
        <v>101863.45</v>
      </c>
      <c r="V62" s="18">
        <v>0.19</v>
      </c>
      <c r="W62" s="31">
        <f t="shared" si="25"/>
        <v>19354.055499999999</v>
      </c>
      <c r="X62" s="32">
        <f t="shared" si="26"/>
        <v>121217.5055</v>
      </c>
    </row>
    <row r="63" spans="1:24" ht="12" customHeight="1" x14ac:dyDescent="0.2">
      <c r="A63" s="1">
        <v>59</v>
      </c>
      <c r="B63" s="6" t="s">
        <v>73</v>
      </c>
      <c r="C63" s="2" t="s">
        <v>16</v>
      </c>
      <c r="D63" s="3">
        <v>1</v>
      </c>
      <c r="E63" s="26">
        <v>180000</v>
      </c>
      <c r="F63" s="22">
        <v>0.19</v>
      </c>
      <c r="G63" s="27">
        <f t="shared" si="19"/>
        <v>34200</v>
      </c>
      <c r="H63" s="27">
        <f t="shared" si="20"/>
        <v>214200</v>
      </c>
      <c r="I63" s="36">
        <v>189000</v>
      </c>
      <c r="J63" s="37">
        <v>0.19</v>
      </c>
      <c r="K63" s="38">
        <f t="shared" si="21"/>
        <v>35910</v>
      </c>
      <c r="L63" s="38">
        <f t="shared" si="22"/>
        <v>224910</v>
      </c>
      <c r="M63" s="28">
        <v>167400</v>
      </c>
      <c r="N63" s="25">
        <v>0.19</v>
      </c>
      <c r="O63" s="29">
        <f t="shared" si="23"/>
        <v>31806</v>
      </c>
      <c r="P63" s="29">
        <f t="shared" si="24"/>
        <v>199206</v>
      </c>
      <c r="Q63" s="15">
        <f t="shared" si="27"/>
        <v>59</v>
      </c>
      <c r="R63" s="16" t="str">
        <f t="shared" si="28"/>
        <v xml:space="preserve">SUMINISTRO E ISTALACION MANGUERA COMPRESOR  </v>
      </c>
      <c r="S63" s="17" t="str">
        <f t="shared" si="29"/>
        <v>UNIDAD</v>
      </c>
      <c r="T63" s="17">
        <f t="shared" si="30"/>
        <v>1</v>
      </c>
      <c r="U63" s="31">
        <f t="shared" si="10"/>
        <v>178800</v>
      </c>
      <c r="V63" s="18">
        <v>0.19</v>
      </c>
      <c r="W63" s="31">
        <f t="shared" si="25"/>
        <v>33972</v>
      </c>
      <c r="X63" s="32">
        <f t="shared" si="26"/>
        <v>212772</v>
      </c>
    </row>
    <row r="64" spans="1:24" ht="12" customHeight="1" x14ac:dyDescent="0.2">
      <c r="A64" s="1">
        <v>60</v>
      </c>
      <c r="B64" s="6" t="s">
        <v>74</v>
      </c>
      <c r="C64" s="2" t="s">
        <v>16</v>
      </c>
      <c r="D64" s="3">
        <v>1</v>
      </c>
      <c r="E64" s="26">
        <v>260000</v>
      </c>
      <c r="F64" s="22">
        <v>0.19</v>
      </c>
      <c r="G64" s="27">
        <f t="shared" si="19"/>
        <v>49400</v>
      </c>
      <c r="H64" s="27">
        <f t="shared" si="20"/>
        <v>309400</v>
      </c>
      <c r="I64" s="36">
        <v>273000</v>
      </c>
      <c r="J64" s="37">
        <v>0.19</v>
      </c>
      <c r="K64" s="38">
        <f t="shared" si="21"/>
        <v>51870</v>
      </c>
      <c r="L64" s="38">
        <f t="shared" si="22"/>
        <v>324870</v>
      </c>
      <c r="M64" s="28">
        <v>241800</v>
      </c>
      <c r="N64" s="25">
        <v>0.19</v>
      </c>
      <c r="O64" s="29">
        <f t="shared" si="23"/>
        <v>45942</v>
      </c>
      <c r="P64" s="29">
        <f t="shared" si="24"/>
        <v>287742</v>
      </c>
      <c r="Q64" s="15">
        <f t="shared" si="27"/>
        <v>60</v>
      </c>
      <c r="R64" s="16" t="str">
        <f t="shared" si="28"/>
        <v xml:space="preserve">SUMINISTRO MANGUERA TOMA FUERZA </v>
      </c>
      <c r="S64" s="17" t="str">
        <f t="shared" si="29"/>
        <v>UNIDAD</v>
      </c>
      <c r="T64" s="17">
        <f t="shared" si="30"/>
        <v>1</v>
      </c>
      <c r="U64" s="31">
        <f t="shared" si="10"/>
        <v>258266.66666666666</v>
      </c>
      <c r="V64" s="18">
        <v>0.19</v>
      </c>
      <c r="W64" s="31">
        <f t="shared" si="25"/>
        <v>49070.666666666664</v>
      </c>
      <c r="X64" s="32">
        <f t="shared" si="26"/>
        <v>307337.33333333331</v>
      </c>
    </row>
    <row r="65" spans="1:24" ht="12" customHeight="1" x14ac:dyDescent="0.2">
      <c r="A65" s="1">
        <v>61</v>
      </c>
      <c r="B65" s="6" t="s">
        <v>75</v>
      </c>
      <c r="C65" s="2" t="s">
        <v>16</v>
      </c>
      <c r="D65" s="3">
        <v>1</v>
      </c>
      <c r="E65" s="26">
        <v>140000</v>
      </c>
      <c r="F65" s="22">
        <v>0.19</v>
      </c>
      <c r="G65" s="27">
        <f t="shared" si="19"/>
        <v>26600</v>
      </c>
      <c r="H65" s="27">
        <f t="shared" si="20"/>
        <v>166600</v>
      </c>
      <c r="I65" s="36">
        <v>147000</v>
      </c>
      <c r="J65" s="37">
        <v>0.19</v>
      </c>
      <c r="K65" s="38">
        <f t="shared" si="21"/>
        <v>27930</v>
      </c>
      <c r="L65" s="38">
        <f t="shared" si="22"/>
        <v>174930</v>
      </c>
      <c r="M65" s="28">
        <v>130200</v>
      </c>
      <c r="N65" s="25">
        <v>0.19</v>
      </c>
      <c r="O65" s="29">
        <f t="shared" si="23"/>
        <v>24738</v>
      </c>
      <c r="P65" s="29">
        <f t="shared" si="24"/>
        <v>154938</v>
      </c>
      <c r="Q65" s="15">
        <f t="shared" si="27"/>
        <v>61</v>
      </c>
      <c r="R65" s="16" t="str">
        <f t="shared" si="28"/>
        <v>SERVICIO EMPAQUE TAPA REPARTICION</v>
      </c>
      <c r="S65" s="17" t="str">
        <f t="shared" si="29"/>
        <v>UNIDAD</v>
      </c>
      <c r="T65" s="17">
        <f t="shared" si="30"/>
        <v>1</v>
      </c>
      <c r="U65" s="31">
        <f t="shared" si="10"/>
        <v>139066.66666666666</v>
      </c>
      <c r="V65" s="18">
        <v>0.19</v>
      </c>
      <c r="W65" s="31">
        <f t="shared" si="25"/>
        <v>26422.666666666664</v>
      </c>
      <c r="X65" s="32">
        <f t="shared" si="26"/>
        <v>165489.33333333331</v>
      </c>
    </row>
    <row r="66" spans="1:24" ht="12" customHeight="1" x14ac:dyDescent="0.2">
      <c r="A66" s="1">
        <v>62</v>
      </c>
      <c r="B66" s="6" t="s">
        <v>76</v>
      </c>
      <c r="C66" s="2" t="s">
        <v>16</v>
      </c>
      <c r="D66" s="3">
        <v>1</v>
      </c>
      <c r="E66" s="26">
        <v>60000</v>
      </c>
      <c r="F66" s="22">
        <v>0.19</v>
      </c>
      <c r="G66" s="27">
        <f t="shared" si="19"/>
        <v>11400</v>
      </c>
      <c r="H66" s="27">
        <f t="shared" si="20"/>
        <v>71400</v>
      </c>
      <c r="I66" s="36">
        <v>63000</v>
      </c>
      <c r="J66" s="37">
        <v>0.19</v>
      </c>
      <c r="K66" s="38">
        <f t="shared" si="21"/>
        <v>11970</v>
      </c>
      <c r="L66" s="38">
        <f t="shared" si="22"/>
        <v>74970</v>
      </c>
      <c r="M66" s="28">
        <v>55800</v>
      </c>
      <c r="N66" s="25">
        <v>0.19</v>
      </c>
      <c r="O66" s="29">
        <f t="shared" si="23"/>
        <v>10602</v>
      </c>
      <c r="P66" s="29">
        <f t="shared" si="24"/>
        <v>66402</v>
      </c>
      <c r="Q66" s="15">
        <f t="shared" si="27"/>
        <v>62</v>
      </c>
      <c r="R66" s="16" t="str">
        <f t="shared" si="28"/>
        <v>SUMINISTRO SILICONA ULTRA GREY</v>
      </c>
      <c r="S66" s="17" t="str">
        <f t="shared" si="29"/>
        <v>UNIDAD</v>
      </c>
      <c r="T66" s="17">
        <f t="shared" si="30"/>
        <v>1</v>
      </c>
      <c r="U66" s="31">
        <f t="shared" si="10"/>
        <v>59600</v>
      </c>
      <c r="V66" s="18">
        <v>0.19</v>
      </c>
      <c r="W66" s="31">
        <f t="shared" si="25"/>
        <v>11324</v>
      </c>
      <c r="X66" s="32">
        <f t="shared" si="26"/>
        <v>70924</v>
      </c>
    </row>
    <row r="67" spans="1:24" ht="12" customHeight="1" x14ac:dyDescent="0.2">
      <c r="A67" s="1">
        <v>63</v>
      </c>
      <c r="B67" s="6" t="s">
        <v>77</v>
      </c>
      <c r="C67" s="2" t="s">
        <v>16</v>
      </c>
      <c r="D67" s="3">
        <v>1</v>
      </c>
      <c r="E67" s="26">
        <v>280000</v>
      </c>
      <c r="F67" s="22">
        <v>0.19</v>
      </c>
      <c r="G67" s="27">
        <f t="shared" si="19"/>
        <v>53200</v>
      </c>
      <c r="H67" s="27">
        <f t="shared" si="20"/>
        <v>333200</v>
      </c>
      <c r="I67" s="36">
        <v>294000</v>
      </c>
      <c r="J67" s="37">
        <v>0.19</v>
      </c>
      <c r="K67" s="38">
        <f t="shared" si="21"/>
        <v>55860</v>
      </c>
      <c r="L67" s="38">
        <f t="shared" si="22"/>
        <v>349860</v>
      </c>
      <c r="M67" s="28">
        <v>260400</v>
      </c>
      <c r="N67" s="25">
        <v>0.19</v>
      </c>
      <c r="O67" s="29">
        <f t="shared" si="23"/>
        <v>49476</v>
      </c>
      <c r="P67" s="29">
        <f t="shared" si="24"/>
        <v>309876</v>
      </c>
      <c r="Q67" s="15">
        <f t="shared" si="27"/>
        <v>63</v>
      </c>
      <c r="R67" s="16" t="str">
        <f t="shared" si="28"/>
        <v xml:space="preserve">RETENEDOR CIGÜEÑAL DELANTERO </v>
      </c>
      <c r="S67" s="17" t="str">
        <f t="shared" si="29"/>
        <v>UNIDAD</v>
      </c>
      <c r="T67" s="17">
        <f t="shared" si="30"/>
        <v>1</v>
      </c>
      <c r="U67" s="31">
        <f t="shared" si="10"/>
        <v>278133.33333333331</v>
      </c>
      <c r="V67" s="18">
        <v>0.19</v>
      </c>
      <c r="W67" s="31">
        <f t="shared" si="25"/>
        <v>52845.333333333328</v>
      </c>
      <c r="X67" s="32">
        <f t="shared" si="26"/>
        <v>330978.66666666663</v>
      </c>
    </row>
    <row r="68" spans="1:24" ht="12" customHeight="1" x14ac:dyDescent="0.2">
      <c r="A68" s="1">
        <v>64</v>
      </c>
      <c r="B68" s="6" t="s">
        <v>78</v>
      </c>
      <c r="C68" s="2" t="s">
        <v>16</v>
      </c>
      <c r="D68" s="3">
        <v>1</v>
      </c>
      <c r="E68" s="26">
        <v>280000</v>
      </c>
      <c r="F68" s="22">
        <v>0.19</v>
      </c>
      <c r="G68" s="27">
        <f t="shared" si="19"/>
        <v>53200</v>
      </c>
      <c r="H68" s="27">
        <f t="shared" si="20"/>
        <v>333200</v>
      </c>
      <c r="I68" s="36">
        <v>294000</v>
      </c>
      <c r="J68" s="37">
        <v>0.19</v>
      </c>
      <c r="K68" s="38">
        <f t="shared" si="21"/>
        <v>55860</v>
      </c>
      <c r="L68" s="38">
        <f t="shared" si="22"/>
        <v>349860</v>
      </c>
      <c r="M68" s="28">
        <v>260400</v>
      </c>
      <c r="N68" s="25">
        <v>0.19</v>
      </c>
      <c r="O68" s="29">
        <f t="shared" si="23"/>
        <v>49476</v>
      </c>
      <c r="P68" s="29">
        <f t="shared" si="24"/>
        <v>309876</v>
      </c>
      <c r="Q68" s="15">
        <f t="shared" ref="Q68:Q99" si="31">+A68</f>
        <v>64</v>
      </c>
      <c r="R68" s="16" t="str">
        <f t="shared" si="28"/>
        <v xml:space="preserve">SERVICIO DE MANTENIMIENTO DE BOTELLA AHOGO CON EMPAQUES INCLUIDOS </v>
      </c>
      <c r="S68" s="17" t="str">
        <f t="shared" si="29"/>
        <v>UNIDAD</v>
      </c>
      <c r="T68" s="17">
        <f t="shared" si="30"/>
        <v>1</v>
      </c>
      <c r="U68" s="31">
        <f t="shared" si="10"/>
        <v>278133.33333333331</v>
      </c>
      <c r="V68" s="18">
        <v>0.19</v>
      </c>
      <c r="W68" s="31">
        <f t="shared" si="25"/>
        <v>52845.333333333328</v>
      </c>
      <c r="X68" s="32">
        <f t="shared" si="26"/>
        <v>330978.66666666663</v>
      </c>
    </row>
    <row r="69" spans="1:24" ht="12" customHeight="1" x14ac:dyDescent="0.2">
      <c r="A69" s="1">
        <v>65</v>
      </c>
      <c r="B69" s="6" t="s">
        <v>79</v>
      </c>
      <c r="C69" s="2" t="s">
        <v>16</v>
      </c>
      <c r="D69" s="3">
        <v>1</v>
      </c>
      <c r="E69" s="26">
        <v>600000</v>
      </c>
      <c r="F69" s="22">
        <v>0.19</v>
      </c>
      <c r="G69" s="27">
        <f t="shared" si="19"/>
        <v>114000</v>
      </c>
      <c r="H69" s="27">
        <f t="shared" si="20"/>
        <v>714000</v>
      </c>
      <c r="I69" s="36">
        <v>630000</v>
      </c>
      <c r="J69" s="37">
        <v>0.19</v>
      </c>
      <c r="K69" s="38">
        <f t="shared" si="21"/>
        <v>119700</v>
      </c>
      <c r="L69" s="38">
        <f t="shared" si="22"/>
        <v>749700</v>
      </c>
      <c r="M69" s="28">
        <v>558000</v>
      </c>
      <c r="N69" s="25">
        <v>0.19</v>
      </c>
      <c r="O69" s="29">
        <f t="shared" si="23"/>
        <v>106020</v>
      </c>
      <c r="P69" s="29">
        <f t="shared" si="24"/>
        <v>664020</v>
      </c>
      <c r="Q69" s="15">
        <f t="shared" si="31"/>
        <v>65</v>
      </c>
      <c r="R69" s="16" t="str">
        <f t="shared" ref="R69:R100" si="32">+B69</f>
        <v xml:space="preserve">SERVICIO TECNICO ARREGLO DE MICROSUICH DE SISTEMA DE AHOGO POR AISLAMIENTO EN CORRIENTE PRINCIPALES </v>
      </c>
      <c r="S69" s="17" t="str">
        <f t="shared" ref="S69:S100" si="33">+C69</f>
        <v>UNIDAD</v>
      </c>
      <c r="T69" s="17">
        <f t="shared" ref="T69:T100" si="34">+D69</f>
        <v>1</v>
      </c>
      <c r="U69" s="31">
        <f t="shared" si="10"/>
        <v>596000</v>
      </c>
      <c r="V69" s="18">
        <v>0.19</v>
      </c>
      <c r="W69" s="31">
        <f t="shared" si="25"/>
        <v>113240</v>
      </c>
      <c r="X69" s="32">
        <f t="shared" si="26"/>
        <v>709240</v>
      </c>
    </row>
    <row r="70" spans="1:24" ht="12" customHeight="1" x14ac:dyDescent="0.2">
      <c r="A70" s="1">
        <v>66</v>
      </c>
      <c r="B70" s="6" t="s">
        <v>80</v>
      </c>
      <c r="C70" s="2" t="s">
        <v>16</v>
      </c>
      <c r="D70" s="3">
        <v>1</v>
      </c>
      <c r="E70" s="26">
        <v>160000</v>
      </c>
      <c r="F70" s="22">
        <v>0.19</v>
      </c>
      <c r="G70" s="27">
        <f t="shared" si="19"/>
        <v>30400</v>
      </c>
      <c r="H70" s="27">
        <f t="shared" si="20"/>
        <v>190400</v>
      </c>
      <c r="I70" s="36">
        <v>168000</v>
      </c>
      <c r="J70" s="37">
        <v>0.19</v>
      </c>
      <c r="K70" s="38">
        <f t="shared" si="21"/>
        <v>31920</v>
      </c>
      <c r="L70" s="38">
        <f t="shared" si="22"/>
        <v>199920</v>
      </c>
      <c r="M70" s="28">
        <v>148800</v>
      </c>
      <c r="N70" s="25">
        <v>0.19</v>
      </c>
      <c r="O70" s="29">
        <f t="shared" si="23"/>
        <v>28272</v>
      </c>
      <c r="P70" s="29">
        <f t="shared" si="24"/>
        <v>177072</v>
      </c>
      <c r="Q70" s="15">
        <f t="shared" si="31"/>
        <v>66</v>
      </c>
      <c r="R70" s="16" t="str">
        <f t="shared" si="32"/>
        <v xml:space="preserve">SERVICIO  TECNICO ARREGLO DE CANTONERA PUERTA POR CHAPA PUERTA IZQUIERDA </v>
      </c>
      <c r="S70" s="17" t="str">
        <f t="shared" si="33"/>
        <v>UNIDAD</v>
      </c>
      <c r="T70" s="17">
        <f t="shared" si="34"/>
        <v>1</v>
      </c>
      <c r="U70" s="31">
        <f t="shared" ref="U70:U133" si="35">AVERAGE(E70,I70,M70)</f>
        <v>158933.33333333334</v>
      </c>
      <c r="V70" s="18">
        <v>0.19</v>
      </c>
      <c r="W70" s="31">
        <f t="shared" si="25"/>
        <v>30197.333333333336</v>
      </c>
      <c r="X70" s="32">
        <f t="shared" si="26"/>
        <v>189130.66666666669</v>
      </c>
    </row>
    <row r="71" spans="1:24" ht="12" customHeight="1" x14ac:dyDescent="0.2">
      <c r="A71" s="1">
        <v>67</v>
      </c>
      <c r="B71" s="6" t="s">
        <v>81</v>
      </c>
      <c r="C71" s="2" t="s">
        <v>16</v>
      </c>
      <c r="D71" s="3">
        <v>1</v>
      </c>
      <c r="E71" s="26">
        <v>600000</v>
      </c>
      <c r="F71" s="22">
        <v>0.19</v>
      </c>
      <c r="G71" s="27">
        <f t="shared" si="19"/>
        <v>114000</v>
      </c>
      <c r="H71" s="27">
        <f t="shared" si="20"/>
        <v>714000</v>
      </c>
      <c r="I71" s="36">
        <v>630000</v>
      </c>
      <c r="J71" s="37">
        <v>0.19</v>
      </c>
      <c r="K71" s="38">
        <f t="shared" si="21"/>
        <v>119700</v>
      </c>
      <c r="L71" s="38">
        <f t="shared" si="22"/>
        <v>749700</v>
      </c>
      <c r="M71" s="28">
        <v>558000</v>
      </c>
      <c r="N71" s="25">
        <v>0.19</v>
      </c>
      <c r="O71" s="29">
        <f t="shared" si="23"/>
        <v>106020</v>
      </c>
      <c r="P71" s="29">
        <f t="shared" si="24"/>
        <v>664020</v>
      </c>
      <c r="Q71" s="15">
        <f t="shared" si="31"/>
        <v>67</v>
      </c>
      <c r="R71" s="16" t="str">
        <f t="shared" si="32"/>
        <v>SERVICIO TECNICO DE D/M RADIADOR Y TAPA DE REPARTICION PARA CAMBIO DE RETEN CIGÜEÑAL</v>
      </c>
      <c r="S71" s="17" t="str">
        <f t="shared" si="33"/>
        <v>UNIDAD</v>
      </c>
      <c r="T71" s="17">
        <f t="shared" si="34"/>
        <v>1</v>
      </c>
      <c r="U71" s="31">
        <f t="shared" si="35"/>
        <v>596000</v>
      </c>
      <c r="V71" s="18">
        <v>0.19</v>
      </c>
      <c r="W71" s="31">
        <f t="shared" si="25"/>
        <v>113240</v>
      </c>
      <c r="X71" s="32">
        <f t="shared" si="26"/>
        <v>709240</v>
      </c>
    </row>
    <row r="72" spans="1:24" ht="12" customHeight="1" x14ac:dyDescent="0.2">
      <c r="A72" s="1">
        <v>68</v>
      </c>
      <c r="B72" s="6" t="s">
        <v>82</v>
      </c>
      <c r="C72" s="2" t="s">
        <v>16</v>
      </c>
      <c r="D72" s="3">
        <v>1</v>
      </c>
      <c r="E72" s="26">
        <v>360000</v>
      </c>
      <c r="F72" s="22">
        <v>0.19</v>
      </c>
      <c r="G72" s="27">
        <f t="shared" si="19"/>
        <v>68400</v>
      </c>
      <c r="H72" s="27">
        <f t="shared" si="20"/>
        <v>428400</v>
      </c>
      <c r="I72" s="36">
        <v>378000</v>
      </c>
      <c r="J72" s="37">
        <v>0.19</v>
      </c>
      <c r="K72" s="38">
        <f t="shared" si="21"/>
        <v>71820</v>
      </c>
      <c r="L72" s="38">
        <f t="shared" si="22"/>
        <v>449820</v>
      </c>
      <c r="M72" s="28">
        <v>334800</v>
      </c>
      <c r="N72" s="25">
        <v>0.19</v>
      </c>
      <c r="O72" s="29">
        <f t="shared" si="23"/>
        <v>63612</v>
      </c>
      <c r="P72" s="29">
        <f t="shared" si="24"/>
        <v>398412</v>
      </c>
      <c r="Q72" s="15">
        <f t="shared" si="31"/>
        <v>68</v>
      </c>
      <c r="R72" s="16" t="str">
        <f t="shared" si="32"/>
        <v>SERVICIO CAMBIO MANGUERA COMPRESOR, BAJADA DE BOMBA HIDRAULICA PARA CAMBIO ORING Y MANGUERA TOMA FUERZA</v>
      </c>
      <c r="S72" s="17" t="str">
        <f t="shared" si="33"/>
        <v>UNIDAD</v>
      </c>
      <c r="T72" s="17">
        <f t="shared" si="34"/>
        <v>1</v>
      </c>
      <c r="U72" s="31">
        <f t="shared" si="35"/>
        <v>357600</v>
      </c>
      <c r="V72" s="18">
        <v>0.19</v>
      </c>
      <c r="W72" s="31">
        <f t="shared" si="25"/>
        <v>67944</v>
      </c>
      <c r="X72" s="32">
        <f t="shared" si="26"/>
        <v>425544</v>
      </c>
    </row>
    <row r="73" spans="1:24" ht="12" customHeight="1" x14ac:dyDescent="0.2">
      <c r="A73" s="1">
        <v>69</v>
      </c>
      <c r="B73" s="6" t="s">
        <v>83</v>
      </c>
      <c r="C73" s="2" t="s">
        <v>16</v>
      </c>
      <c r="D73" s="3">
        <v>1</v>
      </c>
      <c r="E73" s="26">
        <v>1035423</v>
      </c>
      <c r="F73" s="22">
        <v>0.19</v>
      </c>
      <c r="G73" s="27">
        <f t="shared" si="19"/>
        <v>196730.37</v>
      </c>
      <c r="H73" s="27">
        <f t="shared" si="20"/>
        <v>1232153.3700000001</v>
      </c>
      <c r="I73" s="36">
        <v>1087194.1499999999</v>
      </c>
      <c r="J73" s="37">
        <v>0.19</v>
      </c>
      <c r="K73" s="38">
        <f t="shared" si="21"/>
        <v>206566.88849999997</v>
      </c>
      <c r="L73" s="38">
        <f t="shared" si="22"/>
        <v>1293761.0384999998</v>
      </c>
      <c r="M73" s="28">
        <v>962943</v>
      </c>
      <c r="N73" s="25">
        <v>0.19</v>
      </c>
      <c r="O73" s="29">
        <f t="shared" si="23"/>
        <v>182959.17</v>
      </c>
      <c r="P73" s="29">
        <f t="shared" si="24"/>
        <v>1145902.17</v>
      </c>
      <c r="Q73" s="15">
        <f t="shared" si="31"/>
        <v>69</v>
      </c>
      <c r="R73" s="16" t="str">
        <f t="shared" si="32"/>
        <v>REPARACION BOTELLAS HIDRAULICAS INCLUYE:CAMBIO DE EMBOLO,EMPAQUETADURA PISTON Y TAPA.</v>
      </c>
      <c r="S73" s="17" t="str">
        <f t="shared" si="33"/>
        <v>UNIDAD</v>
      </c>
      <c r="T73" s="17">
        <f t="shared" si="34"/>
        <v>1</v>
      </c>
      <c r="U73" s="31">
        <f t="shared" si="35"/>
        <v>1028520.0499999999</v>
      </c>
      <c r="V73" s="18">
        <v>0.19</v>
      </c>
      <c r="W73" s="31">
        <f t="shared" si="25"/>
        <v>195418.8095</v>
      </c>
      <c r="X73" s="32">
        <f t="shared" si="26"/>
        <v>1223938.8595</v>
      </c>
    </row>
    <row r="74" spans="1:24" ht="12" customHeight="1" x14ac:dyDescent="0.2">
      <c r="A74" s="1">
        <v>70</v>
      </c>
      <c r="B74" s="6" t="s">
        <v>84</v>
      </c>
      <c r="C74" s="2" t="s">
        <v>16</v>
      </c>
      <c r="D74" s="3">
        <v>1</v>
      </c>
      <c r="E74" s="26">
        <v>353789</v>
      </c>
      <c r="F74" s="22">
        <v>0.19</v>
      </c>
      <c r="G74" s="27">
        <f t="shared" si="19"/>
        <v>67219.91</v>
      </c>
      <c r="H74" s="27">
        <f t="shared" si="20"/>
        <v>421008.91000000003</v>
      </c>
      <c r="I74" s="36">
        <v>371478.45</v>
      </c>
      <c r="J74" s="37">
        <v>0.19</v>
      </c>
      <c r="K74" s="38">
        <f t="shared" si="21"/>
        <v>70580.905500000008</v>
      </c>
      <c r="L74" s="38">
        <f t="shared" si="22"/>
        <v>442059.35550000001</v>
      </c>
      <c r="M74" s="28">
        <v>329024</v>
      </c>
      <c r="N74" s="25">
        <v>0.19</v>
      </c>
      <c r="O74" s="29">
        <f t="shared" si="23"/>
        <v>62514.559999999998</v>
      </c>
      <c r="P74" s="29">
        <f t="shared" si="24"/>
        <v>391538.56</v>
      </c>
      <c r="Q74" s="15">
        <f t="shared" si="31"/>
        <v>70</v>
      </c>
      <c r="R74" s="16" t="str">
        <f t="shared" si="32"/>
        <v>MANO DE OBRA DESMONTE BOTELLAS HIDRAULICAS E ISTALACION</v>
      </c>
      <c r="S74" s="17" t="str">
        <f t="shared" si="33"/>
        <v>UNIDAD</v>
      </c>
      <c r="T74" s="17">
        <f t="shared" si="34"/>
        <v>1</v>
      </c>
      <c r="U74" s="31">
        <f t="shared" si="35"/>
        <v>351430.48333333334</v>
      </c>
      <c r="V74" s="18">
        <v>0.19</v>
      </c>
      <c r="W74" s="31">
        <f t="shared" si="25"/>
        <v>66771.791833333336</v>
      </c>
      <c r="X74" s="32">
        <f t="shared" si="26"/>
        <v>418202.27516666666</v>
      </c>
    </row>
    <row r="75" spans="1:24" ht="12" customHeight="1" x14ac:dyDescent="0.2">
      <c r="A75" s="1">
        <v>71</v>
      </c>
      <c r="B75" s="6" t="s">
        <v>85</v>
      </c>
      <c r="C75" s="2" t="s">
        <v>16</v>
      </c>
      <c r="D75" s="3">
        <v>1</v>
      </c>
      <c r="E75" s="26">
        <v>3660504</v>
      </c>
      <c r="F75" s="22">
        <v>0.19</v>
      </c>
      <c r="G75" s="27">
        <f t="shared" si="19"/>
        <v>695495.76</v>
      </c>
      <c r="H75" s="27">
        <f t="shared" si="20"/>
        <v>4355999.76</v>
      </c>
      <c r="I75" s="36">
        <v>3843529.2</v>
      </c>
      <c r="J75" s="37">
        <v>0.19</v>
      </c>
      <c r="K75" s="38">
        <f t="shared" si="21"/>
        <v>730270.54800000007</v>
      </c>
      <c r="L75" s="38">
        <f t="shared" si="22"/>
        <v>4573799.7480000006</v>
      </c>
      <c r="M75" s="28">
        <v>3404269</v>
      </c>
      <c r="N75" s="25">
        <v>0.19</v>
      </c>
      <c r="O75" s="29">
        <f t="shared" si="23"/>
        <v>646811.11</v>
      </c>
      <c r="P75" s="29">
        <f t="shared" si="24"/>
        <v>4051080.11</v>
      </c>
      <c r="Q75" s="15">
        <f t="shared" si="31"/>
        <v>71</v>
      </c>
      <c r="R75" s="16" t="str">
        <f t="shared" si="32"/>
        <v xml:space="preserve">BUJE SILLIN VW 3131026260 INCLUYE MANO DE OBRA MONTAJE BUJE </v>
      </c>
      <c r="S75" s="17" t="str">
        <f t="shared" si="33"/>
        <v>UNIDAD</v>
      </c>
      <c r="T75" s="17">
        <f t="shared" si="34"/>
        <v>1</v>
      </c>
      <c r="U75" s="31">
        <f t="shared" si="35"/>
        <v>3636100.7333333329</v>
      </c>
      <c r="V75" s="18">
        <v>0.19</v>
      </c>
      <c r="W75" s="31">
        <f t="shared" si="25"/>
        <v>690859.13933333324</v>
      </c>
      <c r="X75" s="32">
        <f t="shared" si="26"/>
        <v>4326959.8726666663</v>
      </c>
    </row>
    <row r="76" spans="1:24" ht="12" customHeight="1" x14ac:dyDescent="0.2">
      <c r="A76" s="1">
        <v>72</v>
      </c>
      <c r="B76" s="6" t="s">
        <v>86</v>
      </c>
      <c r="C76" s="2" t="s">
        <v>16</v>
      </c>
      <c r="D76" s="3">
        <v>1</v>
      </c>
      <c r="E76" s="26">
        <v>23530</v>
      </c>
      <c r="F76" s="22">
        <v>0.19</v>
      </c>
      <c r="G76" s="27">
        <f t="shared" ref="G76:G151" si="36">E76*F76</f>
        <v>4470.7</v>
      </c>
      <c r="H76" s="27">
        <f t="shared" ref="H76:H151" si="37">E76+G76</f>
        <v>28000.7</v>
      </c>
      <c r="I76" s="36">
        <v>24706.5</v>
      </c>
      <c r="J76" s="37">
        <v>0.19</v>
      </c>
      <c r="K76" s="38">
        <f t="shared" ref="K76:K151" si="38">I76*J76</f>
        <v>4694.2349999999997</v>
      </c>
      <c r="L76" s="38">
        <f t="shared" ref="L76:L151" si="39">I76+K76</f>
        <v>29400.735000000001</v>
      </c>
      <c r="M76" s="28">
        <v>21883</v>
      </c>
      <c r="N76" s="25">
        <v>0.19</v>
      </c>
      <c r="O76" s="29">
        <f t="shared" ref="O76:O151" si="40">M76*N76</f>
        <v>4157.7700000000004</v>
      </c>
      <c r="P76" s="29">
        <f t="shared" ref="P76:P151" si="41">M76+O76</f>
        <v>26040.77</v>
      </c>
      <c r="Q76" s="15">
        <f t="shared" si="31"/>
        <v>72</v>
      </c>
      <c r="R76" s="16" t="str">
        <f t="shared" si="32"/>
        <v xml:space="preserve">PERNOS Y TUERCAS PERNOS </v>
      </c>
      <c r="S76" s="17" t="str">
        <f t="shared" si="33"/>
        <v>UNIDAD</v>
      </c>
      <c r="T76" s="17">
        <f t="shared" si="34"/>
        <v>1</v>
      </c>
      <c r="U76" s="31">
        <f t="shared" si="35"/>
        <v>23373.166666666668</v>
      </c>
      <c r="V76" s="18">
        <v>0.19</v>
      </c>
      <c r="W76" s="31">
        <f t="shared" ref="W76:W151" si="42">SUM(U76*V76)</f>
        <v>4440.9016666666666</v>
      </c>
      <c r="X76" s="32">
        <f t="shared" ref="X76:X151" si="43">SUM(U76+W76)</f>
        <v>27814.068333333336</v>
      </c>
    </row>
    <row r="77" spans="1:24" ht="12" customHeight="1" x14ac:dyDescent="0.2">
      <c r="A77" s="1">
        <v>73</v>
      </c>
      <c r="B77" s="6" t="s">
        <v>87</v>
      </c>
      <c r="C77" s="2" t="s">
        <v>16</v>
      </c>
      <c r="D77" s="3">
        <v>1</v>
      </c>
      <c r="E77" s="26">
        <v>1068676</v>
      </c>
      <c r="F77" s="22">
        <v>0.19</v>
      </c>
      <c r="G77" s="27">
        <f t="shared" si="36"/>
        <v>203048.44</v>
      </c>
      <c r="H77" s="27">
        <f t="shared" si="37"/>
        <v>1271724.44</v>
      </c>
      <c r="I77" s="36">
        <v>1122109.8</v>
      </c>
      <c r="J77" s="37">
        <v>0.19</v>
      </c>
      <c r="K77" s="38">
        <f t="shared" si="38"/>
        <v>213200.86200000002</v>
      </c>
      <c r="L77" s="38">
        <f t="shared" si="39"/>
        <v>1335310.662</v>
      </c>
      <c r="M77" s="28">
        <v>993869</v>
      </c>
      <c r="N77" s="25">
        <v>0.19</v>
      </c>
      <c r="O77" s="29">
        <f t="shared" si="40"/>
        <v>188835.11000000002</v>
      </c>
      <c r="P77" s="29">
        <f t="shared" si="41"/>
        <v>1182704.1100000001</v>
      </c>
      <c r="Q77" s="15">
        <f t="shared" si="31"/>
        <v>73</v>
      </c>
      <c r="R77" s="16" t="str">
        <f t="shared" si="32"/>
        <v xml:space="preserve">SERVICIO TECNICO MECANICA </v>
      </c>
      <c r="S77" s="17" t="str">
        <f t="shared" si="33"/>
        <v>UNIDAD</v>
      </c>
      <c r="T77" s="17">
        <f t="shared" si="34"/>
        <v>1</v>
      </c>
      <c r="U77" s="31">
        <f t="shared" si="35"/>
        <v>1061551.5999999999</v>
      </c>
      <c r="V77" s="18">
        <v>0.19</v>
      </c>
      <c r="W77" s="31">
        <f t="shared" si="42"/>
        <v>201694.80399999997</v>
      </c>
      <c r="X77" s="32">
        <f t="shared" si="43"/>
        <v>1263246.4039999999</v>
      </c>
    </row>
    <row r="78" spans="1:24" ht="12" customHeight="1" x14ac:dyDescent="0.2">
      <c r="A78" s="1">
        <v>74</v>
      </c>
      <c r="B78" s="6" t="s">
        <v>88</v>
      </c>
      <c r="C78" s="2" t="s">
        <v>16</v>
      </c>
      <c r="D78" s="3">
        <v>1</v>
      </c>
      <c r="E78" s="26">
        <v>1384790</v>
      </c>
      <c r="F78" s="22">
        <v>0.19</v>
      </c>
      <c r="G78" s="27">
        <f t="shared" si="36"/>
        <v>263110.09999999998</v>
      </c>
      <c r="H78" s="27">
        <f t="shared" si="37"/>
        <v>1647900.1</v>
      </c>
      <c r="I78" s="36">
        <v>1454029.5</v>
      </c>
      <c r="J78" s="37">
        <v>0.19</v>
      </c>
      <c r="K78" s="38">
        <f t="shared" si="38"/>
        <v>276265.60499999998</v>
      </c>
      <c r="L78" s="38">
        <f t="shared" si="39"/>
        <v>1730295.105</v>
      </c>
      <c r="M78" s="28">
        <v>1287855</v>
      </c>
      <c r="N78" s="25">
        <v>0.19</v>
      </c>
      <c r="O78" s="29">
        <f t="shared" si="40"/>
        <v>244692.45</v>
      </c>
      <c r="P78" s="29">
        <f t="shared" si="41"/>
        <v>1532547.45</v>
      </c>
      <c r="Q78" s="15">
        <f t="shared" si="31"/>
        <v>74</v>
      </c>
      <c r="R78" s="16" t="str">
        <f t="shared" si="32"/>
        <v xml:space="preserve">HOJA DEL MUELLE DELANTERO 1721/1 DEL INCLUYE MANO DE OBRA </v>
      </c>
      <c r="S78" s="17" t="str">
        <f t="shared" si="33"/>
        <v>UNIDAD</v>
      </c>
      <c r="T78" s="17">
        <f t="shared" si="34"/>
        <v>1</v>
      </c>
      <c r="U78" s="31">
        <f t="shared" si="35"/>
        <v>1375558.1666666667</v>
      </c>
      <c r="V78" s="18">
        <v>0.19</v>
      </c>
      <c r="W78" s="31">
        <f t="shared" si="42"/>
        <v>261356.0516666667</v>
      </c>
      <c r="X78" s="32">
        <f t="shared" si="43"/>
        <v>1636914.2183333335</v>
      </c>
    </row>
    <row r="79" spans="1:24" ht="12" customHeight="1" x14ac:dyDescent="0.2">
      <c r="A79" s="1">
        <v>75</v>
      </c>
      <c r="B79" s="6" t="s">
        <v>89</v>
      </c>
      <c r="C79" s="2" t="s">
        <v>16</v>
      </c>
      <c r="D79" s="3">
        <v>1</v>
      </c>
      <c r="E79" s="26">
        <v>26806</v>
      </c>
      <c r="F79" s="22">
        <v>0.19</v>
      </c>
      <c r="G79" s="27">
        <f t="shared" si="36"/>
        <v>5093.1400000000003</v>
      </c>
      <c r="H79" s="27">
        <f t="shared" si="37"/>
        <v>31899.14</v>
      </c>
      <c r="I79" s="36">
        <v>28146.3</v>
      </c>
      <c r="J79" s="37">
        <v>0.19</v>
      </c>
      <c r="K79" s="38">
        <f t="shared" si="38"/>
        <v>5347.7969999999996</v>
      </c>
      <c r="L79" s="38">
        <f t="shared" si="39"/>
        <v>33494.097000000002</v>
      </c>
      <c r="M79" s="28">
        <v>24930</v>
      </c>
      <c r="N79" s="25">
        <v>0.19</v>
      </c>
      <c r="O79" s="29">
        <f t="shared" si="40"/>
        <v>4736.7</v>
      </c>
      <c r="P79" s="29">
        <f t="shared" si="41"/>
        <v>29666.7</v>
      </c>
      <c r="Q79" s="15">
        <f t="shared" si="31"/>
        <v>75</v>
      </c>
      <c r="R79" s="16" t="str">
        <f t="shared" si="32"/>
        <v xml:space="preserve">TORNILLO CENTRAL 1/2*10 HOJA DEL MUELLE DELANTERO </v>
      </c>
      <c r="S79" s="17" t="str">
        <f t="shared" si="33"/>
        <v>UNIDAD</v>
      </c>
      <c r="T79" s="17">
        <f t="shared" si="34"/>
        <v>1</v>
      </c>
      <c r="U79" s="31">
        <f t="shared" si="35"/>
        <v>26627.433333333334</v>
      </c>
      <c r="V79" s="18">
        <v>0.19</v>
      </c>
      <c r="W79" s="31">
        <f t="shared" si="42"/>
        <v>5059.2123333333338</v>
      </c>
      <c r="X79" s="32">
        <f t="shared" si="43"/>
        <v>31686.645666666667</v>
      </c>
    </row>
    <row r="80" spans="1:24" ht="12" customHeight="1" x14ac:dyDescent="0.2">
      <c r="A80" s="1">
        <v>76</v>
      </c>
      <c r="B80" s="6" t="s">
        <v>90</v>
      </c>
      <c r="C80" s="2" t="s">
        <v>16</v>
      </c>
      <c r="D80" s="3">
        <v>1</v>
      </c>
      <c r="E80" s="26">
        <v>65546</v>
      </c>
      <c r="F80" s="22">
        <v>0.19</v>
      </c>
      <c r="G80" s="27">
        <f t="shared" si="36"/>
        <v>12453.74</v>
      </c>
      <c r="H80" s="27">
        <f t="shared" si="37"/>
        <v>77999.740000000005</v>
      </c>
      <c r="I80" s="36">
        <v>68823.3</v>
      </c>
      <c r="J80" s="37">
        <v>0.19</v>
      </c>
      <c r="K80" s="38">
        <f t="shared" si="38"/>
        <v>13076.427000000001</v>
      </c>
      <c r="L80" s="38">
        <f t="shared" si="39"/>
        <v>81899.726999999999</v>
      </c>
      <c r="M80" s="28">
        <v>60958</v>
      </c>
      <c r="N80" s="25">
        <v>0.19</v>
      </c>
      <c r="O80" s="29">
        <f t="shared" si="40"/>
        <v>11582.02</v>
      </c>
      <c r="P80" s="29">
        <f t="shared" si="41"/>
        <v>72540.02</v>
      </c>
      <c r="Q80" s="15">
        <f t="shared" si="31"/>
        <v>76</v>
      </c>
      <c r="R80" s="16" t="str">
        <f t="shared" si="32"/>
        <v xml:space="preserve">SUMINISTRO PASADORES Y CUÑEROS </v>
      </c>
      <c r="S80" s="17" t="str">
        <f t="shared" si="33"/>
        <v>UNIDAD</v>
      </c>
      <c r="T80" s="17">
        <f t="shared" si="34"/>
        <v>1</v>
      </c>
      <c r="U80" s="31">
        <f t="shared" si="35"/>
        <v>65109.1</v>
      </c>
      <c r="V80" s="18">
        <v>0.19</v>
      </c>
      <c r="W80" s="31">
        <f t="shared" si="42"/>
        <v>12370.728999999999</v>
      </c>
      <c r="X80" s="32">
        <f t="shared" si="43"/>
        <v>77479.828999999998</v>
      </c>
    </row>
    <row r="81" spans="1:24" ht="12" customHeight="1" x14ac:dyDescent="0.2">
      <c r="A81" s="1">
        <v>77</v>
      </c>
      <c r="B81" s="6" t="s">
        <v>91</v>
      </c>
      <c r="C81" s="2" t="s">
        <v>16</v>
      </c>
      <c r="D81" s="3">
        <v>1</v>
      </c>
      <c r="E81" s="26">
        <v>53782</v>
      </c>
      <c r="F81" s="22">
        <v>0.19</v>
      </c>
      <c r="G81" s="27">
        <f t="shared" si="36"/>
        <v>10218.58</v>
      </c>
      <c r="H81" s="27">
        <f t="shared" si="37"/>
        <v>64000.58</v>
      </c>
      <c r="I81" s="36">
        <v>56471.1</v>
      </c>
      <c r="J81" s="37">
        <v>0.19</v>
      </c>
      <c r="K81" s="38">
        <f t="shared" si="38"/>
        <v>10729.509</v>
      </c>
      <c r="L81" s="38">
        <f t="shared" si="39"/>
        <v>67200.608999999997</v>
      </c>
      <c r="M81" s="28">
        <v>50017</v>
      </c>
      <c r="N81" s="25">
        <v>0.19</v>
      </c>
      <c r="O81" s="29">
        <f t="shared" si="40"/>
        <v>9503.23</v>
      </c>
      <c r="P81" s="29">
        <f t="shared" si="41"/>
        <v>59520.229999999996</v>
      </c>
      <c r="Q81" s="15">
        <f t="shared" si="31"/>
        <v>77</v>
      </c>
      <c r="R81" s="16" t="str">
        <f t="shared" si="32"/>
        <v>SUMINISTRO PASADOR Y CUÑERO</v>
      </c>
      <c r="S81" s="17" t="str">
        <f t="shared" si="33"/>
        <v>UNIDAD</v>
      </c>
      <c r="T81" s="17">
        <f t="shared" si="34"/>
        <v>1</v>
      </c>
      <c r="U81" s="31">
        <f t="shared" si="35"/>
        <v>53423.366666666669</v>
      </c>
      <c r="V81" s="18">
        <v>0.19</v>
      </c>
      <c r="W81" s="31">
        <f t="shared" si="42"/>
        <v>10150.439666666667</v>
      </c>
      <c r="X81" s="32">
        <f t="shared" si="43"/>
        <v>63573.806333333334</v>
      </c>
    </row>
    <row r="82" spans="1:24" ht="12" customHeight="1" x14ac:dyDescent="0.2">
      <c r="A82" s="1">
        <v>78</v>
      </c>
      <c r="B82" s="6" t="s">
        <v>92</v>
      </c>
      <c r="C82" s="2" t="s">
        <v>16</v>
      </c>
      <c r="D82" s="3">
        <v>1</v>
      </c>
      <c r="E82" s="26">
        <v>562858</v>
      </c>
      <c r="F82" s="22">
        <v>0.19</v>
      </c>
      <c r="G82" s="27">
        <f t="shared" si="36"/>
        <v>106943.02</v>
      </c>
      <c r="H82" s="27">
        <f t="shared" si="37"/>
        <v>669801.02</v>
      </c>
      <c r="I82" s="36">
        <v>591000.9</v>
      </c>
      <c r="J82" s="37">
        <v>0.19</v>
      </c>
      <c r="K82" s="38">
        <f t="shared" si="38"/>
        <v>112290.171</v>
      </c>
      <c r="L82" s="38">
        <f t="shared" si="39"/>
        <v>703291.071</v>
      </c>
      <c r="M82" s="28">
        <v>523458</v>
      </c>
      <c r="N82" s="25">
        <v>0.19</v>
      </c>
      <c r="O82" s="29">
        <f t="shared" si="40"/>
        <v>99457.02</v>
      </c>
      <c r="P82" s="29">
        <f t="shared" si="41"/>
        <v>622915.02</v>
      </c>
      <c r="Q82" s="15">
        <f t="shared" si="31"/>
        <v>78</v>
      </c>
      <c r="R82" s="16" t="str">
        <f t="shared" si="32"/>
        <v xml:space="preserve">CAMBIO DE EMPAQUETADURA Y SOLDADURA BOTELLA HIDRAULICA </v>
      </c>
      <c r="S82" s="17" t="str">
        <f t="shared" si="33"/>
        <v>UNIDAD</v>
      </c>
      <c r="T82" s="17">
        <f t="shared" si="34"/>
        <v>1</v>
      </c>
      <c r="U82" s="31">
        <f t="shared" si="35"/>
        <v>559105.6333333333</v>
      </c>
      <c r="V82" s="18">
        <v>0.19</v>
      </c>
      <c r="W82" s="31">
        <f t="shared" si="42"/>
        <v>106230.07033333332</v>
      </c>
      <c r="X82" s="32">
        <f t="shared" si="43"/>
        <v>665335.70366666664</v>
      </c>
    </row>
    <row r="83" spans="1:24" ht="12" customHeight="1" x14ac:dyDescent="0.2">
      <c r="A83" s="1">
        <v>79</v>
      </c>
      <c r="B83" s="6" t="s">
        <v>93</v>
      </c>
      <c r="C83" s="2" t="s">
        <v>16</v>
      </c>
      <c r="D83" s="3">
        <v>1</v>
      </c>
      <c r="E83" s="26">
        <v>2458</v>
      </c>
      <c r="F83" s="22">
        <v>0.19</v>
      </c>
      <c r="G83" s="27">
        <f t="shared" si="36"/>
        <v>467.02</v>
      </c>
      <c r="H83" s="27">
        <f t="shared" si="37"/>
        <v>2925.02</v>
      </c>
      <c r="I83" s="36">
        <v>2580.9</v>
      </c>
      <c r="J83" s="37">
        <v>0.19</v>
      </c>
      <c r="K83" s="38">
        <f t="shared" si="38"/>
        <v>490.37100000000004</v>
      </c>
      <c r="L83" s="38">
        <f t="shared" si="39"/>
        <v>3071.2710000000002</v>
      </c>
      <c r="M83" s="28">
        <v>2286</v>
      </c>
      <c r="N83" s="25">
        <v>0.19</v>
      </c>
      <c r="O83" s="29">
        <f t="shared" si="40"/>
        <v>434.34000000000003</v>
      </c>
      <c r="P83" s="29">
        <f t="shared" si="41"/>
        <v>2720.34</v>
      </c>
      <c r="Q83" s="15">
        <f t="shared" si="31"/>
        <v>79</v>
      </c>
      <c r="R83" s="16" t="str">
        <f t="shared" si="32"/>
        <v xml:space="preserve">TORNILLOS CABEZA BRISTOL 1/2 X3 </v>
      </c>
      <c r="S83" s="17" t="str">
        <f t="shared" si="33"/>
        <v>UNIDAD</v>
      </c>
      <c r="T83" s="17">
        <f t="shared" si="34"/>
        <v>1</v>
      </c>
      <c r="U83" s="31">
        <f t="shared" si="35"/>
        <v>2441.6333333333332</v>
      </c>
      <c r="V83" s="18">
        <v>0.19</v>
      </c>
      <c r="W83" s="31">
        <f t="shared" si="42"/>
        <v>463.91033333333331</v>
      </c>
      <c r="X83" s="32">
        <f t="shared" si="43"/>
        <v>2905.5436666666665</v>
      </c>
    </row>
    <row r="84" spans="1:24" ht="12" customHeight="1" x14ac:dyDescent="0.2">
      <c r="A84" s="1">
        <v>80</v>
      </c>
      <c r="B84" s="6" t="s">
        <v>94</v>
      </c>
      <c r="C84" s="2" t="s">
        <v>16</v>
      </c>
      <c r="D84" s="3">
        <v>1</v>
      </c>
      <c r="E84" s="26">
        <v>3360</v>
      </c>
      <c r="F84" s="22">
        <v>0.19</v>
      </c>
      <c r="G84" s="27">
        <f t="shared" si="36"/>
        <v>638.4</v>
      </c>
      <c r="H84" s="27">
        <f t="shared" si="37"/>
        <v>3998.4</v>
      </c>
      <c r="I84" s="36">
        <v>3528</v>
      </c>
      <c r="J84" s="37">
        <v>0.19</v>
      </c>
      <c r="K84" s="38">
        <f t="shared" si="38"/>
        <v>670.32</v>
      </c>
      <c r="L84" s="38">
        <f t="shared" si="39"/>
        <v>4198.32</v>
      </c>
      <c r="M84" s="28">
        <v>3125</v>
      </c>
      <c r="N84" s="25">
        <v>0.19</v>
      </c>
      <c r="O84" s="29">
        <f t="shared" si="40"/>
        <v>593.75</v>
      </c>
      <c r="P84" s="29">
        <f t="shared" si="41"/>
        <v>3718.75</v>
      </c>
      <c r="Q84" s="15">
        <f t="shared" si="31"/>
        <v>80</v>
      </c>
      <c r="R84" s="16" t="str">
        <f t="shared" si="32"/>
        <v>TORNILLOS CABEZA BRISTOL 1/2 X2</v>
      </c>
      <c r="S84" s="17" t="str">
        <f t="shared" si="33"/>
        <v>UNIDAD</v>
      </c>
      <c r="T84" s="17">
        <f t="shared" si="34"/>
        <v>1</v>
      </c>
      <c r="U84" s="31">
        <f t="shared" si="35"/>
        <v>3337.6666666666665</v>
      </c>
      <c r="V84" s="18">
        <v>0.19</v>
      </c>
      <c r="W84" s="31">
        <f t="shared" si="42"/>
        <v>634.15666666666664</v>
      </c>
      <c r="X84" s="32">
        <f t="shared" si="43"/>
        <v>3971.8233333333333</v>
      </c>
    </row>
    <row r="85" spans="1:24" ht="12" customHeight="1" x14ac:dyDescent="0.2">
      <c r="A85" s="1">
        <v>81</v>
      </c>
      <c r="B85" s="6" t="s">
        <v>95</v>
      </c>
      <c r="C85" s="2" t="s">
        <v>16</v>
      </c>
      <c r="D85" s="3">
        <v>1</v>
      </c>
      <c r="E85" s="26">
        <v>436</v>
      </c>
      <c r="F85" s="22">
        <v>0.19</v>
      </c>
      <c r="G85" s="27">
        <f t="shared" si="36"/>
        <v>82.84</v>
      </c>
      <c r="H85" s="27">
        <f t="shared" si="37"/>
        <v>518.84</v>
      </c>
      <c r="I85" s="36">
        <v>457.8</v>
      </c>
      <c r="J85" s="37">
        <v>0.19</v>
      </c>
      <c r="K85" s="38">
        <f t="shared" si="38"/>
        <v>86.981999999999999</v>
      </c>
      <c r="L85" s="38">
        <f t="shared" si="39"/>
        <v>544.78200000000004</v>
      </c>
      <c r="M85" s="28">
        <v>405</v>
      </c>
      <c r="N85" s="25">
        <v>0.19</v>
      </c>
      <c r="O85" s="29">
        <f t="shared" si="40"/>
        <v>76.95</v>
      </c>
      <c r="P85" s="29">
        <f t="shared" si="41"/>
        <v>481.95</v>
      </c>
      <c r="Q85" s="15">
        <f t="shared" si="31"/>
        <v>81</v>
      </c>
      <c r="R85" s="16" t="str">
        <f t="shared" si="32"/>
        <v xml:space="preserve">TUERCAS DE SEGURIDAD </v>
      </c>
      <c r="S85" s="17" t="str">
        <f t="shared" si="33"/>
        <v>UNIDAD</v>
      </c>
      <c r="T85" s="17">
        <f t="shared" si="34"/>
        <v>1</v>
      </c>
      <c r="U85" s="31">
        <f t="shared" si="35"/>
        <v>432.93333333333334</v>
      </c>
      <c r="V85" s="18">
        <v>0.19</v>
      </c>
      <c r="W85" s="31">
        <f t="shared" si="42"/>
        <v>82.257333333333335</v>
      </c>
      <c r="X85" s="32">
        <f t="shared" si="43"/>
        <v>515.19066666666663</v>
      </c>
    </row>
    <row r="86" spans="1:24" ht="12" customHeight="1" x14ac:dyDescent="0.2">
      <c r="A86" s="1">
        <v>82</v>
      </c>
      <c r="B86" s="6" t="s">
        <v>96</v>
      </c>
      <c r="C86" s="2" t="s">
        <v>16</v>
      </c>
      <c r="D86" s="3">
        <v>1</v>
      </c>
      <c r="E86" s="26">
        <v>16806</v>
      </c>
      <c r="F86" s="22">
        <v>0.19</v>
      </c>
      <c r="G86" s="27">
        <f t="shared" si="36"/>
        <v>3193.14</v>
      </c>
      <c r="H86" s="27">
        <f t="shared" si="37"/>
        <v>19999.14</v>
      </c>
      <c r="I86" s="36">
        <v>17646.3</v>
      </c>
      <c r="J86" s="37">
        <v>0.19</v>
      </c>
      <c r="K86" s="38">
        <f t="shared" si="38"/>
        <v>3352.797</v>
      </c>
      <c r="L86" s="38">
        <f t="shared" si="39"/>
        <v>20999.096999999998</v>
      </c>
      <c r="M86" s="28">
        <v>15630</v>
      </c>
      <c r="N86" s="25">
        <v>0.19</v>
      </c>
      <c r="O86" s="29">
        <f t="shared" si="40"/>
        <v>2969.7</v>
      </c>
      <c r="P86" s="29">
        <f t="shared" si="41"/>
        <v>18599.7</v>
      </c>
      <c r="Q86" s="15">
        <f t="shared" si="31"/>
        <v>82</v>
      </c>
      <c r="R86" s="16" t="str">
        <f t="shared" si="32"/>
        <v>TORHEX NEHRO 1'' X3'' G8</v>
      </c>
      <c r="S86" s="17" t="str">
        <f t="shared" si="33"/>
        <v>UNIDAD</v>
      </c>
      <c r="T86" s="17">
        <f t="shared" si="34"/>
        <v>1</v>
      </c>
      <c r="U86" s="31">
        <f t="shared" si="35"/>
        <v>16694.100000000002</v>
      </c>
      <c r="V86" s="18">
        <v>0.19</v>
      </c>
      <c r="W86" s="31">
        <f t="shared" si="42"/>
        <v>3171.8790000000004</v>
      </c>
      <c r="X86" s="32">
        <f t="shared" si="43"/>
        <v>19865.979000000003</v>
      </c>
    </row>
    <row r="87" spans="1:24" ht="12" customHeight="1" x14ac:dyDescent="0.2">
      <c r="A87" s="1">
        <v>83</v>
      </c>
      <c r="B87" s="6" t="s">
        <v>97</v>
      </c>
      <c r="C87" s="2" t="s">
        <v>16</v>
      </c>
      <c r="D87" s="3">
        <v>1</v>
      </c>
      <c r="E87" s="26">
        <v>1460000</v>
      </c>
      <c r="F87" s="22">
        <v>0.19</v>
      </c>
      <c r="G87" s="27">
        <f t="shared" si="36"/>
        <v>277400</v>
      </c>
      <c r="H87" s="27">
        <f t="shared" si="37"/>
        <v>1737400</v>
      </c>
      <c r="I87" s="36">
        <v>1533000</v>
      </c>
      <c r="J87" s="37">
        <v>0.19</v>
      </c>
      <c r="K87" s="38">
        <f t="shared" si="38"/>
        <v>291270</v>
      </c>
      <c r="L87" s="38">
        <f t="shared" si="39"/>
        <v>1824270</v>
      </c>
      <c r="M87" s="28">
        <v>1357800</v>
      </c>
      <c r="N87" s="25">
        <v>0.19</v>
      </c>
      <c r="O87" s="29">
        <f t="shared" si="40"/>
        <v>257982</v>
      </c>
      <c r="P87" s="29">
        <f t="shared" si="41"/>
        <v>1615782</v>
      </c>
      <c r="Q87" s="15">
        <f t="shared" si="31"/>
        <v>83</v>
      </c>
      <c r="R87" s="16" t="str">
        <f t="shared" si="32"/>
        <v xml:space="preserve">CAMBIO DE CAMISA MANO DE OBRA </v>
      </c>
      <c r="S87" s="17" t="str">
        <f t="shared" si="33"/>
        <v>UNIDAD</v>
      </c>
      <c r="T87" s="17">
        <f t="shared" si="34"/>
        <v>1</v>
      </c>
      <c r="U87" s="31">
        <f t="shared" si="35"/>
        <v>1450266.6666666667</v>
      </c>
      <c r="V87" s="18">
        <v>0.19</v>
      </c>
      <c r="W87" s="31">
        <f t="shared" si="42"/>
        <v>275550.66666666669</v>
      </c>
      <c r="X87" s="32">
        <f t="shared" si="43"/>
        <v>1725817.3333333335</v>
      </c>
    </row>
    <row r="88" spans="1:24" ht="12" customHeight="1" x14ac:dyDescent="0.2">
      <c r="A88" s="1">
        <v>84</v>
      </c>
      <c r="B88" s="6" t="s">
        <v>98</v>
      </c>
      <c r="C88" s="2" t="s">
        <v>16</v>
      </c>
      <c r="D88" s="3">
        <v>1</v>
      </c>
      <c r="E88" s="26">
        <v>1395126</v>
      </c>
      <c r="F88" s="22">
        <v>0.19</v>
      </c>
      <c r="G88" s="27">
        <f t="shared" si="36"/>
        <v>265073.94</v>
      </c>
      <c r="H88" s="27">
        <f t="shared" si="37"/>
        <v>1660199.94</v>
      </c>
      <c r="I88" s="36">
        <v>1464882.3</v>
      </c>
      <c r="J88" s="37">
        <v>0.19</v>
      </c>
      <c r="K88" s="38">
        <f t="shared" si="38"/>
        <v>278327.63699999999</v>
      </c>
      <c r="L88" s="38">
        <f t="shared" si="39"/>
        <v>1743209.9369999999</v>
      </c>
      <c r="M88" s="28">
        <v>1297467</v>
      </c>
      <c r="N88" s="25">
        <v>0.19</v>
      </c>
      <c r="O88" s="29">
        <f t="shared" si="40"/>
        <v>246518.73</v>
      </c>
      <c r="P88" s="29">
        <f t="shared" si="41"/>
        <v>1543985.73</v>
      </c>
      <c r="Q88" s="15">
        <f t="shared" si="31"/>
        <v>84</v>
      </c>
      <c r="R88" s="16" t="str">
        <f t="shared" si="32"/>
        <v>SUMINISTRO BATERIA 4D 1300 DE POSTE INCLUIDO BORNER</v>
      </c>
      <c r="S88" s="17" t="str">
        <f t="shared" si="33"/>
        <v>UNIDAD</v>
      </c>
      <c r="T88" s="17">
        <f t="shared" si="34"/>
        <v>1</v>
      </c>
      <c r="U88" s="31">
        <f t="shared" si="35"/>
        <v>1385825.0999999999</v>
      </c>
      <c r="V88" s="18">
        <v>0.19</v>
      </c>
      <c r="W88" s="31">
        <f t="shared" si="42"/>
        <v>263306.76899999997</v>
      </c>
      <c r="X88" s="32">
        <f t="shared" si="43"/>
        <v>1649131.8689999999</v>
      </c>
    </row>
    <row r="89" spans="1:24" ht="12" customHeight="1" x14ac:dyDescent="0.2">
      <c r="A89" s="1">
        <v>85</v>
      </c>
      <c r="B89" s="6" t="s">
        <v>99</v>
      </c>
      <c r="C89" s="2" t="s">
        <v>16</v>
      </c>
      <c r="D89" s="3">
        <v>1</v>
      </c>
      <c r="E89" s="26">
        <v>630000</v>
      </c>
      <c r="F89" s="22">
        <v>0.19</v>
      </c>
      <c r="G89" s="27">
        <f t="shared" si="36"/>
        <v>119700</v>
      </c>
      <c r="H89" s="27">
        <f t="shared" si="37"/>
        <v>749700</v>
      </c>
      <c r="I89" s="36">
        <v>661500</v>
      </c>
      <c r="J89" s="37">
        <v>0.19</v>
      </c>
      <c r="K89" s="38">
        <f t="shared" si="38"/>
        <v>125685</v>
      </c>
      <c r="L89" s="38">
        <f t="shared" si="39"/>
        <v>787185</v>
      </c>
      <c r="M89" s="28">
        <v>585900</v>
      </c>
      <c r="N89" s="25">
        <v>0.19</v>
      </c>
      <c r="O89" s="29">
        <f t="shared" si="40"/>
        <v>111321</v>
      </c>
      <c r="P89" s="29">
        <f t="shared" si="41"/>
        <v>697221</v>
      </c>
      <c r="Q89" s="15">
        <f t="shared" si="31"/>
        <v>85</v>
      </c>
      <c r="R89" s="16" t="str">
        <f t="shared" si="32"/>
        <v xml:space="preserve"> ARREGLO DE FUGA DEL COMPRESOR DE AIRE INCLUYE MANGUERA RS HH ADACTADOR </v>
      </c>
      <c r="S89" s="17" t="str">
        <f t="shared" si="33"/>
        <v>UNIDAD</v>
      </c>
      <c r="T89" s="17">
        <f t="shared" si="34"/>
        <v>1</v>
      </c>
      <c r="U89" s="31">
        <f t="shared" si="35"/>
        <v>625800</v>
      </c>
      <c r="V89" s="18">
        <v>0.19</v>
      </c>
      <c r="W89" s="31">
        <f t="shared" si="42"/>
        <v>118902</v>
      </c>
      <c r="X89" s="32">
        <f t="shared" si="43"/>
        <v>744702</v>
      </c>
    </row>
    <row r="90" spans="1:24" ht="12" customHeight="1" x14ac:dyDescent="0.2">
      <c r="A90" s="1">
        <v>86</v>
      </c>
      <c r="B90" s="6" t="s">
        <v>100</v>
      </c>
      <c r="C90" s="2" t="s">
        <v>16</v>
      </c>
      <c r="D90" s="3">
        <v>1</v>
      </c>
      <c r="E90" s="26">
        <v>200000</v>
      </c>
      <c r="F90" s="22">
        <v>0.19</v>
      </c>
      <c r="G90" s="27">
        <f t="shared" si="36"/>
        <v>38000</v>
      </c>
      <c r="H90" s="27">
        <f t="shared" si="37"/>
        <v>238000</v>
      </c>
      <c r="I90" s="36">
        <v>210000</v>
      </c>
      <c r="J90" s="37">
        <v>0.19</v>
      </c>
      <c r="K90" s="38">
        <f t="shared" si="38"/>
        <v>39900</v>
      </c>
      <c r="L90" s="38">
        <f t="shared" si="39"/>
        <v>249900</v>
      </c>
      <c r="M90" s="28">
        <v>186000</v>
      </c>
      <c r="N90" s="25">
        <v>0.19</v>
      </c>
      <c r="O90" s="29">
        <f t="shared" si="40"/>
        <v>35340</v>
      </c>
      <c r="P90" s="29">
        <f t="shared" si="41"/>
        <v>221340</v>
      </c>
      <c r="Q90" s="15">
        <f t="shared" si="31"/>
        <v>86</v>
      </c>
      <c r="R90" s="16" t="str">
        <f t="shared" si="32"/>
        <v xml:space="preserve">CAMBIO DE PASADOR Y SOLDADURA DE PINADEROS </v>
      </c>
      <c r="S90" s="17" t="str">
        <f t="shared" si="33"/>
        <v>UNIDAD</v>
      </c>
      <c r="T90" s="17">
        <f t="shared" si="34"/>
        <v>1</v>
      </c>
      <c r="U90" s="31">
        <f t="shared" si="35"/>
        <v>198666.66666666666</v>
      </c>
      <c r="V90" s="18">
        <v>0.19</v>
      </c>
      <c r="W90" s="31">
        <f t="shared" si="42"/>
        <v>37746.666666666664</v>
      </c>
      <c r="X90" s="32">
        <f t="shared" si="43"/>
        <v>236413.33333333331</v>
      </c>
    </row>
    <row r="91" spans="1:24" ht="12" customHeight="1" x14ac:dyDescent="0.2">
      <c r="A91" s="1">
        <v>87</v>
      </c>
      <c r="B91" s="6" t="s">
        <v>101</v>
      </c>
      <c r="C91" s="2" t="s">
        <v>16</v>
      </c>
      <c r="D91" s="3">
        <v>1</v>
      </c>
      <c r="E91" s="26">
        <v>100000</v>
      </c>
      <c r="F91" s="22">
        <v>0.19</v>
      </c>
      <c r="G91" s="27">
        <f t="shared" si="36"/>
        <v>19000</v>
      </c>
      <c r="H91" s="27">
        <f t="shared" si="37"/>
        <v>119000</v>
      </c>
      <c r="I91" s="36">
        <v>105000</v>
      </c>
      <c r="J91" s="37">
        <v>0.19</v>
      </c>
      <c r="K91" s="38">
        <f t="shared" si="38"/>
        <v>19950</v>
      </c>
      <c r="L91" s="38">
        <f t="shared" si="39"/>
        <v>124950</v>
      </c>
      <c r="M91" s="28">
        <v>93000</v>
      </c>
      <c r="N91" s="25">
        <v>0.19</v>
      </c>
      <c r="O91" s="29">
        <f t="shared" si="40"/>
        <v>17670</v>
      </c>
      <c r="P91" s="29">
        <f t="shared" si="41"/>
        <v>110670</v>
      </c>
      <c r="Q91" s="15">
        <f t="shared" si="31"/>
        <v>87</v>
      </c>
      <c r="R91" s="16" t="str">
        <f t="shared" si="32"/>
        <v xml:space="preserve">SUMINISTRO TKL31000 VALVULA BAJA PRESION </v>
      </c>
      <c r="S91" s="17" t="str">
        <f t="shared" si="33"/>
        <v>UNIDAD</v>
      </c>
      <c r="T91" s="17">
        <f t="shared" si="34"/>
        <v>1</v>
      </c>
      <c r="U91" s="31">
        <f t="shared" si="35"/>
        <v>99333.333333333328</v>
      </c>
      <c r="V91" s="18">
        <v>0.19</v>
      </c>
      <c r="W91" s="31">
        <f t="shared" si="42"/>
        <v>18873.333333333332</v>
      </c>
      <c r="X91" s="32">
        <f t="shared" si="43"/>
        <v>118206.66666666666</v>
      </c>
    </row>
    <row r="92" spans="1:24" ht="12" customHeight="1" x14ac:dyDescent="0.2">
      <c r="A92" s="1">
        <v>88</v>
      </c>
      <c r="B92" s="6" t="s">
        <v>102</v>
      </c>
      <c r="C92" s="2" t="s">
        <v>16</v>
      </c>
      <c r="D92" s="3">
        <v>1</v>
      </c>
      <c r="E92" s="26">
        <v>120000</v>
      </c>
      <c r="F92" s="22">
        <v>0.19</v>
      </c>
      <c r="G92" s="27">
        <f t="shared" si="36"/>
        <v>22800</v>
      </c>
      <c r="H92" s="27">
        <f t="shared" si="37"/>
        <v>142800</v>
      </c>
      <c r="I92" s="36">
        <v>126000</v>
      </c>
      <c r="J92" s="37">
        <v>0.19</v>
      </c>
      <c r="K92" s="38">
        <f t="shared" si="38"/>
        <v>23940</v>
      </c>
      <c r="L92" s="38">
        <f t="shared" si="39"/>
        <v>149940</v>
      </c>
      <c r="M92" s="28">
        <v>111600</v>
      </c>
      <c r="N92" s="25">
        <v>0.19</v>
      </c>
      <c r="O92" s="29">
        <f t="shared" si="40"/>
        <v>21204</v>
      </c>
      <c r="P92" s="29">
        <f t="shared" si="41"/>
        <v>132804</v>
      </c>
      <c r="Q92" s="15">
        <f t="shared" si="31"/>
        <v>88</v>
      </c>
      <c r="R92" s="16" t="str">
        <f t="shared" si="32"/>
        <v xml:space="preserve">SUMINISTRO DE MANGUERA 1/2 ACOPLADA </v>
      </c>
      <c r="S92" s="17" t="str">
        <f t="shared" si="33"/>
        <v>UNIDAD</v>
      </c>
      <c r="T92" s="17">
        <f t="shared" si="34"/>
        <v>1</v>
      </c>
      <c r="U92" s="31">
        <f t="shared" si="35"/>
        <v>119200</v>
      </c>
      <c r="V92" s="18">
        <v>0.19</v>
      </c>
      <c r="W92" s="31">
        <f t="shared" si="42"/>
        <v>22648</v>
      </c>
      <c r="X92" s="32">
        <f t="shared" si="43"/>
        <v>141848</v>
      </c>
    </row>
    <row r="93" spans="1:24" ht="12" customHeight="1" x14ac:dyDescent="0.2">
      <c r="A93" s="1">
        <v>89</v>
      </c>
      <c r="B93" s="6" t="s">
        <v>103</v>
      </c>
      <c r="C93" s="2" t="s">
        <v>16</v>
      </c>
      <c r="D93" s="3">
        <v>1</v>
      </c>
      <c r="E93" s="26">
        <v>63530</v>
      </c>
      <c r="F93" s="22">
        <v>0.19</v>
      </c>
      <c r="G93" s="27">
        <f t="shared" si="36"/>
        <v>12070.7</v>
      </c>
      <c r="H93" s="27">
        <f t="shared" si="37"/>
        <v>75600.7</v>
      </c>
      <c r="I93" s="36">
        <v>66706.5</v>
      </c>
      <c r="J93" s="37">
        <v>0.19</v>
      </c>
      <c r="K93" s="38">
        <f t="shared" si="38"/>
        <v>12674.235000000001</v>
      </c>
      <c r="L93" s="38">
        <f t="shared" si="39"/>
        <v>79380.735000000001</v>
      </c>
      <c r="M93" s="28">
        <v>59083</v>
      </c>
      <c r="N93" s="25">
        <v>0.19</v>
      </c>
      <c r="O93" s="29">
        <f t="shared" si="40"/>
        <v>11225.77</v>
      </c>
      <c r="P93" s="29">
        <f t="shared" si="41"/>
        <v>70308.77</v>
      </c>
      <c r="Q93" s="15">
        <f t="shared" si="31"/>
        <v>89</v>
      </c>
      <c r="R93" s="16" t="str">
        <f t="shared" si="32"/>
        <v>SUMINISTRO FILTRO REFRIGERANTE WF2071</v>
      </c>
      <c r="S93" s="17" t="str">
        <f t="shared" si="33"/>
        <v>UNIDAD</v>
      </c>
      <c r="T93" s="17">
        <f t="shared" si="34"/>
        <v>1</v>
      </c>
      <c r="U93" s="31">
        <f t="shared" si="35"/>
        <v>63106.5</v>
      </c>
      <c r="V93" s="18">
        <v>0.19</v>
      </c>
      <c r="W93" s="31">
        <f t="shared" si="42"/>
        <v>11990.235000000001</v>
      </c>
      <c r="X93" s="32">
        <f t="shared" si="43"/>
        <v>75096.735000000001</v>
      </c>
    </row>
    <row r="94" spans="1:24" ht="12" customHeight="1" x14ac:dyDescent="0.2">
      <c r="A94" s="1">
        <v>90</v>
      </c>
      <c r="B94" s="6" t="s">
        <v>104</v>
      </c>
      <c r="C94" s="2" t="s">
        <v>16</v>
      </c>
      <c r="D94" s="3">
        <v>1</v>
      </c>
      <c r="E94" s="26">
        <v>200214</v>
      </c>
      <c r="F94" s="22">
        <v>0.19</v>
      </c>
      <c r="G94" s="27">
        <f t="shared" si="36"/>
        <v>38040.660000000003</v>
      </c>
      <c r="H94" s="27">
        <f t="shared" si="37"/>
        <v>238254.66</v>
      </c>
      <c r="I94" s="36">
        <v>210224.7</v>
      </c>
      <c r="J94" s="37">
        <v>0.19</v>
      </c>
      <c r="K94" s="38">
        <f t="shared" si="38"/>
        <v>39942.692999999999</v>
      </c>
      <c r="L94" s="38">
        <f t="shared" si="39"/>
        <v>250167.39300000001</v>
      </c>
      <c r="M94" s="28">
        <v>186199</v>
      </c>
      <c r="N94" s="25">
        <v>0.19</v>
      </c>
      <c r="O94" s="29">
        <f t="shared" si="40"/>
        <v>35377.81</v>
      </c>
      <c r="P94" s="29">
        <f t="shared" si="41"/>
        <v>221576.81</v>
      </c>
      <c r="Q94" s="15">
        <f t="shared" si="31"/>
        <v>90</v>
      </c>
      <c r="R94" s="16" t="str">
        <f t="shared" si="32"/>
        <v xml:space="preserve">FABRICACION Y CAMBIO DE PASADOR DE CILINDRO HIDRAULICO EN SISTEMA DE COMPACTACION </v>
      </c>
      <c r="S94" s="17" t="str">
        <f t="shared" si="33"/>
        <v>UNIDAD</v>
      </c>
      <c r="T94" s="17">
        <f t="shared" si="34"/>
        <v>1</v>
      </c>
      <c r="U94" s="31">
        <f t="shared" si="35"/>
        <v>198879.23333333331</v>
      </c>
      <c r="V94" s="18">
        <v>0.19</v>
      </c>
      <c r="W94" s="31">
        <f t="shared" si="42"/>
        <v>37787.054333333326</v>
      </c>
      <c r="X94" s="32">
        <f t="shared" si="43"/>
        <v>236666.28766666664</v>
      </c>
    </row>
    <row r="95" spans="1:24" ht="12" customHeight="1" x14ac:dyDescent="0.2">
      <c r="A95" s="1">
        <v>91</v>
      </c>
      <c r="B95" s="6" t="s">
        <v>72</v>
      </c>
      <c r="C95" s="2" t="s">
        <v>16</v>
      </c>
      <c r="D95" s="3">
        <v>1</v>
      </c>
      <c r="E95" s="26">
        <v>83333</v>
      </c>
      <c r="F95" s="22">
        <v>0.19</v>
      </c>
      <c r="G95" s="27">
        <f t="shared" si="36"/>
        <v>15833.27</v>
      </c>
      <c r="H95" s="27">
        <f t="shared" si="37"/>
        <v>99166.27</v>
      </c>
      <c r="I95" s="36">
        <v>87499.65</v>
      </c>
      <c r="J95" s="37">
        <v>0.19</v>
      </c>
      <c r="K95" s="38">
        <f t="shared" si="38"/>
        <v>16624.933499999999</v>
      </c>
      <c r="L95" s="38">
        <f t="shared" si="39"/>
        <v>104124.58349999999</v>
      </c>
      <c r="M95" s="28">
        <v>77500</v>
      </c>
      <c r="N95" s="25">
        <v>0.19</v>
      </c>
      <c r="O95" s="29">
        <f t="shared" si="40"/>
        <v>14725</v>
      </c>
      <c r="P95" s="29">
        <f t="shared" si="41"/>
        <v>92225</v>
      </c>
      <c r="Q95" s="15">
        <f t="shared" si="31"/>
        <v>91</v>
      </c>
      <c r="R95" s="16" t="str">
        <f t="shared" si="32"/>
        <v xml:space="preserve">MANTENIMIENTO CAMBIO DE ACEITE Y FILTROS </v>
      </c>
      <c r="S95" s="17" t="str">
        <f t="shared" si="33"/>
        <v>UNIDAD</v>
      </c>
      <c r="T95" s="17">
        <f t="shared" si="34"/>
        <v>1</v>
      </c>
      <c r="U95" s="31">
        <f t="shared" si="35"/>
        <v>82777.55</v>
      </c>
      <c r="V95" s="18">
        <v>0.19</v>
      </c>
      <c r="W95" s="31">
        <f t="shared" si="42"/>
        <v>15727.7345</v>
      </c>
      <c r="X95" s="32">
        <f t="shared" si="43"/>
        <v>98505.284500000009</v>
      </c>
    </row>
    <row r="96" spans="1:24" ht="12" customHeight="1" x14ac:dyDescent="0.2">
      <c r="A96" s="1">
        <v>92</v>
      </c>
      <c r="B96" s="6" t="s">
        <v>105</v>
      </c>
      <c r="C96" s="2" t="s">
        <v>16</v>
      </c>
      <c r="D96" s="3">
        <v>1</v>
      </c>
      <c r="E96" s="26">
        <v>162524</v>
      </c>
      <c r="F96" s="22">
        <v>0.19</v>
      </c>
      <c r="G96" s="27">
        <f t="shared" si="36"/>
        <v>30879.56</v>
      </c>
      <c r="H96" s="27">
        <f t="shared" si="37"/>
        <v>193403.56</v>
      </c>
      <c r="I96" s="36">
        <v>170650.2</v>
      </c>
      <c r="J96" s="37">
        <v>0.19</v>
      </c>
      <c r="K96" s="38">
        <f t="shared" si="38"/>
        <v>32423.538000000004</v>
      </c>
      <c r="L96" s="38">
        <f t="shared" si="39"/>
        <v>203073.73800000001</v>
      </c>
      <c r="M96" s="28">
        <v>151147</v>
      </c>
      <c r="N96" s="25">
        <v>0.19</v>
      </c>
      <c r="O96" s="29">
        <f t="shared" si="40"/>
        <v>28717.93</v>
      </c>
      <c r="P96" s="29">
        <f t="shared" si="41"/>
        <v>179864.93</v>
      </c>
      <c r="Q96" s="15">
        <f t="shared" si="31"/>
        <v>92</v>
      </c>
      <c r="R96" s="16" t="str">
        <f t="shared" si="32"/>
        <v xml:space="preserve">SERVICIO CORRECCION FUGA DE AIRE DE CAJA DE VELOCIDADES </v>
      </c>
      <c r="S96" s="17" t="str">
        <f t="shared" si="33"/>
        <v>UNIDAD</v>
      </c>
      <c r="T96" s="17">
        <f t="shared" si="34"/>
        <v>1</v>
      </c>
      <c r="U96" s="31">
        <f t="shared" si="35"/>
        <v>161440.4</v>
      </c>
      <c r="V96" s="18">
        <v>0.19</v>
      </c>
      <c r="W96" s="31">
        <f t="shared" si="42"/>
        <v>30673.675999999999</v>
      </c>
      <c r="X96" s="32">
        <f t="shared" si="43"/>
        <v>192114.076</v>
      </c>
    </row>
    <row r="97" spans="1:24" ht="12" customHeight="1" x14ac:dyDescent="0.2">
      <c r="A97" s="1">
        <v>93</v>
      </c>
      <c r="B97" s="6" t="s">
        <v>106</v>
      </c>
      <c r="C97" s="2" t="s">
        <v>16</v>
      </c>
      <c r="D97" s="3">
        <v>1</v>
      </c>
      <c r="E97" s="26">
        <v>3361343</v>
      </c>
      <c r="F97" s="22">
        <v>0.19</v>
      </c>
      <c r="G97" s="27">
        <f t="shared" si="36"/>
        <v>638655.17000000004</v>
      </c>
      <c r="H97" s="27">
        <f t="shared" si="37"/>
        <v>3999998.17</v>
      </c>
      <c r="I97" s="36">
        <v>3529410.15</v>
      </c>
      <c r="J97" s="37">
        <v>0.19</v>
      </c>
      <c r="K97" s="38">
        <f t="shared" si="38"/>
        <v>670587.92850000004</v>
      </c>
      <c r="L97" s="38">
        <f t="shared" si="39"/>
        <v>4199998.0784999998</v>
      </c>
      <c r="M97" s="28">
        <v>3126049</v>
      </c>
      <c r="N97" s="25">
        <v>0.19</v>
      </c>
      <c r="O97" s="29">
        <f t="shared" si="40"/>
        <v>593949.31000000006</v>
      </c>
      <c r="P97" s="29">
        <f t="shared" si="41"/>
        <v>3719998.31</v>
      </c>
      <c r="Q97" s="15">
        <f t="shared" si="31"/>
        <v>93</v>
      </c>
      <c r="R97" s="16" t="str">
        <f t="shared" si="32"/>
        <v>KIT CLUTCH DIBLE DISCO VW31-310</v>
      </c>
      <c r="S97" s="17" t="str">
        <f t="shared" si="33"/>
        <v>UNIDAD</v>
      </c>
      <c r="T97" s="17">
        <f t="shared" si="34"/>
        <v>1</v>
      </c>
      <c r="U97" s="31">
        <f t="shared" si="35"/>
        <v>3338934.0500000003</v>
      </c>
      <c r="V97" s="18">
        <v>0.19</v>
      </c>
      <c r="W97" s="31">
        <f t="shared" si="42"/>
        <v>634397.46950000001</v>
      </c>
      <c r="X97" s="32">
        <f t="shared" si="43"/>
        <v>3973331.5195000004</v>
      </c>
    </row>
    <row r="98" spans="1:24" ht="12" customHeight="1" x14ac:dyDescent="0.2">
      <c r="A98" s="1">
        <v>94</v>
      </c>
      <c r="B98" s="6" t="s">
        <v>107</v>
      </c>
      <c r="C98" s="2" t="s">
        <v>16</v>
      </c>
      <c r="D98" s="3">
        <v>1</v>
      </c>
      <c r="E98" s="26">
        <v>245083</v>
      </c>
      <c r="F98" s="22">
        <v>0.19</v>
      </c>
      <c r="G98" s="27">
        <f t="shared" si="36"/>
        <v>46565.770000000004</v>
      </c>
      <c r="H98" s="27">
        <f t="shared" si="37"/>
        <v>291648.77</v>
      </c>
      <c r="I98" s="36">
        <v>257337.15</v>
      </c>
      <c r="J98" s="37">
        <v>0.19</v>
      </c>
      <c r="K98" s="38">
        <f t="shared" si="38"/>
        <v>48894.058499999999</v>
      </c>
      <c r="L98" s="38">
        <f t="shared" si="39"/>
        <v>306231.20850000001</v>
      </c>
      <c r="M98" s="28">
        <v>227927</v>
      </c>
      <c r="N98" s="25">
        <v>0.19</v>
      </c>
      <c r="O98" s="29">
        <f t="shared" si="40"/>
        <v>43306.13</v>
      </c>
      <c r="P98" s="29">
        <f t="shared" si="41"/>
        <v>271233.13</v>
      </c>
      <c r="Q98" s="15">
        <f t="shared" si="31"/>
        <v>94</v>
      </c>
      <c r="R98" s="16" t="str">
        <f t="shared" si="32"/>
        <v xml:space="preserve">SOPORTE MOTOR TRASERO VW WORKER GRANDE </v>
      </c>
      <c r="S98" s="17" t="str">
        <f t="shared" si="33"/>
        <v>UNIDAD</v>
      </c>
      <c r="T98" s="17">
        <f t="shared" si="34"/>
        <v>1</v>
      </c>
      <c r="U98" s="31">
        <f t="shared" si="35"/>
        <v>243449.05000000002</v>
      </c>
      <c r="V98" s="18">
        <v>0.19</v>
      </c>
      <c r="W98" s="31">
        <f t="shared" si="42"/>
        <v>46255.319500000005</v>
      </c>
      <c r="X98" s="32">
        <f t="shared" si="43"/>
        <v>289704.36950000003</v>
      </c>
    </row>
    <row r="99" spans="1:24" ht="12" customHeight="1" x14ac:dyDescent="0.2">
      <c r="A99" s="1">
        <v>95</v>
      </c>
      <c r="B99" s="6" t="s">
        <v>108</v>
      </c>
      <c r="C99" s="2" t="s">
        <v>16</v>
      </c>
      <c r="D99" s="3">
        <v>1</v>
      </c>
      <c r="E99" s="26">
        <v>84033</v>
      </c>
      <c r="F99" s="22">
        <v>0.19</v>
      </c>
      <c r="G99" s="27">
        <f t="shared" si="36"/>
        <v>15966.27</v>
      </c>
      <c r="H99" s="27">
        <f t="shared" si="37"/>
        <v>99999.27</v>
      </c>
      <c r="I99" s="36">
        <v>88234.65</v>
      </c>
      <c r="J99" s="37">
        <v>0.19</v>
      </c>
      <c r="K99" s="38">
        <f t="shared" si="38"/>
        <v>16764.583500000001</v>
      </c>
      <c r="L99" s="38">
        <f t="shared" si="39"/>
        <v>104999.2335</v>
      </c>
      <c r="M99" s="28">
        <v>78151</v>
      </c>
      <c r="N99" s="25">
        <v>0.19</v>
      </c>
      <c r="O99" s="29">
        <f t="shared" si="40"/>
        <v>14848.69</v>
      </c>
      <c r="P99" s="29">
        <f t="shared" si="41"/>
        <v>92999.69</v>
      </c>
      <c r="Q99" s="15">
        <f t="shared" si="31"/>
        <v>95</v>
      </c>
      <c r="R99" s="16" t="str">
        <f t="shared" si="32"/>
        <v xml:space="preserve">RETEN CIGÜEÑAL TRASERO </v>
      </c>
      <c r="S99" s="17" t="str">
        <f t="shared" si="33"/>
        <v>UNIDAD</v>
      </c>
      <c r="T99" s="17">
        <f t="shared" si="34"/>
        <v>1</v>
      </c>
      <c r="U99" s="31">
        <f t="shared" si="35"/>
        <v>83472.883333333331</v>
      </c>
      <c r="V99" s="18">
        <v>0.19</v>
      </c>
      <c r="W99" s="31">
        <f t="shared" si="42"/>
        <v>15859.847833333333</v>
      </c>
      <c r="X99" s="32">
        <f t="shared" si="43"/>
        <v>99332.731166666665</v>
      </c>
    </row>
    <row r="100" spans="1:24" ht="12" customHeight="1" x14ac:dyDescent="0.2">
      <c r="A100" s="1">
        <v>96</v>
      </c>
      <c r="B100" s="6" t="s">
        <v>109</v>
      </c>
      <c r="C100" s="2" t="s">
        <v>16</v>
      </c>
      <c r="D100" s="3">
        <v>1</v>
      </c>
      <c r="E100" s="26">
        <v>64214</v>
      </c>
      <c r="F100" s="22">
        <v>0.19</v>
      </c>
      <c r="G100" s="27">
        <f t="shared" si="36"/>
        <v>12200.66</v>
      </c>
      <c r="H100" s="27">
        <f t="shared" si="37"/>
        <v>76414.66</v>
      </c>
      <c r="I100" s="36">
        <v>67424.7</v>
      </c>
      <c r="J100" s="37">
        <v>0.19</v>
      </c>
      <c r="K100" s="38">
        <f t="shared" si="38"/>
        <v>12810.692999999999</v>
      </c>
      <c r="L100" s="38">
        <f t="shared" si="39"/>
        <v>80235.392999999996</v>
      </c>
      <c r="M100" s="28">
        <v>59719</v>
      </c>
      <c r="N100" s="25">
        <v>0.19</v>
      </c>
      <c r="O100" s="29">
        <f t="shared" si="40"/>
        <v>11346.61</v>
      </c>
      <c r="P100" s="29">
        <f t="shared" si="41"/>
        <v>71065.61</v>
      </c>
      <c r="Q100" s="15">
        <f t="shared" ref="Q100:Q133" si="44">+A100</f>
        <v>96</v>
      </c>
      <c r="R100" s="16" t="str">
        <f t="shared" si="32"/>
        <v>SUMINISTRO RODAMIENTO 30X62X16</v>
      </c>
      <c r="S100" s="17" t="str">
        <f t="shared" si="33"/>
        <v>UNIDAD</v>
      </c>
      <c r="T100" s="17">
        <f t="shared" si="34"/>
        <v>1</v>
      </c>
      <c r="U100" s="31">
        <f t="shared" si="35"/>
        <v>63785.9</v>
      </c>
      <c r="V100" s="18">
        <v>0.19</v>
      </c>
      <c r="W100" s="31">
        <f t="shared" si="42"/>
        <v>12119.321</v>
      </c>
      <c r="X100" s="32">
        <f t="shared" si="43"/>
        <v>75905.221000000005</v>
      </c>
    </row>
    <row r="101" spans="1:24" ht="12" customHeight="1" x14ac:dyDescent="0.2">
      <c r="A101" s="1">
        <v>97</v>
      </c>
      <c r="B101" s="6" t="s">
        <v>110</v>
      </c>
      <c r="C101" s="2" t="s">
        <v>16</v>
      </c>
      <c r="D101" s="3">
        <v>1</v>
      </c>
      <c r="E101" s="26">
        <v>360147</v>
      </c>
      <c r="F101" s="22">
        <v>0.19</v>
      </c>
      <c r="G101" s="27">
        <f t="shared" si="36"/>
        <v>68427.930000000008</v>
      </c>
      <c r="H101" s="27">
        <f t="shared" si="37"/>
        <v>428574.93</v>
      </c>
      <c r="I101" s="36">
        <v>378154.35</v>
      </c>
      <c r="J101" s="37">
        <v>0.19</v>
      </c>
      <c r="K101" s="38">
        <f t="shared" si="38"/>
        <v>71849.326499999996</v>
      </c>
      <c r="L101" s="38">
        <f t="shared" si="39"/>
        <v>450003.67649999994</v>
      </c>
      <c r="M101" s="28">
        <v>334937</v>
      </c>
      <c r="N101" s="25">
        <v>0.19</v>
      </c>
      <c r="O101" s="29">
        <f t="shared" si="40"/>
        <v>63638.03</v>
      </c>
      <c r="P101" s="29">
        <f t="shared" si="41"/>
        <v>398575.03</v>
      </c>
      <c r="Q101" s="15">
        <f t="shared" si="44"/>
        <v>97</v>
      </c>
      <c r="R101" s="16" t="str">
        <f t="shared" ref="R101:R133" si="45">+B101</f>
        <v xml:space="preserve">BOMBA PRINCIPAL CLUTCH VW WORKET </v>
      </c>
      <c r="S101" s="17" t="str">
        <f t="shared" ref="S101:S133" si="46">+C101</f>
        <v>UNIDAD</v>
      </c>
      <c r="T101" s="17">
        <f t="shared" ref="T101:T133" si="47">+D101</f>
        <v>1</v>
      </c>
      <c r="U101" s="31">
        <f t="shared" si="35"/>
        <v>357746.1166666667</v>
      </c>
      <c r="V101" s="18">
        <v>0.19</v>
      </c>
      <c r="W101" s="31">
        <f t="shared" si="42"/>
        <v>67971.762166666667</v>
      </c>
      <c r="X101" s="32">
        <f t="shared" si="43"/>
        <v>425717.87883333338</v>
      </c>
    </row>
    <row r="102" spans="1:24" ht="12" customHeight="1" x14ac:dyDescent="0.2">
      <c r="A102" s="1">
        <v>98</v>
      </c>
      <c r="B102" s="6" t="s">
        <v>111</v>
      </c>
      <c r="C102" s="2" t="s">
        <v>16</v>
      </c>
      <c r="D102" s="3">
        <v>1</v>
      </c>
      <c r="E102" s="26">
        <v>2050000</v>
      </c>
      <c r="F102" s="22">
        <v>0.19</v>
      </c>
      <c r="G102" s="27">
        <f t="shared" si="36"/>
        <v>389500</v>
      </c>
      <c r="H102" s="27">
        <f t="shared" si="37"/>
        <v>2439500</v>
      </c>
      <c r="I102" s="36">
        <v>2152500</v>
      </c>
      <c r="J102" s="37">
        <v>0.19</v>
      </c>
      <c r="K102" s="38">
        <f t="shared" si="38"/>
        <v>408975</v>
      </c>
      <c r="L102" s="38">
        <f t="shared" si="39"/>
        <v>2561475</v>
      </c>
      <c r="M102" s="28">
        <v>1906500</v>
      </c>
      <c r="N102" s="25">
        <v>0.19</v>
      </c>
      <c r="O102" s="29">
        <f t="shared" si="40"/>
        <v>362235</v>
      </c>
      <c r="P102" s="29">
        <f t="shared" si="41"/>
        <v>2268735</v>
      </c>
      <c r="Q102" s="15">
        <f t="shared" si="44"/>
        <v>98</v>
      </c>
      <c r="R102" s="16" t="str">
        <f t="shared" si="45"/>
        <v>SUMINISTRO BOMBA SERVOCLUTCH VW WORKED</v>
      </c>
      <c r="S102" s="17" t="str">
        <f t="shared" si="46"/>
        <v>UNIDAD</v>
      </c>
      <c r="T102" s="17">
        <f t="shared" si="47"/>
        <v>1</v>
      </c>
      <c r="U102" s="31">
        <f t="shared" si="35"/>
        <v>2036333.3333333333</v>
      </c>
      <c r="V102" s="18">
        <v>0.19</v>
      </c>
      <c r="W102" s="31">
        <f t="shared" si="42"/>
        <v>386903.33333333331</v>
      </c>
      <c r="X102" s="32">
        <f t="shared" si="43"/>
        <v>2423236.6666666665</v>
      </c>
    </row>
    <row r="103" spans="1:24" ht="12" customHeight="1" x14ac:dyDescent="0.2">
      <c r="A103" s="1">
        <v>99</v>
      </c>
      <c r="B103" s="6" t="s">
        <v>112</v>
      </c>
      <c r="C103" s="2" t="s">
        <v>16</v>
      </c>
      <c r="D103" s="3">
        <v>1</v>
      </c>
      <c r="E103" s="26">
        <v>49800</v>
      </c>
      <c r="F103" s="22">
        <v>0.19</v>
      </c>
      <c r="G103" s="27">
        <f t="shared" si="36"/>
        <v>9462</v>
      </c>
      <c r="H103" s="27">
        <f t="shared" si="37"/>
        <v>59262</v>
      </c>
      <c r="I103" s="36">
        <v>52290</v>
      </c>
      <c r="J103" s="37">
        <v>0.19</v>
      </c>
      <c r="K103" s="38">
        <f t="shared" si="38"/>
        <v>9935.1</v>
      </c>
      <c r="L103" s="38">
        <f t="shared" si="39"/>
        <v>62225.1</v>
      </c>
      <c r="M103" s="28">
        <v>46314</v>
      </c>
      <c r="N103" s="25">
        <v>0.19</v>
      </c>
      <c r="O103" s="29">
        <f t="shared" si="40"/>
        <v>8799.66</v>
      </c>
      <c r="P103" s="29">
        <f t="shared" si="41"/>
        <v>55113.66</v>
      </c>
      <c r="Q103" s="15">
        <f t="shared" si="44"/>
        <v>99</v>
      </c>
      <c r="R103" s="16" t="str">
        <f t="shared" si="45"/>
        <v xml:space="preserve">SUMINISTRO 1/4 LIQUIDO DE FRENOS </v>
      </c>
      <c r="S103" s="17" t="str">
        <f t="shared" si="46"/>
        <v>UNIDAD</v>
      </c>
      <c r="T103" s="17">
        <f t="shared" si="47"/>
        <v>1</v>
      </c>
      <c r="U103" s="31">
        <f t="shared" si="35"/>
        <v>49468</v>
      </c>
      <c r="V103" s="18">
        <v>0.19</v>
      </c>
      <c r="W103" s="31">
        <f t="shared" si="42"/>
        <v>9398.92</v>
      </c>
      <c r="X103" s="32">
        <f t="shared" si="43"/>
        <v>58866.92</v>
      </c>
    </row>
    <row r="104" spans="1:24" ht="12" customHeight="1" x14ac:dyDescent="0.2">
      <c r="A104" s="1">
        <v>100</v>
      </c>
      <c r="B104" s="6" t="s">
        <v>113</v>
      </c>
      <c r="C104" s="2" t="s">
        <v>16</v>
      </c>
      <c r="D104" s="3">
        <v>1</v>
      </c>
      <c r="E104" s="26">
        <v>2150000</v>
      </c>
      <c r="F104" s="22">
        <v>0.19</v>
      </c>
      <c r="G104" s="27">
        <f t="shared" si="36"/>
        <v>408500</v>
      </c>
      <c r="H104" s="27">
        <f t="shared" si="37"/>
        <v>2558500</v>
      </c>
      <c r="I104" s="36">
        <v>2257500</v>
      </c>
      <c r="J104" s="37">
        <v>0.19</v>
      </c>
      <c r="K104" s="38">
        <f t="shared" si="38"/>
        <v>428925</v>
      </c>
      <c r="L104" s="38">
        <f t="shared" si="39"/>
        <v>2686425</v>
      </c>
      <c r="M104" s="28">
        <v>1999500</v>
      </c>
      <c r="N104" s="25">
        <v>0.19</v>
      </c>
      <c r="O104" s="29">
        <f t="shared" si="40"/>
        <v>379905</v>
      </c>
      <c r="P104" s="29">
        <f t="shared" si="41"/>
        <v>2379405</v>
      </c>
      <c r="Q104" s="15">
        <f t="shared" si="44"/>
        <v>100</v>
      </c>
      <c r="R104" s="16" t="str">
        <f t="shared" si="45"/>
        <v xml:space="preserve">SERVICIO CAMBIO DE SERVOCLUTCK MTTO DE LIQUIDO DE FRENOS Y BOMBA PRINCIPAL DEL CLUTCK, SERVO CLUTCK TIPO PESADO Y LIQUIDO PARA FRENOS </v>
      </c>
      <c r="S104" s="17" t="str">
        <f t="shared" si="46"/>
        <v>UNIDAD</v>
      </c>
      <c r="T104" s="17">
        <f t="shared" si="47"/>
        <v>1</v>
      </c>
      <c r="U104" s="31">
        <f t="shared" si="35"/>
        <v>2135666.6666666665</v>
      </c>
      <c r="V104" s="18">
        <v>0.19</v>
      </c>
      <c r="W104" s="31">
        <f t="shared" si="42"/>
        <v>405776.66666666663</v>
      </c>
      <c r="X104" s="32">
        <f t="shared" si="43"/>
        <v>2541443.333333333</v>
      </c>
    </row>
    <row r="105" spans="1:24" ht="12" customHeight="1" x14ac:dyDescent="0.2">
      <c r="A105" s="1">
        <v>101</v>
      </c>
      <c r="B105" s="6" t="s">
        <v>114</v>
      </c>
      <c r="C105" s="2" t="s">
        <v>16</v>
      </c>
      <c r="D105" s="3">
        <v>1</v>
      </c>
      <c r="E105" s="26">
        <v>501214</v>
      </c>
      <c r="F105" s="22">
        <v>0.19</v>
      </c>
      <c r="G105" s="27">
        <f t="shared" si="36"/>
        <v>95230.66</v>
      </c>
      <c r="H105" s="27">
        <f t="shared" si="37"/>
        <v>596444.66</v>
      </c>
      <c r="I105" s="36">
        <v>526274.69999999995</v>
      </c>
      <c r="J105" s="37">
        <v>0.19</v>
      </c>
      <c r="K105" s="38">
        <f t="shared" si="38"/>
        <v>99992.192999999999</v>
      </c>
      <c r="L105" s="38">
        <f t="shared" si="39"/>
        <v>626266.89299999992</v>
      </c>
      <c r="M105" s="28">
        <v>466129</v>
      </c>
      <c r="N105" s="25">
        <v>0.19</v>
      </c>
      <c r="O105" s="29">
        <f t="shared" si="40"/>
        <v>88564.51</v>
      </c>
      <c r="P105" s="29">
        <f t="shared" si="41"/>
        <v>554693.51</v>
      </c>
      <c r="Q105" s="15">
        <f t="shared" si="44"/>
        <v>101</v>
      </c>
      <c r="R105" s="16" t="str">
        <f t="shared" si="45"/>
        <v xml:space="preserve">ARREGLO DE CORTINA INCLUYE: DEMOSNTE DE SOPORTE Y FABRICACION DE SOPORTE NUEVO E INSTALACION </v>
      </c>
      <c r="S105" s="17" t="str">
        <f t="shared" si="46"/>
        <v>UNIDAD</v>
      </c>
      <c r="T105" s="17">
        <f t="shared" si="47"/>
        <v>1</v>
      </c>
      <c r="U105" s="31">
        <f t="shared" si="35"/>
        <v>497872.56666666665</v>
      </c>
      <c r="V105" s="18">
        <v>0.19</v>
      </c>
      <c r="W105" s="31">
        <f t="shared" si="42"/>
        <v>94595.787666666671</v>
      </c>
      <c r="X105" s="32">
        <f t="shared" si="43"/>
        <v>592468.35433333332</v>
      </c>
    </row>
    <row r="106" spans="1:24" ht="12" customHeight="1" x14ac:dyDescent="0.2">
      <c r="A106" s="1">
        <v>102</v>
      </c>
      <c r="B106" s="6" t="s">
        <v>115</v>
      </c>
      <c r="C106" s="2" t="s">
        <v>16</v>
      </c>
      <c r="D106" s="3">
        <v>1</v>
      </c>
      <c r="E106" s="26">
        <v>4057200</v>
      </c>
      <c r="F106" s="22">
        <v>0.19</v>
      </c>
      <c r="G106" s="27">
        <f t="shared" si="36"/>
        <v>770868</v>
      </c>
      <c r="H106" s="27">
        <f t="shared" si="37"/>
        <v>4828068</v>
      </c>
      <c r="I106" s="36">
        <v>4260060</v>
      </c>
      <c r="J106" s="37">
        <v>0.19</v>
      </c>
      <c r="K106" s="38">
        <f t="shared" si="38"/>
        <v>809411.4</v>
      </c>
      <c r="L106" s="38">
        <f t="shared" si="39"/>
        <v>5069471.4000000004</v>
      </c>
      <c r="M106" s="28">
        <v>3773196</v>
      </c>
      <c r="N106" s="25">
        <v>0.19</v>
      </c>
      <c r="O106" s="29">
        <f t="shared" si="40"/>
        <v>716907.24</v>
      </c>
      <c r="P106" s="29">
        <f t="shared" si="41"/>
        <v>4490103.24</v>
      </c>
      <c r="Q106" s="15">
        <f t="shared" si="44"/>
        <v>102</v>
      </c>
      <c r="R106" s="16" t="str">
        <f t="shared" si="45"/>
        <v xml:space="preserve">SUMINISTROE ISTALACION  BOMBA HIDRAULICA "ENG -P50-313-9610-425-SAE-HM CAMBIO POR DAÑO TOTAL </v>
      </c>
      <c r="S106" s="17" t="str">
        <f t="shared" si="46"/>
        <v>UNIDAD</v>
      </c>
      <c r="T106" s="17">
        <f t="shared" si="47"/>
        <v>1</v>
      </c>
      <c r="U106" s="31">
        <f t="shared" si="35"/>
        <v>4030152</v>
      </c>
      <c r="V106" s="18">
        <v>0.19</v>
      </c>
      <c r="W106" s="31">
        <f t="shared" si="42"/>
        <v>765728.88</v>
      </c>
      <c r="X106" s="32">
        <f t="shared" si="43"/>
        <v>4795880.88</v>
      </c>
    </row>
    <row r="107" spans="1:24" ht="12" customHeight="1" x14ac:dyDescent="0.2">
      <c r="A107" s="1">
        <v>103</v>
      </c>
      <c r="B107" s="6" t="s">
        <v>116</v>
      </c>
      <c r="C107" s="2" t="s">
        <v>16</v>
      </c>
      <c r="D107" s="3">
        <v>1</v>
      </c>
      <c r="E107" s="26">
        <v>40125</v>
      </c>
      <c r="F107" s="22">
        <v>0.19</v>
      </c>
      <c r="G107" s="27">
        <f t="shared" si="36"/>
        <v>7623.75</v>
      </c>
      <c r="H107" s="27">
        <f t="shared" si="37"/>
        <v>47748.75</v>
      </c>
      <c r="I107" s="36">
        <v>42131.25</v>
      </c>
      <c r="J107" s="37">
        <v>0.19</v>
      </c>
      <c r="K107" s="38">
        <f t="shared" si="38"/>
        <v>8004.9375</v>
      </c>
      <c r="L107" s="38">
        <f t="shared" si="39"/>
        <v>50136.1875</v>
      </c>
      <c r="M107" s="28">
        <v>37316</v>
      </c>
      <c r="N107" s="25">
        <v>0.19</v>
      </c>
      <c r="O107" s="29">
        <f t="shared" si="40"/>
        <v>7090.04</v>
      </c>
      <c r="P107" s="29">
        <f t="shared" si="41"/>
        <v>44406.04</v>
      </c>
      <c r="Q107" s="15">
        <f t="shared" si="44"/>
        <v>103</v>
      </c>
      <c r="R107" s="16" t="str">
        <f t="shared" si="45"/>
        <v xml:space="preserve">VALVULA CORNETA CAMBIO POR DAÑO TOTAL </v>
      </c>
      <c r="S107" s="17" t="str">
        <f t="shared" si="46"/>
        <v>UNIDAD</v>
      </c>
      <c r="T107" s="17">
        <f t="shared" si="47"/>
        <v>1</v>
      </c>
      <c r="U107" s="31">
        <f t="shared" si="35"/>
        <v>39857.416666666664</v>
      </c>
      <c r="V107" s="18">
        <v>0.19</v>
      </c>
      <c r="W107" s="31">
        <f t="shared" si="42"/>
        <v>7572.9091666666664</v>
      </c>
      <c r="X107" s="32">
        <f t="shared" si="43"/>
        <v>47430.325833333329</v>
      </c>
    </row>
    <row r="108" spans="1:24" ht="12" customHeight="1" x14ac:dyDescent="0.2">
      <c r="A108" s="1">
        <v>104</v>
      </c>
      <c r="B108" s="6" t="s">
        <v>117</v>
      </c>
      <c r="C108" s="2" t="s">
        <v>16</v>
      </c>
      <c r="D108" s="3">
        <v>1</v>
      </c>
      <c r="E108" s="26">
        <v>933654</v>
      </c>
      <c r="F108" s="22">
        <v>0.19</v>
      </c>
      <c r="G108" s="27">
        <f t="shared" si="36"/>
        <v>177394.26</v>
      </c>
      <c r="H108" s="27">
        <f t="shared" si="37"/>
        <v>1111048.26</v>
      </c>
      <c r="I108" s="36">
        <v>980336.7</v>
      </c>
      <c r="J108" s="37">
        <v>0.19</v>
      </c>
      <c r="K108" s="38">
        <f t="shared" si="38"/>
        <v>186263.973</v>
      </c>
      <c r="L108" s="38">
        <f t="shared" si="39"/>
        <v>1166600.673</v>
      </c>
      <c r="M108" s="28">
        <v>868298</v>
      </c>
      <c r="N108" s="25">
        <v>0.19</v>
      </c>
      <c r="O108" s="29">
        <f t="shared" si="40"/>
        <v>164976.62</v>
      </c>
      <c r="P108" s="29">
        <f t="shared" si="41"/>
        <v>1033274.62</v>
      </c>
      <c r="Q108" s="15">
        <f t="shared" si="44"/>
        <v>104</v>
      </c>
      <c r="R108" s="16" t="str">
        <f t="shared" si="45"/>
        <v xml:space="preserve">FABRICACION DE DESLIZADORES Y ARREGLO DE PISO DE CABINA INCLUYE TEFLON 31CM X 7 Y MEDIO DE ANCO X 2CM DE GRUESO CAMBIO POR DAÑO TOTAL </v>
      </c>
      <c r="S108" s="17" t="str">
        <f t="shared" si="46"/>
        <v>UNIDAD</v>
      </c>
      <c r="T108" s="17">
        <f t="shared" si="47"/>
        <v>1</v>
      </c>
      <c r="U108" s="31">
        <f t="shared" si="35"/>
        <v>927429.56666666677</v>
      </c>
      <c r="V108" s="18">
        <v>0.19</v>
      </c>
      <c r="W108" s="31">
        <f t="shared" si="42"/>
        <v>176211.61766666669</v>
      </c>
      <c r="X108" s="32">
        <f t="shared" si="43"/>
        <v>1103641.1843333335</v>
      </c>
    </row>
    <row r="109" spans="1:24" ht="12" customHeight="1" x14ac:dyDescent="0.2">
      <c r="A109" s="1">
        <v>105</v>
      </c>
      <c r="B109" s="6" t="s">
        <v>118</v>
      </c>
      <c r="C109" s="2" t="s">
        <v>16</v>
      </c>
      <c r="D109" s="3">
        <v>1</v>
      </c>
      <c r="E109" s="26">
        <v>6400</v>
      </c>
      <c r="F109" s="22">
        <v>0.19</v>
      </c>
      <c r="G109" s="27">
        <f t="shared" si="36"/>
        <v>1216</v>
      </c>
      <c r="H109" s="27">
        <f t="shared" si="37"/>
        <v>7616</v>
      </c>
      <c r="I109" s="36">
        <v>6720</v>
      </c>
      <c r="J109" s="37">
        <v>0.19</v>
      </c>
      <c r="K109" s="38">
        <f t="shared" si="38"/>
        <v>1276.8</v>
      </c>
      <c r="L109" s="38">
        <f t="shared" si="39"/>
        <v>7996.8</v>
      </c>
      <c r="M109" s="28">
        <v>5952</v>
      </c>
      <c r="N109" s="25">
        <v>0.19</v>
      </c>
      <c r="O109" s="29">
        <f t="shared" si="40"/>
        <v>1130.8800000000001</v>
      </c>
      <c r="P109" s="29">
        <f t="shared" si="41"/>
        <v>7082.88</v>
      </c>
      <c r="Q109" s="15">
        <f t="shared" si="44"/>
        <v>105</v>
      </c>
      <c r="R109" s="16" t="str">
        <f t="shared" si="45"/>
        <v xml:space="preserve">TORNILLOS BRISTOL DE 1/2 X 2CM ROSCA ORDINARIA PARA BASE DEL TEFLON </v>
      </c>
      <c r="S109" s="17" t="str">
        <f t="shared" si="46"/>
        <v>UNIDAD</v>
      </c>
      <c r="T109" s="17">
        <f t="shared" si="47"/>
        <v>1</v>
      </c>
      <c r="U109" s="31">
        <f t="shared" si="35"/>
        <v>6357.333333333333</v>
      </c>
      <c r="V109" s="18">
        <v>0.19</v>
      </c>
      <c r="W109" s="31">
        <f t="shared" si="42"/>
        <v>1207.8933333333332</v>
      </c>
      <c r="X109" s="32">
        <f t="shared" si="43"/>
        <v>7565.2266666666665</v>
      </c>
    </row>
    <row r="110" spans="1:24" ht="12" customHeight="1" x14ac:dyDescent="0.2">
      <c r="A110" s="1">
        <v>106</v>
      </c>
      <c r="B110" s="6" t="s">
        <v>119</v>
      </c>
      <c r="C110" s="2" t="s">
        <v>16</v>
      </c>
      <c r="D110" s="3">
        <v>1</v>
      </c>
      <c r="E110" s="26">
        <v>203864</v>
      </c>
      <c r="F110" s="22">
        <v>0.19</v>
      </c>
      <c r="G110" s="27">
        <f t="shared" si="36"/>
        <v>38734.160000000003</v>
      </c>
      <c r="H110" s="27">
        <f t="shared" si="37"/>
        <v>242598.16</v>
      </c>
      <c r="I110" s="36">
        <v>214057.2</v>
      </c>
      <c r="J110" s="37">
        <v>0.19</v>
      </c>
      <c r="K110" s="38">
        <f t="shared" si="38"/>
        <v>40670.868000000002</v>
      </c>
      <c r="L110" s="38">
        <f t="shared" si="39"/>
        <v>254728.06800000003</v>
      </c>
      <c r="M110" s="28">
        <v>189594</v>
      </c>
      <c r="N110" s="25">
        <v>0.19</v>
      </c>
      <c r="O110" s="29">
        <f t="shared" si="40"/>
        <v>36022.86</v>
      </c>
      <c r="P110" s="29">
        <f t="shared" si="41"/>
        <v>225616.86</v>
      </c>
      <c r="Q110" s="15">
        <f t="shared" si="44"/>
        <v>106</v>
      </c>
      <c r="R110" s="16" t="str">
        <f t="shared" si="45"/>
        <v xml:space="preserve">CAMBIO DEL TAPON DE LA CULATA INCLUYE TAPON DEL BLOQUE CAMBIO POR DAÑO TOTAL </v>
      </c>
      <c r="S110" s="17" t="str">
        <f t="shared" si="46"/>
        <v>UNIDAD</v>
      </c>
      <c r="T110" s="17">
        <f t="shared" si="47"/>
        <v>1</v>
      </c>
      <c r="U110" s="31">
        <f t="shared" si="35"/>
        <v>202505.06666666665</v>
      </c>
      <c r="V110" s="18">
        <v>0.19</v>
      </c>
      <c r="W110" s="31">
        <f t="shared" si="42"/>
        <v>38475.962666666666</v>
      </c>
      <c r="X110" s="32">
        <f t="shared" si="43"/>
        <v>240981.02933333331</v>
      </c>
    </row>
    <row r="111" spans="1:24" ht="12" customHeight="1" x14ac:dyDescent="0.2">
      <c r="A111" s="1">
        <v>107</v>
      </c>
      <c r="B111" s="6" t="s">
        <v>72</v>
      </c>
      <c r="C111" s="2" t="s">
        <v>16</v>
      </c>
      <c r="D111" s="3">
        <v>1</v>
      </c>
      <c r="E111" s="26">
        <v>102547</v>
      </c>
      <c r="F111" s="22">
        <v>0.19</v>
      </c>
      <c r="G111" s="27">
        <f t="shared" si="36"/>
        <v>19483.93</v>
      </c>
      <c r="H111" s="27">
        <f t="shared" si="37"/>
        <v>122030.93</v>
      </c>
      <c r="I111" s="36">
        <v>107674.35</v>
      </c>
      <c r="J111" s="37">
        <v>0.19</v>
      </c>
      <c r="K111" s="38">
        <f t="shared" si="38"/>
        <v>20458.126500000002</v>
      </c>
      <c r="L111" s="38">
        <f t="shared" si="39"/>
        <v>128132.4765</v>
      </c>
      <c r="M111" s="28">
        <v>95369</v>
      </c>
      <c r="N111" s="25">
        <v>0.19</v>
      </c>
      <c r="O111" s="29">
        <f t="shared" si="40"/>
        <v>18120.11</v>
      </c>
      <c r="P111" s="29">
        <f t="shared" si="41"/>
        <v>113489.11</v>
      </c>
      <c r="Q111" s="15">
        <f t="shared" si="44"/>
        <v>107</v>
      </c>
      <c r="R111" s="16" t="str">
        <f t="shared" si="45"/>
        <v xml:space="preserve">MANTENIMIENTO CAMBIO DE ACEITE Y FILTROS </v>
      </c>
      <c r="S111" s="17" t="str">
        <f t="shared" si="46"/>
        <v>UNIDAD</v>
      </c>
      <c r="T111" s="17">
        <f t="shared" si="47"/>
        <v>1</v>
      </c>
      <c r="U111" s="31">
        <f t="shared" si="35"/>
        <v>101863.45</v>
      </c>
      <c r="V111" s="18">
        <v>0.19</v>
      </c>
      <c r="W111" s="31">
        <f t="shared" si="42"/>
        <v>19354.055499999999</v>
      </c>
      <c r="X111" s="32">
        <f t="shared" si="43"/>
        <v>121217.5055</v>
      </c>
    </row>
    <row r="112" spans="1:24" ht="12" customHeight="1" x14ac:dyDescent="0.2">
      <c r="A112" s="1">
        <v>108</v>
      </c>
      <c r="B112" s="6" t="s">
        <v>120</v>
      </c>
      <c r="C112" s="2" t="s">
        <v>16</v>
      </c>
      <c r="D112" s="3">
        <v>1</v>
      </c>
      <c r="E112" s="26">
        <v>160254</v>
      </c>
      <c r="F112" s="22">
        <v>0.19</v>
      </c>
      <c r="G112" s="27">
        <f t="shared" si="36"/>
        <v>30448.260000000002</v>
      </c>
      <c r="H112" s="27">
        <f t="shared" si="37"/>
        <v>190702.26</v>
      </c>
      <c r="I112" s="36">
        <v>168266.7</v>
      </c>
      <c r="J112" s="37">
        <v>0.19</v>
      </c>
      <c r="K112" s="38">
        <f t="shared" si="38"/>
        <v>31970.673000000003</v>
      </c>
      <c r="L112" s="38">
        <f t="shared" si="39"/>
        <v>200237.37300000002</v>
      </c>
      <c r="M112" s="28">
        <v>149036</v>
      </c>
      <c r="N112" s="25">
        <v>0.19</v>
      </c>
      <c r="O112" s="29">
        <f t="shared" si="40"/>
        <v>28316.84</v>
      </c>
      <c r="P112" s="29">
        <f t="shared" si="41"/>
        <v>177352.84</v>
      </c>
      <c r="Q112" s="15">
        <f t="shared" si="44"/>
        <v>108</v>
      </c>
      <c r="R112" s="16" t="str">
        <f t="shared" si="45"/>
        <v xml:space="preserve">ARREGLO BASES DE LUCES DE TRABAJO TRASERAS Y CAMBIO LUZ DELANTERA </v>
      </c>
      <c r="S112" s="17" t="str">
        <f t="shared" si="46"/>
        <v>UNIDAD</v>
      </c>
      <c r="T112" s="17">
        <f t="shared" si="47"/>
        <v>1</v>
      </c>
      <c r="U112" s="31">
        <f t="shared" si="35"/>
        <v>159185.56666666668</v>
      </c>
      <c r="V112" s="18">
        <v>0.19</v>
      </c>
      <c r="W112" s="31">
        <f t="shared" si="42"/>
        <v>30245.257666666668</v>
      </c>
      <c r="X112" s="32">
        <f t="shared" si="43"/>
        <v>189430.82433333335</v>
      </c>
    </row>
    <row r="113" spans="1:24" ht="12" customHeight="1" x14ac:dyDescent="0.2">
      <c r="A113" s="1">
        <v>109</v>
      </c>
      <c r="B113" s="6" t="s">
        <v>121</v>
      </c>
      <c r="C113" s="2" t="s">
        <v>16</v>
      </c>
      <c r="D113" s="3">
        <v>1</v>
      </c>
      <c r="E113" s="26">
        <v>361478</v>
      </c>
      <c r="F113" s="22">
        <v>0.19</v>
      </c>
      <c r="G113" s="27">
        <f t="shared" si="36"/>
        <v>68680.820000000007</v>
      </c>
      <c r="H113" s="27">
        <f t="shared" si="37"/>
        <v>430158.82</v>
      </c>
      <c r="I113" s="36">
        <v>379551.9</v>
      </c>
      <c r="J113" s="37">
        <v>0.19</v>
      </c>
      <c r="K113" s="38">
        <f t="shared" si="38"/>
        <v>72114.861000000004</v>
      </c>
      <c r="L113" s="38">
        <f t="shared" si="39"/>
        <v>451666.76100000006</v>
      </c>
      <c r="M113" s="28">
        <v>336175</v>
      </c>
      <c r="N113" s="25">
        <v>0.19</v>
      </c>
      <c r="O113" s="29">
        <f t="shared" si="40"/>
        <v>63873.25</v>
      </c>
      <c r="P113" s="29">
        <f t="shared" si="41"/>
        <v>400048.25</v>
      </c>
      <c r="Q113" s="15">
        <f t="shared" si="44"/>
        <v>109</v>
      </c>
      <c r="R113" s="16" t="str">
        <f t="shared" si="45"/>
        <v xml:space="preserve">SUMINISTRO EJE CROMADO 38MM </v>
      </c>
      <c r="S113" s="17" t="str">
        <f t="shared" si="46"/>
        <v>UNIDAD</v>
      </c>
      <c r="T113" s="17">
        <f t="shared" si="47"/>
        <v>1</v>
      </c>
      <c r="U113" s="31">
        <f t="shared" si="35"/>
        <v>359068.3</v>
      </c>
      <c r="V113" s="18">
        <v>0.19</v>
      </c>
      <c r="W113" s="31">
        <f t="shared" si="42"/>
        <v>68222.976999999999</v>
      </c>
      <c r="X113" s="32">
        <f t="shared" si="43"/>
        <v>427291.277</v>
      </c>
    </row>
    <row r="114" spans="1:24" ht="12" customHeight="1" x14ac:dyDescent="0.2">
      <c r="A114" s="1">
        <v>110</v>
      </c>
      <c r="B114" s="6" t="s">
        <v>122</v>
      </c>
      <c r="C114" s="2" t="s">
        <v>16</v>
      </c>
      <c r="D114" s="3">
        <v>1</v>
      </c>
      <c r="E114" s="26">
        <v>930000</v>
      </c>
      <c r="F114" s="22">
        <v>0.19</v>
      </c>
      <c r="G114" s="27">
        <f t="shared" si="36"/>
        <v>176700</v>
      </c>
      <c r="H114" s="27">
        <f t="shared" si="37"/>
        <v>1106700</v>
      </c>
      <c r="I114" s="36">
        <v>976500</v>
      </c>
      <c r="J114" s="37">
        <v>0.19</v>
      </c>
      <c r="K114" s="38">
        <f t="shared" si="38"/>
        <v>185535</v>
      </c>
      <c r="L114" s="38">
        <f t="shared" si="39"/>
        <v>1162035</v>
      </c>
      <c r="M114" s="28">
        <v>864900</v>
      </c>
      <c r="N114" s="25">
        <v>0.19</v>
      </c>
      <c r="O114" s="29">
        <f t="shared" si="40"/>
        <v>164331</v>
      </c>
      <c r="P114" s="29">
        <f t="shared" si="41"/>
        <v>1029231</v>
      </c>
      <c r="Q114" s="15">
        <f t="shared" si="44"/>
        <v>110</v>
      </c>
      <c r="R114" s="16" t="str">
        <f t="shared" si="45"/>
        <v xml:space="preserve">KIT DE EMPAQUETADURA DE 4 BOTELLAS HIDRAULICAS </v>
      </c>
      <c r="S114" s="17" t="str">
        <f t="shared" si="46"/>
        <v>UNIDAD</v>
      </c>
      <c r="T114" s="17">
        <f t="shared" si="47"/>
        <v>1</v>
      </c>
      <c r="U114" s="31">
        <f t="shared" si="35"/>
        <v>923800</v>
      </c>
      <c r="V114" s="18">
        <v>0.19</v>
      </c>
      <c r="W114" s="31">
        <f t="shared" si="42"/>
        <v>175522</v>
      </c>
      <c r="X114" s="32">
        <f t="shared" si="43"/>
        <v>1099322</v>
      </c>
    </row>
    <row r="115" spans="1:24" ht="12" customHeight="1" x14ac:dyDescent="0.2">
      <c r="A115" s="1">
        <v>111</v>
      </c>
      <c r="B115" s="6" t="s">
        <v>123</v>
      </c>
      <c r="C115" s="2" t="s">
        <v>16</v>
      </c>
      <c r="D115" s="3">
        <v>1</v>
      </c>
      <c r="E115" s="26">
        <v>240000</v>
      </c>
      <c r="F115" s="22">
        <v>0.19</v>
      </c>
      <c r="G115" s="27">
        <f t="shared" si="36"/>
        <v>45600</v>
      </c>
      <c r="H115" s="27">
        <f t="shared" si="37"/>
        <v>285600</v>
      </c>
      <c r="I115" s="36">
        <v>252000</v>
      </c>
      <c r="J115" s="37">
        <v>0.19</v>
      </c>
      <c r="K115" s="38">
        <f t="shared" si="38"/>
        <v>47880</v>
      </c>
      <c r="L115" s="38">
        <f t="shared" si="39"/>
        <v>299880</v>
      </c>
      <c r="M115" s="28">
        <v>223200</v>
      </c>
      <c r="N115" s="25">
        <v>0.19</v>
      </c>
      <c r="O115" s="29">
        <f t="shared" si="40"/>
        <v>42408</v>
      </c>
      <c r="P115" s="29">
        <f t="shared" si="41"/>
        <v>265608</v>
      </c>
      <c r="Q115" s="15">
        <f t="shared" si="44"/>
        <v>111</v>
      </c>
      <c r="R115" s="16" t="str">
        <f t="shared" si="45"/>
        <v>CAMBIO DE EMPAQUETADURA DE BOTELLA DE 115*57</v>
      </c>
      <c r="S115" s="17" t="str">
        <f t="shared" si="46"/>
        <v>UNIDAD</v>
      </c>
      <c r="T115" s="17">
        <f t="shared" si="47"/>
        <v>1</v>
      </c>
      <c r="U115" s="31">
        <f t="shared" si="35"/>
        <v>238400</v>
      </c>
      <c r="V115" s="18">
        <v>0.19</v>
      </c>
      <c r="W115" s="31">
        <f t="shared" si="42"/>
        <v>45296</v>
      </c>
      <c r="X115" s="32">
        <f t="shared" si="43"/>
        <v>283696</v>
      </c>
    </row>
    <row r="116" spans="1:24" ht="12" customHeight="1" x14ac:dyDescent="0.2">
      <c r="A116" s="1">
        <v>112</v>
      </c>
      <c r="B116" s="6" t="s">
        <v>124</v>
      </c>
      <c r="C116" s="2" t="s">
        <v>16</v>
      </c>
      <c r="D116" s="3">
        <v>1</v>
      </c>
      <c r="E116" s="26">
        <v>200000</v>
      </c>
      <c r="F116" s="22">
        <v>0.19</v>
      </c>
      <c r="G116" s="27">
        <f t="shared" si="36"/>
        <v>38000</v>
      </c>
      <c r="H116" s="27">
        <f t="shared" si="37"/>
        <v>238000</v>
      </c>
      <c r="I116" s="36">
        <v>210000</v>
      </c>
      <c r="J116" s="37">
        <v>0.19</v>
      </c>
      <c r="K116" s="38">
        <f t="shared" si="38"/>
        <v>39900</v>
      </c>
      <c r="L116" s="38">
        <f t="shared" si="39"/>
        <v>249900</v>
      </c>
      <c r="M116" s="28">
        <v>186000</v>
      </c>
      <c r="N116" s="25">
        <v>0.19</v>
      </c>
      <c r="O116" s="29">
        <f t="shared" si="40"/>
        <v>35340</v>
      </c>
      <c r="P116" s="29">
        <f t="shared" si="41"/>
        <v>221340</v>
      </c>
      <c r="Q116" s="15">
        <f t="shared" si="44"/>
        <v>112</v>
      </c>
      <c r="R116" s="16" t="str">
        <f t="shared" si="45"/>
        <v>CAMBIO DE EMPAQUETADURA DE BOTELLA DE 90*38</v>
      </c>
      <c r="S116" s="17" t="str">
        <f t="shared" si="46"/>
        <v>UNIDAD</v>
      </c>
      <c r="T116" s="17">
        <f t="shared" si="47"/>
        <v>1</v>
      </c>
      <c r="U116" s="31">
        <f t="shared" si="35"/>
        <v>198666.66666666666</v>
      </c>
      <c r="V116" s="18">
        <v>0.19</v>
      </c>
      <c r="W116" s="31">
        <f t="shared" si="42"/>
        <v>37746.666666666664</v>
      </c>
      <c r="X116" s="32">
        <f t="shared" si="43"/>
        <v>236413.33333333331</v>
      </c>
    </row>
    <row r="117" spans="1:24" ht="12" customHeight="1" x14ac:dyDescent="0.2">
      <c r="A117" s="1">
        <v>113</v>
      </c>
      <c r="B117" s="6" t="s">
        <v>125</v>
      </c>
      <c r="C117" s="2" t="s">
        <v>16</v>
      </c>
      <c r="D117" s="3">
        <v>1</v>
      </c>
      <c r="E117" s="26">
        <v>501247</v>
      </c>
      <c r="F117" s="22">
        <v>0.19</v>
      </c>
      <c r="G117" s="27">
        <f t="shared" si="36"/>
        <v>95236.930000000008</v>
      </c>
      <c r="H117" s="27">
        <f t="shared" si="37"/>
        <v>596483.93000000005</v>
      </c>
      <c r="I117" s="36">
        <v>526309.35</v>
      </c>
      <c r="J117" s="37">
        <v>0.19</v>
      </c>
      <c r="K117" s="38">
        <f t="shared" si="38"/>
        <v>99998.776499999993</v>
      </c>
      <c r="L117" s="38">
        <f t="shared" si="39"/>
        <v>626308.12650000001</v>
      </c>
      <c r="M117" s="28">
        <v>466160</v>
      </c>
      <c r="N117" s="25">
        <v>0.19</v>
      </c>
      <c r="O117" s="29">
        <f t="shared" si="40"/>
        <v>88570.4</v>
      </c>
      <c r="P117" s="29">
        <f t="shared" si="41"/>
        <v>554730.4</v>
      </c>
      <c r="Q117" s="15">
        <f t="shared" si="44"/>
        <v>113</v>
      </c>
      <c r="R117" s="16" t="str">
        <f t="shared" si="45"/>
        <v xml:space="preserve">MECANIZADO DE BARRA CROMADA </v>
      </c>
      <c r="S117" s="17" t="str">
        <f t="shared" si="46"/>
        <v>UNIDAD</v>
      </c>
      <c r="T117" s="17">
        <f t="shared" si="47"/>
        <v>1</v>
      </c>
      <c r="U117" s="31">
        <f t="shared" si="35"/>
        <v>497905.45</v>
      </c>
      <c r="V117" s="18">
        <v>0.19</v>
      </c>
      <c r="W117" s="31">
        <f t="shared" si="42"/>
        <v>94602.035499999998</v>
      </c>
      <c r="X117" s="32">
        <f t="shared" si="43"/>
        <v>592507.48549999995</v>
      </c>
    </row>
    <row r="118" spans="1:24" ht="12" customHeight="1" x14ac:dyDescent="0.2">
      <c r="A118" s="1">
        <v>114</v>
      </c>
      <c r="B118" s="6" t="s">
        <v>126</v>
      </c>
      <c r="C118" s="2" t="s">
        <v>16</v>
      </c>
      <c r="D118" s="3">
        <v>1</v>
      </c>
      <c r="E118" s="26">
        <v>160000</v>
      </c>
      <c r="F118" s="22">
        <v>0.19</v>
      </c>
      <c r="G118" s="27">
        <f t="shared" si="36"/>
        <v>30400</v>
      </c>
      <c r="H118" s="27">
        <f t="shared" si="37"/>
        <v>190400</v>
      </c>
      <c r="I118" s="36">
        <v>168000</v>
      </c>
      <c r="J118" s="37">
        <v>0.19</v>
      </c>
      <c r="K118" s="38">
        <f t="shared" si="38"/>
        <v>31920</v>
      </c>
      <c r="L118" s="38">
        <f t="shared" si="39"/>
        <v>199920</v>
      </c>
      <c r="M118" s="28">
        <v>148800</v>
      </c>
      <c r="N118" s="25">
        <v>0.19</v>
      </c>
      <c r="O118" s="29">
        <f t="shared" si="40"/>
        <v>28272</v>
      </c>
      <c r="P118" s="29">
        <f t="shared" si="41"/>
        <v>177072</v>
      </c>
      <c r="Q118" s="15">
        <f t="shared" si="44"/>
        <v>114</v>
      </c>
      <c r="R118" s="16" t="str">
        <f t="shared" si="45"/>
        <v>REALIZACION DE PASADORES DE 1.1/2*210 MM MATERIAL 4140</v>
      </c>
      <c r="S118" s="17" t="str">
        <f t="shared" si="46"/>
        <v>UNIDAD</v>
      </c>
      <c r="T118" s="17">
        <f t="shared" si="47"/>
        <v>1</v>
      </c>
      <c r="U118" s="31">
        <f t="shared" si="35"/>
        <v>158933.33333333334</v>
      </c>
      <c r="V118" s="18">
        <v>0.19</v>
      </c>
      <c r="W118" s="31">
        <f t="shared" si="42"/>
        <v>30197.333333333336</v>
      </c>
      <c r="X118" s="32">
        <f t="shared" si="43"/>
        <v>189130.66666666669</v>
      </c>
    </row>
    <row r="119" spans="1:24" ht="12" customHeight="1" x14ac:dyDescent="0.2">
      <c r="A119" s="1">
        <v>115</v>
      </c>
      <c r="B119" s="6" t="s">
        <v>127</v>
      </c>
      <c r="C119" s="2" t="s">
        <v>16</v>
      </c>
      <c r="D119" s="3">
        <v>1</v>
      </c>
      <c r="E119" s="26">
        <v>100000</v>
      </c>
      <c r="F119" s="22">
        <v>0.19</v>
      </c>
      <c r="G119" s="27">
        <f t="shared" si="36"/>
        <v>19000</v>
      </c>
      <c r="H119" s="27">
        <f t="shared" si="37"/>
        <v>119000</v>
      </c>
      <c r="I119" s="36">
        <v>105000</v>
      </c>
      <c r="J119" s="37">
        <v>0.19</v>
      </c>
      <c r="K119" s="38">
        <f t="shared" si="38"/>
        <v>19950</v>
      </c>
      <c r="L119" s="38">
        <f t="shared" si="39"/>
        <v>124950</v>
      </c>
      <c r="M119" s="28">
        <v>93000</v>
      </c>
      <c r="N119" s="25">
        <v>0.19</v>
      </c>
      <c r="O119" s="29">
        <f t="shared" si="40"/>
        <v>17670</v>
      </c>
      <c r="P119" s="29">
        <f t="shared" si="41"/>
        <v>110670</v>
      </c>
      <c r="Q119" s="15">
        <f t="shared" si="44"/>
        <v>115</v>
      </c>
      <c r="R119" s="16" t="str">
        <f t="shared" si="45"/>
        <v xml:space="preserve">SERVICIO AJUSTE DE ARRANQUE </v>
      </c>
      <c r="S119" s="17" t="str">
        <f t="shared" si="46"/>
        <v>UNIDAD</v>
      </c>
      <c r="T119" s="17">
        <f t="shared" si="47"/>
        <v>1</v>
      </c>
      <c r="U119" s="31">
        <f t="shared" si="35"/>
        <v>99333.333333333328</v>
      </c>
      <c r="V119" s="18">
        <v>0.19</v>
      </c>
      <c r="W119" s="31">
        <f t="shared" si="42"/>
        <v>18873.333333333332</v>
      </c>
      <c r="X119" s="32">
        <f t="shared" si="43"/>
        <v>118206.66666666666</v>
      </c>
    </row>
    <row r="120" spans="1:24" ht="12" customHeight="1" x14ac:dyDescent="0.2">
      <c r="A120" s="1">
        <v>116</v>
      </c>
      <c r="B120" s="6" t="s">
        <v>128</v>
      </c>
      <c r="C120" s="2" t="s">
        <v>16</v>
      </c>
      <c r="D120" s="3">
        <v>1</v>
      </c>
      <c r="E120" s="26">
        <v>2880</v>
      </c>
      <c r="F120" s="22">
        <v>0.19</v>
      </c>
      <c r="G120" s="27">
        <f t="shared" si="36"/>
        <v>547.20000000000005</v>
      </c>
      <c r="H120" s="27">
        <f t="shared" si="37"/>
        <v>3427.2</v>
      </c>
      <c r="I120" s="36">
        <v>3024</v>
      </c>
      <c r="J120" s="37">
        <v>0.19</v>
      </c>
      <c r="K120" s="38">
        <f t="shared" si="38"/>
        <v>574.56000000000006</v>
      </c>
      <c r="L120" s="38">
        <f t="shared" si="39"/>
        <v>3598.56</v>
      </c>
      <c r="M120" s="28">
        <v>2678</v>
      </c>
      <c r="N120" s="25">
        <v>0.19</v>
      </c>
      <c r="O120" s="29">
        <f t="shared" si="40"/>
        <v>508.82</v>
      </c>
      <c r="P120" s="29">
        <f t="shared" si="41"/>
        <v>3186.82</v>
      </c>
      <c r="Q120" s="15">
        <f t="shared" si="44"/>
        <v>116</v>
      </c>
      <c r="R120" s="16" t="str">
        <f t="shared" si="45"/>
        <v xml:space="preserve">TORNILLOS BRISTOL CABEZA 1/2*1/2 </v>
      </c>
      <c r="S120" s="17" t="str">
        <f t="shared" si="46"/>
        <v>UNIDAD</v>
      </c>
      <c r="T120" s="17">
        <f t="shared" si="47"/>
        <v>1</v>
      </c>
      <c r="U120" s="31">
        <f t="shared" si="35"/>
        <v>2860.6666666666665</v>
      </c>
      <c r="V120" s="18">
        <v>0.19</v>
      </c>
      <c r="W120" s="31">
        <f t="shared" si="42"/>
        <v>543.52666666666664</v>
      </c>
      <c r="X120" s="32">
        <f t="shared" si="43"/>
        <v>3404.1933333333332</v>
      </c>
    </row>
    <row r="121" spans="1:24" ht="12" customHeight="1" x14ac:dyDescent="0.2">
      <c r="A121" s="1">
        <v>117</v>
      </c>
      <c r="B121" s="6" t="s">
        <v>129</v>
      </c>
      <c r="C121" s="2" t="s">
        <v>16</v>
      </c>
      <c r="D121" s="3">
        <v>1</v>
      </c>
      <c r="E121" s="26">
        <v>662</v>
      </c>
      <c r="F121" s="22">
        <v>0.19</v>
      </c>
      <c r="G121" s="27">
        <f t="shared" si="36"/>
        <v>125.78</v>
      </c>
      <c r="H121" s="27">
        <f t="shared" si="37"/>
        <v>787.78</v>
      </c>
      <c r="I121" s="36">
        <v>695.1</v>
      </c>
      <c r="J121" s="37">
        <v>0.19</v>
      </c>
      <c r="K121" s="38">
        <f t="shared" si="38"/>
        <v>132.06900000000002</v>
      </c>
      <c r="L121" s="38">
        <f t="shared" si="39"/>
        <v>827.1690000000001</v>
      </c>
      <c r="M121" s="28">
        <v>616</v>
      </c>
      <c r="N121" s="25">
        <v>0.19</v>
      </c>
      <c r="O121" s="29">
        <f t="shared" si="40"/>
        <v>117.04</v>
      </c>
      <c r="P121" s="29">
        <f t="shared" si="41"/>
        <v>733.04</v>
      </c>
      <c r="Q121" s="15">
        <f t="shared" si="44"/>
        <v>117</v>
      </c>
      <c r="R121" s="16" t="str">
        <f t="shared" si="45"/>
        <v xml:space="preserve">TUERCAS DE SEGURIDAD 1/2 </v>
      </c>
      <c r="S121" s="17" t="str">
        <f t="shared" si="46"/>
        <v>UNIDAD</v>
      </c>
      <c r="T121" s="17">
        <f t="shared" si="47"/>
        <v>1</v>
      </c>
      <c r="U121" s="31">
        <f t="shared" si="35"/>
        <v>657.69999999999993</v>
      </c>
      <c r="V121" s="18">
        <v>0.19</v>
      </c>
      <c r="W121" s="31">
        <f t="shared" si="42"/>
        <v>124.96299999999999</v>
      </c>
      <c r="X121" s="32">
        <f t="shared" si="43"/>
        <v>782.6629999999999</v>
      </c>
    </row>
    <row r="122" spans="1:24" ht="12" customHeight="1" x14ac:dyDescent="0.2">
      <c r="A122" s="1">
        <v>118</v>
      </c>
      <c r="B122" s="6" t="s">
        <v>130</v>
      </c>
      <c r="C122" s="2" t="s">
        <v>16</v>
      </c>
      <c r="D122" s="3">
        <v>1</v>
      </c>
      <c r="E122" s="26">
        <v>137940</v>
      </c>
      <c r="F122" s="22">
        <v>0.19</v>
      </c>
      <c r="G122" s="27">
        <f t="shared" si="36"/>
        <v>26208.6</v>
      </c>
      <c r="H122" s="27">
        <f t="shared" si="37"/>
        <v>164148.6</v>
      </c>
      <c r="I122" s="36">
        <v>144837</v>
      </c>
      <c r="J122" s="37">
        <v>0.19</v>
      </c>
      <c r="K122" s="38">
        <f t="shared" si="38"/>
        <v>27519.03</v>
      </c>
      <c r="L122" s="38">
        <f t="shared" si="39"/>
        <v>172356.03</v>
      </c>
      <c r="M122" s="28">
        <v>128284</v>
      </c>
      <c r="N122" s="25">
        <v>0.19</v>
      </c>
      <c r="O122" s="29">
        <f t="shared" si="40"/>
        <v>24373.96</v>
      </c>
      <c r="P122" s="29">
        <f t="shared" si="41"/>
        <v>152657.96</v>
      </c>
      <c r="Q122" s="15">
        <f t="shared" si="44"/>
        <v>118</v>
      </c>
      <c r="R122" s="16" t="str">
        <f t="shared" si="45"/>
        <v xml:space="preserve">SUMINISTRO TEFLONE DE NYLON 2CM 3/4 31cm*8cm </v>
      </c>
      <c r="S122" s="17" t="str">
        <f t="shared" si="46"/>
        <v>UNIDAD</v>
      </c>
      <c r="T122" s="17">
        <f t="shared" si="47"/>
        <v>1</v>
      </c>
      <c r="U122" s="31">
        <f t="shared" si="35"/>
        <v>137020.33333333334</v>
      </c>
      <c r="V122" s="18">
        <v>0.19</v>
      </c>
      <c r="W122" s="31">
        <f t="shared" si="42"/>
        <v>26033.863333333335</v>
      </c>
      <c r="X122" s="32">
        <f t="shared" si="43"/>
        <v>163054.19666666668</v>
      </c>
    </row>
    <row r="123" spans="1:24" ht="12" customHeight="1" x14ac:dyDescent="0.2">
      <c r="A123" s="1">
        <v>119</v>
      </c>
      <c r="B123" s="6" t="s">
        <v>131</v>
      </c>
      <c r="C123" s="2" t="s">
        <v>16</v>
      </c>
      <c r="D123" s="3">
        <v>1</v>
      </c>
      <c r="E123" s="26">
        <v>838990</v>
      </c>
      <c r="F123" s="22">
        <v>0.19</v>
      </c>
      <c r="G123" s="27">
        <f t="shared" si="36"/>
        <v>159408.1</v>
      </c>
      <c r="H123" s="27">
        <f t="shared" si="37"/>
        <v>998398.1</v>
      </c>
      <c r="I123" s="36">
        <v>880939.5</v>
      </c>
      <c r="J123" s="37">
        <v>0.19</v>
      </c>
      <c r="K123" s="38">
        <f t="shared" si="38"/>
        <v>167378.505</v>
      </c>
      <c r="L123" s="38">
        <f t="shared" si="39"/>
        <v>1048318.005</v>
      </c>
      <c r="M123" s="28">
        <v>780261</v>
      </c>
      <c r="N123" s="25">
        <v>0.19</v>
      </c>
      <c r="O123" s="29">
        <f t="shared" si="40"/>
        <v>148249.59</v>
      </c>
      <c r="P123" s="29">
        <f t="shared" si="41"/>
        <v>928510.59</v>
      </c>
      <c r="Q123" s="15">
        <f t="shared" si="44"/>
        <v>119</v>
      </c>
      <c r="R123" s="16" t="str">
        <f t="shared" si="45"/>
        <v xml:space="preserve">SUMINISTRO  CAMISA  CILINDRO 4-1/2*5 </v>
      </c>
      <c r="S123" s="17" t="str">
        <f t="shared" si="46"/>
        <v>UNIDAD</v>
      </c>
      <c r="T123" s="17">
        <f t="shared" si="47"/>
        <v>1</v>
      </c>
      <c r="U123" s="31">
        <f t="shared" si="35"/>
        <v>833396.83333333337</v>
      </c>
      <c r="V123" s="18">
        <v>0.19</v>
      </c>
      <c r="W123" s="31">
        <f t="shared" si="42"/>
        <v>158345.39833333335</v>
      </c>
      <c r="X123" s="32">
        <f t="shared" si="43"/>
        <v>991742.23166666669</v>
      </c>
    </row>
    <row r="124" spans="1:24" ht="12" customHeight="1" x14ac:dyDescent="0.2">
      <c r="A124" s="1">
        <v>120</v>
      </c>
      <c r="B124" s="6" t="s">
        <v>132</v>
      </c>
      <c r="C124" s="2" t="s">
        <v>16</v>
      </c>
      <c r="D124" s="3">
        <v>1</v>
      </c>
      <c r="E124" s="26">
        <v>140000</v>
      </c>
      <c r="F124" s="22">
        <v>0.19</v>
      </c>
      <c r="G124" s="27">
        <f t="shared" si="36"/>
        <v>26600</v>
      </c>
      <c r="H124" s="27">
        <f t="shared" si="37"/>
        <v>166600</v>
      </c>
      <c r="I124" s="36">
        <v>147000</v>
      </c>
      <c r="J124" s="37">
        <v>0.19</v>
      </c>
      <c r="K124" s="38">
        <f t="shared" si="38"/>
        <v>27930</v>
      </c>
      <c r="L124" s="38">
        <f t="shared" si="39"/>
        <v>174930</v>
      </c>
      <c r="M124" s="28">
        <v>130200</v>
      </c>
      <c r="N124" s="25">
        <v>0.19</v>
      </c>
      <c r="O124" s="29">
        <f t="shared" si="40"/>
        <v>24738</v>
      </c>
      <c r="P124" s="29">
        <f t="shared" si="41"/>
        <v>154938</v>
      </c>
      <c r="Q124" s="15">
        <f t="shared" si="44"/>
        <v>120</v>
      </c>
      <c r="R124" s="16" t="str">
        <f t="shared" si="45"/>
        <v xml:space="preserve">RETENEDOR CAMBIO POR DAÑO TOTAL </v>
      </c>
      <c r="S124" s="17" t="str">
        <f t="shared" si="46"/>
        <v>UNIDAD</v>
      </c>
      <c r="T124" s="17">
        <f t="shared" si="47"/>
        <v>1</v>
      </c>
      <c r="U124" s="31">
        <f t="shared" si="35"/>
        <v>139066.66666666666</v>
      </c>
      <c r="V124" s="18">
        <v>0.19</v>
      </c>
      <c r="W124" s="31">
        <f t="shared" si="42"/>
        <v>26422.666666666664</v>
      </c>
      <c r="X124" s="32">
        <f t="shared" si="43"/>
        <v>165489.33333333331</v>
      </c>
    </row>
    <row r="125" spans="1:24" ht="12" customHeight="1" x14ac:dyDescent="0.2">
      <c r="A125" s="1">
        <v>121</v>
      </c>
      <c r="B125" s="6" t="s">
        <v>133</v>
      </c>
      <c r="C125" s="2" t="s">
        <v>16</v>
      </c>
      <c r="D125" s="3">
        <v>1</v>
      </c>
      <c r="E125" s="26">
        <v>20000</v>
      </c>
      <c r="F125" s="22">
        <v>0.19</v>
      </c>
      <c r="G125" s="27">
        <f t="shared" si="36"/>
        <v>3800</v>
      </c>
      <c r="H125" s="27">
        <f t="shared" si="37"/>
        <v>23800</v>
      </c>
      <c r="I125" s="36">
        <v>21000</v>
      </c>
      <c r="J125" s="37">
        <v>0.19</v>
      </c>
      <c r="K125" s="38">
        <f t="shared" si="38"/>
        <v>3990</v>
      </c>
      <c r="L125" s="38">
        <f t="shared" si="39"/>
        <v>24990</v>
      </c>
      <c r="M125" s="28">
        <v>18600</v>
      </c>
      <c r="N125" s="25">
        <v>0.19</v>
      </c>
      <c r="O125" s="29">
        <f t="shared" si="40"/>
        <v>3534</v>
      </c>
      <c r="P125" s="29">
        <f t="shared" si="41"/>
        <v>22134</v>
      </c>
      <c r="Q125" s="15">
        <f t="shared" si="44"/>
        <v>121</v>
      </c>
      <c r="R125" s="16" t="str">
        <f t="shared" si="45"/>
        <v xml:space="preserve">SUMINISTRO RESORTE DE BANDA </v>
      </c>
      <c r="S125" s="17" t="str">
        <f t="shared" si="46"/>
        <v>UNIDAD</v>
      </c>
      <c r="T125" s="17">
        <f t="shared" si="47"/>
        <v>1</v>
      </c>
      <c r="U125" s="31">
        <f t="shared" si="35"/>
        <v>19866.666666666668</v>
      </c>
      <c r="V125" s="18">
        <v>0.19</v>
      </c>
      <c r="W125" s="31">
        <f t="shared" si="42"/>
        <v>3774.666666666667</v>
      </c>
      <c r="X125" s="32">
        <f t="shared" si="43"/>
        <v>23641.333333333336</v>
      </c>
    </row>
    <row r="126" spans="1:24" ht="12" customHeight="1" x14ac:dyDescent="0.2">
      <c r="A126" s="1">
        <v>122</v>
      </c>
      <c r="B126" s="6" t="s">
        <v>134</v>
      </c>
      <c r="C126" s="2" t="s">
        <v>16</v>
      </c>
      <c r="D126" s="3">
        <v>1</v>
      </c>
      <c r="E126" s="26">
        <v>700000</v>
      </c>
      <c r="F126" s="22">
        <v>0.19</v>
      </c>
      <c r="G126" s="27">
        <f t="shared" si="36"/>
        <v>133000</v>
      </c>
      <c r="H126" s="27">
        <f t="shared" si="37"/>
        <v>833000</v>
      </c>
      <c r="I126" s="36">
        <v>735000</v>
      </c>
      <c r="J126" s="37">
        <v>0.19</v>
      </c>
      <c r="K126" s="38">
        <f t="shared" si="38"/>
        <v>139650</v>
      </c>
      <c r="L126" s="38">
        <f t="shared" si="39"/>
        <v>874650</v>
      </c>
      <c r="M126" s="28">
        <v>651000</v>
      </c>
      <c r="N126" s="25">
        <v>0.19</v>
      </c>
      <c r="O126" s="29">
        <f t="shared" si="40"/>
        <v>123690</v>
      </c>
      <c r="P126" s="29">
        <f t="shared" si="41"/>
        <v>774690</v>
      </c>
      <c r="Q126" s="15">
        <f t="shared" si="44"/>
        <v>122</v>
      </c>
      <c r="R126" s="16" t="str">
        <f t="shared" si="45"/>
        <v xml:space="preserve">REMACHADA DE BANDAS </v>
      </c>
      <c r="S126" s="17" t="str">
        <f t="shared" si="46"/>
        <v>UNIDAD</v>
      </c>
      <c r="T126" s="17">
        <f t="shared" si="47"/>
        <v>1</v>
      </c>
      <c r="U126" s="31">
        <f t="shared" si="35"/>
        <v>695333.33333333337</v>
      </c>
      <c r="V126" s="18">
        <v>0.19</v>
      </c>
      <c r="W126" s="31">
        <f t="shared" si="42"/>
        <v>132113.33333333334</v>
      </c>
      <c r="X126" s="32">
        <f t="shared" si="43"/>
        <v>827446.66666666674</v>
      </c>
    </row>
    <row r="127" spans="1:24" ht="12" customHeight="1" x14ac:dyDescent="0.2">
      <c r="A127" s="1">
        <v>123</v>
      </c>
      <c r="B127" s="6" t="s">
        <v>135</v>
      </c>
      <c r="C127" s="2" t="s">
        <v>16</v>
      </c>
      <c r="D127" s="3">
        <v>1</v>
      </c>
      <c r="E127" s="26">
        <v>1060000</v>
      </c>
      <c r="F127" s="22">
        <v>0.19</v>
      </c>
      <c r="G127" s="27">
        <f t="shared" si="36"/>
        <v>201400</v>
      </c>
      <c r="H127" s="27">
        <f t="shared" si="37"/>
        <v>1261400</v>
      </c>
      <c r="I127" s="36">
        <v>1113000</v>
      </c>
      <c r="J127" s="37">
        <v>0.19</v>
      </c>
      <c r="K127" s="38">
        <f t="shared" si="38"/>
        <v>211470</v>
      </c>
      <c r="L127" s="38">
        <f t="shared" si="39"/>
        <v>1324470</v>
      </c>
      <c r="M127" s="28">
        <v>985800</v>
      </c>
      <c r="N127" s="25">
        <v>0.19</v>
      </c>
      <c r="O127" s="29">
        <f t="shared" si="40"/>
        <v>187302</v>
      </c>
      <c r="P127" s="29">
        <f t="shared" si="41"/>
        <v>1173102</v>
      </c>
      <c r="Q127" s="15">
        <f t="shared" si="44"/>
        <v>123</v>
      </c>
      <c r="R127" s="16" t="str">
        <f t="shared" si="45"/>
        <v>SERVICIO BAJADA DE PACHA TRASERA PARA CAMBIO DE RETENEDOR Y REMACHADA DE BANDAS, CAMBIO DE RESORTE DE BANDA, SERVICIO DE BAJADA DE LLANTA DELANTERA PARA REVICIÓN Y CORRECCÓN  DE DESAJUSTE DE RUEDA, SERVICIO BAJADA DE RECAMARA DE SEGURIDAD PARA REPARACIÓN DE FRENOS DE TODAS LAS RUEDAS Y DESGRADUADA DE CLOHS.</v>
      </c>
      <c r="S127" s="17" t="str">
        <f t="shared" si="46"/>
        <v>UNIDAD</v>
      </c>
      <c r="T127" s="17">
        <f t="shared" si="47"/>
        <v>1</v>
      </c>
      <c r="U127" s="31">
        <f t="shared" si="35"/>
        <v>1052933.3333333333</v>
      </c>
      <c r="V127" s="18">
        <v>0.19</v>
      </c>
      <c r="W127" s="31">
        <f t="shared" si="42"/>
        <v>200057.33333333331</v>
      </c>
      <c r="X127" s="32">
        <f t="shared" si="43"/>
        <v>1252990.6666666665</v>
      </c>
    </row>
    <row r="128" spans="1:24" ht="12" customHeight="1" x14ac:dyDescent="0.2">
      <c r="A128" s="1">
        <v>124</v>
      </c>
      <c r="B128" s="6" t="s">
        <v>136</v>
      </c>
      <c r="C128" s="2" t="s">
        <v>16</v>
      </c>
      <c r="D128" s="3">
        <v>1</v>
      </c>
      <c r="E128" s="26">
        <v>256789</v>
      </c>
      <c r="F128" s="22">
        <v>0.19</v>
      </c>
      <c r="G128" s="27">
        <f t="shared" si="36"/>
        <v>48789.91</v>
      </c>
      <c r="H128" s="27">
        <f t="shared" si="37"/>
        <v>305578.91000000003</v>
      </c>
      <c r="I128" s="36">
        <v>269628.45</v>
      </c>
      <c r="J128" s="37">
        <v>0.19</v>
      </c>
      <c r="K128" s="38">
        <f t="shared" si="38"/>
        <v>51229.405500000001</v>
      </c>
      <c r="L128" s="38">
        <f t="shared" si="39"/>
        <v>320857.85550000001</v>
      </c>
      <c r="M128" s="28">
        <v>238814</v>
      </c>
      <c r="N128" s="25">
        <v>0.19</v>
      </c>
      <c r="O128" s="29">
        <f t="shared" si="40"/>
        <v>45374.66</v>
      </c>
      <c r="P128" s="29">
        <f t="shared" si="41"/>
        <v>284188.66000000003</v>
      </c>
      <c r="Q128" s="15">
        <f t="shared" si="44"/>
        <v>124</v>
      </c>
      <c r="R128" s="16" t="str">
        <f t="shared" si="45"/>
        <v>EMPAQUETADURA PARA LA BOTELLA TELESCOPICA REF/HY-RSK-30 SECCION UNO</v>
      </c>
      <c r="S128" s="17" t="str">
        <f t="shared" si="46"/>
        <v>UNIDAD</v>
      </c>
      <c r="T128" s="17">
        <f t="shared" si="47"/>
        <v>1</v>
      </c>
      <c r="U128" s="31">
        <f t="shared" si="35"/>
        <v>255077.15</v>
      </c>
      <c r="V128" s="18">
        <v>0.19</v>
      </c>
      <c r="W128" s="31">
        <f t="shared" si="42"/>
        <v>48464.658499999998</v>
      </c>
      <c r="X128" s="32">
        <f t="shared" si="43"/>
        <v>303541.80849999998</v>
      </c>
    </row>
    <row r="129" spans="1:24" ht="12" customHeight="1" x14ac:dyDescent="0.2">
      <c r="A129" s="1">
        <v>125</v>
      </c>
      <c r="B129" s="6" t="s">
        <v>137</v>
      </c>
      <c r="C129" s="2" t="s">
        <v>16</v>
      </c>
      <c r="D129" s="3">
        <v>1</v>
      </c>
      <c r="E129" s="26">
        <v>345782</v>
      </c>
      <c r="F129" s="22">
        <v>0.19</v>
      </c>
      <c r="G129" s="27">
        <f t="shared" si="36"/>
        <v>65698.58</v>
      </c>
      <c r="H129" s="27">
        <f t="shared" si="37"/>
        <v>411480.58</v>
      </c>
      <c r="I129" s="36">
        <v>363071.1</v>
      </c>
      <c r="J129" s="37">
        <v>0.19</v>
      </c>
      <c r="K129" s="38">
        <f t="shared" si="38"/>
        <v>68983.508999999991</v>
      </c>
      <c r="L129" s="38">
        <f t="shared" si="39"/>
        <v>432054.60899999994</v>
      </c>
      <c r="M129" s="28">
        <v>321577</v>
      </c>
      <c r="N129" s="25">
        <v>0.19</v>
      </c>
      <c r="O129" s="29">
        <f t="shared" si="40"/>
        <v>61099.63</v>
      </c>
      <c r="P129" s="29">
        <f t="shared" si="41"/>
        <v>382676.63</v>
      </c>
      <c r="Q129" s="15">
        <f t="shared" si="44"/>
        <v>125</v>
      </c>
      <c r="R129" s="16" t="str">
        <f t="shared" si="45"/>
        <v>EMPAQUETADURA PARA LA BOTELLA TELESCOPICA REF/HY-RSK-40 SECCION DOS</v>
      </c>
      <c r="S129" s="17" t="str">
        <f t="shared" si="46"/>
        <v>UNIDAD</v>
      </c>
      <c r="T129" s="17">
        <f t="shared" si="47"/>
        <v>1</v>
      </c>
      <c r="U129" s="31">
        <f t="shared" si="35"/>
        <v>343476.7</v>
      </c>
      <c r="V129" s="18">
        <v>0.19</v>
      </c>
      <c r="W129" s="31">
        <f t="shared" si="42"/>
        <v>65260.573000000004</v>
      </c>
      <c r="X129" s="32">
        <f t="shared" si="43"/>
        <v>408737.27300000004</v>
      </c>
    </row>
    <row r="130" spans="1:24" ht="12" customHeight="1" x14ac:dyDescent="0.2">
      <c r="A130" s="1">
        <v>126</v>
      </c>
      <c r="B130" s="6" t="s">
        <v>138</v>
      </c>
      <c r="C130" s="2" t="s">
        <v>16</v>
      </c>
      <c r="D130" s="3">
        <v>1</v>
      </c>
      <c r="E130" s="26">
        <v>423789</v>
      </c>
      <c r="F130" s="22">
        <v>0.19</v>
      </c>
      <c r="G130" s="27">
        <f t="shared" si="36"/>
        <v>80519.91</v>
      </c>
      <c r="H130" s="27">
        <f t="shared" si="37"/>
        <v>504308.91000000003</v>
      </c>
      <c r="I130" s="36">
        <v>444978.45</v>
      </c>
      <c r="J130" s="37">
        <v>0.19</v>
      </c>
      <c r="K130" s="38">
        <f t="shared" si="38"/>
        <v>84545.905500000008</v>
      </c>
      <c r="L130" s="38">
        <f t="shared" si="39"/>
        <v>529524.35550000006</v>
      </c>
      <c r="M130" s="28">
        <v>394124</v>
      </c>
      <c r="N130" s="25">
        <v>0.19</v>
      </c>
      <c r="O130" s="29">
        <f t="shared" si="40"/>
        <v>74883.56</v>
      </c>
      <c r="P130" s="29">
        <f t="shared" si="41"/>
        <v>469007.56</v>
      </c>
      <c r="Q130" s="15">
        <f t="shared" si="44"/>
        <v>126</v>
      </c>
      <c r="R130" s="16" t="str">
        <f t="shared" si="45"/>
        <v>EMPAQUETADURA PARA LA BOTELLA TELESCOPICA REF/HY-RSK-50 SECCION TRES</v>
      </c>
      <c r="S130" s="17" t="str">
        <f t="shared" si="46"/>
        <v>UNIDAD</v>
      </c>
      <c r="T130" s="17">
        <f t="shared" si="47"/>
        <v>1</v>
      </c>
      <c r="U130" s="31">
        <f t="shared" si="35"/>
        <v>420963.81666666665</v>
      </c>
      <c r="V130" s="18">
        <v>0.19</v>
      </c>
      <c r="W130" s="31">
        <f t="shared" si="42"/>
        <v>79983.125166666665</v>
      </c>
      <c r="X130" s="32">
        <f t="shared" si="43"/>
        <v>500946.94183333335</v>
      </c>
    </row>
    <row r="131" spans="1:24" ht="12" customHeight="1" x14ac:dyDescent="0.2">
      <c r="A131" s="1">
        <v>127</v>
      </c>
      <c r="B131" s="6" t="s">
        <v>139</v>
      </c>
      <c r="C131" s="2" t="s">
        <v>16</v>
      </c>
      <c r="D131" s="3">
        <v>1</v>
      </c>
      <c r="E131" s="26">
        <v>1800000</v>
      </c>
      <c r="F131" s="22">
        <v>0.19</v>
      </c>
      <c r="G131" s="27">
        <f t="shared" si="36"/>
        <v>342000</v>
      </c>
      <c r="H131" s="27">
        <f t="shared" si="37"/>
        <v>2142000</v>
      </c>
      <c r="I131" s="36">
        <v>1890000</v>
      </c>
      <c r="J131" s="37">
        <v>0.19</v>
      </c>
      <c r="K131" s="38">
        <f t="shared" si="38"/>
        <v>359100</v>
      </c>
      <c r="L131" s="38">
        <f t="shared" si="39"/>
        <v>2249100</v>
      </c>
      <c r="M131" s="28">
        <v>1674000</v>
      </c>
      <c r="N131" s="25">
        <v>0.19</v>
      </c>
      <c r="O131" s="29">
        <f t="shared" si="40"/>
        <v>318060</v>
      </c>
      <c r="P131" s="29">
        <f t="shared" si="41"/>
        <v>1992060</v>
      </c>
      <c r="Q131" s="15">
        <f t="shared" si="44"/>
        <v>127</v>
      </c>
      <c r="R131" s="16" t="str">
        <f t="shared" si="45"/>
        <v xml:space="preserve">SERVICIO  EMPAQUETAR BOTELLA TELESCOPICA PRINCIPAL </v>
      </c>
      <c r="S131" s="17" t="str">
        <f t="shared" si="46"/>
        <v>UNIDAD</v>
      </c>
      <c r="T131" s="17">
        <f t="shared" si="47"/>
        <v>1</v>
      </c>
      <c r="U131" s="31">
        <f t="shared" si="35"/>
        <v>1788000</v>
      </c>
      <c r="V131" s="18">
        <v>0.19</v>
      </c>
      <c r="W131" s="31">
        <f t="shared" si="42"/>
        <v>339720</v>
      </c>
      <c r="X131" s="32">
        <f t="shared" si="43"/>
        <v>2127720</v>
      </c>
    </row>
    <row r="132" spans="1:24" ht="12" customHeight="1" x14ac:dyDescent="0.2">
      <c r="A132" s="1">
        <v>128</v>
      </c>
      <c r="B132" s="6" t="s">
        <v>140</v>
      </c>
      <c r="C132" s="2" t="s">
        <v>16</v>
      </c>
      <c r="D132" s="3">
        <v>1</v>
      </c>
      <c r="E132" s="26">
        <v>440000</v>
      </c>
      <c r="F132" s="22">
        <v>0.19</v>
      </c>
      <c r="G132" s="27">
        <f t="shared" si="36"/>
        <v>83600</v>
      </c>
      <c r="H132" s="27">
        <f t="shared" si="37"/>
        <v>523600</v>
      </c>
      <c r="I132" s="36">
        <v>462000</v>
      </c>
      <c r="J132" s="37">
        <v>0.19</v>
      </c>
      <c r="K132" s="38">
        <f t="shared" si="38"/>
        <v>87780</v>
      </c>
      <c r="L132" s="38">
        <f t="shared" si="39"/>
        <v>549780</v>
      </c>
      <c r="M132" s="28">
        <v>409200</v>
      </c>
      <c r="N132" s="25">
        <v>0.19</v>
      </c>
      <c r="O132" s="29">
        <f t="shared" si="40"/>
        <v>77748</v>
      </c>
      <c r="P132" s="29">
        <f t="shared" si="41"/>
        <v>486948</v>
      </c>
      <c r="Q132" s="15">
        <f t="shared" si="44"/>
        <v>128</v>
      </c>
      <c r="R132" s="16" t="str">
        <f t="shared" si="45"/>
        <v xml:space="preserve">SUMINISTRO PASADOR DE 31.5MM*350 MM CON PERFORACION DE 1/2 </v>
      </c>
      <c r="S132" s="17" t="str">
        <f t="shared" si="46"/>
        <v>UNIDAD</v>
      </c>
      <c r="T132" s="17">
        <f t="shared" si="47"/>
        <v>1</v>
      </c>
      <c r="U132" s="31">
        <f t="shared" si="35"/>
        <v>437066.66666666669</v>
      </c>
      <c r="V132" s="18">
        <v>0.19</v>
      </c>
      <c r="W132" s="31">
        <f t="shared" si="42"/>
        <v>83042.666666666672</v>
      </c>
      <c r="X132" s="32">
        <f t="shared" si="43"/>
        <v>520109.33333333337</v>
      </c>
    </row>
    <row r="133" spans="1:24" ht="12" customHeight="1" x14ac:dyDescent="0.2">
      <c r="A133" s="1">
        <v>129</v>
      </c>
      <c r="B133" s="6" t="s">
        <v>141</v>
      </c>
      <c r="C133" s="2" t="s">
        <v>16</v>
      </c>
      <c r="D133" s="3">
        <v>1</v>
      </c>
      <c r="E133" s="26">
        <v>70000</v>
      </c>
      <c r="F133" s="22">
        <v>0.19</v>
      </c>
      <c r="G133" s="27">
        <f t="shared" si="36"/>
        <v>13300</v>
      </c>
      <c r="H133" s="27">
        <f t="shared" si="37"/>
        <v>83300</v>
      </c>
      <c r="I133" s="36">
        <v>73500</v>
      </c>
      <c r="J133" s="37">
        <v>0.19</v>
      </c>
      <c r="K133" s="38">
        <f t="shared" si="38"/>
        <v>13965</v>
      </c>
      <c r="L133" s="38">
        <f t="shared" si="39"/>
        <v>87465</v>
      </c>
      <c r="M133" s="28">
        <v>65100</v>
      </c>
      <c r="N133" s="25">
        <v>0.19</v>
      </c>
      <c r="O133" s="29">
        <f t="shared" si="40"/>
        <v>12369</v>
      </c>
      <c r="P133" s="29">
        <f t="shared" si="41"/>
        <v>77469</v>
      </c>
      <c r="Q133" s="15">
        <f t="shared" si="44"/>
        <v>129</v>
      </c>
      <c r="R133" s="16" t="str">
        <f t="shared" si="45"/>
        <v xml:space="preserve">SUMINISTRO PASADOR DE 50 MM * 700MM </v>
      </c>
      <c r="S133" s="17" t="str">
        <f t="shared" si="46"/>
        <v>UNIDAD</v>
      </c>
      <c r="T133" s="17">
        <f t="shared" si="47"/>
        <v>1</v>
      </c>
      <c r="U133" s="31">
        <f t="shared" si="35"/>
        <v>69533.333333333328</v>
      </c>
      <c r="V133" s="18">
        <v>0.19</v>
      </c>
      <c r="W133" s="31">
        <f t="shared" si="42"/>
        <v>13211.333333333332</v>
      </c>
      <c r="X133" s="32">
        <f t="shared" si="43"/>
        <v>82744.666666666657</v>
      </c>
    </row>
    <row r="134" spans="1:24" ht="12" customHeight="1" x14ac:dyDescent="0.2">
      <c r="A134" s="1">
        <v>130</v>
      </c>
      <c r="B134" s="6" t="s">
        <v>142</v>
      </c>
      <c r="C134" s="2" t="s">
        <v>16</v>
      </c>
      <c r="D134" s="3">
        <v>1</v>
      </c>
      <c r="E134" s="26">
        <v>289745</v>
      </c>
      <c r="F134" s="22">
        <v>0.19</v>
      </c>
      <c r="G134" s="27">
        <f t="shared" ref="G134" si="48">E134*F134</f>
        <v>55051.55</v>
      </c>
      <c r="H134" s="27">
        <f t="shared" ref="H134" si="49">E134+G134</f>
        <v>344796.55</v>
      </c>
      <c r="I134" s="36">
        <v>304232.25</v>
      </c>
      <c r="J134" s="37">
        <v>0.19</v>
      </c>
      <c r="K134" s="38">
        <f t="shared" ref="K134" si="50">I134*J134</f>
        <v>57804.127500000002</v>
      </c>
      <c r="L134" s="38">
        <f t="shared" ref="L134" si="51">I134+K134</f>
        <v>362036.3775</v>
      </c>
      <c r="M134" s="28">
        <v>269463</v>
      </c>
      <c r="N134" s="25">
        <v>0.19</v>
      </c>
      <c r="O134" s="29">
        <f t="shared" ref="O134" si="52">M134*N134</f>
        <v>51197.97</v>
      </c>
      <c r="P134" s="29">
        <f t="shared" ref="P134" si="53">M134+O134</f>
        <v>320660.96999999997</v>
      </c>
      <c r="Q134" s="15">
        <f t="shared" ref="Q134" si="54">+A134</f>
        <v>130</v>
      </c>
      <c r="R134" s="16" t="str">
        <f t="shared" ref="R134" si="55">+B134</f>
        <v>SUMINISTRO LAMINA DE 1/2 50X20X45</v>
      </c>
      <c r="S134" s="17" t="str">
        <f t="shared" ref="S134" si="56">+C134</f>
        <v>UNIDAD</v>
      </c>
      <c r="T134" s="17">
        <f t="shared" ref="T134" si="57">+D134</f>
        <v>1</v>
      </c>
      <c r="U134" s="31">
        <f t="shared" ref="U134" si="58">AVERAGE(E134,I134,M134)</f>
        <v>287813.41666666669</v>
      </c>
      <c r="V134" s="18">
        <v>0.19</v>
      </c>
      <c r="W134" s="31">
        <f t="shared" ref="W134" si="59">SUM(U134*V134)</f>
        <v>54684.549166666671</v>
      </c>
      <c r="X134" s="32">
        <f t="shared" ref="X134" si="60">SUM(U134+W134)</f>
        <v>342497.96583333338</v>
      </c>
    </row>
    <row r="135" spans="1:24" ht="12" customHeight="1" x14ac:dyDescent="0.2">
      <c r="A135" s="1">
        <v>131</v>
      </c>
      <c r="B135" s="55" t="s">
        <v>240</v>
      </c>
      <c r="C135" s="1" t="s">
        <v>241</v>
      </c>
      <c r="D135" s="40">
        <v>1</v>
      </c>
      <c r="E135" s="26">
        <v>1233333</v>
      </c>
      <c r="F135" s="22">
        <v>0.19</v>
      </c>
      <c r="G135" s="27">
        <f t="shared" ref="G135:G145" si="61">E135*F135</f>
        <v>234333.27</v>
      </c>
      <c r="H135" s="27">
        <f t="shared" ref="H135:H145" si="62">E135+G135</f>
        <v>1467666.27</v>
      </c>
      <c r="I135" s="36">
        <v>1079166</v>
      </c>
      <c r="J135" s="37">
        <v>0.19</v>
      </c>
      <c r="K135" s="38">
        <f t="shared" ref="K135:K145" si="63">I135*J135</f>
        <v>205041.54</v>
      </c>
      <c r="L135" s="38">
        <f t="shared" ref="L135:L145" si="64">I135+K135</f>
        <v>1284207.54</v>
      </c>
      <c r="M135" s="28">
        <v>1480000</v>
      </c>
      <c r="N135" s="25">
        <v>0.19</v>
      </c>
      <c r="O135" s="29">
        <f t="shared" ref="O135:O145" si="65">M135*N135</f>
        <v>281200</v>
      </c>
      <c r="P135" s="29">
        <f t="shared" ref="P135:P145" si="66">M135+O135</f>
        <v>1761200</v>
      </c>
      <c r="Q135" s="15">
        <f t="shared" ref="Q135:Q145" si="67">+A135</f>
        <v>131</v>
      </c>
      <c r="R135" s="16" t="str">
        <f t="shared" ref="R135:R145" si="68">+B135</f>
        <v>Servicio desmontaje de caja de velocidades para desmontar volante y kit de embrague</v>
      </c>
      <c r="S135" s="17" t="str">
        <f t="shared" ref="S135:S145" si="69">+C135</f>
        <v>unidad</v>
      </c>
      <c r="T135" s="17">
        <f t="shared" ref="T135:T145" si="70">+D135</f>
        <v>1</v>
      </c>
      <c r="U135" s="31">
        <f t="shared" ref="U135:U145" si="71">AVERAGE(E135,I135,M135)</f>
        <v>1264166.3333333333</v>
      </c>
      <c r="V135" s="18">
        <v>0.19</v>
      </c>
      <c r="W135" s="31">
        <f t="shared" ref="W135:W145" si="72">SUM(U135*V135)</f>
        <v>240191.60333333333</v>
      </c>
      <c r="X135" s="32">
        <f t="shared" ref="X135:X145" si="73">SUM(U135+W135)</f>
        <v>1504357.9366666665</v>
      </c>
    </row>
    <row r="136" spans="1:24" ht="12" customHeight="1" x14ac:dyDescent="0.2">
      <c r="A136" s="1">
        <v>132</v>
      </c>
      <c r="B136" s="55" t="s">
        <v>242</v>
      </c>
      <c r="C136" s="1" t="s">
        <v>241</v>
      </c>
      <c r="D136" s="40">
        <v>1</v>
      </c>
      <c r="E136" s="26">
        <v>2233785</v>
      </c>
      <c r="F136" s="22">
        <v>0.19</v>
      </c>
      <c r="G136" s="27">
        <f t="shared" si="61"/>
        <v>424419.15</v>
      </c>
      <c r="H136" s="27">
        <f t="shared" si="62"/>
        <v>2658204.15</v>
      </c>
      <c r="I136" s="36">
        <v>1954562</v>
      </c>
      <c r="J136" s="37">
        <v>0.19</v>
      </c>
      <c r="K136" s="38">
        <f t="shared" si="63"/>
        <v>371366.78</v>
      </c>
      <c r="L136" s="38">
        <f t="shared" si="64"/>
        <v>2325928.7800000003</v>
      </c>
      <c r="M136" s="28">
        <v>2680542</v>
      </c>
      <c r="N136" s="25">
        <v>0.19</v>
      </c>
      <c r="O136" s="29">
        <f t="shared" si="65"/>
        <v>509302.98</v>
      </c>
      <c r="P136" s="29">
        <f t="shared" si="66"/>
        <v>3189844.98</v>
      </c>
      <c r="Q136" s="15">
        <f t="shared" si="67"/>
        <v>132</v>
      </c>
      <c r="R136" s="16" t="str">
        <f t="shared" si="68"/>
        <v xml:space="preserve">Cremallera prensa - pin de cremallera servicio armado y calibración </v>
      </c>
      <c r="S136" s="17" t="str">
        <f t="shared" si="69"/>
        <v>unidad</v>
      </c>
      <c r="T136" s="17">
        <f t="shared" si="70"/>
        <v>1</v>
      </c>
      <c r="U136" s="31">
        <f t="shared" si="71"/>
        <v>2289629.6666666665</v>
      </c>
      <c r="V136" s="18">
        <v>0.19</v>
      </c>
      <c r="W136" s="31">
        <f t="shared" si="72"/>
        <v>435029.63666666666</v>
      </c>
      <c r="X136" s="32">
        <f t="shared" si="73"/>
        <v>2724659.3033333332</v>
      </c>
    </row>
    <row r="137" spans="1:24" ht="12" customHeight="1" x14ac:dyDescent="0.2">
      <c r="A137" s="1">
        <v>133</v>
      </c>
      <c r="B137" s="55" t="s">
        <v>243</v>
      </c>
      <c r="C137" s="1" t="s">
        <v>241</v>
      </c>
      <c r="D137" s="40">
        <v>1</v>
      </c>
      <c r="E137" s="26">
        <v>487392</v>
      </c>
      <c r="F137" s="22">
        <v>0.19</v>
      </c>
      <c r="G137" s="27">
        <f t="shared" si="61"/>
        <v>92604.479999999996</v>
      </c>
      <c r="H137" s="27">
        <f t="shared" si="62"/>
        <v>579996.48</v>
      </c>
      <c r="I137" s="36">
        <v>426468</v>
      </c>
      <c r="J137" s="37">
        <v>0.19</v>
      </c>
      <c r="K137" s="38">
        <f t="shared" si="63"/>
        <v>81028.92</v>
      </c>
      <c r="L137" s="38">
        <f t="shared" si="64"/>
        <v>507496.92</v>
      </c>
      <c r="M137" s="28">
        <v>584870</v>
      </c>
      <c r="N137" s="25">
        <v>0.19</v>
      </c>
      <c r="O137" s="29">
        <f t="shared" si="65"/>
        <v>111125.3</v>
      </c>
      <c r="P137" s="29">
        <f t="shared" si="66"/>
        <v>695995.3</v>
      </c>
      <c r="Q137" s="15">
        <f t="shared" si="67"/>
        <v>133</v>
      </c>
      <c r="R137" s="16" t="str">
        <f t="shared" si="68"/>
        <v xml:space="preserve">Suministro deposito refrigerante </v>
      </c>
      <c r="S137" s="17" t="str">
        <f t="shared" si="69"/>
        <v>unidad</v>
      </c>
      <c r="T137" s="17">
        <f t="shared" si="70"/>
        <v>1</v>
      </c>
      <c r="U137" s="31">
        <f t="shared" si="71"/>
        <v>499576.66666666669</v>
      </c>
      <c r="V137" s="18">
        <v>0.19</v>
      </c>
      <c r="W137" s="31">
        <f t="shared" si="72"/>
        <v>94919.566666666666</v>
      </c>
      <c r="X137" s="32">
        <f t="shared" si="73"/>
        <v>594496.2333333334</v>
      </c>
    </row>
    <row r="138" spans="1:24" ht="12" customHeight="1" x14ac:dyDescent="0.2">
      <c r="A138" s="1">
        <v>134</v>
      </c>
      <c r="B138" s="55" t="s">
        <v>244</v>
      </c>
      <c r="C138" s="1" t="s">
        <v>241</v>
      </c>
      <c r="D138" s="40">
        <v>1</v>
      </c>
      <c r="E138" s="26">
        <v>2598123</v>
      </c>
      <c r="F138" s="22">
        <v>0.19</v>
      </c>
      <c r="G138" s="27">
        <f t="shared" si="61"/>
        <v>493643.37</v>
      </c>
      <c r="H138" s="27">
        <f t="shared" si="62"/>
        <v>3091766.37</v>
      </c>
      <c r="I138" s="36">
        <v>2273358</v>
      </c>
      <c r="J138" s="37">
        <v>0.19</v>
      </c>
      <c r="K138" s="38">
        <f t="shared" si="63"/>
        <v>431938.02</v>
      </c>
      <c r="L138" s="38">
        <f t="shared" si="64"/>
        <v>2705296.02</v>
      </c>
      <c r="M138" s="28">
        <v>3117748</v>
      </c>
      <c r="N138" s="25">
        <v>0.19</v>
      </c>
      <c r="O138" s="29">
        <f t="shared" si="65"/>
        <v>592372.12</v>
      </c>
      <c r="P138" s="29">
        <f t="shared" si="66"/>
        <v>3710120.12</v>
      </c>
      <c r="Q138" s="15">
        <f t="shared" si="67"/>
        <v>134</v>
      </c>
      <c r="R138" s="16" t="str">
        <f t="shared" si="68"/>
        <v>Suministro anillo collarín carevaca</v>
      </c>
      <c r="S138" s="17" t="str">
        <f t="shared" si="69"/>
        <v>unidad</v>
      </c>
      <c r="T138" s="17">
        <f t="shared" si="70"/>
        <v>1</v>
      </c>
      <c r="U138" s="31">
        <f t="shared" si="71"/>
        <v>2663076.3333333335</v>
      </c>
      <c r="V138" s="18">
        <v>0.19</v>
      </c>
      <c r="W138" s="31">
        <f t="shared" si="72"/>
        <v>505984.50333333336</v>
      </c>
      <c r="X138" s="32">
        <f t="shared" si="73"/>
        <v>3169060.8366666669</v>
      </c>
    </row>
    <row r="139" spans="1:24" ht="12" customHeight="1" x14ac:dyDescent="0.2">
      <c r="A139" s="1">
        <v>135</v>
      </c>
      <c r="B139" s="55" t="s">
        <v>245</v>
      </c>
      <c r="C139" s="1" t="s">
        <v>241</v>
      </c>
      <c r="D139" s="40">
        <v>1</v>
      </c>
      <c r="E139" s="26">
        <v>302520</v>
      </c>
      <c r="F139" s="22">
        <v>0.19</v>
      </c>
      <c r="G139" s="27">
        <f t="shared" si="61"/>
        <v>57478.8</v>
      </c>
      <c r="H139" s="27">
        <f t="shared" si="62"/>
        <v>359998.8</v>
      </c>
      <c r="I139" s="36">
        <v>264705</v>
      </c>
      <c r="J139" s="37">
        <v>0.19</v>
      </c>
      <c r="K139" s="38">
        <f t="shared" si="63"/>
        <v>50293.95</v>
      </c>
      <c r="L139" s="38">
        <f t="shared" si="64"/>
        <v>314998.95</v>
      </c>
      <c r="M139" s="28">
        <v>363024</v>
      </c>
      <c r="N139" s="25">
        <v>0.19</v>
      </c>
      <c r="O139" s="29">
        <f t="shared" si="65"/>
        <v>68974.559999999998</v>
      </c>
      <c r="P139" s="29">
        <f t="shared" si="66"/>
        <v>431998.56</v>
      </c>
      <c r="Q139" s="15">
        <f t="shared" si="67"/>
        <v>135</v>
      </c>
      <c r="R139" s="16" t="str">
        <f t="shared" si="68"/>
        <v>Soporte motor trasero vw18-310-31-310</v>
      </c>
      <c r="S139" s="17" t="str">
        <f t="shared" si="69"/>
        <v>unidad</v>
      </c>
      <c r="T139" s="17">
        <f t="shared" si="70"/>
        <v>1</v>
      </c>
      <c r="U139" s="31">
        <f>AVERAGE(E139,I139,M139)</f>
        <v>310083</v>
      </c>
      <c r="V139" s="18">
        <v>0.19</v>
      </c>
      <c r="W139" s="31">
        <f t="shared" si="72"/>
        <v>58915.770000000004</v>
      </c>
      <c r="X139" s="32">
        <f t="shared" si="73"/>
        <v>368998.77</v>
      </c>
    </row>
    <row r="140" spans="1:24" ht="12" customHeight="1" x14ac:dyDescent="0.2">
      <c r="A140" s="1">
        <v>136</v>
      </c>
      <c r="B140" s="55" t="s">
        <v>246</v>
      </c>
      <c r="C140" s="1" t="s">
        <v>241</v>
      </c>
      <c r="D140" s="40">
        <v>1</v>
      </c>
      <c r="E140" s="26">
        <v>403358</v>
      </c>
      <c r="F140" s="22">
        <v>0.19</v>
      </c>
      <c r="G140" s="27">
        <f t="shared" si="61"/>
        <v>76638.02</v>
      </c>
      <c r="H140" s="27">
        <f t="shared" si="62"/>
        <v>479996.02</v>
      </c>
      <c r="I140" s="36">
        <v>352938</v>
      </c>
      <c r="J140" s="37">
        <v>0.19</v>
      </c>
      <c r="K140" s="38">
        <f t="shared" si="63"/>
        <v>67058.22</v>
      </c>
      <c r="L140" s="38">
        <f t="shared" si="64"/>
        <v>419996.22</v>
      </c>
      <c r="M140" s="28">
        <v>484030</v>
      </c>
      <c r="N140" s="25">
        <v>0.19</v>
      </c>
      <c r="O140" s="29">
        <f t="shared" si="65"/>
        <v>91965.7</v>
      </c>
      <c r="P140" s="29">
        <f t="shared" si="66"/>
        <v>575995.69999999995</v>
      </c>
      <c r="Q140" s="15">
        <f t="shared" si="67"/>
        <v>136</v>
      </c>
      <c r="R140" s="16" t="str">
        <f t="shared" si="68"/>
        <v>Soporte motor delantero vw</v>
      </c>
      <c r="S140" s="17" t="str">
        <f t="shared" si="69"/>
        <v>unidad</v>
      </c>
      <c r="T140" s="17">
        <f t="shared" si="70"/>
        <v>1</v>
      </c>
      <c r="U140" s="31">
        <f t="shared" si="71"/>
        <v>413442</v>
      </c>
      <c r="V140" s="18">
        <v>0.19</v>
      </c>
      <c r="W140" s="31">
        <f t="shared" si="72"/>
        <v>78553.98</v>
      </c>
      <c r="X140" s="32">
        <f t="shared" si="73"/>
        <v>491995.98</v>
      </c>
    </row>
    <row r="141" spans="1:24" ht="12" customHeight="1" x14ac:dyDescent="0.2">
      <c r="A141" s="1">
        <v>137</v>
      </c>
      <c r="B141" s="55" t="s">
        <v>247</v>
      </c>
      <c r="C141" s="1" t="s">
        <v>241</v>
      </c>
      <c r="D141" s="40">
        <v>1</v>
      </c>
      <c r="E141" s="26">
        <v>16806</v>
      </c>
      <c r="F141" s="22">
        <v>0.19</v>
      </c>
      <c r="G141" s="27">
        <f t="shared" si="61"/>
        <v>3193.14</v>
      </c>
      <c r="H141" s="27">
        <f t="shared" si="62"/>
        <v>19999.14</v>
      </c>
      <c r="I141" s="36">
        <v>14705</v>
      </c>
      <c r="J141" s="37">
        <v>0.19</v>
      </c>
      <c r="K141" s="38">
        <f t="shared" si="63"/>
        <v>2793.95</v>
      </c>
      <c r="L141" s="38">
        <f t="shared" si="64"/>
        <v>17498.95</v>
      </c>
      <c r="M141" s="28">
        <v>20167</v>
      </c>
      <c r="N141" s="25">
        <v>0.19</v>
      </c>
      <c r="O141" s="29">
        <f t="shared" si="65"/>
        <v>3831.73</v>
      </c>
      <c r="P141" s="29">
        <f t="shared" si="66"/>
        <v>23998.73</v>
      </c>
      <c r="Q141" s="15">
        <f t="shared" si="67"/>
        <v>137</v>
      </c>
      <c r="R141" s="16" t="str">
        <f t="shared" si="68"/>
        <v>Rodillo agujas control caja 81</v>
      </c>
      <c r="S141" s="17" t="str">
        <f t="shared" si="69"/>
        <v>unidad</v>
      </c>
      <c r="T141" s="17">
        <f t="shared" si="70"/>
        <v>1</v>
      </c>
      <c r="U141" s="31">
        <f t="shared" si="71"/>
        <v>17226</v>
      </c>
      <c r="V141" s="18">
        <v>0.19</v>
      </c>
      <c r="W141" s="31">
        <f t="shared" si="72"/>
        <v>3272.94</v>
      </c>
      <c r="X141" s="32">
        <f t="shared" si="73"/>
        <v>20498.939999999999</v>
      </c>
    </row>
    <row r="142" spans="1:24" ht="12" customHeight="1" x14ac:dyDescent="0.2">
      <c r="A142" s="1">
        <v>138</v>
      </c>
      <c r="B142" s="55" t="s">
        <v>248</v>
      </c>
      <c r="C142" s="1" t="s">
        <v>241</v>
      </c>
      <c r="D142" s="40">
        <v>1</v>
      </c>
      <c r="E142" s="26">
        <v>252100</v>
      </c>
      <c r="F142" s="22">
        <v>0.19</v>
      </c>
      <c r="G142" s="27">
        <f t="shared" si="61"/>
        <v>47899</v>
      </c>
      <c r="H142" s="27">
        <f t="shared" si="62"/>
        <v>299999</v>
      </c>
      <c r="I142" s="36">
        <v>220588</v>
      </c>
      <c r="J142" s="37">
        <v>0.19</v>
      </c>
      <c r="K142" s="38">
        <f t="shared" si="63"/>
        <v>41911.72</v>
      </c>
      <c r="L142" s="38">
        <f t="shared" si="64"/>
        <v>262499.71999999997</v>
      </c>
      <c r="M142" s="28">
        <v>302520</v>
      </c>
      <c r="N142" s="25">
        <v>0.19</v>
      </c>
      <c r="O142" s="29">
        <f t="shared" si="65"/>
        <v>57478.8</v>
      </c>
      <c r="P142" s="29">
        <f t="shared" si="66"/>
        <v>359998.8</v>
      </c>
      <c r="Q142" s="15">
        <f t="shared" si="67"/>
        <v>138</v>
      </c>
      <c r="R142" s="16" t="str">
        <f t="shared" si="68"/>
        <v xml:space="preserve">Kit reparación control cambios cargo vw </v>
      </c>
      <c r="S142" s="17" t="str">
        <f t="shared" si="69"/>
        <v>unidad</v>
      </c>
      <c r="T142" s="17">
        <f t="shared" si="70"/>
        <v>1</v>
      </c>
      <c r="U142" s="31">
        <f t="shared" si="71"/>
        <v>258402.66666666666</v>
      </c>
      <c r="V142" s="18">
        <v>0.19</v>
      </c>
      <c r="W142" s="31">
        <f t="shared" si="72"/>
        <v>49096.506666666668</v>
      </c>
      <c r="X142" s="32">
        <f t="shared" si="73"/>
        <v>307499.17333333334</v>
      </c>
    </row>
    <row r="143" spans="1:24" ht="12" customHeight="1" x14ac:dyDescent="0.2">
      <c r="A143" s="1">
        <v>139</v>
      </c>
      <c r="B143" s="55" t="s">
        <v>249</v>
      </c>
      <c r="C143" s="1" t="s">
        <v>241</v>
      </c>
      <c r="D143" s="40">
        <v>1</v>
      </c>
      <c r="E143" s="26">
        <v>260000</v>
      </c>
      <c r="F143" s="22">
        <v>0.19</v>
      </c>
      <c r="G143" s="27">
        <f t="shared" si="61"/>
        <v>49400</v>
      </c>
      <c r="H143" s="27">
        <f t="shared" si="62"/>
        <v>309400</v>
      </c>
      <c r="I143" s="36">
        <v>227500</v>
      </c>
      <c r="J143" s="37">
        <v>0.19</v>
      </c>
      <c r="K143" s="38">
        <f t="shared" si="63"/>
        <v>43225</v>
      </c>
      <c r="L143" s="38">
        <f t="shared" si="64"/>
        <v>270725</v>
      </c>
      <c r="M143" s="28">
        <v>312000</v>
      </c>
      <c r="N143" s="25">
        <v>0.19</v>
      </c>
      <c r="O143" s="29">
        <f t="shared" si="65"/>
        <v>59280</v>
      </c>
      <c r="P143" s="29">
        <f t="shared" si="66"/>
        <v>371280</v>
      </c>
      <c r="Q143" s="15">
        <f t="shared" si="67"/>
        <v>139</v>
      </c>
      <c r="R143" s="16" t="str">
        <f t="shared" si="68"/>
        <v xml:space="preserve">Terminal caja de cambio vw31-310 </v>
      </c>
      <c r="S143" s="17" t="str">
        <f t="shared" si="69"/>
        <v>unidad</v>
      </c>
      <c r="T143" s="17">
        <f t="shared" si="70"/>
        <v>1</v>
      </c>
      <c r="U143" s="31">
        <f t="shared" si="71"/>
        <v>266500</v>
      </c>
      <c r="V143" s="18">
        <v>0.19</v>
      </c>
      <c r="W143" s="31">
        <f t="shared" si="72"/>
        <v>50635</v>
      </c>
      <c r="X143" s="32">
        <f t="shared" si="73"/>
        <v>317135</v>
      </c>
    </row>
    <row r="144" spans="1:24" ht="12" customHeight="1" x14ac:dyDescent="0.2">
      <c r="A144" s="1">
        <v>140</v>
      </c>
      <c r="B144" s="55" t="s">
        <v>250</v>
      </c>
      <c r="C144" s="1" t="s">
        <v>241</v>
      </c>
      <c r="D144" s="40">
        <v>1</v>
      </c>
      <c r="E144" s="26">
        <v>235298</v>
      </c>
      <c r="F144" s="22">
        <v>0.19</v>
      </c>
      <c r="G144" s="27">
        <f t="shared" si="61"/>
        <v>44706.62</v>
      </c>
      <c r="H144" s="27">
        <f t="shared" si="62"/>
        <v>280004.62</v>
      </c>
      <c r="I144" s="36">
        <v>205886</v>
      </c>
      <c r="J144" s="37">
        <v>0.19</v>
      </c>
      <c r="K144" s="38">
        <f t="shared" si="63"/>
        <v>39118.340000000004</v>
      </c>
      <c r="L144" s="38">
        <f t="shared" si="64"/>
        <v>245004.34</v>
      </c>
      <c r="M144" s="28">
        <v>282358</v>
      </c>
      <c r="N144" s="25">
        <v>0.19</v>
      </c>
      <c r="O144" s="29">
        <f t="shared" si="65"/>
        <v>53648.020000000004</v>
      </c>
      <c r="P144" s="29">
        <f t="shared" si="66"/>
        <v>336006.02</v>
      </c>
      <c r="Q144" s="15">
        <f t="shared" si="67"/>
        <v>140</v>
      </c>
      <c r="R144" s="16" t="str">
        <f t="shared" si="68"/>
        <v xml:space="preserve">Soporte delantero cabina cargo  vw </v>
      </c>
      <c r="S144" s="17" t="str">
        <f t="shared" si="69"/>
        <v>unidad</v>
      </c>
      <c r="T144" s="17">
        <f t="shared" si="70"/>
        <v>1</v>
      </c>
      <c r="U144" s="31">
        <f t="shared" si="71"/>
        <v>241180.66666666666</v>
      </c>
      <c r="V144" s="18">
        <v>0.19</v>
      </c>
      <c r="W144" s="31">
        <f t="shared" si="72"/>
        <v>45824.326666666668</v>
      </c>
      <c r="X144" s="32">
        <f t="shared" si="73"/>
        <v>287004.99333333335</v>
      </c>
    </row>
    <row r="145" spans="1:24" ht="12" customHeight="1" x14ac:dyDescent="0.2">
      <c r="A145" s="1">
        <v>141</v>
      </c>
      <c r="B145" s="55" t="s">
        <v>251</v>
      </c>
      <c r="C145" s="1" t="s">
        <v>241</v>
      </c>
      <c r="D145" s="40">
        <v>1</v>
      </c>
      <c r="E145" s="26">
        <v>500990</v>
      </c>
      <c r="F145" s="22">
        <v>0.19</v>
      </c>
      <c r="G145" s="27">
        <f t="shared" si="61"/>
        <v>95188.1</v>
      </c>
      <c r="H145" s="27">
        <f t="shared" si="62"/>
        <v>596178.1</v>
      </c>
      <c r="I145" s="36">
        <v>438366</v>
      </c>
      <c r="J145" s="37">
        <v>0.19</v>
      </c>
      <c r="K145" s="38">
        <f t="shared" si="63"/>
        <v>83289.540000000008</v>
      </c>
      <c r="L145" s="38">
        <f t="shared" si="64"/>
        <v>521655.54000000004</v>
      </c>
      <c r="M145" s="28">
        <v>601188</v>
      </c>
      <c r="N145" s="25">
        <v>0.19</v>
      </c>
      <c r="O145" s="29">
        <f t="shared" si="65"/>
        <v>114225.72</v>
      </c>
      <c r="P145" s="29">
        <f t="shared" si="66"/>
        <v>715413.72</v>
      </c>
      <c r="Q145" s="15">
        <f t="shared" si="67"/>
        <v>141</v>
      </c>
      <c r="R145" s="16" t="str">
        <f t="shared" si="68"/>
        <v>Suministro válvula del mono barra de cambios</v>
      </c>
      <c r="S145" s="17" t="str">
        <f t="shared" si="69"/>
        <v>unidad</v>
      </c>
      <c r="T145" s="17">
        <f t="shared" si="70"/>
        <v>1</v>
      </c>
      <c r="U145" s="31">
        <f t="shared" si="71"/>
        <v>513514.66666666669</v>
      </c>
      <c r="V145" s="18">
        <v>0.19</v>
      </c>
      <c r="W145" s="31">
        <f t="shared" si="72"/>
        <v>97567.786666666667</v>
      </c>
      <c r="X145" s="32">
        <f t="shared" si="73"/>
        <v>611082.45333333337</v>
      </c>
    </row>
    <row r="146" spans="1:24" ht="12" customHeight="1" x14ac:dyDescent="0.2">
      <c r="A146" s="80"/>
      <c r="B146" s="81"/>
      <c r="C146" s="81"/>
      <c r="D146" s="82"/>
      <c r="E146" s="26"/>
      <c r="F146" s="22"/>
      <c r="G146" s="27"/>
      <c r="H146" s="46">
        <f>SUM(H5:H145)</f>
        <v>93400466.530000016</v>
      </c>
      <c r="I146" s="36"/>
      <c r="J146" s="37"/>
      <c r="K146" s="38"/>
      <c r="L146" s="48">
        <f>SUM(L5:L145)</f>
        <v>96295428.438999996</v>
      </c>
      <c r="M146" s="28"/>
      <c r="N146" s="25"/>
      <c r="O146" s="29"/>
      <c r="P146" s="50">
        <f>SUM(P5:P145)</f>
        <v>89601114.260000035</v>
      </c>
      <c r="Q146" s="41"/>
      <c r="R146" s="42"/>
      <c r="S146" s="43"/>
      <c r="T146" s="43"/>
      <c r="U146" s="44"/>
      <c r="V146" s="45"/>
      <c r="W146" s="44"/>
      <c r="X146" s="53">
        <f>SUM(X5:X145)</f>
        <v>93099003.076333389</v>
      </c>
    </row>
    <row r="147" spans="1:24" ht="12" customHeight="1" x14ac:dyDescent="0.2">
      <c r="A147" s="95" t="s">
        <v>263</v>
      </c>
      <c r="B147" s="69"/>
      <c r="C147" s="69"/>
      <c r="D147" s="70"/>
      <c r="E147" s="26"/>
      <c r="F147" s="22"/>
      <c r="G147" s="27"/>
      <c r="H147" s="27"/>
      <c r="I147" s="36"/>
      <c r="J147" s="37"/>
      <c r="K147" s="38"/>
      <c r="L147" s="38"/>
      <c r="M147" s="28"/>
      <c r="N147" s="25"/>
      <c r="O147" s="29"/>
      <c r="P147" s="29"/>
      <c r="Q147" s="68" t="str">
        <f t="shared" ref="Q147:Q186" si="74">+A147</f>
        <v>CAMION COMPACTADOR BASURA PLACA GZM 922</v>
      </c>
      <c r="R147" s="69"/>
      <c r="S147" s="69"/>
      <c r="T147" s="69"/>
      <c r="U147" s="69"/>
      <c r="V147" s="69"/>
      <c r="W147" s="69"/>
      <c r="X147" s="70"/>
    </row>
    <row r="148" spans="1:24" ht="12" customHeight="1" x14ac:dyDescent="0.2">
      <c r="A148" s="1">
        <v>1</v>
      </c>
      <c r="B148" s="6" t="s">
        <v>143</v>
      </c>
      <c r="C148" s="2" t="s">
        <v>16</v>
      </c>
      <c r="D148" s="3">
        <v>1</v>
      </c>
      <c r="E148" s="26">
        <v>201680</v>
      </c>
      <c r="F148" s="22">
        <v>0.19</v>
      </c>
      <c r="G148" s="27">
        <f t="shared" si="36"/>
        <v>38319.199999999997</v>
      </c>
      <c r="H148" s="27">
        <f t="shared" si="37"/>
        <v>239999.2</v>
      </c>
      <c r="I148" s="36">
        <v>211764</v>
      </c>
      <c r="J148" s="37">
        <v>0.19</v>
      </c>
      <c r="K148" s="38">
        <f t="shared" si="38"/>
        <v>40235.160000000003</v>
      </c>
      <c r="L148" s="38">
        <f t="shared" si="39"/>
        <v>251999.16</v>
      </c>
      <c r="M148" s="28">
        <v>187562</v>
      </c>
      <c r="N148" s="25">
        <v>0.19</v>
      </c>
      <c r="O148" s="29">
        <f t="shared" si="40"/>
        <v>35636.78</v>
      </c>
      <c r="P148" s="29">
        <f t="shared" si="41"/>
        <v>223198.78</v>
      </c>
      <c r="Q148" s="15">
        <f t="shared" si="74"/>
        <v>1</v>
      </c>
      <c r="R148" s="16" t="str">
        <f t="shared" ref="R148:R186" si="75">+B148</f>
        <v xml:space="preserve">REVISION DE 50000 KMTS /  MANO DE OBRA: CAMBIO DE ACEITE Y FILTROS ENGRASE Y GRADUAR FRENOS  </v>
      </c>
      <c r="S148" s="17" t="str">
        <f t="shared" ref="S148:S186" si="76">+C148</f>
        <v>UNIDAD</v>
      </c>
      <c r="T148" s="17">
        <f t="shared" ref="T148:T186" si="77">+D148</f>
        <v>1</v>
      </c>
      <c r="U148" s="31">
        <f t="shared" ref="U148:U186" si="78">AVERAGE(E148,I148,M148)</f>
        <v>200335.33333333334</v>
      </c>
      <c r="V148" s="18">
        <v>0.19</v>
      </c>
      <c r="W148" s="31">
        <f t="shared" si="42"/>
        <v>38063.713333333333</v>
      </c>
      <c r="X148" s="32">
        <f t="shared" si="43"/>
        <v>238399.04666666669</v>
      </c>
    </row>
    <row r="149" spans="1:24" ht="12" customHeight="1" x14ac:dyDescent="0.2">
      <c r="A149" s="1">
        <v>2</v>
      </c>
      <c r="B149" s="6" t="s">
        <v>144</v>
      </c>
      <c r="C149" s="2" t="s">
        <v>16</v>
      </c>
      <c r="D149" s="3">
        <v>1</v>
      </c>
      <c r="E149" s="26">
        <v>160000</v>
      </c>
      <c r="F149" s="22">
        <v>0.19</v>
      </c>
      <c r="G149" s="27">
        <f t="shared" si="36"/>
        <v>30400</v>
      </c>
      <c r="H149" s="27">
        <f t="shared" si="37"/>
        <v>190400</v>
      </c>
      <c r="I149" s="36">
        <v>168000</v>
      </c>
      <c r="J149" s="37">
        <v>0.19</v>
      </c>
      <c r="K149" s="38">
        <f t="shared" si="38"/>
        <v>31920</v>
      </c>
      <c r="L149" s="38">
        <f t="shared" si="39"/>
        <v>199920</v>
      </c>
      <c r="M149" s="28">
        <v>148800</v>
      </c>
      <c r="N149" s="25">
        <v>0.19</v>
      </c>
      <c r="O149" s="29">
        <f t="shared" si="40"/>
        <v>28272</v>
      </c>
      <c r="P149" s="29">
        <f t="shared" si="41"/>
        <v>177072</v>
      </c>
      <c r="Q149" s="15">
        <f t="shared" si="74"/>
        <v>2</v>
      </c>
      <c r="R149" s="16" t="str">
        <f t="shared" si="75"/>
        <v xml:space="preserve">STPOP TRIPLE TRASERO LATERAL IZQUIERDO  </v>
      </c>
      <c r="S149" s="17" t="str">
        <f t="shared" si="76"/>
        <v>UNIDAD</v>
      </c>
      <c r="T149" s="17">
        <f t="shared" si="77"/>
        <v>1</v>
      </c>
      <c r="U149" s="31">
        <f t="shared" si="78"/>
        <v>158933.33333333334</v>
      </c>
      <c r="V149" s="18">
        <v>0.19</v>
      </c>
      <c r="W149" s="31">
        <f t="shared" si="42"/>
        <v>30197.333333333336</v>
      </c>
      <c r="X149" s="32">
        <f t="shared" si="43"/>
        <v>189130.66666666669</v>
      </c>
    </row>
    <row r="150" spans="1:24" ht="12" customHeight="1" x14ac:dyDescent="0.2">
      <c r="A150" s="1">
        <v>3</v>
      </c>
      <c r="B150" s="6" t="s">
        <v>145</v>
      </c>
      <c r="C150" s="2" t="s">
        <v>16</v>
      </c>
      <c r="D150" s="3">
        <v>1</v>
      </c>
      <c r="E150" s="26">
        <v>223860</v>
      </c>
      <c r="F150" s="22">
        <v>0.19</v>
      </c>
      <c r="G150" s="27">
        <f t="shared" si="36"/>
        <v>42533.4</v>
      </c>
      <c r="H150" s="27">
        <f t="shared" si="37"/>
        <v>266393.40000000002</v>
      </c>
      <c r="I150" s="36">
        <v>235053</v>
      </c>
      <c r="J150" s="37">
        <v>0.19</v>
      </c>
      <c r="K150" s="38">
        <f t="shared" si="38"/>
        <v>44660.07</v>
      </c>
      <c r="L150" s="38">
        <f t="shared" si="39"/>
        <v>279713.07</v>
      </c>
      <c r="M150" s="28">
        <v>208190</v>
      </c>
      <c r="N150" s="25">
        <v>0.19</v>
      </c>
      <c r="O150" s="29">
        <f t="shared" si="40"/>
        <v>39556.1</v>
      </c>
      <c r="P150" s="29">
        <f t="shared" si="41"/>
        <v>247746.1</v>
      </c>
      <c r="Q150" s="15">
        <f t="shared" si="74"/>
        <v>3</v>
      </c>
      <c r="R150" s="16" t="str">
        <f t="shared" si="75"/>
        <v xml:space="preserve">KIT DE EMPAQUETADURA PISTON Y TAPA DEL CILINDRO HIDRAULICO </v>
      </c>
      <c r="S150" s="17" t="str">
        <f t="shared" si="76"/>
        <v>UNIDAD</v>
      </c>
      <c r="T150" s="17">
        <f t="shared" si="77"/>
        <v>1</v>
      </c>
      <c r="U150" s="31">
        <f t="shared" si="78"/>
        <v>222367.66666666666</v>
      </c>
      <c r="V150" s="18">
        <v>0.19</v>
      </c>
      <c r="W150" s="31">
        <f t="shared" si="42"/>
        <v>42249.856666666667</v>
      </c>
      <c r="X150" s="32">
        <f t="shared" si="43"/>
        <v>264617.52333333332</v>
      </c>
    </row>
    <row r="151" spans="1:24" ht="12" customHeight="1" x14ac:dyDescent="0.2">
      <c r="A151" s="1">
        <v>4</v>
      </c>
      <c r="B151" s="6" t="s">
        <v>146</v>
      </c>
      <c r="C151" s="2" t="s">
        <v>16</v>
      </c>
      <c r="D151" s="3">
        <v>1</v>
      </c>
      <c r="E151" s="26">
        <v>200000</v>
      </c>
      <c r="F151" s="22">
        <v>0.19</v>
      </c>
      <c r="G151" s="27">
        <f t="shared" si="36"/>
        <v>38000</v>
      </c>
      <c r="H151" s="27">
        <f t="shared" si="37"/>
        <v>238000</v>
      </c>
      <c r="I151" s="36">
        <v>210000</v>
      </c>
      <c r="J151" s="37">
        <v>0.19</v>
      </c>
      <c r="K151" s="38">
        <f t="shared" si="38"/>
        <v>39900</v>
      </c>
      <c r="L151" s="38">
        <f t="shared" si="39"/>
        <v>249900</v>
      </c>
      <c r="M151" s="28">
        <v>186000</v>
      </c>
      <c r="N151" s="25">
        <v>0.19</v>
      </c>
      <c r="O151" s="29">
        <f t="shared" si="40"/>
        <v>35340</v>
      </c>
      <c r="P151" s="29">
        <f t="shared" si="41"/>
        <v>221340</v>
      </c>
      <c r="Q151" s="15">
        <f t="shared" si="74"/>
        <v>4</v>
      </c>
      <c r="R151" s="16" t="str">
        <f t="shared" si="75"/>
        <v xml:space="preserve">MANO DE OBRA: SERVICIO DESARME Y ARME CILINDRO HIDRAULICO PARA CAMBIO DE EMPAQUETADURA </v>
      </c>
      <c r="S151" s="17" t="str">
        <f t="shared" si="76"/>
        <v>UNIDAD</v>
      </c>
      <c r="T151" s="17">
        <f t="shared" si="77"/>
        <v>1</v>
      </c>
      <c r="U151" s="31">
        <f t="shared" si="78"/>
        <v>198666.66666666666</v>
      </c>
      <c r="V151" s="18">
        <v>0.19</v>
      </c>
      <c r="W151" s="31">
        <f t="shared" si="42"/>
        <v>37746.666666666664</v>
      </c>
      <c r="X151" s="32">
        <f t="shared" si="43"/>
        <v>236413.33333333331</v>
      </c>
    </row>
    <row r="152" spans="1:24" ht="12" customHeight="1" x14ac:dyDescent="0.2">
      <c r="A152" s="1">
        <v>5</v>
      </c>
      <c r="B152" s="6" t="s">
        <v>147</v>
      </c>
      <c r="C152" s="2" t="s">
        <v>16</v>
      </c>
      <c r="D152" s="3">
        <v>1</v>
      </c>
      <c r="E152" s="26">
        <v>100000</v>
      </c>
      <c r="F152" s="22">
        <v>0.19</v>
      </c>
      <c r="G152" s="27">
        <f t="shared" ref="G152:G216" si="79">E152*F152</f>
        <v>19000</v>
      </c>
      <c r="H152" s="27">
        <f t="shared" ref="H152:H216" si="80">E152+G152</f>
        <v>119000</v>
      </c>
      <c r="I152" s="36">
        <v>105000</v>
      </c>
      <c r="J152" s="37">
        <v>0.19</v>
      </c>
      <c r="K152" s="38">
        <f t="shared" ref="K152:K216" si="81">I152*J152</f>
        <v>19950</v>
      </c>
      <c r="L152" s="38">
        <f t="shared" ref="L152:L216" si="82">I152+K152</f>
        <v>124950</v>
      </c>
      <c r="M152" s="28">
        <v>93000</v>
      </c>
      <c r="N152" s="25">
        <v>0.19</v>
      </c>
      <c r="O152" s="29">
        <f t="shared" ref="O152:O216" si="83">M152*N152</f>
        <v>17670</v>
      </c>
      <c r="P152" s="29">
        <f t="shared" ref="P152:P216" si="84">M152+O152</f>
        <v>110670</v>
      </c>
      <c r="Q152" s="15">
        <f t="shared" si="74"/>
        <v>5</v>
      </c>
      <c r="R152" s="16" t="str">
        <f t="shared" si="75"/>
        <v xml:space="preserve">MANO DE OBRA: DESMONTE Y MONTE DEL CILINDRO HIDRAULICO </v>
      </c>
      <c r="S152" s="17" t="str">
        <f t="shared" si="76"/>
        <v>UNIDAD</v>
      </c>
      <c r="T152" s="17">
        <f t="shared" si="77"/>
        <v>1</v>
      </c>
      <c r="U152" s="31">
        <f t="shared" si="78"/>
        <v>99333.333333333328</v>
      </c>
      <c r="V152" s="18">
        <v>0.19</v>
      </c>
      <c r="W152" s="31">
        <f t="shared" ref="W152:W216" si="85">SUM(U152*V152)</f>
        <v>18873.333333333332</v>
      </c>
      <c r="X152" s="32">
        <f t="shared" ref="X152:X216" si="86">SUM(U152+W152)</f>
        <v>118206.66666666666</v>
      </c>
    </row>
    <row r="153" spans="1:24" ht="12" customHeight="1" x14ac:dyDescent="0.2">
      <c r="A153" s="1">
        <v>6</v>
      </c>
      <c r="B153" s="6" t="s">
        <v>148</v>
      </c>
      <c r="C153" s="2" t="s">
        <v>16</v>
      </c>
      <c r="D153" s="3">
        <v>1</v>
      </c>
      <c r="E153" s="26">
        <v>160000</v>
      </c>
      <c r="F153" s="22">
        <v>0.19</v>
      </c>
      <c r="G153" s="27">
        <f t="shared" si="79"/>
        <v>30400</v>
      </c>
      <c r="H153" s="27">
        <f t="shared" si="80"/>
        <v>190400</v>
      </c>
      <c r="I153" s="36">
        <v>168000</v>
      </c>
      <c r="J153" s="37">
        <v>0.19</v>
      </c>
      <c r="K153" s="38">
        <f t="shared" si="81"/>
        <v>31920</v>
      </c>
      <c r="L153" s="38">
        <f t="shared" si="82"/>
        <v>199920</v>
      </c>
      <c r="M153" s="28">
        <v>148800</v>
      </c>
      <c r="N153" s="25">
        <v>0.19</v>
      </c>
      <c r="O153" s="29">
        <f t="shared" si="83"/>
        <v>28272</v>
      </c>
      <c r="P153" s="29">
        <f t="shared" si="84"/>
        <v>177072</v>
      </c>
      <c r="Q153" s="15">
        <f t="shared" si="74"/>
        <v>6</v>
      </c>
      <c r="R153" s="16" t="str">
        <f t="shared" si="75"/>
        <v xml:space="preserve">ROTACION DE LLANTAS TRASERAS Y DELANTERAS </v>
      </c>
      <c r="S153" s="17" t="str">
        <f t="shared" si="76"/>
        <v>UNIDAD</v>
      </c>
      <c r="T153" s="17">
        <f t="shared" si="77"/>
        <v>1</v>
      </c>
      <c r="U153" s="31">
        <f t="shared" si="78"/>
        <v>158933.33333333334</v>
      </c>
      <c r="V153" s="18">
        <v>0.19</v>
      </c>
      <c r="W153" s="31">
        <f t="shared" si="85"/>
        <v>30197.333333333336</v>
      </c>
      <c r="X153" s="32">
        <f t="shared" si="86"/>
        <v>189130.66666666669</v>
      </c>
    </row>
    <row r="154" spans="1:24" ht="12" customHeight="1" x14ac:dyDescent="0.2">
      <c r="A154" s="1">
        <v>7</v>
      </c>
      <c r="B154" s="6" t="s">
        <v>149</v>
      </c>
      <c r="C154" s="2" t="s">
        <v>16</v>
      </c>
      <c r="D154" s="3">
        <v>1</v>
      </c>
      <c r="E154" s="26">
        <v>100000</v>
      </c>
      <c r="F154" s="22">
        <v>0.19</v>
      </c>
      <c r="G154" s="27">
        <f t="shared" si="79"/>
        <v>19000</v>
      </c>
      <c r="H154" s="27">
        <f t="shared" si="80"/>
        <v>119000</v>
      </c>
      <c r="I154" s="36">
        <v>105000</v>
      </c>
      <c r="J154" s="37">
        <v>0.19</v>
      </c>
      <c r="K154" s="38">
        <f t="shared" si="81"/>
        <v>19950</v>
      </c>
      <c r="L154" s="38">
        <f t="shared" si="82"/>
        <v>124950</v>
      </c>
      <c r="M154" s="28">
        <v>93000</v>
      </c>
      <c r="N154" s="25">
        <v>0.19</v>
      </c>
      <c r="O154" s="29">
        <f t="shared" si="83"/>
        <v>17670</v>
      </c>
      <c r="P154" s="29">
        <f t="shared" si="84"/>
        <v>110670</v>
      </c>
      <c r="Q154" s="15">
        <f t="shared" si="74"/>
        <v>7</v>
      </c>
      <c r="R154" s="16" t="str">
        <f t="shared" si="75"/>
        <v xml:space="preserve">INSTALACION STOP TRIPLE CAMBIO DE PACHAS DE CONEXIÓN </v>
      </c>
      <c r="S154" s="17" t="str">
        <f t="shared" si="76"/>
        <v>UNIDAD</v>
      </c>
      <c r="T154" s="17">
        <f t="shared" si="77"/>
        <v>1</v>
      </c>
      <c r="U154" s="31">
        <f t="shared" si="78"/>
        <v>99333.333333333328</v>
      </c>
      <c r="V154" s="18">
        <v>0.19</v>
      </c>
      <c r="W154" s="31">
        <f t="shared" si="85"/>
        <v>18873.333333333332</v>
      </c>
      <c r="X154" s="32">
        <f t="shared" si="86"/>
        <v>118206.66666666666</v>
      </c>
    </row>
    <row r="155" spans="1:24" ht="12" customHeight="1" x14ac:dyDescent="0.2">
      <c r="A155" s="1">
        <v>8</v>
      </c>
      <c r="B155" s="6" t="s">
        <v>150</v>
      </c>
      <c r="C155" s="2" t="s">
        <v>16</v>
      </c>
      <c r="D155" s="3">
        <v>1</v>
      </c>
      <c r="E155" s="26">
        <v>300000</v>
      </c>
      <c r="F155" s="22">
        <v>0.19</v>
      </c>
      <c r="G155" s="27">
        <f t="shared" si="79"/>
        <v>57000</v>
      </c>
      <c r="H155" s="27">
        <f t="shared" si="80"/>
        <v>357000</v>
      </c>
      <c r="I155" s="36">
        <v>315000</v>
      </c>
      <c r="J155" s="37">
        <v>0.19</v>
      </c>
      <c r="K155" s="38">
        <f t="shared" si="81"/>
        <v>59850</v>
      </c>
      <c r="L155" s="38">
        <f t="shared" si="82"/>
        <v>374850</v>
      </c>
      <c r="M155" s="28">
        <v>279000</v>
      </c>
      <c r="N155" s="25">
        <v>0.19</v>
      </c>
      <c r="O155" s="29">
        <f t="shared" si="83"/>
        <v>53010</v>
      </c>
      <c r="P155" s="29">
        <f t="shared" si="84"/>
        <v>332010</v>
      </c>
      <c r="Q155" s="15">
        <f t="shared" si="74"/>
        <v>8</v>
      </c>
      <c r="R155" s="16" t="str">
        <f t="shared" si="75"/>
        <v xml:space="preserve">FALLA ELECTRICA CARGAR GAS AIRE ACONDICIONADO  </v>
      </c>
      <c r="S155" s="17" t="str">
        <f t="shared" si="76"/>
        <v>UNIDAD</v>
      </c>
      <c r="T155" s="17">
        <f t="shared" si="77"/>
        <v>1</v>
      </c>
      <c r="U155" s="31">
        <f t="shared" si="78"/>
        <v>298000</v>
      </c>
      <c r="V155" s="18">
        <v>0.19</v>
      </c>
      <c r="W155" s="31">
        <f t="shared" si="85"/>
        <v>56620</v>
      </c>
      <c r="X155" s="32">
        <f t="shared" si="86"/>
        <v>354620</v>
      </c>
    </row>
    <row r="156" spans="1:24" ht="12" customHeight="1" x14ac:dyDescent="0.2">
      <c r="A156" s="1">
        <v>9</v>
      </c>
      <c r="B156" s="6" t="s">
        <v>151</v>
      </c>
      <c r="C156" s="2" t="s">
        <v>16</v>
      </c>
      <c r="D156" s="3">
        <v>1</v>
      </c>
      <c r="E156" s="26">
        <v>247000</v>
      </c>
      <c r="F156" s="22">
        <v>0.19</v>
      </c>
      <c r="G156" s="27">
        <f t="shared" si="79"/>
        <v>46930</v>
      </c>
      <c r="H156" s="27">
        <f t="shared" si="80"/>
        <v>293930</v>
      </c>
      <c r="I156" s="36">
        <v>259350</v>
      </c>
      <c r="J156" s="37">
        <v>0.19</v>
      </c>
      <c r="K156" s="38">
        <f t="shared" si="81"/>
        <v>49276.5</v>
      </c>
      <c r="L156" s="38">
        <f t="shared" si="82"/>
        <v>308626.5</v>
      </c>
      <c r="M156" s="28">
        <v>229710</v>
      </c>
      <c r="N156" s="25">
        <v>0.19</v>
      </c>
      <c r="O156" s="29">
        <f t="shared" si="83"/>
        <v>43644.9</v>
      </c>
      <c r="P156" s="29">
        <f t="shared" si="84"/>
        <v>273354.90000000002</v>
      </c>
      <c r="Q156" s="15">
        <f t="shared" si="74"/>
        <v>9</v>
      </c>
      <c r="R156" s="16" t="str">
        <f t="shared" si="75"/>
        <v xml:space="preserve">KIT EMPAQUETADURA PISTON, TAPA DE CILINDRO   </v>
      </c>
      <c r="S156" s="17" t="str">
        <f t="shared" si="76"/>
        <v>UNIDAD</v>
      </c>
      <c r="T156" s="17">
        <f t="shared" si="77"/>
        <v>1</v>
      </c>
      <c r="U156" s="31">
        <f t="shared" si="78"/>
        <v>245353.33333333334</v>
      </c>
      <c r="V156" s="18">
        <v>0.19</v>
      </c>
      <c r="W156" s="31">
        <f t="shared" si="85"/>
        <v>46617.133333333339</v>
      </c>
      <c r="X156" s="32">
        <f t="shared" si="86"/>
        <v>291970.46666666667</v>
      </c>
    </row>
    <row r="157" spans="1:24" ht="12" customHeight="1" x14ac:dyDescent="0.2">
      <c r="A157" s="1">
        <v>10</v>
      </c>
      <c r="B157" s="6" t="s">
        <v>152</v>
      </c>
      <c r="C157" s="2" t="s">
        <v>16</v>
      </c>
      <c r="D157" s="3">
        <v>1</v>
      </c>
      <c r="E157" s="26">
        <v>3517324</v>
      </c>
      <c r="F157" s="22">
        <v>0.19</v>
      </c>
      <c r="G157" s="27">
        <f t="shared" si="79"/>
        <v>668291.56000000006</v>
      </c>
      <c r="H157" s="27">
        <f t="shared" si="80"/>
        <v>4185615.56</v>
      </c>
      <c r="I157" s="36">
        <v>3693190.2</v>
      </c>
      <c r="J157" s="37">
        <v>0.19</v>
      </c>
      <c r="K157" s="38">
        <f t="shared" si="81"/>
        <v>701706.13800000004</v>
      </c>
      <c r="L157" s="38">
        <f t="shared" si="82"/>
        <v>4394896.3380000005</v>
      </c>
      <c r="M157" s="28">
        <v>3271111</v>
      </c>
      <c r="N157" s="25">
        <v>0.19</v>
      </c>
      <c r="O157" s="29">
        <f t="shared" si="83"/>
        <v>621511.09</v>
      </c>
      <c r="P157" s="29">
        <f t="shared" si="84"/>
        <v>3892622.09</v>
      </c>
      <c r="Q157" s="15">
        <f t="shared" si="74"/>
        <v>10</v>
      </c>
      <c r="R157" s="16" t="str">
        <f t="shared" si="75"/>
        <v xml:space="preserve">REVISION DE 60000 KMTS /72 MESES, CAMBIO DE ACEITE INCUYE FILTROS </v>
      </c>
      <c r="S157" s="17" t="str">
        <f t="shared" si="76"/>
        <v>UNIDAD</v>
      </c>
      <c r="T157" s="17">
        <f t="shared" si="77"/>
        <v>1</v>
      </c>
      <c r="U157" s="31">
        <f t="shared" si="78"/>
        <v>3493875.0666666664</v>
      </c>
      <c r="V157" s="18">
        <v>0.19</v>
      </c>
      <c r="W157" s="31">
        <f t="shared" si="85"/>
        <v>663836.26266666665</v>
      </c>
      <c r="X157" s="32">
        <f t="shared" si="86"/>
        <v>4157711.3293333333</v>
      </c>
    </row>
    <row r="158" spans="1:24" ht="12" customHeight="1" x14ac:dyDescent="0.2">
      <c r="A158" s="1">
        <v>11</v>
      </c>
      <c r="B158" s="6" t="s">
        <v>153</v>
      </c>
      <c r="C158" s="2" t="s">
        <v>16</v>
      </c>
      <c r="D158" s="3">
        <v>1</v>
      </c>
      <c r="E158" s="26">
        <v>55700</v>
      </c>
      <c r="F158" s="22">
        <v>0.19</v>
      </c>
      <c r="G158" s="27">
        <f t="shared" si="79"/>
        <v>10583</v>
      </c>
      <c r="H158" s="27">
        <f t="shared" si="80"/>
        <v>66283</v>
      </c>
      <c r="I158" s="36">
        <v>58485</v>
      </c>
      <c r="J158" s="37">
        <v>0.19</v>
      </c>
      <c r="K158" s="38">
        <f t="shared" si="81"/>
        <v>11112.15</v>
      </c>
      <c r="L158" s="38">
        <f t="shared" si="82"/>
        <v>69597.149999999994</v>
      </c>
      <c r="M158" s="28">
        <v>51801</v>
      </c>
      <c r="N158" s="25">
        <v>0.19</v>
      </c>
      <c r="O158" s="29">
        <f t="shared" si="83"/>
        <v>9842.19</v>
      </c>
      <c r="P158" s="29">
        <f t="shared" si="84"/>
        <v>61643.19</v>
      </c>
      <c r="Q158" s="15">
        <f t="shared" si="74"/>
        <v>11</v>
      </c>
      <c r="R158" s="16" t="str">
        <f t="shared" si="75"/>
        <v xml:space="preserve">SUMINISTRO DE SILENCIADOR CONICO 1/2 </v>
      </c>
      <c r="S158" s="17" t="str">
        <f t="shared" si="76"/>
        <v>UNIDAD</v>
      </c>
      <c r="T158" s="17">
        <f t="shared" si="77"/>
        <v>1</v>
      </c>
      <c r="U158" s="31">
        <f t="shared" si="78"/>
        <v>55328.666666666664</v>
      </c>
      <c r="V158" s="18">
        <v>0.19</v>
      </c>
      <c r="W158" s="31">
        <f t="shared" si="85"/>
        <v>10512.446666666667</v>
      </c>
      <c r="X158" s="32">
        <f t="shared" si="86"/>
        <v>65841.113333333327</v>
      </c>
    </row>
    <row r="159" spans="1:24" ht="12" customHeight="1" x14ac:dyDescent="0.2">
      <c r="A159" s="1">
        <v>12</v>
      </c>
      <c r="B159" s="6" t="s">
        <v>154</v>
      </c>
      <c r="C159" s="2" t="s">
        <v>16</v>
      </c>
      <c r="D159" s="3">
        <v>1</v>
      </c>
      <c r="E159" s="26">
        <v>400000</v>
      </c>
      <c r="F159" s="22">
        <v>0.19</v>
      </c>
      <c r="G159" s="27">
        <f t="shared" si="79"/>
        <v>76000</v>
      </c>
      <c r="H159" s="27">
        <f t="shared" si="80"/>
        <v>476000</v>
      </c>
      <c r="I159" s="36">
        <v>420000</v>
      </c>
      <c r="J159" s="37">
        <v>0.19</v>
      </c>
      <c r="K159" s="38">
        <f t="shared" si="81"/>
        <v>79800</v>
      </c>
      <c r="L159" s="38">
        <f t="shared" si="82"/>
        <v>499800</v>
      </c>
      <c r="M159" s="28">
        <v>372000</v>
      </c>
      <c r="N159" s="25">
        <v>0.19</v>
      </c>
      <c r="O159" s="29">
        <f t="shared" si="83"/>
        <v>70680</v>
      </c>
      <c r="P159" s="29">
        <f t="shared" si="84"/>
        <v>442680</v>
      </c>
      <c r="Q159" s="15">
        <f t="shared" si="74"/>
        <v>12</v>
      </c>
      <c r="R159" s="16" t="str">
        <f t="shared" si="75"/>
        <v xml:space="preserve">BOTELLAS PARA CAMBIO DE EMPAQUETADURA   </v>
      </c>
      <c r="S159" s="17" t="str">
        <f t="shared" si="76"/>
        <v>UNIDAD</v>
      </c>
      <c r="T159" s="17">
        <f t="shared" si="77"/>
        <v>1</v>
      </c>
      <c r="U159" s="31">
        <f t="shared" si="78"/>
        <v>397333.33333333331</v>
      </c>
      <c r="V159" s="18">
        <v>0.19</v>
      </c>
      <c r="W159" s="31">
        <f t="shared" si="85"/>
        <v>75493.333333333328</v>
      </c>
      <c r="X159" s="32">
        <f t="shared" si="86"/>
        <v>472826.66666666663</v>
      </c>
    </row>
    <row r="160" spans="1:24" ht="12" customHeight="1" x14ac:dyDescent="0.2">
      <c r="A160" s="1">
        <v>13</v>
      </c>
      <c r="B160" s="6" t="s">
        <v>155</v>
      </c>
      <c r="C160" s="2" t="s">
        <v>16</v>
      </c>
      <c r="D160" s="3">
        <v>1</v>
      </c>
      <c r="E160" s="26">
        <v>30000</v>
      </c>
      <c r="F160" s="22">
        <v>0.19</v>
      </c>
      <c r="G160" s="27">
        <f t="shared" si="79"/>
        <v>5700</v>
      </c>
      <c r="H160" s="27">
        <f t="shared" si="80"/>
        <v>35700</v>
      </c>
      <c r="I160" s="36">
        <v>31500</v>
      </c>
      <c r="J160" s="37">
        <v>0.19</v>
      </c>
      <c r="K160" s="38">
        <f t="shared" si="81"/>
        <v>5985</v>
      </c>
      <c r="L160" s="38">
        <f t="shared" si="82"/>
        <v>37485</v>
      </c>
      <c r="M160" s="28">
        <v>27900</v>
      </c>
      <c r="N160" s="25">
        <v>0.19</v>
      </c>
      <c r="O160" s="29">
        <f t="shared" si="83"/>
        <v>5301</v>
      </c>
      <c r="P160" s="29">
        <f t="shared" si="84"/>
        <v>33201</v>
      </c>
      <c r="Q160" s="15">
        <f t="shared" si="74"/>
        <v>13</v>
      </c>
      <c r="R160" s="16" t="str">
        <f t="shared" si="75"/>
        <v xml:space="preserve">ADAPTADOR DE 1/2 NPT*7/8 JIC      </v>
      </c>
      <c r="S160" s="17" t="str">
        <f t="shared" si="76"/>
        <v>UNIDAD</v>
      </c>
      <c r="T160" s="17">
        <f t="shared" si="77"/>
        <v>1</v>
      </c>
      <c r="U160" s="31">
        <f t="shared" si="78"/>
        <v>29800</v>
      </c>
      <c r="V160" s="18">
        <v>0.19</v>
      </c>
      <c r="W160" s="31">
        <f t="shared" si="85"/>
        <v>5662</v>
      </c>
      <c r="X160" s="32">
        <f t="shared" si="86"/>
        <v>35462</v>
      </c>
    </row>
    <row r="161" spans="1:24" ht="12" customHeight="1" x14ac:dyDescent="0.2">
      <c r="A161" s="1">
        <v>14</v>
      </c>
      <c r="B161" s="6" t="s">
        <v>156</v>
      </c>
      <c r="C161" s="2" t="s">
        <v>16</v>
      </c>
      <c r="D161" s="3">
        <v>1</v>
      </c>
      <c r="E161" s="26">
        <v>240000</v>
      </c>
      <c r="F161" s="22">
        <v>0.19</v>
      </c>
      <c r="G161" s="27">
        <f t="shared" si="79"/>
        <v>45600</v>
      </c>
      <c r="H161" s="27">
        <f t="shared" si="80"/>
        <v>285600</v>
      </c>
      <c r="I161" s="36">
        <v>252000</v>
      </c>
      <c r="J161" s="37">
        <v>0.19</v>
      </c>
      <c r="K161" s="38">
        <f t="shared" si="81"/>
        <v>47880</v>
      </c>
      <c r="L161" s="38">
        <f t="shared" si="82"/>
        <v>299880</v>
      </c>
      <c r="M161" s="28">
        <v>223200</v>
      </c>
      <c r="N161" s="25">
        <v>0.19</v>
      </c>
      <c r="O161" s="29">
        <f t="shared" si="83"/>
        <v>42408</v>
      </c>
      <c r="P161" s="29">
        <f t="shared" si="84"/>
        <v>265608</v>
      </c>
      <c r="Q161" s="15">
        <f t="shared" si="74"/>
        <v>14</v>
      </c>
      <c r="R161" s="16" t="str">
        <f t="shared" si="75"/>
        <v xml:space="preserve">SERVICIO DE ESCANER </v>
      </c>
      <c r="S161" s="17" t="str">
        <f t="shared" si="76"/>
        <v>UNIDAD</v>
      </c>
      <c r="T161" s="17">
        <f t="shared" si="77"/>
        <v>1</v>
      </c>
      <c r="U161" s="31">
        <f t="shared" si="78"/>
        <v>238400</v>
      </c>
      <c r="V161" s="18">
        <v>0.19</v>
      </c>
      <c r="W161" s="31">
        <f t="shared" si="85"/>
        <v>45296</v>
      </c>
      <c r="X161" s="32">
        <f t="shared" si="86"/>
        <v>283696</v>
      </c>
    </row>
    <row r="162" spans="1:24" ht="12" customHeight="1" x14ac:dyDescent="0.2">
      <c r="A162" s="1">
        <v>15</v>
      </c>
      <c r="B162" s="6" t="s">
        <v>157</v>
      </c>
      <c r="C162" s="2" t="s">
        <v>16</v>
      </c>
      <c r="D162" s="3">
        <v>1</v>
      </c>
      <c r="E162" s="26">
        <v>1722156</v>
      </c>
      <c r="F162" s="22">
        <v>0.19</v>
      </c>
      <c r="G162" s="27">
        <f t="shared" si="79"/>
        <v>327209.64</v>
      </c>
      <c r="H162" s="27">
        <f t="shared" si="80"/>
        <v>2049365.6400000001</v>
      </c>
      <c r="I162" s="36">
        <v>1808263.8</v>
      </c>
      <c r="J162" s="37">
        <v>0.19</v>
      </c>
      <c r="K162" s="38">
        <f t="shared" si="81"/>
        <v>343570.12200000003</v>
      </c>
      <c r="L162" s="38">
        <f t="shared" si="82"/>
        <v>2151833.9220000003</v>
      </c>
      <c r="M162" s="28">
        <v>1601605</v>
      </c>
      <c r="N162" s="25">
        <v>0.19</v>
      </c>
      <c r="O162" s="29">
        <f t="shared" si="83"/>
        <v>304304.95</v>
      </c>
      <c r="P162" s="29">
        <f t="shared" si="84"/>
        <v>1905909.95</v>
      </c>
      <c r="Q162" s="15">
        <f t="shared" si="74"/>
        <v>15</v>
      </c>
      <c r="R162" s="16" t="str">
        <f t="shared" si="75"/>
        <v>SERVICIO AL MOTOR MANTENIMIENTO VALVULA EGR  INCLUYE SHELLAC PEGANTE Y REFRIGERANTE GL</v>
      </c>
      <c r="S162" s="17" t="str">
        <f t="shared" si="76"/>
        <v>UNIDAD</v>
      </c>
      <c r="T162" s="17">
        <f t="shared" si="77"/>
        <v>1</v>
      </c>
      <c r="U162" s="31">
        <f t="shared" si="78"/>
        <v>1710674.9333333333</v>
      </c>
      <c r="V162" s="18">
        <v>0.19</v>
      </c>
      <c r="W162" s="31">
        <f t="shared" si="85"/>
        <v>325028.23733333335</v>
      </c>
      <c r="X162" s="32">
        <f t="shared" si="86"/>
        <v>2035703.1706666667</v>
      </c>
    </row>
    <row r="163" spans="1:24" ht="12" customHeight="1" x14ac:dyDescent="0.2">
      <c r="A163" s="1">
        <v>16</v>
      </c>
      <c r="B163" s="6" t="s">
        <v>158</v>
      </c>
      <c r="C163" s="2" t="s">
        <v>16</v>
      </c>
      <c r="D163" s="3">
        <v>1</v>
      </c>
      <c r="E163" s="26">
        <v>701254</v>
      </c>
      <c r="F163" s="22">
        <v>0.19</v>
      </c>
      <c r="G163" s="27">
        <f t="shared" si="79"/>
        <v>133238.26</v>
      </c>
      <c r="H163" s="27">
        <f t="shared" si="80"/>
        <v>834492.26</v>
      </c>
      <c r="I163" s="36">
        <v>736316.7</v>
      </c>
      <c r="J163" s="37">
        <v>0.19</v>
      </c>
      <c r="K163" s="38">
        <f t="shared" si="81"/>
        <v>139900.17299999998</v>
      </c>
      <c r="L163" s="38">
        <f t="shared" si="82"/>
        <v>876216.87299999991</v>
      </c>
      <c r="M163" s="28">
        <v>652166</v>
      </c>
      <c r="N163" s="25">
        <v>0.19</v>
      </c>
      <c r="O163" s="29">
        <f t="shared" si="83"/>
        <v>123911.54000000001</v>
      </c>
      <c r="P163" s="29">
        <f t="shared" si="84"/>
        <v>776077.54</v>
      </c>
      <c r="Q163" s="15">
        <f t="shared" si="74"/>
        <v>16</v>
      </c>
      <c r="R163" s="16" t="str">
        <f t="shared" si="75"/>
        <v xml:space="preserve">SERVICIO ARREGLO CREMALLERA POR FALLAS Y CAMBIO DE BOMBILLOS </v>
      </c>
      <c r="S163" s="17" t="str">
        <f t="shared" si="76"/>
        <v>UNIDAD</v>
      </c>
      <c r="T163" s="17">
        <f t="shared" si="77"/>
        <v>1</v>
      </c>
      <c r="U163" s="31">
        <f t="shared" si="78"/>
        <v>696578.9</v>
      </c>
      <c r="V163" s="18">
        <v>0.19</v>
      </c>
      <c r="W163" s="31">
        <f t="shared" si="85"/>
        <v>132349.99100000001</v>
      </c>
      <c r="X163" s="32">
        <f t="shared" si="86"/>
        <v>828928.89100000006</v>
      </c>
    </row>
    <row r="164" spans="1:24" ht="12" customHeight="1" x14ac:dyDescent="0.2">
      <c r="A164" s="1">
        <v>17</v>
      </c>
      <c r="B164" s="6" t="s">
        <v>159</v>
      </c>
      <c r="C164" s="2" t="s">
        <v>16</v>
      </c>
      <c r="D164" s="3">
        <v>1</v>
      </c>
      <c r="E164" s="26">
        <v>1798308</v>
      </c>
      <c r="F164" s="22">
        <v>0.19</v>
      </c>
      <c r="G164" s="27">
        <f t="shared" si="79"/>
        <v>341678.52</v>
      </c>
      <c r="H164" s="27">
        <f t="shared" si="80"/>
        <v>2139986.52</v>
      </c>
      <c r="I164" s="36">
        <v>1888223.4</v>
      </c>
      <c r="J164" s="37">
        <v>0.19</v>
      </c>
      <c r="K164" s="38">
        <f t="shared" si="81"/>
        <v>358762.446</v>
      </c>
      <c r="L164" s="38">
        <f t="shared" si="82"/>
        <v>2246985.8459999999</v>
      </c>
      <c r="M164" s="28">
        <v>1672426</v>
      </c>
      <c r="N164" s="25">
        <v>0.19</v>
      </c>
      <c r="O164" s="29">
        <f t="shared" si="83"/>
        <v>317760.94</v>
      </c>
      <c r="P164" s="29">
        <f t="shared" si="84"/>
        <v>1990186.94</v>
      </c>
      <c r="Q164" s="15">
        <f t="shared" si="74"/>
        <v>17</v>
      </c>
      <c r="R164" s="16" t="str">
        <f t="shared" si="75"/>
        <v xml:space="preserve">DESMONTE MULTIPLE DE ADMISION </v>
      </c>
      <c r="S164" s="17" t="str">
        <f t="shared" si="76"/>
        <v>UNIDAD</v>
      </c>
      <c r="T164" s="17">
        <f t="shared" si="77"/>
        <v>1</v>
      </c>
      <c r="U164" s="31">
        <f t="shared" si="78"/>
        <v>1786319.1333333335</v>
      </c>
      <c r="V164" s="18">
        <v>0.19</v>
      </c>
      <c r="W164" s="31">
        <f t="shared" si="85"/>
        <v>339400.6353333334</v>
      </c>
      <c r="X164" s="32">
        <f t="shared" si="86"/>
        <v>2125719.7686666669</v>
      </c>
    </row>
    <row r="165" spans="1:24" ht="12" customHeight="1" x14ac:dyDescent="0.2">
      <c r="A165" s="1">
        <v>18</v>
      </c>
      <c r="B165" s="6" t="s">
        <v>160</v>
      </c>
      <c r="C165" s="2" t="s">
        <v>16</v>
      </c>
      <c r="D165" s="3">
        <v>1</v>
      </c>
      <c r="E165" s="26">
        <v>718284</v>
      </c>
      <c r="F165" s="22">
        <v>0.19</v>
      </c>
      <c r="G165" s="27">
        <f t="shared" si="79"/>
        <v>136473.96</v>
      </c>
      <c r="H165" s="27">
        <f t="shared" si="80"/>
        <v>854757.96</v>
      </c>
      <c r="I165" s="36">
        <v>754198.2</v>
      </c>
      <c r="J165" s="37">
        <v>0.19</v>
      </c>
      <c r="K165" s="38">
        <f t="shared" si="81"/>
        <v>143297.658</v>
      </c>
      <c r="L165" s="38">
        <f t="shared" si="82"/>
        <v>897495.85800000001</v>
      </c>
      <c r="M165" s="28">
        <v>668004</v>
      </c>
      <c r="N165" s="25">
        <v>0.19</v>
      </c>
      <c r="O165" s="29">
        <f t="shared" si="83"/>
        <v>126920.76</v>
      </c>
      <c r="P165" s="29">
        <f t="shared" si="84"/>
        <v>794924.76</v>
      </c>
      <c r="Q165" s="15">
        <f t="shared" si="74"/>
        <v>18</v>
      </c>
      <c r="R165" s="16" t="str">
        <f t="shared" si="75"/>
        <v xml:space="preserve">SERVICIO ENFRIADOR DE ACEITE </v>
      </c>
      <c r="S165" s="17" t="str">
        <f t="shared" si="76"/>
        <v>UNIDAD</v>
      </c>
      <c r="T165" s="17">
        <f t="shared" si="77"/>
        <v>1</v>
      </c>
      <c r="U165" s="31">
        <f t="shared" si="78"/>
        <v>713495.4</v>
      </c>
      <c r="V165" s="18">
        <v>0.19</v>
      </c>
      <c r="W165" s="31">
        <f t="shared" si="85"/>
        <v>135564.12600000002</v>
      </c>
      <c r="X165" s="32">
        <f t="shared" si="86"/>
        <v>849059.52600000007</v>
      </c>
    </row>
    <row r="166" spans="1:24" ht="12" customHeight="1" x14ac:dyDescent="0.2">
      <c r="A166" s="1">
        <v>19</v>
      </c>
      <c r="B166" s="6" t="s">
        <v>72</v>
      </c>
      <c r="C166" s="2" t="s">
        <v>16</v>
      </c>
      <c r="D166" s="3">
        <v>1</v>
      </c>
      <c r="E166" s="26">
        <v>100000</v>
      </c>
      <c r="F166" s="22">
        <v>0.19</v>
      </c>
      <c r="G166" s="27">
        <f t="shared" si="79"/>
        <v>19000</v>
      </c>
      <c r="H166" s="27">
        <f t="shared" si="80"/>
        <v>119000</v>
      </c>
      <c r="I166" s="36">
        <v>105000</v>
      </c>
      <c r="J166" s="37">
        <v>0.19</v>
      </c>
      <c r="K166" s="38">
        <f t="shared" si="81"/>
        <v>19950</v>
      </c>
      <c r="L166" s="38">
        <f t="shared" si="82"/>
        <v>124950</v>
      </c>
      <c r="M166" s="28">
        <v>93000</v>
      </c>
      <c r="N166" s="25">
        <v>0.19</v>
      </c>
      <c r="O166" s="29">
        <f t="shared" si="83"/>
        <v>17670</v>
      </c>
      <c r="P166" s="29">
        <f t="shared" si="84"/>
        <v>110670</v>
      </c>
      <c r="Q166" s="15">
        <f t="shared" si="74"/>
        <v>19</v>
      </c>
      <c r="R166" s="16" t="str">
        <f t="shared" si="75"/>
        <v xml:space="preserve">MANTENIMIENTO CAMBIO DE ACEITE Y FILTROS </v>
      </c>
      <c r="S166" s="17" t="str">
        <f t="shared" si="76"/>
        <v>UNIDAD</v>
      </c>
      <c r="T166" s="17">
        <f t="shared" si="77"/>
        <v>1</v>
      </c>
      <c r="U166" s="31">
        <f t="shared" si="78"/>
        <v>99333.333333333328</v>
      </c>
      <c r="V166" s="18">
        <v>0.19</v>
      </c>
      <c r="W166" s="31">
        <f t="shared" si="85"/>
        <v>18873.333333333332</v>
      </c>
      <c r="X166" s="32">
        <f t="shared" si="86"/>
        <v>118206.66666666666</v>
      </c>
    </row>
    <row r="167" spans="1:24" ht="12" customHeight="1" x14ac:dyDescent="0.2">
      <c r="A167" s="1">
        <v>20</v>
      </c>
      <c r="B167" s="6" t="s">
        <v>161</v>
      </c>
      <c r="C167" s="2" t="s">
        <v>16</v>
      </c>
      <c r="D167" s="3">
        <v>1</v>
      </c>
      <c r="E167" s="26">
        <v>83333</v>
      </c>
      <c r="F167" s="22">
        <v>0.19</v>
      </c>
      <c r="G167" s="27">
        <f t="shared" si="79"/>
        <v>15833.27</v>
      </c>
      <c r="H167" s="27">
        <f t="shared" si="80"/>
        <v>99166.27</v>
      </c>
      <c r="I167" s="36">
        <v>87499.65</v>
      </c>
      <c r="J167" s="37">
        <v>0.19</v>
      </c>
      <c r="K167" s="38">
        <f t="shared" si="81"/>
        <v>16624.933499999999</v>
      </c>
      <c r="L167" s="38">
        <f t="shared" si="82"/>
        <v>104124.58349999999</v>
      </c>
      <c r="M167" s="28">
        <v>77500</v>
      </c>
      <c r="N167" s="25">
        <v>0.19</v>
      </c>
      <c r="O167" s="29">
        <f t="shared" si="83"/>
        <v>14725</v>
      </c>
      <c r="P167" s="29">
        <f t="shared" si="84"/>
        <v>92225</v>
      </c>
      <c r="Q167" s="15">
        <f t="shared" si="74"/>
        <v>20</v>
      </c>
      <c r="R167" s="16" t="str">
        <f t="shared" si="75"/>
        <v xml:space="preserve">ARREGLO DE LUCES </v>
      </c>
      <c r="S167" s="17" t="str">
        <f t="shared" si="76"/>
        <v>UNIDAD</v>
      </c>
      <c r="T167" s="17">
        <f t="shared" si="77"/>
        <v>1</v>
      </c>
      <c r="U167" s="31">
        <f t="shared" si="78"/>
        <v>82777.55</v>
      </c>
      <c r="V167" s="18">
        <v>0.19</v>
      </c>
      <c r="W167" s="31">
        <f t="shared" si="85"/>
        <v>15727.7345</v>
      </c>
      <c r="X167" s="32">
        <f t="shared" si="86"/>
        <v>98505.284500000009</v>
      </c>
    </row>
    <row r="168" spans="1:24" ht="12" customHeight="1" x14ac:dyDescent="0.2">
      <c r="A168" s="1">
        <v>21</v>
      </c>
      <c r="B168" s="6" t="s">
        <v>162</v>
      </c>
      <c r="C168" s="2" t="s">
        <v>16</v>
      </c>
      <c r="D168" s="3">
        <v>1</v>
      </c>
      <c r="E168" s="26">
        <v>4484690</v>
      </c>
      <c r="F168" s="22">
        <v>0.19</v>
      </c>
      <c r="G168" s="27">
        <f t="shared" si="79"/>
        <v>852091.1</v>
      </c>
      <c r="H168" s="27">
        <f t="shared" si="80"/>
        <v>5336781.0999999996</v>
      </c>
      <c r="I168" s="36">
        <v>4708924.5</v>
      </c>
      <c r="J168" s="37">
        <v>0.19</v>
      </c>
      <c r="K168" s="38">
        <f t="shared" si="81"/>
        <v>894695.65500000003</v>
      </c>
      <c r="L168" s="38">
        <f t="shared" si="82"/>
        <v>5603620.1550000003</v>
      </c>
      <c r="M168" s="28">
        <v>4170762</v>
      </c>
      <c r="N168" s="25">
        <v>0.19</v>
      </c>
      <c r="O168" s="29">
        <f t="shared" si="83"/>
        <v>792444.78</v>
      </c>
      <c r="P168" s="29">
        <f t="shared" si="84"/>
        <v>4963206.78</v>
      </c>
      <c r="Q168" s="15">
        <f t="shared" si="74"/>
        <v>21</v>
      </c>
      <c r="R168" s="16" t="str">
        <f t="shared" si="75"/>
        <v xml:space="preserve">DESMONTAR Y MONTAR RIEL DE INYECTORES: INCLUYE LIMITADOR PRESION CINBUSTIBLE Y SENSOR PRESION CONBUSTIBLE </v>
      </c>
      <c r="S168" s="17" t="str">
        <f t="shared" si="76"/>
        <v>UNIDAD</v>
      </c>
      <c r="T168" s="17">
        <f t="shared" si="77"/>
        <v>1</v>
      </c>
      <c r="U168" s="31">
        <f t="shared" si="78"/>
        <v>4454792.166666667</v>
      </c>
      <c r="V168" s="18">
        <v>0.19</v>
      </c>
      <c r="W168" s="31">
        <f t="shared" si="85"/>
        <v>846410.51166666672</v>
      </c>
      <c r="X168" s="32">
        <f t="shared" si="86"/>
        <v>5301202.6783333337</v>
      </c>
    </row>
    <row r="169" spans="1:24" ht="12" customHeight="1" x14ac:dyDescent="0.2">
      <c r="A169" s="1">
        <v>22</v>
      </c>
      <c r="B169" s="6" t="s">
        <v>163</v>
      </c>
      <c r="C169" s="2" t="s">
        <v>16</v>
      </c>
      <c r="D169" s="3">
        <v>1</v>
      </c>
      <c r="E169" s="26">
        <v>6021451</v>
      </c>
      <c r="F169" s="22">
        <v>0.19</v>
      </c>
      <c r="G169" s="27">
        <f t="shared" si="79"/>
        <v>1144075.69</v>
      </c>
      <c r="H169" s="27">
        <f t="shared" si="80"/>
        <v>7165526.6899999995</v>
      </c>
      <c r="I169" s="36">
        <v>6322523.5499999998</v>
      </c>
      <c r="J169" s="37">
        <v>0.19</v>
      </c>
      <c r="K169" s="38">
        <f t="shared" si="81"/>
        <v>1201279.4745</v>
      </c>
      <c r="L169" s="38">
        <f t="shared" si="82"/>
        <v>7523803.0244999994</v>
      </c>
      <c r="M169" s="28">
        <v>5599949</v>
      </c>
      <c r="N169" s="25">
        <v>0.19</v>
      </c>
      <c r="O169" s="29">
        <f t="shared" si="83"/>
        <v>1063990.31</v>
      </c>
      <c r="P169" s="29">
        <f t="shared" si="84"/>
        <v>6663939.3100000005</v>
      </c>
      <c r="Q169" s="15">
        <f t="shared" si="74"/>
        <v>22</v>
      </c>
      <c r="R169" s="16" t="str">
        <f t="shared" si="75"/>
        <v xml:space="preserve">SERVICIO TECNICO ARREGLO DE REGULACION MOTOR SISTEMA DE INYECCION POR FALLAS GENERADAS EN PERDIDA DE POTENCIA, SERVICIO DE SCANNER LIMPIEZA CODIFICACION COMPUTADORA EN GENERAL, INCLUYE VALVULA REGULADORA PRINCIPAL PARA RIEL INYECTORES MOTOR 6HK1 REWARD ISUZU </v>
      </c>
      <c r="S169" s="17" t="str">
        <f t="shared" si="76"/>
        <v>UNIDAD</v>
      </c>
      <c r="T169" s="17">
        <f t="shared" si="77"/>
        <v>1</v>
      </c>
      <c r="U169" s="31">
        <f t="shared" si="78"/>
        <v>5981307.8500000006</v>
      </c>
      <c r="V169" s="18">
        <v>0.19</v>
      </c>
      <c r="W169" s="31">
        <f t="shared" si="85"/>
        <v>1136448.4915</v>
      </c>
      <c r="X169" s="32">
        <f t="shared" si="86"/>
        <v>7117756.341500001</v>
      </c>
    </row>
    <row r="170" spans="1:24" ht="12" customHeight="1" x14ac:dyDescent="0.2">
      <c r="A170" s="1">
        <v>23</v>
      </c>
      <c r="B170" s="6" t="s">
        <v>164</v>
      </c>
      <c r="C170" s="2" t="s">
        <v>16</v>
      </c>
      <c r="D170" s="3">
        <v>1</v>
      </c>
      <c r="E170" s="26">
        <v>856200</v>
      </c>
      <c r="F170" s="22">
        <v>0.19</v>
      </c>
      <c r="G170" s="27">
        <f t="shared" si="79"/>
        <v>162678</v>
      </c>
      <c r="H170" s="27">
        <f t="shared" si="80"/>
        <v>1018878</v>
      </c>
      <c r="I170" s="36">
        <v>899010</v>
      </c>
      <c r="J170" s="37">
        <v>0.19</v>
      </c>
      <c r="K170" s="38">
        <f t="shared" si="81"/>
        <v>170811.9</v>
      </c>
      <c r="L170" s="38">
        <f t="shared" si="82"/>
        <v>1069821.8999999999</v>
      </c>
      <c r="M170" s="28">
        <v>796266</v>
      </c>
      <c r="N170" s="25">
        <v>0.19</v>
      </c>
      <c r="O170" s="29">
        <f t="shared" si="83"/>
        <v>151290.54</v>
      </c>
      <c r="P170" s="29">
        <f t="shared" si="84"/>
        <v>947556.54</v>
      </c>
      <c r="Q170" s="15">
        <f t="shared" si="74"/>
        <v>23</v>
      </c>
      <c r="R170" s="16" t="str">
        <f t="shared" si="75"/>
        <v xml:space="preserve">SUMINISTRO DE BATERIAS 31H1250P </v>
      </c>
      <c r="S170" s="17" t="str">
        <f t="shared" si="76"/>
        <v>UNIDAD</v>
      </c>
      <c r="T170" s="17">
        <f t="shared" si="77"/>
        <v>1</v>
      </c>
      <c r="U170" s="31">
        <f t="shared" si="78"/>
        <v>850492</v>
      </c>
      <c r="V170" s="18">
        <v>0.19</v>
      </c>
      <c r="W170" s="31">
        <f t="shared" si="85"/>
        <v>161593.48000000001</v>
      </c>
      <c r="X170" s="32">
        <f t="shared" si="86"/>
        <v>1012085.48</v>
      </c>
    </row>
    <row r="171" spans="1:24" ht="12" customHeight="1" x14ac:dyDescent="0.2">
      <c r="A171" s="1">
        <v>24</v>
      </c>
      <c r="B171" s="6" t="s">
        <v>165</v>
      </c>
      <c r="C171" s="2" t="s">
        <v>16</v>
      </c>
      <c r="D171" s="3">
        <v>1</v>
      </c>
      <c r="E171" s="26">
        <v>240215</v>
      </c>
      <c r="F171" s="22">
        <v>0.19</v>
      </c>
      <c r="G171" s="27">
        <f t="shared" si="79"/>
        <v>45640.85</v>
      </c>
      <c r="H171" s="27">
        <f t="shared" si="80"/>
        <v>285855.84999999998</v>
      </c>
      <c r="I171" s="36">
        <v>252225.75</v>
      </c>
      <c r="J171" s="37">
        <v>0.19</v>
      </c>
      <c r="K171" s="38">
        <f t="shared" si="81"/>
        <v>47922.892500000002</v>
      </c>
      <c r="L171" s="38">
        <f t="shared" si="82"/>
        <v>300148.64250000002</v>
      </c>
      <c r="M171" s="28">
        <v>223400</v>
      </c>
      <c r="N171" s="25">
        <v>0.19</v>
      </c>
      <c r="O171" s="29">
        <f t="shared" si="83"/>
        <v>42446</v>
      </c>
      <c r="P171" s="29">
        <f t="shared" si="84"/>
        <v>265846</v>
      </c>
      <c r="Q171" s="15">
        <f t="shared" si="74"/>
        <v>24</v>
      </c>
      <c r="R171" s="16" t="str">
        <f t="shared" si="75"/>
        <v xml:space="preserve">SOLDADURA DE FISURA DEL PISO EN EQUIPO RECOLECTOR </v>
      </c>
      <c r="S171" s="17" t="str">
        <f t="shared" si="76"/>
        <v>UNIDAD</v>
      </c>
      <c r="T171" s="17">
        <f t="shared" si="77"/>
        <v>1</v>
      </c>
      <c r="U171" s="31">
        <f t="shared" si="78"/>
        <v>238613.58333333334</v>
      </c>
      <c r="V171" s="18">
        <v>0.19</v>
      </c>
      <c r="W171" s="31">
        <f t="shared" si="85"/>
        <v>45336.580833333333</v>
      </c>
      <c r="X171" s="32">
        <f t="shared" si="86"/>
        <v>283950.16416666668</v>
      </c>
    </row>
    <row r="172" spans="1:24" ht="12" customHeight="1" x14ac:dyDescent="0.2">
      <c r="A172" s="1">
        <v>25</v>
      </c>
      <c r="B172" s="6" t="s">
        <v>166</v>
      </c>
      <c r="C172" s="2" t="s">
        <v>16</v>
      </c>
      <c r="D172" s="3">
        <v>1</v>
      </c>
      <c r="E172" s="26">
        <v>152840</v>
      </c>
      <c r="F172" s="22">
        <v>0.19</v>
      </c>
      <c r="G172" s="27">
        <f t="shared" si="79"/>
        <v>29039.599999999999</v>
      </c>
      <c r="H172" s="27">
        <f t="shared" si="80"/>
        <v>181879.6</v>
      </c>
      <c r="I172" s="36">
        <v>160482</v>
      </c>
      <c r="J172" s="37">
        <v>0.19</v>
      </c>
      <c r="K172" s="38">
        <f t="shared" si="81"/>
        <v>30491.58</v>
      </c>
      <c r="L172" s="38">
        <f t="shared" si="82"/>
        <v>190973.58000000002</v>
      </c>
      <c r="M172" s="28">
        <v>142141</v>
      </c>
      <c r="N172" s="25">
        <v>0.19</v>
      </c>
      <c r="O172" s="29">
        <f t="shared" si="83"/>
        <v>27006.79</v>
      </c>
      <c r="P172" s="29">
        <f t="shared" si="84"/>
        <v>169147.79</v>
      </c>
      <c r="Q172" s="15">
        <f t="shared" si="74"/>
        <v>25</v>
      </c>
      <c r="R172" s="16" t="str">
        <f t="shared" si="75"/>
        <v>FILTRO DE AIRE PRIMARIO 3548</v>
      </c>
      <c r="S172" s="17" t="str">
        <f t="shared" si="76"/>
        <v>UNIDAD</v>
      </c>
      <c r="T172" s="17">
        <f t="shared" si="77"/>
        <v>1</v>
      </c>
      <c r="U172" s="31">
        <f t="shared" si="78"/>
        <v>151821</v>
      </c>
      <c r="V172" s="18">
        <v>0.19</v>
      </c>
      <c r="W172" s="31">
        <f t="shared" si="85"/>
        <v>28845.99</v>
      </c>
      <c r="X172" s="32">
        <f t="shared" si="86"/>
        <v>180666.99</v>
      </c>
    </row>
    <row r="173" spans="1:24" ht="12" customHeight="1" x14ac:dyDescent="0.2">
      <c r="A173" s="1">
        <v>26</v>
      </c>
      <c r="B173" s="6" t="s">
        <v>167</v>
      </c>
      <c r="C173" s="2" t="s">
        <v>16</v>
      </c>
      <c r="D173" s="3">
        <v>1</v>
      </c>
      <c r="E173" s="26">
        <v>82628</v>
      </c>
      <c r="F173" s="22">
        <v>0.19</v>
      </c>
      <c r="G173" s="27">
        <f t="shared" si="79"/>
        <v>15699.32</v>
      </c>
      <c r="H173" s="27">
        <f t="shared" si="80"/>
        <v>98327.32</v>
      </c>
      <c r="I173" s="36">
        <v>86759.4</v>
      </c>
      <c r="J173" s="37">
        <v>0.19</v>
      </c>
      <c r="K173" s="38">
        <f t="shared" si="81"/>
        <v>16484.286</v>
      </c>
      <c r="L173" s="38">
        <f t="shared" si="82"/>
        <v>103243.68599999999</v>
      </c>
      <c r="M173" s="28">
        <v>76844</v>
      </c>
      <c r="N173" s="25">
        <v>0.19</v>
      </c>
      <c r="O173" s="29">
        <f t="shared" si="83"/>
        <v>14600.36</v>
      </c>
      <c r="P173" s="29">
        <f t="shared" si="84"/>
        <v>91444.36</v>
      </c>
      <c r="Q173" s="15">
        <f t="shared" si="74"/>
        <v>26</v>
      </c>
      <c r="R173" s="16" t="str">
        <f t="shared" si="75"/>
        <v>FILTRO DE AIRE SECUNDARIO 3722</v>
      </c>
      <c r="S173" s="17" t="str">
        <f t="shared" si="76"/>
        <v>UNIDAD</v>
      </c>
      <c r="T173" s="17">
        <f t="shared" si="77"/>
        <v>1</v>
      </c>
      <c r="U173" s="31">
        <f t="shared" si="78"/>
        <v>82077.133333333331</v>
      </c>
      <c r="V173" s="18">
        <v>0.19</v>
      </c>
      <c r="W173" s="31">
        <f t="shared" si="85"/>
        <v>15594.655333333332</v>
      </c>
      <c r="X173" s="32">
        <f t="shared" si="86"/>
        <v>97671.78866666666</v>
      </c>
    </row>
    <row r="174" spans="1:24" ht="12" customHeight="1" x14ac:dyDescent="0.2">
      <c r="A174" s="1">
        <v>27</v>
      </c>
      <c r="B174" s="6" t="s">
        <v>168</v>
      </c>
      <c r="C174" s="2" t="s">
        <v>16</v>
      </c>
      <c r="D174" s="3">
        <v>1</v>
      </c>
      <c r="E174" s="26">
        <v>136398</v>
      </c>
      <c r="F174" s="22">
        <v>0.19</v>
      </c>
      <c r="G174" s="27">
        <f t="shared" si="79"/>
        <v>25915.62</v>
      </c>
      <c r="H174" s="27">
        <f t="shared" si="80"/>
        <v>162313.62</v>
      </c>
      <c r="I174" s="36">
        <v>143217.9</v>
      </c>
      <c r="J174" s="37">
        <v>0.19</v>
      </c>
      <c r="K174" s="38">
        <f t="shared" si="81"/>
        <v>27211.400999999998</v>
      </c>
      <c r="L174" s="38">
        <f t="shared" si="82"/>
        <v>170429.30099999998</v>
      </c>
      <c r="M174" s="28">
        <v>126850</v>
      </c>
      <c r="N174" s="25">
        <v>0.19</v>
      </c>
      <c r="O174" s="29">
        <f t="shared" si="83"/>
        <v>24101.5</v>
      </c>
      <c r="P174" s="29">
        <f t="shared" si="84"/>
        <v>150951.5</v>
      </c>
      <c r="Q174" s="15">
        <f t="shared" si="74"/>
        <v>27</v>
      </c>
      <c r="R174" s="16" t="str">
        <f t="shared" si="75"/>
        <v>FILTRO DE ACEITE 19279632</v>
      </c>
      <c r="S174" s="17" t="str">
        <f t="shared" si="76"/>
        <v>UNIDAD</v>
      </c>
      <c r="T174" s="17">
        <f t="shared" si="77"/>
        <v>1</v>
      </c>
      <c r="U174" s="31">
        <f t="shared" si="78"/>
        <v>135488.63333333333</v>
      </c>
      <c r="V174" s="18">
        <v>0.19</v>
      </c>
      <c r="W174" s="31">
        <f t="shared" si="85"/>
        <v>25742.840333333334</v>
      </c>
      <c r="X174" s="32">
        <f t="shared" si="86"/>
        <v>161231.47366666666</v>
      </c>
    </row>
    <row r="175" spans="1:24" ht="12" customHeight="1" x14ac:dyDescent="0.2">
      <c r="A175" s="1">
        <v>28</v>
      </c>
      <c r="B175" s="6" t="s">
        <v>169</v>
      </c>
      <c r="C175" s="2" t="s">
        <v>16</v>
      </c>
      <c r="D175" s="3">
        <v>1</v>
      </c>
      <c r="E175" s="26">
        <v>75888</v>
      </c>
      <c r="F175" s="22">
        <v>0.19</v>
      </c>
      <c r="G175" s="27">
        <f t="shared" si="79"/>
        <v>14418.72</v>
      </c>
      <c r="H175" s="27">
        <f t="shared" si="80"/>
        <v>90306.72</v>
      </c>
      <c r="I175" s="36">
        <v>79682.399999999994</v>
      </c>
      <c r="J175" s="37">
        <v>0.19</v>
      </c>
      <c r="K175" s="38">
        <f t="shared" si="81"/>
        <v>15139.655999999999</v>
      </c>
      <c r="L175" s="38">
        <f t="shared" si="82"/>
        <v>94822.055999999997</v>
      </c>
      <c r="M175" s="28">
        <v>70576</v>
      </c>
      <c r="N175" s="25">
        <v>0.19</v>
      </c>
      <c r="O175" s="29">
        <f t="shared" si="83"/>
        <v>13409.44</v>
      </c>
      <c r="P175" s="29">
        <f t="shared" si="84"/>
        <v>83985.44</v>
      </c>
      <c r="Q175" s="15">
        <f t="shared" si="74"/>
        <v>28</v>
      </c>
      <c r="R175" s="16" t="str">
        <f t="shared" si="75"/>
        <v>FILTRO DE CONBUSTIBLE 19279641</v>
      </c>
      <c r="S175" s="17" t="str">
        <f t="shared" si="76"/>
        <v>UNIDAD</v>
      </c>
      <c r="T175" s="17">
        <f t="shared" si="77"/>
        <v>1</v>
      </c>
      <c r="U175" s="31">
        <f t="shared" si="78"/>
        <v>75382.133333333331</v>
      </c>
      <c r="V175" s="18">
        <v>0.19</v>
      </c>
      <c r="W175" s="31">
        <f t="shared" si="85"/>
        <v>14322.605333333333</v>
      </c>
      <c r="X175" s="32">
        <f t="shared" si="86"/>
        <v>89704.738666666672</v>
      </c>
    </row>
    <row r="176" spans="1:24" ht="12" customHeight="1" x14ac:dyDescent="0.2">
      <c r="A176" s="1">
        <v>29</v>
      </c>
      <c r="B176" s="6" t="s">
        <v>170</v>
      </c>
      <c r="C176" s="2" t="s">
        <v>16</v>
      </c>
      <c r="D176" s="3">
        <v>1</v>
      </c>
      <c r="E176" s="26">
        <v>87570</v>
      </c>
      <c r="F176" s="22">
        <v>0.19</v>
      </c>
      <c r="G176" s="27">
        <f t="shared" si="79"/>
        <v>16638.3</v>
      </c>
      <c r="H176" s="27">
        <f t="shared" si="80"/>
        <v>104208.3</v>
      </c>
      <c r="I176" s="36">
        <v>91948.5</v>
      </c>
      <c r="J176" s="37">
        <v>0.19</v>
      </c>
      <c r="K176" s="38">
        <f t="shared" si="81"/>
        <v>17470.215</v>
      </c>
      <c r="L176" s="38">
        <f t="shared" si="82"/>
        <v>109418.715</v>
      </c>
      <c r="M176" s="28">
        <v>81440</v>
      </c>
      <c r="N176" s="25">
        <v>0.19</v>
      </c>
      <c r="O176" s="29">
        <f t="shared" si="83"/>
        <v>15473.6</v>
      </c>
      <c r="P176" s="29">
        <f t="shared" si="84"/>
        <v>96913.600000000006</v>
      </c>
      <c r="Q176" s="15">
        <f t="shared" si="74"/>
        <v>29</v>
      </c>
      <c r="R176" s="16" t="str">
        <f t="shared" si="75"/>
        <v>FILTRO DE CONBUSTIBLE 19279665</v>
      </c>
      <c r="S176" s="17" t="str">
        <f t="shared" si="76"/>
        <v>UNIDAD</v>
      </c>
      <c r="T176" s="17">
        <f t="shared" si="77"/>
        <v>1</v>
      </c>
      <c r="U176" s="31">
        <f t="shared" si="78"/>
        <v>86986.166666666672</v>
      </c>
      <c r="V176" s="18">
        <v>0.19</v>
      </c>
      <c r="W176" s="31">
        <f t="shared" si="85"/>
        <v>16527.371666666666</v>
      </c>
      <c r="X176" s="32">
        <f t="shared" si="86"/>
        <v>103513.53833333333</v>
      </c>
    </row>
    <row r="177" spans="1:24" ht="12" customHeight="1" x14ac:dyDescent="0.2">
      <c r="A177" s="1">
        <v>30</v>
      </c>
      <c r="B177" s="6" t="s">
        <v>171</v>
      </c>
      <c r="C177" s="2" t="s">
        <v>16</v>
      </c>
      <c r="D177" s="3">
        <v>1</v>
      </c>
      <c r="E177" s="26">
        <v>597478</v>
      </c>
      <c r="F177" s="22">
        <v>0.19</v>
      </c>
      <c r="G177" s="27">
        <f t="shared" si="79"/>
        <v>113520.82</v>
      </c>
      <c r="H177" s="27">
        <f t="shared" si="80"/>
        <v>710998.82000000007</v>
      </c>
      <c r="I177" s="36">
        <v>627351.9</v>
      </c>
      <c r="J177" s="37">
        <v>0.19</v>
      </c>
      <c r="K177" s="38">
        <f t="shared" si="81"/>
        <v>119196.861</v>
      </c>
      <c r="L177" s="38">
        <f t="shared" si="82"/>
        <v>746548.76100000006</v>
      </c>
      <c r="M177" s="28">
        <v>555655</v>
      </c>
      <c r="N177" s="25">
        <v>0.19</v>
      </c>
      <c r="O177" s="29">
        <f t="shared" si="83"/>
        <v>105574.45</v>
      </c>
      <c r="P177" s="29">
        <f t="shared" si="84"/>
        <v>661229.44999999995</v>
      </c>
      <c r="Q177" s="15">
        <f t="shared" si="74"/>
        <v>30</v>
      </c>
      <c r="R177" s="16" t="str">
        <f t="shared" si="75"/>
        <v xml:space="preserve">SERVICIO MONTAR Y DESMONTAR BOTELLAS HIDRAULICAS PARA EMPAQUETAR INCLUYE SUMINISTRO KIT DE EMPAQUETADURA PARA BOTELLA HIDRAULICA CAMBIO POR DAÑO TOTAL </v>
      </c>
      <c r="S177" s="17" t="str">
        <f t="shared" si="76"/>
        <v>UNIDAD</v>
      </c>
      <c r="T177" s="17">
        <f t="shared" si="77"/>
        <v>1</v>
      </c>
      <c r="U177" s="31">
        <f t="shared" si="78"/>
        <v>593494.96666666667</v>
      </c>
      <c r="V177" s="18">
        <v>0.19</v>
      </c>
      <c r="W177" s="31">
        <f t="shared" si="85"/>
        <v>112764.04366666666</v>
      </c>
      <c r="X177" s="32">
        <f t="shared" si="86"/>
        <v>706259.0103333334</v>
      </c>
    </row>
    <row r="178" spans="1:24" ht="12" customHeight="1" x14ac:dyDescent="0.2">
      <c r="A178" s="1">
        <v>31</v>
      </c>
      <c r="B178" s="6" t="s">
        <v>172</v>
      </c>
      <c r="C178" s="2" t="s">
        <v>16</v>
      </c>
      <c r="D178" s="3">
        <v>1</v>
      </c>
      <c r="E178" s="26">
        <v>70000</v>
      </c>
      <c r="F178" s="22">
        <v>0.19</v>
      </c>
      <c r="G178" s="27">
        <f t="shared" si="79"/>
        <v>13300</v>
      </c>
      <c r="H178" s="27">
        <f t="shared" si="80"/>
        <v>83300</v>
      </c>
      <c r="I178" s="36">
        <v>73500</v>
      </c>
      <c r="J178" s="37">
        <v>0.19</v>
      </c>
      <c r="K178" s="38">
        <f t="shared" si="81"/>
        <v>13965</v>
      </c>
      <c r="L178" s="38">
        <f t="shared" si="82"/>
        <v>87465</v>
      </c>
      <c r="M178" s="28">
        <v>65100</v>
      </c>
      <c r="N178" s="25">
        <v>0.19</v>
      </c>
      <c r="O178" s="29">
        <f t="shared" si="83"/>
        <v>12369</v>
      </c>
      <c r="P178" s="29">
        <f t="shared" si="84"/>
        <v>77469</v>
      </c>
      <c r="Q178" s="15">
        <f t="shared" si="74"/>
        <v>31</v>
      </c>
      <c r="R178" s="16" t="str">
        <f t="shared" si="75"/>
        <v xml:space="preserve">SUMINISTRO SILENCIADOR DE BOTELLAS HIDRAULICAS </v>
      </c>
      <c r="S178" s="17" t="str">
        <f t="shared" si="76"/>
        <v>UNIDAD</v>
      </c>
      <c r="T178" s="17">
        <f t="shared" si="77"/>
        <v>1</v>
      </c>
      <c r="U178" s="31">
        <f t="shared" si="78"/>
        <v>69533.333333333328</v>
      </c>
      <c r="V178" s="18">
        <v>0.19</v>
      </c>
      <c r="W178" s="31">
        <f t="shared" si="85"/>
        <v>13211.333333333332</v>
      </c>
      <c r="X178" s="32">
        <f t="shared" si="86"/>
        <v>82744.666666666657</v>
      </c>
    </row>
    <row r="179" spans="1:24" ht="12" customHeight="1" x14ac:dyDescent="0.2">
      <c r="A179" s="1">
        <v>32</v>
      </c>
      <c r="B179" s="6" t="s">
        <v>173</v>
      </c>
      <c r="C179" s="2" t="s">
        <v>16</v>
      </c>
      <c r="D179" s="3">
        <v>1</v>
      </c>
      <c r="E179" s="26">
        <v>10000</v>
      </c>
      <c r="F179" s="22">
        <v>0.19</v>
      </c>
      <c r="G179" s="27">
        <f t="shared" si="79"/>
        <v>1900</v>
      </c>
      <c r="H179" s="27">
        <f t="shared" si="80"/>
        <v>11900</v>
      </c>
      <c r="I179" s="36">
        <v>10500</v>
      </c>
      <c r="J179" s="37">
        <v>0.19</v>
      </c>
      <c r="K179" s="38">
        <f t="shared" si="81"/>
        <v>1995</v>
      </c>
      <c r="L179" s="38">
        <f t="shared" si="82"/>
        <v>12495</v>
      </c>
      <c r="M179" s="28">
        <v>9300</v>
      </c>
      <c r="N179" s="25">
        <v>0.19</v>
      </c>
      <c r="O179" s="29">
        <f t="shared" si="83"/>
        <v>1767</v>
      </c>
      <c r="P179" s="29">
        <f t="shared" si="84"/>
        <v>11067</v>
      </c>
      <c r="Q179" s="15">
        <f t="shared" si="74"/>
        <v>32</v>
      </c>
      <c r="R179" s="16" t="str">
        <f t="shared" si="75"/>
        <v xml:space="preserve">CODOS HEMBRA-MACHO CAMBIO POR DAÑO TOTAL </v>
      </c>
      <c r="S179" s="17" t="str">
        <f t="shared" si="76"/>
        <v>UNIDAD</v>
      </c>
      <c r="T179" s="17">
        <f t="shared" si="77"/>
        <v>1</v>
      </c>
      <c r="U179" s="31">
        <f t="shared" si="78"/>
        <v>9933.3333333333339</v>
      </c>
      <c r="V179" s="18">
        <v>0.19</v>
      </c>
      <c r="W179" s="31">
        <f t="shared" si="85"/>
        <v>1887.3333333333335</v>
      </c>
      <c r="X179" s="32">
        <f t="shared" si="86"/>
        <v>11820.666666666668</v>
      </c>
    </row>
    <row r="180" spans="1:24" ht="12" customHeight="1" x14ac:dyDescent="0.2">
      <c r="A180" s="1">
        <v>33</v>
      </c>
      <c r="B180" s="6" t="s">
        <v>174</v>
      </c>
      <c r="C180" s="2" t="s">
        <v>16</v>
      </c>
      <c r="D180" s="3">
        <v>1</v>
      </c>
      <c r="E180" s="26">
        <v>160254</v>
      </c>
      <c r="F180" s="22">
        <v>0.19</v>
      </c>
      <c r="G180" s="27">
        <f t="shared" si="79"/>
        <v>30448.260000000002</v>
      </c>
      <c r="H180" s="27">
        <f t="shared" si="80"/>
        <v>190702.26</v>
      </c>
      <c r="I180" s="36">
        <v>168266.7</v>
      </c>
      <c r="J180" s="37">
        <v>0.19</v>
      </c>
      <c r="K180" s="38">
        <f t="shared" si="81"/>
        <v>31970.673000000003</v>
      </c>
      <c r="L180" s="38">
        <f t="shared" si="82"/>
        <v>200237.37300000002</v>
      </c>
      <c r="M180" s="28">
        <v>149036</v>
      </c>
      <c r="N180" s="25">
        <v>0.19</v>
      </c>
      <c r="O180" s="29">
        <f t="shared" si="83"/>
        <v>28316.84</v>
      </c>
      <c r="P180" s="29">
        <f t="shared" si="84"/>
        <v>177352.84</v>
      </c>
      <c r="Q180" s="15">
        <f t="shared" si="74"/>
        <v>33</v>
      </c>
      <c r="R180" s="16" t="str">
        <f t="shared" si="75"/>
        <v xml:space="preserve">MANTENIMIENTO, CAMBIO DE ACEITE Y FILTROS Y REVISION NIVELES DE TRANSMISION </v>
      </c>
      <c r="S180" s="17" t="str">
        <f t="shared" si="76"/>
        <v>UNIDAD</v>
      </c>
      <c r="T180" s="17">
        <f t="shared" si="77"/>
        <v>1</v>
      </c>
      <c r="U180" s="31">
        <f t="shared" si="78"/>
        <v>159185.56666666668</v>
      </c>
      <c r="V180" s="18">
        <v>0.19</v>
      </c>
      <c r="W180" s="31">
        <f t="shared" si="85"/>
        <v>30245.257666666668</v>
      </c>
      <c r="X180" s="32">
        <f t="shared" si="86"/>
        <v>189430.82433333335</v>
      </c>
    </row>
    <row r="181" spans="1:24" ht="12" customHeight="1" x14ac:dyDescent="0.2">
      <c r="A181" s="1">
        <v>34</v>
      </c>
      <c r="B181" s="6" t="s">
        <v>157</v>
      </c>
      <c r="C181" s="2" t="s">
        <v>16</v>
      </c>
      <c r="D181" s="3">
        <v>1</v>
      </c>
      <c r="E181" s="26">
        <v>120000</v>
      </c>
      <c r="F181" s="22">
        <v>0.19</v>
      </c>
      <c r="G181" s="27">
        <f t="shared" si="79"/>
        <v>22800</v>
      </c>
      <c r="H181" s="27">
        <f t="shared" si="80"/>
        <v>142800</v>
      </c>
      <c r="I181" s="36">
        <v>126000</v>
      </c>
      <c r="J181" s="37">
        <v>0.19</v>
      </c>
      <c r="K181" s="38">
        <f t="shared" si="81"/>
        <v>23940</v>
      </c>
      <c r="L181" s="38">
        <f t="shared" si="82"/>
        <v>149940</v>
      </c>
      <c r="M181" s="28">
        <v>111600</v>
      </c>
      <c r="N181" s="25">
        <v>0.19</v>
      </c>
      <c r="O181" s="29">
        <f t="shared" si="83"/>
        <v>21204</v>
      </c>
      <c r="P181" s="29">
        <f t="shared" si="84"/>
        <v>132804</v>
      </c>
      <c r="Q181" s="15">
        <f t="shared" si="74"/>
        <v>34</v>
      </c>
      <c r="R181" s="16" t="str">
        <f t="shared" si="75"/>
        <v>SERVICIO AL MOTOR MANTENIMIENTO VALVULA EGR  INCLUYE SHELLAC PEGANTE Y REFRIGERANTE GL</v>
      </c>
      <c r="S181" s="17" t="str">
        <f t="shared" si="76"/>
        <v>UNIDAD</v>
      </c>
      <c r="T181" s="17">
        <f t="shared" si="77"/>
        <v>1</v>
      </c>
      <c r="U181" s="31">
        <f t="shared" si="78"/>
        <v>119200</v>
      </c>
      <c r="V181" s="18">
        <v>0.19</v>
      </c>
      <c r="W181" s="31">
        <f t="shared" si="85"/>
        <v>22648</v>
      </c>
      <c r="X181" s="32">
        <f t="shared" si="86"/>
        <v>141848</v>
      </c>
    </row>
    <row r="182" spans="1:24" ht="12" customHeight="1" x14ac:dyDescent="0.2">
      <c r="A182" s="1">
        <v>35</v>
      </c>
      <c r="B182" s="6" t="s">
        <v>175</v>
      </c>
      <c r="C182" s="2" t="s">
        <v>16</v>
      </c>
      <c r="D182" s="3">
        <v>1</v>
      </c>
      <c r="E182" s="26">
        <v>160000</v>
      </c>
      <c r="F182" s="22">
        <v>0.19</v>
      </c>
      <c r="G182" s="27">
        <f t="shared" si="79"/>
        <v>30400</v>
      </c>
      <c r="H182" s="27">
        <f t="shared" si="80"/>
        <v>190400</v>
      </c>
      <c r="I182" s="36">
        <v>168000</v>
      </c>
      <c r="J182" s="37">
        <v>0.19</v>
      </c>
      <c r="K182" s="38">
        <f t="shared" si="81"/>
        <v>31920</v>
      </c>
      <c r="L182" s="38">
        <f t="shared" si="82"/>
        <v>199920</v>
      </c>
      <c r="M182" s="28">
        <v>148800</v>
      </c>
      <c r="N182" s="25">
        <v>0.19</v>
      </c>
      <c r="O182" s="29">
        <f t="shared" si="83"/>
        <v>28272</v>
      </c>
      <c r="P182" s="29">
        <f t="shared" si="84"/>
        <v>177072</v>
      </c>
      <c r="Q182" s="15">
        <f t="shared" si="74"/>
        <v>35</v>
      </c>
      <c r="R182" s="16" t="str">
        <f t="shared" si="75"/>
        <v xml:space="preserve">SERVICIO INSTALADA DE STOCK </v>
      </c>
      <c r="S182" s="17" t="str">
        <f t="shared" si="76"/>
        <v>UNIDAD</v>
      </c>
      <c r="T182" s="17">
        <f t="shared" si="77"/>
        <v>1</v>
      </c>
      <c r="U182" s="31">
        <f t="shared" si="78"/>
        <v>158933.33333333334</v>
      </c>
      <c r="V182" s="18">
        <v>0.19</v>
      </c>
      <c r="W182" s="31">
        <f t="shared" si="85"/>
        <v>30197.333333333336</v>
      </c>
      <c r="X182" s="32">
        <f t="shared" si="86"/>
        <v>189130.66666666669</v>
      </c>
    </row>
    <row r="183" spans="1:24" ht="12" customHeight="1" x14ac:dyDescent="0.2">
      <c r="A183" s="1">
        <v>36</v>
      </c>
      <c r="B183" s="6" t="s">
        <v>176</v>
      </c>
      <c r="C183" s="2" t="s">
        <v>16</v>
      </c>
      <c r="D183" s="3">
        <v>1</v>
      </c>
      <c r="E183" s="26">
        <v>46000</v>
      </c>
      <c r="F183" s="22">
        <v>0.19</v>
      </c>
      <c r="G183" s="27">
        <f t="shared" si="79"/>
        <v>8740</v>
      </c>
      <c r="H183" s="27">
        <f t="shared" si="80"/>
        <v>54740</v>
      </c>
      <c r="I183" s="36">
        <v>48300</v>
      </c>
      <c r="J183" s="37">
        <v>0.19</v>
      </c>
      <c r="K183" s="38">
        <f t="shared" si="81"/>
        <v>9177</v>
      </c>
      <c r="L183" s="38">
        <f t="shared" si="82"/>
        <v>57477</v>
      </c>
      <c r="M183" s="28">
        <v>42780</v>
      </c>
      <c r="N183" s="25">
        <v>0.19</v>
      </c>
      <c r="O183" s="29">
        <f t="shared" si="83"/>
        <v>8128.2</v>
      </c>
      <c r="P183" s="29">
        <f t="shared" si="84"/>
        <v>50908.2</v>
      </c>
      <c r="Q183" s="15">
        <f t="shared" si="74"/>
        <v>36</v>
      </c>
      <c r="R183" s="16" t="str">
        <f t="shared" si="75"/>
        <v>PLUMILLAS LIMPIA PARA BRISAS CAMBIO POR DAÑO TOTAL</v>
      </c>
      <c r="S183" s="17" t="str">
        <f t="shared" si="76"/>
        <v>UNIDAD</v>
      </c>
      <c r="T183" s="17">
        <f t="shared" si="77"/>
        <v>1</v>
      </c>
      <c r="U183" s="31">
        <f t="shared" si="78"/>
        <v>45693.333333333336</v>
      </c>
      <c r="V183" s="18">
        <v>0.19</v>
      </c>
      <c r="W183" s="31">
        <f t="shared" si="85"/>
        <v>8681.7333333333336</v>
      </c>
      <c r="X183" s="32">
        <f t="shared" si="86"/>
        <v>54375.066666666666</v>
      </c>
    </row>
    <row r="184" spans="1:24" ht="12" customHeight="1" x14ac:dyDescent="0.2">
      <c r="A184" s="1">
        <v>37</v>
      </c>
      <c r="B184" s="6" t="s">
        <v>177</v>
      </c>
      <c r="C184" s="2" t="s">
        <v>16</v>
      </c>
      <c r="D184" s="3">
        <v>1</v>
      </c>
      <c r="E184" s="26">
        <v>300000</v>
      </c>
      <c r="F184" s="22">
        <v>0.19</v>
      </c>
      <c r="G184" s="27">
        <f t="shared" si="79"/>
        <v>57000</v>
      </c>
      <c r="H184" s="27">
        <f t="shared" si="80"/>
        <v>357000</v>
      </c>
      <c r="I184" s="36">
        <v>315000</v>
      </c>
      <c r="J184" s="37">
        <v>0.19</v>
      </c>
      <c r="K184" s="38">
        <f t="shared" si="81"/>
        <v>59850</v>
      </c>
      <c r="L184" s="38">
        <f t="shared" si="82"/>
        <v>374850</v>
      </c>
      <c r="M184" s="28">
        <v>279000</v>
      </c>
      <c r="N184" s="25">
        <v>0.19</v>
      </c>
      <c r="O184" s="29">
        <f t="shared" si="83"/>
        <v>53010</v>
      </c>
      <c r="P184" s="29">
        <f t="shared" si="84"/>
        <v>332010</v>
      </c>
      <c r="Q184" s="15">
        <f t="shared" si="74"/>
        <v>37</v>
      </c>
      <c r="R184" s="16" t="str">
        <f t="shared" si="75"/>
        <v xml:space="preserve">TERMINAL CHIMENEA 4" ACOPLE CROMADO- CODO DE EXOSTO </v>
      </c>
      <c r="S184" s="17" t="str">
        <f t="shared" si="76"/>
        <v>UNIDAD</v>
      </c>
      <c r="T184" s="17">
        <f t="shared" si="77"/>
        <v>1</v>
      </c>
      <c r="U184" s="31">
        <f t="shared" si="78"/>
        <v>298000</v>
      </c>
      <c r="V184" s="18">
        <v>0.19</v>
      </c>
      <c r="W184" s="31">
        <f t="shared" si="85"/>
        <v>56620</v>
      </c>
      <c r="X184" s="32">
        <f t="shared" si="86"/>
        <v>354620</v>
      </c>
    </row>
    <row r="185" spans="1:24" ht="12" customHeight="1" x14ac:dyDescent="0.2">
      <c r="A185" s="1">
        <v>38</v>
      </c>
      <c r="B185" s="6" t="s">
        <v>178</v>
      </c>
      <c r="C185" s="2" t="s">
        <v>16</v>
      </c>
      <c r="D185" s="3">
        <v>1</v>
      </c>
      <c r="E185" s="26">
        <v>2150478</v>
      </c>
      <c r="F185" s="22">
        <v>0.19</v>
      </c>
      <c r="G185" s="27">
        <f t="shared" si="79"/>
        <v>408590.82</v>
      </c>
      <c r="H185" s="27">
        <f t="shared" si="80"/>
        <v>2559068.8199999998</v>
      </c>
      <c r="I185" s="36">
        <v>2258001.9</v>
      </c>
      <c r="J185" s="37">
        <v>0.19</v>
      </c>
      <c r="K185" s="38">
        <f t="shared" si="81"/>
        <v>429020.36099999998</v>
      </c>
      <c r="L185" s="38">
        <f t="shared" si="82"/>
        <v>2687022.2609999999</v>
      </c>
      <c r="M185" s="28">
        <v>1999945</v>
      </c>
      <c r="N185" s="25">
        <v>0.19</v>
      </c>
      <c r="O185" s="29">
        <f t="shared" si="83"/>
        <v>379989.55</v>
      </c>
      <c r="P185" s="29">
        <f t="shared" si="84"/>
        <v>2379934.5499999998</v>
      </c>
      <c r="Q185" s="15">
        <f t="shared" si="74"/>
        <v>38</v>
      </c>
      <c r="R185" s="16" t="str">
        <f t="shared" si="75"/>
        <v xml:space="preserve">KIT DE EMPAQUE PARA TOLVA CAJA COMPACTADORA CAPRICORNIA </v>
      </c>
      <c r="S185" s="17" t="str">
        <f t="shared" si="76"/>
        <v>UNIDAD</v>
      </c>
      <c r="T185" s="17">
        <f t="shared" si="77"/>
        <v>1</v>
      </c>
      <c r="U185" s="31">
        <f t="shared" si="78"/>
        <v>2136141.6333333333</v>
      </c>
      <c r="V185" s="18">
        <v>0.19</v>
      </c>
      <c r="W185" s="31">
        <f t="shared" si="85"/>
        <v>405866.9103333333</v>
      </c>
      <c r="X185" s="32">
        <f t="shared" si="86"/>
        <v>2542008.5436666664</v>
      </c>
    </row>
    <row r="186" spans="1:24" ht="12" customHeight="1" x14ac:dyDescent="0.2">
      <c r="A186" s="1">
        <v>39</v>
      </c>
      <c r="B186" s="6" t="s">
        <v>179</v>
      </c>
      <c r="C186" s="2" t="s">
        <v>16</v>
      </c>
      <c r="D186" s="3">
        <v>1</v>
      </c>
      <c r="E186" s="26">
        <v>134452</v>
      </c>
      <c r="F186" s="22">
        <v>0.19</v>
      </c>
      <c r="G186" s="27">
        <f t="shared" si="79"/>
        <v>25545.88</v>
      </c>
      <c r="H186" s="27">
        <f t="shared" si="80"/>
        <v>159997.88</v>
      </c>
      <c r="I186" s="36">
        <v>141174.6</v>
      </c>
      <c r="J186" s="37">
        <v>0.19</v>
      </c>
      <c r="K186" s="38">
        <f t="shared" si="81"/>
        <v>26823.174000000003</v>
      </c>
      <c r="L186" s="38">
        <f t="shared" si="82"/>
        <v>167997.774</v>
      </c>
      <c r="M186" s="28">
        <v>125040</v>
      </c>
      <c r="N186" s="25">
        <v>0.19</v>
      </c>
      <c r="O186" s="29">
        <f t="shared" si="83"/>
        <v>23757.599999999999</v>
      </c>
      <c r="P186" s="29">
        <f t="shared" si="84"/>
        <v>148797.6</v>
      </c>
      <c r="Q186" s="15">
        <f t="shared" si="74"/>
        <v>39</v>
      </c>
      <c r="R186" s="16" t="str">
        <f t="shared" si="75"/>
        <v xml:space="preserve">SUMINISTRO NIPLE 1" X40CM   </v>
      </c>
      <c r="S186" s="17" t="str">
        <f t="shared" si="76"/>
        <v>UNIDAD</v>
      </c>
      <c r="T186" s="17">
        <f t="shared" si="77"/>
        <v>1</v>
      </c>
      <c r="U186" s="31">
        <f t="shared" si="78"/>
        <v>133555.53333333333</v>
      </c>
      <c r="V186" s="18">
        <v>0.19</v>
      </c>
      <c r="W186" s="31">
        <f t="shared" si="85"/>
        <v>25375.551333333333</v>
      </c>
      <c r="X186" s="32">
        <f t="shared" si="86"/>
        <v>158931.08466666666</v>
      </c>
    </row>
    <row r="187" spans="1:24" ht="12" customHeight="1" x14ac:dyDescent="0.2">
      <c r="A187" s="80"/>
      <c r="B187" s="81"/>
      <c r="C187" s="81"/>
      <c r="D187" s="82"/>
      <c r="E187" s="26"/>
      <c r="F187" s="22"/>
      <c r="G187" s="27"/>
      <c r="H187" s="46">
        <f>SUM(H147:H186)</f>
        <v>32065074.789999999</v>
      </c>
      <c r="I187" s="36"/>
      <c r="J187" s="37"/>
      <c r="K187" s="38"/>
      <c r="L187" s="48">
        <f>SUM(L148:L186)</f>
        <v>33668328.529499993</v>
      </c>
      <c r="M187" s="28"/>
      <c r="N187" s="25"/>
      <c r="O187" s="29"/>
      <c r="P187" s="50">
        <f>SUM(P148:P186)</f>
        <v>29820518.210000005</v>
      </c>
      <c r="Q187" s="41"/>
      <c r="R187" s="42"/>
      <c r="S187" s="43"/>
      <c r="T187" s="43"/>
      <c r="U187" s="44"/>
      <c r="V187" s="45"/>
      <c r="W187" s="44"/>
      <c r="X187" s="53">
        <f>SUM(X148:X186)</f>
        <v>31851307.176500004</v>
      </c>
    </row>
    <row r="188" spans="1:24" ht="12" customHeight="1" x14ac:dyDescent="0.2">
      <c r="A188" s="77" t="s">
        <v>265</v>
      </c>
      <c r="B188" s="78"/>
      <c r="C188" s="78"/>
      <c r="D188" s="79"/>
      <c r="E188" s="26"/>
      <c r="F188" s="22"/>
      <c r="G188" s="27"/>
      <c r="H188" s="27"/>
      <c r="I188" s="36"/>
      <c r="J188" s="37"/>
      <c r="K188" s="38"/>
      <c r="L188" s="38"/>
      <c r="M188" s="28"/>
      <c r="N188" s="25"/>
      <c r="O188" s="29"/>
      <c r="P188" s="29"/>
      <c r="Q188" s="68" t="str">
        <f t="shared" ref="Q188:Q219" si="87">+A188</f>
        <v>COMPACTADOR CHEVROLET FVR PLACA OFK 692</v>
      </c>
      <c r="R188" s="69"/>
      <c r="S188" s="69"/>
      <c r="T188" s="69"/>
      <c r="U188" s="69"/>
      <c r="V188" s="69"/>
      <c r="W188" s="69"/>
      <c r="X188" s="70"/>
    </row>
    <row r="189" spans="1:24" ht="12" customHeight="1" x14ac:dyDescent="0.2">
      <c r="A189" s="1">
        <v>1</v>
      </c>
      <c r="B189" s="6" t="s">
        <v>180</v>
      </c>
      <c r="C189" s="2" t="s">
        <v>16</v>
      </c>
      <c r="D189" s="3">
        <v>1</v>
      </c>
      <c r="E189" s="26">
        <v>900000</v>
      </c>
      <c r="F189" s="22">
        <v>0.19</v>
      </c>
      <c r="G189" s="27">
        <f t="shared" si="79"/>
        <v>171000</v>
      </c>
      <c r="H189" s="27">
        <f t="shared" si="80"/>
        <v>1071000</v>
      </c>
      <c r="I189" s="36">
        <v>945000</v>
      </c>
      <c r="J189" s="37">
        <v>0.19</v>
      </c>
      <c r="K189" s="38">
        <f t="shared" si="81"/>
        <v>179550</v>
      </c>
      <c r="L189" s="38">
        <f t="shared" si="82"/>
        <v>1124550</v>
      </c>
      <c r="M189" s="28">
        <v>837000</v>
      </c>
      <c r="N189" s="25">
        <v>0.19</v>
      </c>
      <c r="O189" s="29">
        <f t="shared" si="83"/>
        <v>159030</v>
      </c>
      <c r="P189" s="29">
        <f t="shared" si="84"/>
        <v>996030</v>
      </c>
      <c r="Q189" s="15">
        <f t="shared" si="87"/>
        <v>1</v>
      </c>
      <c r="R189" s="16" t="str">
        <f t="shared" ref="R189:R220" si="88">+B189</f>
        <v xml:space="preserve">FABRICACION  CAJA EN ACERO INOXIDABLE DE FILTRACION SOLIDOS. SERVICIO DE SOLDADURA DE FILTRACION LIXIVIADO </v>
      </c>
      <c r="S189" s="17" t="str">
        <f t="shared" ref="S189:S220" si="89">+C189</f>
        <v>UNIDAD</v>
      </c>
      <c r="T189" s="17">
        <f t="shared" ref="T189:T220" si="90">+D189</f>
        <v>1</v>
      </c>
      <c r="U189" s="31">
        <f t="shared" ref="U189:U244" si="91">AVERAGE(E189,I189,M189)</f>
        <v>894000</v>
      </c>
      <c r="V189" s="18">
        <v>0.19</v>
      </c>
      <c r="W189" s="31">
        <f t="shared" si="85"/>
        <v>169860</v>
      </c>
      <c r="X189" s="32">
        <f t="shared" si="86"/>
        <v>1063860</v>
      </c>
    </row>
    <row r="190" spans="1:24" ht="12" customHeight="1" x14ac:dyDescent="0.2">
      <c r="A190" s="1">
        <v>2</v>
      </c>
      <c r="B190" s="6" t="s">
        <v>181</v>
      </c>
      <c r="C190" s="2" t="s">
        <v>16</v>
      </c>
      <c r="D190" s="3">
        <v>1</v>
      </c>
      <c r="E190" s="26">
        <v>420168</v>
      </c>
      <c r="F190" s="22">
        <v>0.19</v>
      </c>
      <c r="G190" s="27">
        <f t="shared" si="79"/>
        <v>79831.92</v>
      </c>
      <c r="H190" s="27">
        <f t="shared" si="80"/>
        <v>499999.92</v>
      </c>
      <c r="I190" s="36">
        <v>441176.4</v>
      </c>
      <c r="J190" s="37">
        <v>0.19</v>
      </c>
      <c r="K190" s="38">
        <f t="shared" si="81"/>
        <v>83823.516000000003</v>
      </c>
      <c r="L190" s="38">
        <f t="shared" si="82"/>
        <v>524999.91599999997</v>
      </c>
      <c r="M190" s="28">
        <v>390756</v>
      </c>
      <c r="N190" s="25">
        <v>0.19</v>
      </c>
      <c r="O190" s="29">
        <f t="shared" si="83"/>
        <v>74243.64</v>
      </c>
      <c r="P190" s="29">
        <f t="shared" si="84"/>
        <v>464999.64</v>
      </c>
      <c r="Q190" s="15">
        <f t="shared" si="87"/>
        <v>2</v>
      </c>
      <c r="R190" s="16" t="str">
        <f t="shared" si="88"/>
        <v xml:space="preserve">EMPAQUETADURA DEL SECADOR DEL AGUA Y FILTRO </v>
      </c>
      <c r="S190" s="17" t="str">
        <f t="shared" si="89"/>
        <v>UNIDAD</v>
      </c>
      <c r="T190" s="17">
        <f t="shared" si="90"/>
        <v>1</v>
      </c>
      <c r="U190" s="31">
        <f t="shared" si="91"/>
        <v>417366.8</v>
      </c>
      <c r="V190" s="18">
        <v>0.19</v>
      </c>
      <c r="W190" s="31">
        <f t="shared" si="85"/>
        <v>79299.691999999995</v>
      </c>
      <c r="X190" s="32">
        <f t="shared" si="86"/>
        <v>496666.49199999997</v>
      </c>
    </row>
    <row r="191" spans="1:24" ht="12" customHeight="1" x14ac:dyDescent="0.2">
      <c r="A191" s="1">
        <v>3</v>
      </c>
      <c r="B191" s="6" t="s">
        <v>182</v>
      </c>
      <c r="C191" s="2" t="s">
        <v>16</v>
      </c>
      <c r="D191" s="3">
        <v>1</v>
      </c>
      <c r="E191" s="26">
        <v>280000</v>
      </c>
      <c r="F191" s="22">
        <v>0.19</v>
      </c>
      <c r="G191" s="27">
        <f t="shared" si="79"/>
        <v>53200</v>
      </c>
      <c r="H191" s="27">
        <f t="shared" si="80"/>
        <v>333200</v>
      </c>
      <c r="I191" s="36">
        <v>294000</v>
      </c>
      <c r="J191" s="37">
        <v>0.19</v>
      </c>
      <c r="K191" s="38">
        <f t="shared" si="81"/>
        <v>55860</v>
      </c>
      <c r="L191" s="38">
        <f t="shared" si="82"/>
        <v>349860</v>
      </c>
      <c r="M191" s="28">
        <v>260400</v>
      </c>
      <c r="N191" s="25">
        <v>0.19</v>
      </c>
      <c r="O191" s="29">
        <f t="shared" si="83"/>
        <v>49476</v>
      </c>
      <c r="P191" s="29">
        <f t="shared" si="84"/>
        <v>309876</v>
      </c>
      <c r="Q191" s="15">
        <f t="shared" si="87"/>
        <v>3</v>
      </c>
      <c r="R191" s="16" t="str">
        <f t="shared" si="88"/>
        <v>MANO DE OBRA: DESMONTE Y MONTE DE LA EMPAQUETADURA DEL SECADOR DE AGUA .</v>
      </c>
      <c r="S191" s="17" t="str">
        <f t="shared" si="89"/>
        <v>UNIDAD</v>
      </c>
      <c r="T191" s="17">
        <f t="shared" si="90"/>
        <v>1</v>
      </c>
      <c r="U191" s="31">
        <f t="shared" si="91"/>
        <v>278133.33333333331</v>
      </c>
      <c r="V191" s="18">
        <v>0.19</v>
      </c>
      <c r="W191" s="31">
        <f t="shared" si="85"/>
        <v>52845.333333333328</v>
      </c>
      <c r="X191" s="32">
        <f t="shared" si="86"/>
        <v>330978.66666666663</v>
      </c>
    </row>
    <row r="192" spans="1:24" ht="12" customHeight="1" x14ac:dyDescent="0.2">
      <c r="A192" s="1">
        <v>4</v>
      </c>
      <c r="B192" s="6" t="s">
        <v>183</v>
      </c>
      <c r="C192" s="2" t="s">
        <v>16</v>
      </c>
      <c r="D192" s="3">
        <v>1</v>
      </c>
      <c r="E192" s="26">
        <v>30252</v>
      </c>
      <c r="F192" s="22">
        <v>0.19</v>
      </c>
      <c r="G192" s="27">
        <f t="shared" si="79"/>
        <v>5747.88</v>
      </c>
      <c r="H192" s="27">
        <f t="shared" si="80"/>
        <v>35999.879999999997</v>
      </c>
      <c r="I192" s="36">
        <v>31764.6</v>
      </c>
      <c r="J192" s="37">
        <v>0.19</v>
      </c>
      <c r="K192" s="38">
        <f t="shared" si="81"/>
        <v>6035.2739999999994</v>
      </c>
      <c r="L192" s="38">
        <f t="shared" si="82"/>
        <v>37799.873999999996</v>
      </c>
      <c r="M192" s="28">
        <v>28134</v>
      </c>
      <c r="N192" s="25">
        <v>0.19</v>
      </c>
      <c r="O192" s="29">
        <f t="shared" si="83"/>
        <v>5345.46</v>
      </c>
      <c r="P192" s="29">
        <f t="shared" si="84"/>
        <v>33479.46</v>
      </c>
      <c r="Q192" s="15">
        <f t="shared" si="87"/>
        <v>4</v>
      </c>
      <c r="R192" s="16" t="str">
        <f t="shared" si="88"/>
        <v xml:space="preserve">SUMINISTRO PERNO FTR TRAS EXTRALARGO   </v>
      </c>
      <c r="S192" s="17" t="str">
        <f t="shared" si="89"/>
        <v>UNIDAD</v>
      </c>
      <c r="T192" s="17">
        <f t="shared" si="90"/>
        <v>1</v>
      </c>
      <c r="U192" s="31">
        <f t="shared" si="91"/>
        <v>30050.2</v>
      </c>
      <c r="V192" s="18">
        <v>0.19</v>
      </c>
      <c r="W192" s="31">
        <f t="shared" si="85"/>
        <v>5709.5380000000005</v>
      </c>
      <c r="X192" s="32">
        <f t="shared" si="86"/>
        <v>35759.737999999998</v>
      </c>
    </row>
    <row r="193" spans="1:24" ht="12" customHeight="1" x14ac:dyDescent="0.2">
      <c r="A193" s="1">
        <v>5</v>
      </c>
      <c r="B193" s="6" t="s">
        <v>184</v>
      </c>
      <c r="C193" s="2" t="s">
        <v>16</v>
      </c>
      <c r="D193" s="3">
        <v>1</v>
      </c>
      <c r="E193" s="26">
        <v>280000</v>
      </c>
      <c r="F193" s="22">
        <v>0.19</v>
      </c>
      <c r="G193" s="27">
        <f t="shared" si="79"/>
        <v>53200</v>
      </c>
      <c r="H193" s="27">
        <f t="shared" si="80"/>
        <v>333200</v>
      </c>
      <c r="I193" s="36">
        <v>294000</v>
      </c>
      <c r="J193" s="37">
        <v>0.19</v>
      </c>
      <c r="K193" s="38">
        <f t="shared" si="81"/>
        <v>55860</v>
      </c>
      <c r="L193" s="38">
        <f t="shared" si="82"/>
        <v>349860</v>
      </c>
      <c r="M193" s="28">
        <v>260400</v>
      </c>
      <c r="N193" s="25">
        <v>0.19</v>
      </c>
      <c r="O193" s="29">
        <f t="shared" si="83"/>
        <v>49476</v>
      </c>
      <c r="P193" s="29">
        <f t="shared" si="84"/>
        <v>309876</v>
      </c>
      <c r="Q193" s="15">
        <f t="shared" si="87"/>
        <v>5</v>
      </c>
      <c r="R193" s="16" t="str">
        <f t="shared" si="88"/>
        <v xml:space="preserve">MANO DE OBRA: CAMBIO DE ESPARRAGOS LLANTAS TRASERAS </v>
      </c>
      <c r="S193" s="17" t="str">
        <f t="shared" si="89"/>
        <v>UNIDAD</v>
      </c>
      <c r="T193" s="17">
        <f t="shared" si="90"/>
        <v>1</v>
      </c>
      <c r="U193" s="31">
        <f t="shared" si="91"/>
        <v>278133.33333333331</v>
      </c>
      <c r="V193" s="18">
        <v>0.19</v>
      </c>
      <c r="W193" s="31">
        <f t="shared" si="85"/>
        <v>52845.333333333328</v>
      </c>
      <c r="X193" s="32">
        <f t="shared" si="86"/>
        <v>330978.66666666663</v>
      </c>
    </row>
    <row r="194" spans="1:24" ht="12" customHeight="1" x14ac:dyDescent="0.2">
      <c r="A194" s="1">
        <v>6</v>
      </c>
      <c r="B194" s="6" t="s">
        <v>185</v>
      </c>
      <c r="C194" s="2" t="s">
        <v>16</v>
      </c>
      <c r="D194" s="3">
        <v>1</v>
      </c>
      <c r="E194" s="26">
        <v>120000</v>
      </c>
      <c r="F194" s="22">
        <v>0.19</v>
      </c>
      <c r="G194" s="27">
        <f t="shared" si="79"/>
        <v>22800</v>
      </c>
      <c r="H194" s="27">
        <f t="shared" si="80"/>
        <v>142800</v>
      </c>
      <c r="I194" s="36">
        <v>126000</v>
      </c>
      <c r="J194" s="37">
        <v>0.19</v>
      </c>
      <c r="K194" s="38">
        <f t="shared" si="81"/>
        <v>23940</v>
      </c>
      <c r="L194" s="38">
        <f t="shared" si="82"/>
        <v>149940</v>
      </c>
      <c r="M194" s="28">
        <v>111600</v>
      </c>
      <c r="N194" s="25">
        <v>0.19</v>
      </c>
      <c r="O194" s="29">
        <f t="shared" si="83"/>
        <v>21204</v>
      </c>
      <c r="P194" s="29">
        <f t="shared" si="84"/>
        <v>132804</v>
      </c>
      <c r="Q194" s="15">
        <f t="shared" si="87"/>
        <v>6</v>
      </c>
      <c r="R194" s="16" t="str">
        <f t="shared" si="88"/>
        <v>DESMONTE E ISTALACION DE CILINDROS HIDRAULICOS ALERALES.</v>
      </c>
      <c r="S194" s="17" t="str">
        <f t="shared" si="89"/>
        <v>UNIDAD</v>
      </c>
      <c r="T194" s="17">
        <f t="shared" si="90"/>
        <v>1</v>
      </c>
      <c r="U194" s="31">
        <f t="shared" si="91"/>
        <v>119200</v>
      </c>
      <c r="V194" s="18">
        <v>0.19</v>
      </c>
      <c r="W194" s="31">
        <f t="shared" si="85"/>
        <v>22648</v>
      </c>
      <c r="X194" s="32">
        <f t="shared" si="86"/>
        <v>141848</v>
      </c>
    </row>
    <row r="195" spans="1:24" ht="12" customHeight="1" x14ac:dyDescent="0.2">
      <c r="A195" s="1">
        <v>7</v>
      </c>
      <c r="B195" s="6" t="s">
        <v>186</v>
      </c>
      <c r="C195" s="2" t="s">
        <v>16</v>
      </c>
      <c r="D195" s="3">
        <v>1</v>
      </c>
      <c r="E195" s="26">
        <v>560000</v>
      </c>
      <c r="F195" s="22">
        <v>0.19</v>
      </c>
      <c r="G195" s="27">
        <f t="shared" si="79"/>
        <v>106400</v>
      </c>
      <c r="H195" s="27">
        <f t="shared" si="80"/>
        <v>666400</v>
      </c>
      <c r="I195" s="36">
        <v>588000</v>
      </c>
      <c r="J195" s="37">
        <v>0.19</v>
      </c>
      <c r="K195" s="38">
        <f t="shared" si="81"/>
        <v>111720</v>
      </c>
      <c r="L195" s="38">
        <f t="shared" si="82"/>
        <v>699720</v>
      </c>
      <c r="M195" s="28">
        <v>520800</v>
      </c>
      <c r="N195" s="25">
        <v>0.19</v>
      </c>
      <c r="O195" s="29">
        <f t="shared" si="83"/>
        <v>98952</v>
      </c>
      <c r="P195" s="29">
        <f t="shared" si="84"/>
        <v>619752</v>
      </c>
      <c r="Q195" s="15">
        <f t="shared" si="87"/>
        <v>7</v>
      </c>
      <c r="R195" s="16" t="str">
        <f t="shared" si="88"/>
        <v xml:space="preserve">REPARACION CILINDRO HIDRAULICOS, CAMBIO DE EMBOLO Y EMPAQUETADURA CON GUIA  DE 43*12 </v>
      </c>
      <c r="S195" s="17" t="str">
        <f t="shared" si="89"/>
        <v>UNIDAD</v>
      </c>
      <c r="T195" s="17">
        <f t="shared" si="90"/>
        <v>1</v>
      </c>
      <c r="U195" s="31">
        <f t="shared" si="91"/>
        <v>556266.66666666663</v>
      </c>
      <c r="V195" s="18">
        <v>0.19</v>
      </c>
      <c r="W195" s="31">
        <f t="shared" si="85"/>
        <v>105690.66666666666</v>
      </c>
      <c r="X195" s="32">
        <f t="shared" si="86"/>
        <v>661957.33333333326</v>
      </c>
    </row>
    <row r="196" spans="1:24" ht="12" customHeight="1" x14ac:dyDescent="0.2">
      <c r="A196" s="1">
        <v>8</v>
      </c>
      <c r="B196" s="6" t="s">
        <v>187</v>
      </c>
      <c r="C196" s="2" t="s">
        <v>16</v>
      </c>
      <c r="D196" s="3">
        <v>1</v>
      </c>
      <c r="E196" s="26">
        <v>490952</v>
      </c>
      <c r="F196" s="22">
        <v>0.19</v>
      </c>
      <c r="G196" s="27">
        <f t="shared" si="79"/>
        <v>93280.88</v>
      </c>
      <c r="H196" s="27">
        <f t="shared" si="80"/>
        <v>584232.88</v>
      </c>
      <c r="I196" s="36">
        <v>515499.6</v>
      </c>
      <c r="J196" s="37">
        <v>0.19</v>
      </c>
      <c r="K196" s="38">
        <f t="shared" si="81"/>
        <v>97944.923999999999</v>
      </c>
      <c r="L196" s="38">
        <f t="shared" si="82"/>
        <v>613444.52399999998</v>
      </c>
      <c r="M196" s="28">
        <v>456585</v>
      </c>
      <c r="N196" s="25">
        <v>0.19</v>
      </c>
      <c r="O196" s="29">
        <f t="shared" si="83"/>
        <v>86751.15</v>
      </c>
      <c r="P196" s="29">
        <f t="shared" si="84"/>
        <v>543336.15</v>
      </c>
      <c r="Q196" s="15">
        <f t="shared" si="87"/>
        <v>8</v>
      </c>
      <c r="R196" s="16" t="str">
        <f t="shared" si="88"/>
        <v xml:space="preserve">SUMISTRO BARRA CROMADA </v>
      </c>
      <c r="S196" s="17" t="str">
        <f t="shared" si="89"/>
        <v>UNIDAD</v>
      </c>
      <c r="T196" s="17">
        <f t="shared" si="90"/>
        <v>1</v>
      </c>
      <c r="U196" s="31">
        <f t="shared" si="91"/>
        <v>487678.8666666667</v>
      </c>
      <c r="V196" s="18">
        <v>0.19</v>
      </c>
      <c r="W196" s="31">
        <f t="shared" si="85"/>
        <v>92658.984666666671</v>
      </c>
      <c r="X196" s="32">
        <f t="shared" si="86"/>
        <v>580337.85133333341</v>
      </c>
    </row>
    <row r="197" spans="1:24" ht="12" customHeight="1" x14ac:dyDescent="0.2">
      <c r="A197" s="1">
        <v>9</v>
      </c>
      <c r="B197" s="6" t="s">
        <v>188</v>
      </c>
      <c r="C197" s="2" t="s">
        <v>16</v>
      </c>
      <c r="D197" s="3">
        <v>1</v>
      </c>
      <c r="E197" s="26">
        <v>221200</v>
      </c>
      <c r="F197" s="22">
        <v>0.19</v>
      </c>
      <c r="G197" s="27">
        <f t="shared" si="79"/>
        <v>42028</v>
      </c>
      <c r="H197" s="27">
        <f t="shared" si="80"/>
        <v>263228</v>
      </c>
      <c r="I197" s="36">
        <v>232260</v>
      </c>
      <c r="J197" s="37">
        <v>0.19</v>
      </c>
      <c r="K197" s="38">
        <f t="shared" si="81"/>
        <v>44129.4</v>
      </c>
      <c r="L197" s="38">
        <f t="shared" si="82"/>
        <v>276389.40000000002</v>
      </c>
      <c r="M197" s="28">
        <v>205716</v>
      </c>
      <c r="N197" s="25">
        <v>0.19</v>
      </c>
      <c r="O197" s="29">
        <f t="shared" si="83"/>
        <v>39086.04</v>
      </c>
      <c r="P197" s="29">
        <f t="shared" si="84"/>
        <v>244802.04</v>
      </c>
      <c r="Q197" s="15">
        <f t="shared" si="87"/>
        <v>9</v>
      </c>
      <c r="R197" s="16" t="str">
        <f t="shared" si="88"/>
        <v xml:space="preserve">SUMISTRO KIT EMPAQUETADURA CILINTRO HIDRAULICO </v>
      </c>
      <c r="S197" s="17" t="str">
        <f t="shared" si="89"/>
        <v>UNIDAD</v>
      </c>
      <c r="T197" s="17">
        <f t="shared" si="90"/>
        <v>1</v>
      </c>
      <c r="U197" s="31">
        <f t="shared" si="91"/>
        <v>219725.33333333334</v>
      </c>
      <c r="V197" s="18">
        <v>0.19</v>
      </c>
      <c r="W197" s="31">
        <f t="shared" si="85"/>
        <v>41747.813333333339</v>
      </c>
      <c r="X197" s="32">
        <f t="shared" si="86"/>
        <v>261473.14666666667</v>
      </c>
    </row>
    <row r="198" spans="1:24" ht="12" customHeight="1" x14ac:dyDescent="0.2">
      <c r="A198" s="1">
        <v>10</v>
      </c>
      <c r="B198" s="6" t="s">
        <v>189</v>
      </c>
      <c r="C198" s="2" t="s">
        <v>16</v>
      </c>
      <c r="D198" s="3">
        <v>1</v>
      </c>
      <c r="E198" s="26">
        <v>760000</v>
      </c>
      <c r="F198" s="22">
        <v>0.19</v>
      </c>
      <c r="G198" s="27">
        <f t="shared" si="79"/>
        <v>144400</v>
      </c>
      <c r="H198" s="27">
        <f t="shared" si="80"/>
        <v>904400</v>
      </c>
      <c r="I198" s="36">
        <v>798000</v>
      </c>
      <c r="J198" s="37">
        <v>0.19</v>
      </c>
      <c r="K198" s="38">
        <f t="shared" si="81"/>
        <v>151620</v>
      </c>
      <c r="L198" s="38">
        <f t="shared" si="82"/>
        <v>949620</v>
      </c>
      <c r="M198" s="28">
        <v>706800</v>
      </c>
      <c r="N198" s="25">
        <v>0.19</v>
      </c>
      <c r="O198" s="29">
        <f t="shared" si="83"/>
        <v>134292</v>
      </c>
      <c r="P198" s="29">
        <f t="shared" si="84"/>
        <v>841092</v>
      </c>
      <c r="Q198" s="15">
        <f t="shared" si="87"/>
        <v>10</v>
      </c>
      <c r="R198" s="16" t="str">
        <f t="shared" si="88"/>
        <v>SERVICIO INSTALACION TURBO Y ENFRIADORES DEL INTERCOLER</v>
      </c>
      <c r="S198" s="17" t="str">
        <f t="shared" si="89"/>
        <v>UNIDAD</v>
      </c>
      <c r="T198" s="17">
        <f t="shared" si="90"/>
        <v>1</v>
      </c>
      <c r="U198" s="31">
        <f t="shared" si="91"/>
        <v>754933.33333333337</v>
      </c>
      <c r="V198" s="18">
        <v>0.19</v>
      </c>
      <c r="W198" s="31">
        <f t="shared" si="85"/>
        <v>143437.33333333334</v>
      </c>
      <c r="X198" s="32">
        <f t="shared" si="86"/>
        <v>898370.66666666674</v>
      </c>
    </row>
    <row r="199" spans="1:24" ht="12" customHeight="1" x14ac:dyDescent="0.2">
      <c r="A199" s="1">
        <v>11</v>
      </c>
      <c r="B199" s="6" t="s">
        <v>190</v>
      </c>
      <c r="C199" s="2" t="s">
        <v>16</v>
      </c>
      <c r="D199" s="3">
        <v>1</v>
      </c>
      <c r="E199" s="26">
        <v>632785</v>
      </c>
      <c r="F199" s="22">
        <v>0.19</v>
      </c>
      <c r="G199" s="27">
        <f t="shared" si="79"/>
        <v>120229.15</v>
      </c>
      <c r="H199" s="27">
        <f t="shared" si="80"/>
        <v>753014.15</v>
      </c>
      <c r="I199" s="36">
        <v>664424.25</v>
      </c>
      <c r="J199" s="37">
        <v>0.19</v>
      </c>
      <c r="K199" s="38">
        <f t="shared" si="81"/>
        <v>126240.6075</v>
      </c>
      <c r="L199" s="38">
        <f t="shared" si="82"/>
        <v>790664.85750000004</v>
      </c>
      <c r="M199" s="28">
        <v>588490</v>
      </c>
      <c r="N199" s="25">
        <v>0.19</v>
      </c>
      <c r="O199" s="29">
        <f t="shared" si="83"/>
        <v>111813.1</v>
      </c>
      <c r="P199" s="29">
        <f t="shared" si="84"/>
        <v>700303.1</v>
      </c>
      <c r="Q199" s="15">
        <f t="shared" si="87"/>
        <v>11</v>
      </c>
      <c r="R199" s="16" t="str">
        <f t="shared" si="88"/>
        <v>SERVICIO MANTENIMIENTO RIEL   INYECCION</v>
      </c>
      <c r="S199" s="17" t="str">
        <f t="shared" si="89"/>
        <v>UNIDAD</v>
      </c>
      <c r="T199" s="17">
        <f t="shared" si="90"/>
        <v>1</v>
      </c>
      <c r="U199" s="31">
        <f t="shared" si="91"/>
        <v>628566.41666666663</v>
      </c>
      <c r="V199" s="18">
        <v>0.19</v>
      </c>
      <c r="W199" s="31">
        <f t="shared" si="85"/>
        <v>119427.61916666666</v>
      </c>
      <c r="X199" s="32">
        <f t="shared" si="86"/>
        <v>747994.03583333327</v>
      </c>
    </row>
    <row r="200" spans="1:24" ht="12" customHeight="1" x14ac:dyDescent="0.2">
      <c r="A200" s="1">
        <v>12</v>
      </c>
      <c r="B200" s="6" t="s">
        <v>191</v>
      </c>
      <c r="C200" s="2" t="s">
        <v>16</v>
      </c>
      <c r="D200" s="3">
        <v>1</v>
      </c>
      <c r="E200" s="26">
        <v>6507571</v>
      </c>
      <c r="F200" s="22">
        <v>0.19</v>
      </c>
      <c r="G200" s="27">
        <f t="shared" si="79"/>
        <v>1236438.49</v>
      </c>
      <c r="H200" s="27">
        <f t="shared" si="80"/>
        <v>7744009.4900000002</v>
      </c>
      <c r="I200" s="36">
        <v>6832949.5499999998</v>
      </c>
      <c r="J200" s="37">
        <v>0.19</v>
      </c>
      <c r="K200" s="38">
        <f t="shared" si="81"/>
        <v>1298260.4145</v>
      </c>
      <c r="L200" s="38">
        <f t="shared" si="82"/>
        <v>8131209.9644999998</v>
      </c>
      <c r="M200" s="28">
        <v>6052041</v>
      </c>
      <c r="N200" s="25">
        <v>0.19</v>
      </c>
      <c r="O200" s="29">
        <f t="shared" si="83"/>
        <v>1149887.79</v>
      </c>
      <c r="P200" s="29">
        <f t="shared" si="84"/>
        <v>7201928.79</v>
      </c>
      <c r="Q200" s="15">
        <f t="shared" si="87"/>
        <v>12</v>
      </c>
      <c r="R200" s="16" t="str">
        <f t="shared" si="88"/>
        <v>SERVICIO DE REPARACION BOMBA DE INYECCION</v>
      </c>
      <c r="S200" s="17" t="str">
        <f t="shared" si="89"/>
        <v>UNIDAD</v>
      </c>
      <c r="T200" s="17">
        <f t="shared" si="90"/>
        <v>1</v>
      </c>
      <c r="U200" s="31">
        <f t="shared" si="91"/>
        <v>6464187.1833333336</v>
      </c>
      <c r="V200" s="18">
        <v>0.19</v>
      </c>
      <c r="W200" s="31">
        <f t="shared" si="85"/>
        <v>1228195.5648333335</v>
      </c>
      <c r="X200" s="32">
        <f t="shared" si="86"/>
        <v>7692382.7481666673</v>
      </c>
    </row>
    <row r="201" spans="1:24" ht="12" customHeight="1" x14ac:dyDescent="0.2">
      <c r="A201" s="1">
        <v>13</v>
      </c>
      <c r="B201" s="6" t="s">
        <v>192</v>
      </c>
      <c r="C201" s="2" t="s">
        <v>16</v>
      </c>
      <c r="D201" s="3">
        <v>1</v>
      </c>
      <c r="E201" s="26">
        <v>1152789</v>
      </c>
      <c r="F201" s="22">
        <v>0.19</v>
      </c>
      <c r="G201" s="27">
        <f t="shared" si="79"/>
        <v>219029.91</v>
      </c>
      <c r="H201" s="27">
        <f t="shared" si="80"/>
        <v>1371818.91</v>
      </c>
      <c r="I201" s="36">
        <v>1210428.45</v>
      </c>
      <c r="J201" s="37">
        <v>0.19</v>
      </c>
      <c r="K201" s="38">
        <f t="shared" si="81"/>
        <v>229981.40549999999</v>
      </c>
      <c r="L201" s="38">
        <f t="shared" si="82"/>
        <v>1440409.8555000001</v>
      </c>
      <c r="M201" s="28">
        <v>1072094</v>
      </c>
      <c r="N201" s="25">
        <v>0.19</v>
      </c>
      <c r="O201" s="29">
        <f t="shared" si="83"/>
        <v>203697.86000000002</v>
      </c>
      <c r="P201" s="29">
        <f t="shared" si="84"/>
        <v>1275791.8600000001</v>
      </c>
      <c r="Q201" s="15">
        <f t="shared" si="87"/>
        <v>13</v>
      </c>
      <c r="R201" s="16" t="str">
        <f t="shared" si="88"/>
        <v>SERVICIO REPARACION DE INYECTOR</v>
      </c>
      <c r="S201" s="17" t="str">
        <f t="shared" si="89"/>
        <v>UNIDAD</v>
      </c>
      <c r="T201" s="17">
        <f t="shared" si="90"/>
        <v>1</v>
      </c>
      <c r="U201" s="31">
        <f t="shared" si="91"/>
        <v>1145103.8166666667</v>
      </c>
      <c r="V201" s="18">
        <v>0.19</v>
      </c>
      <c r="W201" s="31">
        <f t="shared" si="85"/>
        <v>217569.72516666667</v>
      </c>
      <c r="X201" s="32">
        <f t="shared" si="86"/>
        <v>1362673.5418333332</v>
      </c>
    </row>
    <row r="202" spans="1:24" ht="12" customHeight="1" x14ac:dyDescent="0.2">
      <c r="A202" s="1">
        <v>14</v>
      </c>
      <c r="B202" s="6" t="s">
        <v>193</v>
      </c>
      <c r="C202" s="2" t="s">
        <v>16</v>
      </c>
      <c r="D202" s="3">
        <v>1</v>
      </c>
      <c r="E202" s="26">
        <v>658613</v>
      </c>
      <c r="F202" s="22">
        <v>0.19</v>
      </c>
      <c r="G202" s="27">
        <f t="shared" si="79"/>
        <v>125136.47</v>
      </c>
      <c r="H202" s="27">
        <f t="shared" si="80"/>
        <v>783749.47</v>
      </c>
      <c r="I202" s="36">
        <v>691543.65</v>
      </c>
      <c r="J202" s="37">
        <v>0.19</v>
      </c>
      <c r="K202" s="38">
        <f t="shared" si="81"/>
        <v>131393.2935</v>
      </c>
      <c r="L202" s="38">
        <f t="shared" si="82"/>
        <v>822936.94350000005</v>
      </c>
      <c r="M202" s="28">
        <v>612510</v>
      </c>
      <c r="N202" s="25">
        <v>0.19</v>
      </c>
      <c r="O202" s="29">
        <f t="shared" si="83"/>
        <v>116376.9</v>
      </c>
      <c r="P202" s="29">
        <f t="shared" si="84"/>
        <v>728886.9</v>
      </c>
      <c r="Q202" s="15">
        <f t="shared" si="87"/>
        <v>14</v>
      </c>
      <c r="R202" s="16" t="str">
        <f t="shared" si="88"/>
        <v xml:space="preserve">SERVICIO DE ESCANER  </v>
      </c>
      <c r="S202" s="17" t="str">
        <f t="shared" si="89"/>
        <v>UNIDAD</v>
      </c>
      <c r="T202" s="17">
        <f t="shared" si="90"/>
        <v>1</v>
      </c>
      <c r="U202" s="31">
        <f t="shared" si="91"/>
        <v>654222.21666666667</v>
      </c>
      <c r="V202" s="18">
        <v>0.19</v>
      </c>
      <c r="W202" s="31">
        <f t="shared" si="85"/>
        <v>124302.22116666667</v>
      </c>
      <c r="X202" s="32">
        <f t="shared" si="86"/>
        <v>778524.43783333339</v>
      </c>
    </row>
    <row r="203" spans="1:24" ht="12" customHeight="1" x14ac:dyDescent="0.2">
      <c r="A203" s="1">
        <v>15</v>
      </c>
      <c r="B203" s="6" t="s">
        <v>194</v>
      </c>
      <c r="C203" s="2" t="s">
        <v>16</v>
      </c>
      <c r="D203" s="3">
        <v>1</v>
      </c>
      <c r="E203" s="26">
        <v>2940</v>
      </c>
      <c r="F203" s="22">
        <v>0.19</v>
      </c>
      <c r="G203" s="27">
        <f t="shared" si="79"/>
        <v>558.6</v>
      </c>
      <c r="H203" s="27">
        <f t="shared" si="80"/>
        <v>3498.6</v>
      </c>
      <c r="I203" s="36">
        <v>3087</v>
      </c>
      <c r="J203" s="37">
        <v>0.19</v>
      </c>
      <c r="K203" s="38">
        <f t="shared" si="81"/>
        <v>586.53</v>
      </c>
      <c r="L203" s="38">
        <f t="shared" si="82"/>
        <v>3673.5299999999997</v>
      </c>
      <c r="M203" s="28">
        <v>2734</v>
      </c>
      <c r="N203" s="25">
        <v>0.19</v>
      </c>
      <c r="O203" s="29">
        <f t="shared" si="83"/>
        <v>519.46</v>
      </c>
      <c r="P203" s="29">
        <f t="shared" si="84"/>
        <v>3253.46</v>
      </c>
      <c r="Q203" s="15">
        <f t="shared" si="87"/>
        <v>15</v>
      </c>
      <c r="R203" s="16" t="str">
        <f t="shared" si="88"/>
        <v xml:space="preserve">SUMINISTRO MANGUERA BIODISEL POR METRO R6 5/16  Y R6  3/8   </v>
      </c>
      <c r="S203" s="17" t="str">
        <f t="shared" si="89"/>
        <v>UNIDAD</v>
      </c>
      <c r="T203" s="17">
        <f t="shared" si="90"/>
        <v>1</v>
      </c>
      <c r="U203" s="31">
        <f t="shared" si="91"/>
        <v>2920.3333333333335</v>
      </c>
      <c r="V203" s="18">
        <v>0.19</v>
      </c>
      <c r="W203" s="31">
        <f t="shared" si="85"/>
        <v>554.86333333333334</v>
      </c>
      <c r="X203" s="32">
        <f t="shared" si="86"/>
        <v>3475.1966666666667</v>
      </c>
    </row>
    <row r="204" spans="1:24" ht="12" customHeight="1" x14ac:dyDescent="0.2">
      <c r="A204" s="1">
        <v>16</v>
      </c>
      <c r="B204" s="6" t="s">
        <v>195</v>
      </c>
      <c r="C204" s="2" t="s">
        <v>16</v>
      </c>
      <c r="D204" s="3">
        <v>1</v>
      </c>
      <c r="E204" s="26">
        <v>6589</v>
      </c>
      <c r="F204" s="22">
        <v>0.19</v>
      </c>
      <c r="G204" s="27">
        <f t="shared" si="79"/>
        <v>1251.9100000000001</v>
      </c>
      <c r="H204" s="27">
        <f t="shared" si="80"/>
        <v>7840.91</v>
      </c>
      <c r="I204" s="36">
        <v>6918.45</v>
      </c>
      <c r="J204" s="37">
        <v>0.19</v>
      </c>
      <c r="K204" s="38">
        <f t="shared" si="81"/>
        <v>1314.5055</v>
      </c>
      <c r="L204" s="38">
        <f t="shared" si="82"/>
        <v>8232.9555</v>
      </c>
      <c r="M204" s="28">
        <v>6128</v>
      </c>
      <c r="N204" s="25">
        <v>0.19</v>
      </c>
      <c r="O204" s="29">
        <f t="shared" si="83"/>
        <v>1164.32</v>
      </c>
      <c r="P204" s="29">
        <f t="shared" si="84"/>
        <v>7292.32</v>
      </c>
      <c r="Q204" s="15">
        <f t="shared" si="87"/>
        <v>16</v>
      </c>
      <c r="R204" s="16" t="str">
        <f t="shared" si="88"/>
        <v xml:space="preserve">SUMINISTRO ABRAZADERAS 06-16MM (mm)   SUMINISTRO ABRAZADERAS 11-20MM (8mm) </v>
      </c>
      <c r="S204" s="17" t="str">
        <f t="shared" si="89"/>
        <v>UNIDAD</v>
      </c>
      <c r="T204" s="17">
        <f t="shared" si="90"/>
        <v>1</v>
      </c>
      <c r="U204" s="31">
        <f t="shared" si="91"/>
        <v>6545.1500000000005</v>
      </c>
      <c r="V204" s="18">
        <v>0.19</v>
      </c>
      <c r="W204" s="31">
        <f t="shared" si="85"/>
        <v>1243.5785000000001</v>
      </c>
      <c r="X204" s="32">
        <f t="shared" si="86"/>
        <v>7788.7285000000011</v>
      </c>
    </row>
    <row r="205" spans="1:24" ht="12" customHeight="1" x14ac:dyDescent="0.2">
      <c r="A205" s="1">
        <v>17</v>
      </c>
      <c r="B205" s="6" t="s">
        <v>196</v>
      </c>
      <c r="C205" s="2" t="s">
        <v>16</v>
      </c>
      <c r="D205" s="3">
        <v>1</v>
      </c>
      <c r="E205" s="26">
        <v>2456780</v>
      </c>
      <c r="F205" s="22">
        <v>0.19</v>
      </c>
      <c r="G205" s="27">
        <f t="shared" si="79"/>
        <v>466788.2</v>
      </c>
      <c r="H205" s="27">
        <f t="shared" si="80"/>
        <v>2923568.2</v>
      </c>
      <c r="I205" s="36">
        <v>2579619</v>
      </c>
      <c r="J205" s="37">
        <v>0.19</v>
      </c>
      <c r="K205" s="38">
        <f t="shared" si="81"/>
        <v>490127.61</v>
      </c>
      <c r="L205" s="38">
        <f t="shared" si="82"/>
        <v>3069746.61</v>
      </c>
      <c r="M205" s="28">
        <v>2284805</v>
      </c>
      <c r="N205" s="25">
        <v>0.19</v>
      </c>
      <c r="O205" s="29">
        <f t="shared" si="83"/>
        <v>434112.95</v>
      </c>
      <c r="P205" s="29">
        <f t="shared" si="84"/>
        <v>2718917.95</v>
      </c>
      <c r="Q205" s="15">
        <f t="shared" si="87"/>
        <v>17</v>
      </c>
      <c r="R205" s="16" t="str">
        <f t="shared" si="88"/>
        <v xml:space="preserve">MANO DE OBRA: BAJAR BOMBA DE INYECCION, INYECTORES Y RIEL   </v>
      </c>
      <c r="S205" s="17" t="str">
        <f t="shared" si="89"/>
        <v>UNIDAD</v>
      </c>
      <c r="T205" s="17">
        <f t="shared" si="90"/>
        <v>1</v>
      </c>
      <c r="U205" s="31">
        <f t="shared" si="91"/>
        <v>2440401.3333333335</v>
      </c>
      <c r="V205" s="18">
        <v>0.19</v>
      </c>
      <c r="W205" s="31">
        <f t="shared" si="85"/>
        <v>463676.25333333336</v>
      </c>
      <c r="X205" s="32">
        <f t="shared" si="86"/>
        <v>2904077.5866666669</v>
      </c>
    </row>
    <row r="206" spans="1:24" ht="12" customHeight="1" x14ac:dyDescent="0.2">
      <c r="A206" s="1">
        <v>18</v>
      </c>
      <c r="B206" s="6" t="s">
        <v>197</v>
      </c>
      <c r="C206" s="2" t="s">
        <v>16</v>
      </c>
      <c r="D206" s="3">
        <v>1</v>
      </c>
      <c r="E206" s="26">
        <v>43696</v>
      </c>
      <c r="F206" s="22">
        <v>0.19</v>
      </c>
      <c r="G206" s="27">
        <f t="shared" si="79"/>
        <v>8302.24</v>
      </c>
      <c r="H206" s="27">
        <f t="shared" si="80"/>
        <v>51998.239999999998</v>
      </c>
      <c r="I206" s="36">
        <v>45880.800000000003</v>
      </c>
      <c r="J206" s="37">
        <v>0.19</v>
      </c>
      <c r="K206" s="38">
        <f t="shared" si="81"/>
        <v>8717.3520000000008</v>
      </c>
      <c r="L206" s="38">
        <f t="shared" si="82"/>
        <v>54598.152000000002</v>
      </c>
      <c r="M206" s="28">
        <v>40637</v>
      </c>
      <c r="N206" s="25">
        <v>0.19</v>
      </c>
      <c r="O206" s="29">
        <f t="shared" si="83"/>
        <v>7721.03</v>
      </c>
      <c r="P206" s="29">
        <f t="shared" si="84"/>
        <v>48358.03</v>
      </c>
      <c r="Q206" s="15">
        <f t="shared" si="87"/>
        <v>18</v>
      </c>
      <c r="R206" s="16" t="str">
        <f t="shared" si="88"/>
        <v xml:space="preserve">SUMINISTRO LIMPIADOR ELECTRICO   </v>
      </c>
      <c r="S206" s="17" t="str">
        <f t="shared" si="89"/>
        <v>UNIDAD</v>
      </c>
      <c r="T206" s="17">
        <f t="shared" si="90"/>
        <v>1</v>
      </c>
      <c r="U206" s="31">
        <f t="shared" si="91"/>
        <v>43404.6</v>
      </c>
      <c r="V206" s="18">
        <v>0.19</v>
      </c>
      <c r="W206" s="31">
        <f t="shared" si="85"/>
        <v>8246.8739999999998</v>
      </c>
      <c r="X206" s="32">
        <f t="shared" si="86"/>
        <v>51651.474000000002</v>
      </c>
    </row>
    <row r="207" spans="1:24" ht="12" customHeight="1" x14ac:dyDescent="0.2">
      <c r="A207" s="1">
        <v>19</v>
      </c>
      <c r="B207" s="6" t="s">
        <v>198</v>
      </c>
      <c r="C207" s="2" t="s">
        <v>16</v>
      </c>
      <c r="D207" s="3">
        <v>1</v>
      </c>
      <c r="E207" s="26">
        <v>80000</v>
      </c>
      <c r="F207" s="22">
        <v>0.19</v>
      </c>
      <c r="G207" s="27">
        <f t="shared" si="79"/>
        <v>15200</v>
      </c>
      <c r="H207" s="27">
        <f t="shared" si="80"/>
        <v>95200</v>
      </c>
      <c r="I207" s="36">
        <v>84000</v>
      </c>
      <c r="J207" s="37">
        <v>0.19</v>
      </c>
      <c r="K207" s="38">
        <f t="shared" si="81"/>
        <v>15960</v>
      </c>
      <c r="L207" s="38">
        <f t="shared" si="82"/>
        <v>99960</v>
      </c>
      <c r="M207" s="28">
        <v>74400</v>
      </c>
      <c r="N207" s="25">
        <v>0.19</v>
      </c>
      <c r="O207" s="29">
        <f t="shared" si="83"/>
        <v>14136</v>
      </c>
      <c r="P207" s="29">
        <f t="shared" si="84"/>
        <v>88536</v>
      </c>
      <c r="Q207" s="15">
        <f t="shared" si="87"/>
        <v>19</v>
      </c>
      <c r="R207" s="16" t="str">
        <f t="shared" si="88"/>
        <v xml:space="preserve">SERVICIO CARGA DE BATERIAS </v>
      </c>
      <c r="S207" s="17" t="str">
        <f t="shared" si="89"/>
        <v>UNIDAD</v>
      </c>
      <c r="T207" s="17">
        <f t="shared" si="90"/>
        <v>1</v>
      </c>
      <c r="U207" s="31">
        <f t="shared" si="91"/>
        <v>79466.666666666672</v>
      </c>
      <c r="V207" s="18">
        <v>0.19</v>
      </c>
      <c r="W207" s="31">
        <f t="shared" si="85"/>
        <v>15098.666666666668</v>
      </c>
      <c r="X207" s="32">
        <f t="shared" si="86"/>
        <v>94565.333333333343</v>
      </c>
    </row>
    <row r="208" spans="1:24" ht="12" customHeight="1" x14ac:dyDescent="0.2">
      <c r="A208" s="1">
        <v>20</v>
      </c>
      <c r="B208" s="6" t="s">
        <v>199</v>
      </c>
      <c r="C208" s="2" t="s">
        <v>16</v>
      </c>
      <c r="D208" s="3">
        <v>1</v>
      </c>
      <c r="E208" s="26">
        <v>70000</v>
      </c>
      <c r="F208" s="22">
        <v>0.19</v>
      </c>
      <c r="G208" s="27">
        <f t="shared" si="79"/>
        <v>13300</v>
      </c>
      <c r="H208" s="27">
        <f t="shared" si="80"/>
        <v>83300</v>
      </c>
      <c r="I208" s="36">
        <v>73500</v>
      </c>
      <c r="J208" s="37">
        <v>0.19</v>
      </c>
      <c r="K208" s="38">
        <f t="shared" si="81"/>
        <v>13965</v>
      </c>
      <c r="L208" s="38">
        <f t="shared" si="82"/>
        <v>87465</v>
      </c>
      <c r="M208" s="28">
        <v>65100</v>
      </c>
      <c r="N208" s="25">
        <v>0.19</v>
      </c>
      <c r="O208" s="29">
        <f t="shared" si="83"/>
        <v>12369</v>
      </c>
      <c r="P208" s="29">
        <f t="shared" si="84"/>
        <v>77469</v>
      </c>
      <c r="Q208" s="15">
        <f t="shared" si="87"/>
        <v>20</v>
      </c>
      <c r="R208" s="16" t="str">
        <f t="shared" si="88"/>
        <v xml:space="preserve">FABRICACION BORNES  BATERIA </v>
      </c>
      <c r="S208" s="17" t="str">
        <f t="shared" si="89"/>
        <v>UNIDAD</v>
      </c>
      <c r="T208" s="17">
        <f t="shared" si="90"/>
        <v>1</v>
      </c>
      <c r="U208" s="31">
        <f t="shared" si="91"/>
        <v>69533.333333333328</v>
      </c>
      <c r="V208" s="18">
        <v>0.19</v>
      </c>
      <c r="W208" s="31">
        <f t="shared" si="85"/>
        <v>13211.333333333332</v>
      </c>
      <c r="X208" s="32">
        <f t="shared" si="86"/>
        <v>82744.666666666657</v>
      </c>
    </row>
    <row r="209" spans="1:24" ht="12" customHeight="1" x14ac:dyDescent="0.2">
      <c r="A209" s="1">
        <v>21</v>
      </c>
      <c r="B209" s="6" t="s">
        <v>200</v>
      </c>
      <c r="C209" s="2" t="s">
        <v>16</v>
      </c>
      <c r="D209" s="3">
        <v>1</v>
      </c>
      <c r="E209" s="26">
        <v>6781456</v>
      </c>
      <c r="F209" s="22">
        <v>0.19</v>
      </c>
      <c r="G209" s="27">
        <f t="shared" si="79"/>
        <v>1288476.6400000001</v>
      </c>
      <c r="H209" s="27">
        <f t="shared" si="80"/>
        <v>8069932.6400000006</v>
      </c>
      <c r="I209" s="36">
        <v>7120528.7999999998</v>
      </c>
      <c r="J209" s="37">
        <v>0.19</v>
      </c>
      <c r="K209" s="38">
        <f t="shared" si="81"/>
        <v>1352900.4720000001</v>
      </c>
      <c r="L209" s="38">
        <f t="shared" si="82"/>
        <v>8473429.2719999999</v>
      </c>
      <c r="M209" s="28">
        <v>6306754</v>
      </c>
      <c r="N209" s="25">
        <v>0.19</v>
      </c>
      <c r="O209" s="29">
        <f t="shared" si="83"/>
        <v>1198283.26</v>
      </c>
      <c r="P209" s="29">
        <f t="shared" si="84"/>
        <v>7505037.2599999998</v>
      </c>
      <c r="Q209" s="15">
        <f t="shared" si="87"/>
        <v>21</v>
      </c>
      <c r="R209" s="16" t="str">
        <f t="shared" si="88"/>
        <v xml:space="preserve">SUMINISTRO DE MODULO COMPUTADOR FVZ EURO 4  </v>
      </c>
      <c r="S209" s="17" t="str">
        <f t="shared" si="89"/>
        <v>UNIDAD</v>
      </c>
      <c r="T209" s="17">
        <f t="shared" si="90"/>
        <v>1</v>
      </c>
      <c r="U209" s="31">
        <f t="shared" si="91"/>
        <v>6736246.2666666666</v>
      </c>
      <c r="V209" s="18">
        <v>0.19</v>
      </c>
      <c r="W209" s="31">
        <f t="shared" si="85"/>
        <v>1279886.7906666666</v>
      </c>
      <c r="X209" s="32">
        <f t="shared" si="86"/>
        <v>8016133.0573333334</v>
      </c>
    </row>
    <row r="210" spans="1:24" ht="12" customHeight="1" x14ac:dyDescent="0.2">
      <c r="A210" s="1">
        <v>22</v>
      </c>
      <c r="B210" s="6" t="s">
        <v>201</v>
      </c>
      <c r="C210" s="2" t="s">
        <v>16</v>
      </c>
      <c r="D210" s="3">
        <v>1</v>
      </c>
      <c r="E210" s="26">
        <v>600000</v>
      </c>
      <c r="F210" s="22">
        <v>0.19</v>
      </c>
      <c r="G210" s="27">
        <f t="shared" si="79"/>
        <v>114000</v>
      </c>
      <c r="H210" s="27">
        <f t="shared" si="80"/>
        <v>714000</v>
      </c>
      <c r="I210" s="36">
        <v>630000</v>
      </c>
      <c r="J210" s="37">
        <v>0.19</v>
      </c>
      <c r="K210" s="38">
        <f t="shared" si="81"/>
        <v>119700</v>
      </c>
      <c r="L210" s="38">
        <f t="shared" si="82"/>
        <v>749700</v>
      </c>
      <c r="M210" s="28">
        <v>558000</v>
      </c>
      <c r="N210" s="25">
        <v>0.19</v>
      </c>
      <c r="O210" s="29">
        <f t="shared" si="83"/>
        <v>106020</v>
      </c>
      <c r="P210" s="29">
        <f t="shared" si="84"/>
        <v>664020</v>
      </c>
      <c r="Q210" s="15">
        <f t="shared" si="87"/>
        <v>22</v>
      </c>
      <c r="R210" s="16" t="str">
        <f t="shared" si="88"/>
        <v>SERVICIO REVISIÓN ELECTRICA</v>
      </c>
      <c r="S210" s="17" t="str">
        <f t="shared" si="89"/>
        <v>UNIDAD</v>
      </c>
      <c r="T210" s="17">
        <f t="shared" si="90"/>
        <v>1</v>
      </c>
      <c r="U210" s="31">
        <f t="shared" si="91"/>
        <v>596000</v>
      </c>
      <c r="V210" s="18">
        <v>0.19</v>
      </c>
      <c r="W210" s="31">
        <f t="shared" si="85"/>
        <v>113240</v>
      </c>
      <c r="X210" s="32">
        <f t="shared" si="86"/>
        <v>709240</v>
      </c>
    </row>
    <row r="211" spans="1:24" ht="12" customHeight="1" x14ac:dyDescent="0.2">
      <c r="A211" s="1">
        <v>23</v>
      </c>
      <c r="B211" s="6" t="s">
        <v>202</v>
      </c>
      <c r="C211" s="2" t="s">
        <v>16</v>
      </c>
      <c r="D211" s="3">
        <v>1</v>
      </c>
      <c r="E211" s="26">
        <v>735634</v>
      </c>
      <c r="F211" s="22">
        <v>0.19</v>
      </c>
      <c r="G211" s="27">
        <f t="shared" si="79"/>
        <v>139770.46</v>
      </c>
      <c r="H211" s="27">
        <f t="shared" si="80"/>
        <v>875404.46</v>
      </c>
      <c r="I211" s="36">
        <v>772415.7</v>
      </c>
      <c r="J211" s="37">
        <v>0.19</v>
      </c>
      <c r="K211" s="38">
        <f t="shared" si="81"/>
        <v>146758.98299999998</v>
      </c>
      <c r="L211" s="38">
        <f t="shared" si="82"/>
        <v>919174.68299999996</v>
      </c>
      <c r="M211" s="28">
        <v>684140</v>
      </c>
      <c r="N211" s="25">
        <v>0.19</v>
      </c>
      <c r="O211" s="29">
        <f t="shared" si="83"/>
        <v>129986.6</v>
      </c>
      <c r="P211" s="29">
        <f t="shared" si="84"/>
        <v>814126.6</v>
      </c>
      <c r="Q211" s="15">
        <f t="shared" si="87"/>
        <v>23</v>
      </c>
      <c r="R211" s="16" t="str">
        <f t="shared" si="88"/>
        <v xml:space="preserve">REVISIÓN TECNICO  MECANICA </v>
      </c>
      <c r="S211" s="17" t="str">
        <f t="shared" si="89"/>
        <v>UNIDAD</v>
      </c>
      <c r="T211" s="17">
        <f t="shared" si="90"/>
        <v>1</v>
      </c>
      <c r="U211" s="31">
        <f t="shared" si="91"/>
        <v>730729.9</v>
      </c>
      <c r="V211" s="18">
        <v>0.19</v>
      </c>
      <c r="W211" s="31">
        <f t="shared" si="85"/>
        <v>138838.68100000001</v>
      </c>
      <c r="X211" s="32">
        <f t="shared" si="86"/>
        <v>869568.58100000001</v>
      </c>
    </row>
    <row r="212" spans="1:24" ht="12" customHeight="1" x14ac:dyDescent="0.2">
      <c r="A212" s="1">
        <v>24</v>
      </c>
      <c r="B212" s="6" t="s">
        <v>203</v>
      </c>
      <c r="C212" s="2" t="s">
        <v>16</v>
      </c>
      <c r="D212" s="3">
        <v>1</v>
      </c>
      <c r="E212" s="26">
        <v>790856</v>
      </c>
      <c r="F212" s="22">
        <v>0.19</v>
      </c>
      <c r="G212" s="27">
        <f t="shared" si="79"/>
        <v>150262.64000000001</v>
      </c>
      <c r="H212" s="27">
        <f t="shared" si="80"/>
        <v>941118.64</v>
      </c>
      <c r="I212" s="36">
        <v>830398.8</v>
      </c>
      <c r="J212" s="37">
        <v>0.19</v>
      </c>
      <c r="K212" s="38">
        <f t="shared" si="81"/>
        <v>157775.772</v>
      </c>
      <c r="L212" s="38">
        <f t="shared" si="82"/>
        <v>988174.57200000004</v>
      </c>
      <c r="M212" s="28">
        <v>735496</v>
      </c>
      <c r="N212" s="25">
        <v>0.19</v>
      </c>
      <c r="O212" s="29">
        <f t="shared" si="83"/>
        <v>139744.24</v>
      </c>
      <c r="P212" s="29">
        <f t="shared" si="84"/>
        <v>875240.24</v>
      </c>
      <c r="Q212" s="15">
        <f t="shared" si="87"/>
        <v>24</v>
      </c>
      <c r="R212" s="16" t="str">
        <f t="shared" si="88"/>
        <v xml:space="preserve">TUBO METALICO INYECCION COMBUSTIBLE DEL RIEL BOMBA Y FILTRO </v>
      </c>
      <c r="S212" s="17" t="str">
        <f t="shared" si="89"/>
        <v>UNIDAD</v>
      </c>
      <c r="T212" s="17">
        <f t="shared" si="90"/>
        <v>1</v>
      </c>
      <c r="U212" s="31">
        <f t="shared" si="91"/>
        <v>785583.6</v>
      </c>
      <c r="V212" s="18">
        <v>0.19</v>
      </c>
      <c r="W212" s="31">
        <f t="shared" si="85"/>
        <v>149260.88399999999</v>
      </c>
      <c r="X212" s="32">
        <f t="shared" si="86"/>
        <v>934844.48399999994</v>
      </c>
    </row>
    <row r="213" spans="1:24" ht="12" customHeight="1" x14ac:dyDescent="0.2">
      <c r="A213" s="1">
        <v>25</v>
      </c>
      <c r="B213" s="6" t="s">
        <v>204</v>
      </c>
      <c r="C213" s="2" t="s">
        <v>16</v>
      </c>
      <c r="D213" s="3">
        <v>1</v>
      </c>
      <c r="E213" s="26">
        <v>43600</v>
      </c>
      <c r="F213" s="22">
        <v>0.19</v>
      </c>
      <c r="G213" s="27">
        <f t="shared" si="79"/>
        <v>8284</v>
      </c>
      <c r="H213" s="27">
        <f t="shared" si="80"/>
        <v>51884</v>
      </c>
      <c r="I213" s="36">
        <v>45780</v>
      </c>
      <c r="J213" s="37">
        <v>0.19</v>
      </c>
      <c r="K213" s="38">
        <f t="shared" si="81"/>
        <v>8698.2000000000007</v>
      </c>
      <c r="L213" s="38">
        <f t="shared" si="82"/>
        <v>54478.2</v>
      </c>
      <c r="M213" s="28">
        <v>40548</v>
      </c>
      <c r="N213" s="25">
        <v>0.19</v>
      </c>
      <c r="O213" s="29">
        <f t="shared" si="83"/>
        <v>7704.12</v>
      </c>
      <c r="P213" s="29">
        <f t="shared" si="84"/>
        <v>48252.12</v>
      </c>
      <c r="Q213" s="15">
        <f t="shared" si="87"/>
        <v>25</v>
      </c>
      <c r="R213" s="16" t="str">
        <f t="shared" si="88"/>
        <v xml:space="preserve">ARANDELAS  EN BRONCE TUBO DE INYECCION </v>
      </c>
      <c r="S213" s="17" t="str">
        <f t="shared" si="89"/>
        <v>UNIDAD</v>
      </c>
      <c r="T213" s="17">
        <f t="shared" si="90"/>
        <v>1</v>
      </c>
      <c r="U213" s="31">
        <f t="shared" si="91"/>
        <v>43309.333333333336</v>
      </c>
      <c r="V213" s="18">
        <v>0.19</v>
      </c>
      <c r="W213" s="31">
        <f t="shared" si="85"/>
        <v>8228.7733333333344</v>
      </c>
      <c r="X213" s="32">
        <f t="shared" si="86"/>
        <v>51538.106666666674</v>
      </c>
    </row>
    <row r="214" spans="1:24" ht="12" customHeight="1" x14ac:dyDescent="0.2">
      <c r="A214" s="1">
        <v>26</v>
      </c>
      <c r="B214" s="6" t="s">
        <v>205</v>
      </c>
      <c r="C214" s="2" t="s">
        <v>16</v>
      </c>
      <c r="D214" s="3">
        <v>1</v>
      </c>
      <c r="E214" s="26">
        <v>1352789</v>
      </c>
      <c r="F214" s="22">
        <v>0.19</v>
      </c>
      <c r="G214" s="27">
        <f t="shared" si="79"/>
        <v>257029.91</v>
      </c>
      <c r="H214" s="27">
        <f t="shared" si="80"/>
        <v>1609818.91</v>
      </c>
      <c r="I214" s="36">
        <v>1420428.45</v>
      </c>
      <c r="J214" s="37">
        <v>0.19</v>
      </c>
      <c r="K214" s="38">
        <f t="shared" si="81"/>
        <v>269881.40549999999</v>
      </c>
      <c r="L214" s="38">
        <f t="shared" si="82"/>
        <v>1690309.8555000001</v>
      </c>
      <c r="M214" s="28">
        <v>1258094</v>
      </c>
      <c r="N214" s="25">
        <v>0.19</v>
      </c>
      <c r="O214" s="29">
        <f t="shared" si="83"/>
        <v>239037.86000000002</v>
      </c>
      <c r="P214" s="29">
        <f t="shared" si="84"/>
        <v>1497131.86</v>
      </c>
      <c r="Q214" s="15">
        <f t="shared" si="87"/>
        <v>26</v>
      </c>
      <c r="R214" s="16" t="str">
        <f t="shared" si="88"/>
        <v xml:space="preserve">SERVICIO DESARME CAMBIO TUBO DE INYECCION ISTALACION DE RIEL ,IGR </v>
      </c>
      <c r="S214" s="17" t="str">
        <f t="shared" si="89"/>
        <v>UNIDAD</v>
      </c>
      <c r="T214" s="17">
        <f t="shared" si="90"/>
        <v>1</v>
      </c>
      <c r="U214" s="31">
        <f t="shared" si="91"/>
        <v>1343770.4833333334</v>
      </c>
      <c r="V214" s="18">
        <v>0.19</v>
      </c>
      <c r="W214" s="31">
        <f t="shared" si="85"/>
        <v>255316.39183333336</v>
      </c>
      <c r="X214" s="32">
        <f t="shared" si="86"/>
        <v>1599086.8751666667</v>
      </c>
    </row>
    <row r="215" spans="1:24" ht="12" customHeight="1" x14ac:dyDescent="0.2">
      <c r="A215" s="1">
        <v>27</v>
      </c>
      <c r="B215" s="6" t="s">
        <v>206</v>
      </c>
      <c r="C215" s="2" t="s">
        <v>16</v>
      </c>
      <c r="D215" s="3">
        <v>1</v>
      </c>
      <c r="E215" s="26">
        <v>1356789</v>
      </c>
      <c r="F215" s="22">
        <v>0.19</v>
      </c>
      <c r="G215" s="27">
        <f t="shared" si="79"/>
        <v>257789.91</v>
      </c>
      <c r="H215" s="27">
        <f t="shared" si="80"/>
        <v>1614578.91</v>
      </c>
      <c r="I215" s="36">
        <v>1424628.45</v>
      </c>
      <c r="J215" s="37">
        <v>0.19</v>
      </c>
      <c r="K215" s="38">
        <f t="shared" si="81"/>
        <v>270679.40549999999</v>
      </c>
      <c r="L215" s="38">
        <f t="shared" si="82"/>
        <v>1695307.8555000001</v>
      </c>
      <c r="M215" s="28">
        <v>1261814</v>
      </c>
      <c r="N215" s="25">
        <v>0.19</v>
      </c>
      <c r="O215" s="29">
        <f t="shared" si="83"/>
        <v>239744.66</v>
      </c>
      <c r="P215" s="29">
        <f t="shared" si="84"/>
        <v>1501558.66</v>
      </c>
      <c r="Q215" s="15">
        <f t="shared" si="87"/>
        <v>27</v>
      </c>
      <c r="R215" s="16" t="str">
        <f t="shared" si="88"/>
        <v xml:space="preserve">EMPAQUETADURA DE LA CULATA DEL COMPRESOR ORIGINAL INCLUYE MANO DE OBRA </v>
      </c>
      <c r="S215" s="17" t="str">
        <f t="shared" si="89"/>
        <v>UNIDAD</v>
      </c>
      <c r="T215" s="17">
        <f t="shared" si="90"/>
        <v>1</v>
      </c>
      <c r="U215" s="31">
        <f t="shared" si="91"/>
        <v>1347743.8166666667</v>
      </c>
      <c r="V215" s="18">
        <v>0.19</v>
      </c>
      <c r="W215" s="31">
        <f t="shared" si="85"/>
        <v>256071.32516666668</v>
      </c>
      <c r="X215" s="32">
        <f t="shared" si="86"/>
        <v>1603815.1418333333</v>
      </c>
    </row>
    <row r="216" spans="1:24" ht="12" customHeight="1" x14ac:dyDescent="0.2">
      <c r="A216" s="1">
        <v>28</v>
      </c>
      <c r="B216" s="6" t="s">
        <v>207</v>
      </c>
      <c r="C216" s="2" t="s">
        <v>16</v>
      </c>
      <c r="D216" s="3">
        <v>1</v>
      </c>
      <c r="E216" s="26">
        <v>140000</v>
      </c>
      <c r="F216" s="22">
        <v>0.19</v>
      </c>
      <c r="G216" s="27">
        <f t="shared" si="79"/>
        <v>26600</v>
      </c>
      <c r="H216" s="27">
        <f t="shared" si="80"/>
        <v>166600</v>
      </c>
      <c r="I216" s="36">
        <v>147000</v>
      </c>
      <c r="J216" s="37">
        <v>0.19</v>
      </c>
      <c r="K216" s="38">
        <f t="shared" si="81"/>
        <v>27930</v>
      </c>
      <c r="L216" s="38">
        <f t="shared" si="82"/>
        <v>174930</v>
      </c>
      <c r="M216" s="28">
        <v>130200</v>
      </c>
      <c r="N216" s="25">
        <v>0.19</v>
      </c>
      <c r="O216" s="29">
        <f t="shared" si="83"/>
        <v>24738</v>
      </c>
      <c r="P216" s="29">
        <f t="shared" si="84"/>
        <v>154938</v>
      </c>
      <c r="Q216" s="15">
        <f t="shared" si="87"/>
        <v>28</v>
      </c>
      <c r="R216" s="16" t="str">
        <f t="shared" si="88"/>
        <v xml:space="preserve">CORRECCION FUGA DEL LIXIVIADO </v>
      </c>
      <c r="S216" s="17" t="str">
        <f t="shared" si="89"/>
        <v>UNIDAD</v>
      </c>
      <c r="T216" s="17">
        <f t="shared" si="90"/>
        <v>1</v>
      </c>
      <c r="U216" s="31">
        <f t="shared" si="91"/>
        <v>139066.66666666666</v>
      </c>
      <c r="V216" s="18">
        <v>0.19</v>
      </c>
      <c r="W216" s="31">
        <f t="shared" si="85"/>
        <v>26422.666666666664</v>
      </c>
      <c r="X216" s="32">
        <f t="shared" si="86"/>
        <v>165489.33333333331</v>
      </c>
    </row>
    <row r="217" spans="1:24" ht="12" customHeight="1" x14ac:dyDescent="0.2">
      <c r="A217" s="1">
        <v>29</v>
      </c>
      <c r="B217" s="6" t="s">
        <v>208</v>
      </c>
      <c r="C217" s="2" t="s">
        <v>16</v>
      </c>
      <c r="D217" s="3">
        <v>1</v>
      </c>
      <c r="E217" s="26">
        <v>1801241</v>
      </c>
      <c r="F217" s="22">
        <v>0.19</v>
      </c>
      <c r="G217" s="27">
        <f t="shared" ref="G217:G244" si="92">E217*F217</f>
        <v>342235.79</v>
      </c>
      <c r="H217" s="27">
        <f t="shared" ref="H217:H244" si="93">E217+G217</f>
        <v>2143476.79</v>
      </c>
      <c r="I217" s="36">
        <v>1891303.05</v>
      </c>
      <c r="J217" s="37">
        <v>0.19</v>
      </c>
      <c r="K217" s="38">
        <f t="shared" ref="K217:K244" si="94">I217*J217</f>
        <v>359347.57949999999</v>
      </c>
      <c r="L217" s="38">
        <f t="shared" ref="L217:L244" si="95">I217+K217</f>
        <v>2250650.6294999998</v>
      </c>
      <c r="M217" s="28">
        <v>1675154</v>
      </c>
      <c r="N217" s="25">
        <v>0.19</v>
      </c>
      <c r="O217" s="29">
        <f t="shared" ref="O217:O244" si="96">M217*N217</f>
        <v>318279.26</v>
      </c>
      <c r="P217" s="29">
        <f t="shared" ref="P217:P244" si="97">M217+O217</f>
        <v>1993433.26</v>
      </c>
      <c r="Q217" s="15">
        <f t="shared" si="87"/>
        <v>29</v>
      </c>
      <c r="R217" s="16" t="str">
        <f t="shared" si="88"/>
        <v xml:space="preserve">D/M DE SISTEMA DE ADMISION COMPLETA PARA MTTO SISTEMA DE EGR POR FALLAS DE REGULACION Y SCANNEO COMPLETO PARA ELIMINACION DE FALLAS Y CODIGOS DEL SISTEMA </v>
      </c>
      <c r="S217" s="17" t="str">
        <f t="shared" si="89"/>
        <v>UNIDAD</v>
      </c>
      <c r="T217" s="17">
        <f t="shared" si="90"/>
        <v>1</v>
      </c>
      <c r="U217" s="31">
        <f t="shared" si="91"/>
        <v>1789232.6833333333</v>
      </c>
      <c r="V217" s="18">
        <v>0.19</v>
      </c>
      <c r="W217" s="31">
        <f t="shared" ref="W217:W244" si="98">SUM(U217*V217)</f>
        <v>339954.20983333333</v>
      </c>
      <c r="X217" s="32">
        <f t="shared" ref="X217:X244" si="99">SUM(U217+W217)</f>
        <v>2129186.8931666669</v>
      </c>
    </row>
    <row r="218" spans="1:24" ht="12" customHeight="1" x14ac:dyDescent="0.2">
      <c r="A218" s="1">
        <v>30</v>
      </c>
      <c r="B218" s="6" t="s">
        <v>209</v>
      </c>
      <c r="C218" s="2" t="s">
        <v>16</v>
      </c>
      <c r="D218" s="3">
        <v>1</v>
      </c>
      <c r="E218" s="26">
        <v>4012504</v>
      </c>
      <c r="F218" s="22">
        <v>0.19</v>
      </c>
      <c r="G218" s="27">
        <f t="shared" si="92"/>
        <v>762375.76</v>
      </c>
      <c r="H218" s="27">
        <f t="shared" si="93"/>
        <v>4774879.76</v>
      </c>
      <c r="I218" s="36">
        <v>4213129.2</v>
      </c>
      <c r="J218" s="37">
        <v>0.19</v>
      </c>
      <c r="K218" s="38">
        <f t="shared" si="94"/>
        <v>800494.54800000007</v>
      </c>
      <c r="L218" s="38">
        <f t="shared" si="95"/>
        <v>5013623.7480000006</v>
      </c>
      <c r="M218" s="28">
        <v>3731629</v>
      </c>
      <c r="N218" s="25">
        <v>0.19</v>
      </c>
      <c r="O218" s="29">
        <f t="shared" si="96"/>
        <v>709009.51</v>
      </c>
      <c r="P218" s="29">
        <f t="shared" si="97"/>
        <v>4440638.51</v>
      </c>
      <c r="Q218" s="15">
        <f t="shared" si="87"/>
        <v>30</v>
      </c>
      <c r="R218" s="16" t="str">
        <f t="shared" si="88"/>
        <v xml:space="preserve">SUMINISTRO VALVULA EGR COMPLETA </v>
      </c>
      <c r="S218" s="17" t="str">
        <f t="shared" si="89"/>
        <v>UNIDAD</v>
      </c>
      <c r="T218" s="17">
        <f t="shared" si="90"/>
        <v>1</v>
      </c>
      <c r="U218" s="31">
        <f t="shared" si="91"/>
        <v>3985754.0666666664</v>
      </c>
      <c r="V218" s="18">
        <v>0.19</v>
      </c>
      <c r="W218" s="31">
        <f t="shared" si="98"/>
        <v>757293.27266666666</v>
      </c>
      <c r="X218" s="32">
        <f t="shared" si="99"/>
        <v>4743047.3393333331</v>
      </c>
    </row>
    <row r="219" spans="1:24" ht="12" customHeight="1" x14ac:dyDescent="0.2">
      <c r="A219" s="1">
        <v>31</v>
      </c>
      <c r="B219" s="6" t="s">
        <v>210</v>
      </c>
      <c r="C219" s="2" t="s">
        <v>16</v>
      </c>
      <c r="D219" s="3">
        <v>1</v>
      </c>
      <c r="E219" s="26">
        <v>185769</v>
      </c>
      <c r="F219" s="22">
        <v>0.19</v>
      </c>
      <c r="G219" s="27">
        <f t="shared" si="92"/>
        <v>35296.11</v>
      </c>
      <c r="H219" s="27">
        <f t="shared" si="93"/>
        <v>221065.11</v>
      </c>
      <c r="I219" s="36">
        <v>195057.45</v>
      </c>
      <c r="J219" s="37">
        <v>0.19</v>
      </c>
      <c r="K219" s="38">
        <f t="shared" si="94"/>
        <v>37060.915500000003</v>
      </c>
      <c r="L219" s="38">
        <f t="shared" si="95"/>
        <v>232118.36550000001</v>
      </c>
      <c r="M219" s="28">
        <v>172765</v>
      </c>
      <c r="N219" s="25">
        <v>0.19</v>
      </c>
      <c r="O219" s="29">
        <f t="shared" si="96"/>
        <v>32825.35</v>
      </c>
      <c r="P219" s="29">
        <f t="shared" si="97"/>
        <v>205590.35</v>
      </c>
      <c r="Q219" s="15">
        <f t="shared" si="87"/>
        <v>31</v>
      </c>
      <c r="R219" s="16" t="str">
        <f t="shared" si="88"/>
        <v xml:space="preserve">SERVICIO REVISION Y AJUSTE DE TORNILLOS DEL CARDAN </v>
      </c>
      <c r="S219" s="17" t="str">
        <f t="shared" si="89"/>
        <v>UNIDAD</v>
      </c>
      <c r="T219" s="17">
        <f t="shared" si="90"/>
        <v>1</v>
      </c>
      <c r="U219" s="31">
        <f t="shared" si="91"/>
        <v>184530.48333333331</v>
      </c>
      <c r="V219" s="18">
        <v>0.19</v>
      </c>
      <c r="W219" s="31">
        <f t="shared" si="98"/>
        <v>35060.791833333329</v>
      </c>
      <c r="X219" s="32">
        <f t="shared" si="99"/>
        <v>219591.27516666663</v>
      </c>
    </row>
    <row r="220" spans="1:24" ht="12" customHeight="1" x14ac:dyDescent="0.2">
      <c r="A220" s="1">
        <v>32</v>
      </c>
      <c r="B220" s="6" t="s">
        <v>211</v>
      </c>
      <c r="C220" s="2" t="s">
        <v>16</v>
      </c>
      <c r="D220" s="3">
        <v>1</v>
      </c>
      <c r="E220" s="26">
        <v>300000</v>
      </c>
      <c r="F220" s="22">
        <v>0.19</v>
      </c>
      <c r="G220" s="27">
        <f t="shared" si="92"/>
        <v>57000</v>
      </c>
      <c r="H220" s="27">
        <f t="shared" si="93"/>
        <v>357000</v>
      </c>
      <c r="I220" s="36">
        <v>315000</v>
      </c>
      <c r="J220" s="37">
        <v>0.19</v>
      </c>
      <c r="K220" s="38">
        <f t="shared" si="94"/>
        <v>59850</v>
      </c>
      <c r="L220" s="38">
        <f t="shared" si="95"/>
        <v>374850</v>
      </c>
      <c r="M220" s="28">
        <v>279000</v>
      </c>
      <c r="N220" s="25">
        <v>0.19</v>
      </c>
      <c r="O220" s="29">
        <f t="shared" si="96"/>
        <v>53010</v>
      </c>
      <c r="P220" s="29">
        <f t="shared" si="97"/>
        <v>332010</v>
      </c>
      <c r="Q220" s="15">
        <f t="shared" ref="Q220:Q244" si="100">+A220</f>
        <v>32</v>
      </c>
      <c r="R220" s="16" t="str">
        <f t="shared" si="88"/>
        <v>SERVICIO CAMBIO DE ACEITE Y FILTROS</v>
      </c>
      <c r="S220" s="17" t="str">
        <f t="shared" si="89"/>
        <v>UNIDAD</v>
      </c>
      <c r="T220" s="17">
        <f t="shared" si="90"/>
        <v>1</v>
      </c>
      <c r="U220" s="31">
        <f t="shared" si="91"/>
        <v>298000</v>
      </c>
      <c r="V220" s="18">
        <v>0.19</v>
      </c>
      <c r="W220" s="31">
        <f t="shared" si="98"/>
        <v>56620</v>
      </c>
      <c r="X220" s="32">
        <f t="shared" si="99"/>
        <v>354620</v>
      </c>
    </row>
    <row r="221" spans="1:24" ht="12" customHeight="1" x14ac:dyDescent="0.2">
      <c r="A221" s="1">
        <v>33</v>
      </c>
      <c r="B221" s="6" t="s">
        <v>212</v>
      </c>
      <c r="C221" s="2" t="s">
        <v>16</v>
      </c>
      <c r="D221" s="3">
        <v>1</v>
      </c>
      <c r="E221" s="26">
        <v>56123</v>
      </c>
      <c r="F221" s="22">
        <v>0.19</v>
      </c>
      <c r="G221" s="27">
        <f t="shared" si="92"/>
        <v>10663.37</v>
      </c>
      <c r="H221" s="27">
        <f t="shared" si="93"/>
        <v>66786.37</v>
      </c>
      <c r="I221" s="36">
        <v>58929.15</v>
      </c>
      <c r="J221" s="37">
        <v>0.19</v>
      </c>
      <c r="K221" s="38">
        <f t="shared" si="94"/>
        <v>11196.538500000001</v>
      </c>
      <c r="L221" s="38">
        <f t="shared" si="95"/>
        <v>70125.688500000004</v>
      </c>
      <c r="M221" s="28">
        <v>52194</v>
      </c>
      <c r="N221" s="25">
        <v>0.19</v>
      </c>
      <c r="O221" s="29">
        <f t="shared" si="96"/>
        <v>9916.86</v>
      </c>
      <c r="P221" s="29">
        <f t="shared" si="97"/>
        <v>62110.86</v>
      </c>
      <c r="Q221" s="15">
        <f t="shared" si="100"/>
        <v>33</v>
      </c>
      <c r="R221" s="16" t="str">
        <f t="shared" ref="R221:R244" si="101">+B221</f>
        <v xml:space="preserve">SUMINISTRO PLUMILLAS </v>
      </c>
      <c r="S221" s="17" t="str">
        <f t="shared" ref="S221:S244" si="102">+C221</f>
        <v>UNIDAD</v>
      </c>
      <c r="T221" s="17">
        <f t="shared" ref="T221:T244" si="103">+D221</f>
        <v>1</v>
      </c>
      <c r="U221" s="31">
        <f t="shared" si="91"/>
        <v>55748.716666666667</v>
      </c>
      <c r="V221" s="18">
        <v>0.19</v>
      </c>
      <c r="W221" s="31">
        <f t="shared" si="98"/>
        <v>10592.256166666666</v>
      </c>
      <c r="X221" s="32">
        <f t="shared" si="99"/>
        <v>66340.972833333333</v>
      </c>
    </row>
    <row r="222" spans="1:24" ht="12" customHeight="1" x14ac:dyDescent="0.2">
      <c r="A222" s="1">
        <v>34</v>
      </c>
      <c r="B222" s="6" t="s">
        <v>213</v>
      </c>
      <c r="C222" s="2" t="s">
        <v>16</v>
      </c>
      <c r="D222" s="3">
        <v>1</v>
      </c>
      <c r="E222" s="26">
        <v>47058</v>
      </c>
      <c r="F222" s="22">
        <v>0.19</v>
      </c>
      <c r="G222" s="27">
        <f t="shared" si="92"/>
        <v>8941.02</v>
      </c>
      <c r="H222" s="27">
        <f t="shared" si="93"/>
        <v>55999.020000000004</v>
      </c>
      <c r="I222" s="36">
        <v>49410.9</v>
      </c>
      <c r="J222" s="37">
        <v>0.19</v>
      </c>
      <c r="K222" s="38">
        <f t="shared" si="94"/>
        <v>9388.0709999999999</v>
      </c>
      <c r="L222" s="38">
        <f t="shared" si="95"/>
        <v>58798.971000000005</v>
      </c>
      <c r="M222" s="28">
        <v>43764</v>
      </c>
      <c r="N222" s="25">
        <v>0.19</v>
      </c>
      <c r="O222" s="29">
        <f t="shared" si="96"/>
        <v>8315.16</v>
      </c>
      <c r="P222" s="29">
        <f t="shared" si="97"/>
        <v>52079.16</v>
      </c>
      <c r="Q222" s="15">
        <f t="shared" si="100"/>
        <v>34</v>
      </c>
      <c r="R222" s="16" t="str">
        <f t="shared" si="101"/>
        <v>ELECTROVALVULA CORNETA MV C=PT.XHR_</v>
      </c>
      <c r="S222" s="17" t="str">
        <f t="shared" si="102"/>
        <v>UNIDAD</v>
      </c>
      <c r="T222" s="17">
        <f t="shared" si="103"/>
        <v>1</v>
      </c>
      <c r="U222" s="31">
        <f t="shared" si="91"/>
        <v>46744.299999999996</v>
      </c>
      <c r="V222" s="18">
        <v>0.19</v>
      </c>
      <c r="W222" s="31">
        <f t="shared" ref="W222:W238" si="104">SUM(U222*V222)</f>
        <v>8881.4169999999995</v>
      </c>
      <c r="X222" s="32">
        <f t="shared" si="99"/>
        <v>55625.716999999997</v>
      </c>
    </row>
    <row r="223" spans="1:24" ht="12" customHeight="1" x14ac:dyDescent="0.2">
      <c r="A223" s="1">
        <v>35</v>
      </c>
      <c r="B223" s="6" t="s">
        <v>214</v>
      </c>
      <c r="C223" s="2" t="s">
        <v>16</v>
      </c>
      <c r="D223" s="3">
        <v>1</v>
      </c>
      <c r="E223" s="26">
        <v>1820124</v>
      </c>
      <c r="F223" s="22">
        <v>0.19</v>
      </c>
      <c r="G223" s="27">
        <f t="shared" si="92"/>
        <v>345823.56</v>
      </c>
      <c r="H223" s="27">
        <f t="shared" si="93"/>
        <v>2165947.56</v>
      </c>
      <c r="I223" s="36">
        <v>1911130.2</v>
      </c>
      <c r="J223" s="37">
        <v>0.19</v>
      </c>
      <c r="K223" s="38">
        <f t="shared" si="94"/>
        <v>363114.73800000001</v>
      </c>
      <c r="L223" s="38">
        <f t="shared" si="95"/>
        <v>2274244.9380000001</v>
      </c>
      <c r="M223" s="28">
        <v>1692715</v>
      </c>
      <c r="N223" s="25">
        <v>0.19</v>
      </c>
      <c r="O223" s="29">
        <f t="shared" si="96"/>
        <v>321615.84999999998</v>
      </c>
      <c r="P223" s="29">
        <f t="shared" si="97"/>
        <v>2014330.85</v>
      </c>
      <c r="Q223" s="15">
        <f t="shared" si="100"/>
        <v>35</v>
      </c>
      <c r="R223" s="16" t="str">
        <f t="shared" si="101"/>
        <v>KIT FILTRO DE AIRE X2, FILTRO DE CONBUSTIBLE MOTOR, FILTRO DE CONBUSTIBLE TRAMPA, FILTRO DE ACEITE MOTOR, ACEITE MOTOR 15W40 ACCEDELCO X 20/4, VALVULINA PARA NIVELAR ACEITE CAJA Y DIFERENCIAL GALON</v>
      </c>
      <c r="S223" s="17" t="str">
        <f t="shared" si="102"/>
        <v>UNIDAD</v>
      </c>
      <c r="T223" s="17">
        <f t="shared" si="103"/>
        <v>1</v>
      </c>
      <c r="U223" s="31">
        <f t="shared" si="91"/>
        <v>1807989.7333333334</v>
      </c>
      <c r="V223" s="18">
        <v>0.19</v>
      </c>
      <c r="W223" s="31">
        <f t="shared" si="104"/>
        <v>343518.04933333333</v>
      </c>
      <c r="X223" s="32">
        <f t="shared" si="99"/>
        <v>2151507.7826666669</v>
      </c>
    </row>
    <row r="224" spans="1:24" ht="12" customHeight="1" x14ac:dyDescent="0.2">
      <c r="A224" s="1">
        <v>36</v>
      </c>
      <c r="B224" s="6" t="s">
        <v>215</v>
      </c>
      <c r="C224" s="2" t="s">
        <v>16</v>
      </c>
      <c r="D224" s="3">
        <v>1</v>
      </c>
      <c r="E224" s="26">
        <v>394014</v>
      </c>
      <c r="F224" s="22">
        <v>0.19</v>
      </c>
      <c r="G224" s="27">
        <f t="shared" si="92"/>
        <v>74862.66</v>
      </c>
      <c r="H224" s="27">
        <f t="shared" si="93"/>
        <v>468876.66000000003</v>
      </c>
      <c r="I224" s="36">
        <v>413714.7</v>
      </c>
      <c r="J224" s="37">
        <v>0.19</v>
      </c>
      <c r="K224" s="38">
        <f t="shared" si="94"/>
        <v>78605.793000000005</v>
      </c>
      <c r="L224" s="38">
        <f t="shared" si="95"/>
        <v>492320.49300000002</v>
      </c>
      <c r="M224" s="28">
        <v>366433</v>
      </c>
      <c r="N224" s="25">
        <v>0.19</v>
      </c>
      <c r="O224" s="29">
        <f t="shared" si="96"/>
        <v>69622.27</v>
      </c>
      <c r="P224" s="29">
        <f t="shared" si="97"/>
        <v>436055.27</v>
      </c>
      <c r="Q224" s="15">
        <f t="shared" si="100"/>
        <v>36</v>
      </c>
      <c r="R224" s="16" t="str">
        <f t="shared" si="101"/>
        <v>SERVICIO ARREGLO LUCES GENERAL DELANTERA, ARREGLO CORTO EN PITO CORNETAS EN GENERAL, INCLUYE:   1 BOMBILLO H 3 24V, 1 BOMBILLO H 4 24V, 1 BOMBILLO BALA 24V</v>
      </c>
      <c r="S224" s="17" t="str">
        <f t="shared" si="102"/>
        <v>UNIDAD</v>
      </c>
      <c r="T224" s="17">
        <f t="shared" si="103"/>
        <v>1</v>
      </c>
      <c r="U224" s="31">
        <f t="shared" si="91"/>
        <v>391387.23333333334</v>
      </c>
      <c r="V224" s="18">
        <v>0.19</v>
      </c>
      <c r="W224" s="31">
        <f t="shared" si="104"/>
        <v>74363.574333333338</v>
      </c>
      <c r="X224" s="32">
        <f t="shared" si="99"/>
        <v>465750.80766666669</v>
      </c>
    </row>
    <row r="225" spans="1:24" ht="12" customHeight="1" x14ac:dyDescent="0.2">
      <c r="A225" s="1">
        <v>37</v>
      </c>
      <c r="B225" s="6" t="s">
        <v>216</v>
      </c>
      <c r="C225" s="2" t="s">
        <v>16</v>
      </c>
      <c r="D225" s="3">
        <v>1</v>
      </c>
      <c r="E225" s="26">
        <v>160214</v>
      </c>
      <c r="F225" s="22">
        <v>0.19</v>
      </c>
      <c r="G225" s="27">
        <f t="shared" si="92"/>
        <v>30440.66</v>
      </c>
      <c r="H225" s="27">
        <f t="shared" si="93"/>
        <v>190654.66</v>
      </c>
      <c r="I225" s="36">
        <v>168224.7</v>
      </c>
      <c r="J225" s="37">
        <v>0.19</v>
      </c>
      <c r="K225" s="38">
        <f t="shared" si="94"/>
        <v>31962.693000000003</v>
      </c>
      <c r="L225" s="38">
        <f t="shared" si="95"/>
        <v>200187.39300000001</v>
      </c>
      <c r="M225" s="28">
        <v>148999</v>
      </c>
      <c r="N225" s="25">
        <v>0.19</v>
      </c>
      <c r="O225" s="29">
        <f t="shared" si="96"/>
        <v>28309.81</v>
      </c>
      <c r="P225" s="29">
        <f t="shared" si="97"/>
        <v>177308.81</v>
      </c>
      <c r="Q225" s="15">
        <f t="shared" si="100"/>
        <v>37</v>
      </c>
      <c r="R225" s="16" t="str">
        <f t="shared" si="101"/>
        <v xml:space="preserve">SERVICIO DE NIVELACION ACEITE DIFERENCIAL, CAJA DE VELOCIDADES, CAMBIO DE FILTROS GENERAL, ACEITE MOTOR Y EGRASE </v>
      </c>
      <c r="S225" s="17" t="str">
        <f t="shared" si="102"/>
        <v>UNIDAD</v>
      </c>
      <c r="T225" s="17">
        <f t="shared" si="103"/>
        <v>1</v>
      </c>
      <c r="U225" s="31">
        <f t="shared" si="91"/>
        <v>159145.9</v>
      </c>
      <c r="V225" s="18">
        <v>0.19</v>
      </c>
      <c r="W225" s="31">
        <f t="shared" si="104"/>
        <v>30237.720999999998</v>
      </c>
      <c r="X225" s="32">
        <f t="shared" si="99"/>
        <v>189383.62099999998</v>
      </c>
    </row>
    <row r="226" spans="1:24" ht="12" customHeight="1" x14ac:dyDescent="0.2">
      <c r="A226" s="1">
        <v>38</v>
      </c>
      <c r="B226" s="6" t="s">
        <v>217</v>
      </c>
      <c r="C226" s="2" t="s">
        <v>16</v>
      </c>
      <c r="D226" s="3">
        <v>1</v>
      </c>
      <c r="E226" s="26">
        <v>1360214</v>
      </c>
      <c r="F226" s="22">
        <v>0.19</v>
      </c>
      <c r="G226" s="27">
        <f t="shared" si="92"/>
        <v>258440.66</v>
      </c>
      <c r="H226" s="27">
        <f t="shared" si="93"/>
        <v>1618654.66</v>
      </c>
      <c r="I226" s="36">
        <v>1428224.7</v>
      </c>
      <c r="J226" s="37">
        <v>0.19</v>
      </c>
      <c r="K226" s="38">
        <f t="shared" si="94"/>
        <v>271362.69299999997</v>
      </c>
      <c r="L226" s="38">
        <f t="shared" si="95"/>
        <v>1699587.3929999999</v>
      </c>
      <c r="M226" s="28">
        <v>1264999</v>
      </c>
      <c r="N226" s="25">
        <v>0.19</v>
      </c>
      <c r="O226" s="29">
        <f t="shared" si="96"/>
        <v>240349.81</v>
      </c>
      <c r="P226" s="29">
        <f t="shared" si="97"/>
        <v>1505348.81</v>
      </c>
      <c r="Q226" s="15">
        <f t="shared" si="100"/>
        <v>38</v>
      </c>
      <c r="R226" s="16" t="str">
        <f t="shared" si="101"/>
        <v xml:space="preserve">6 METROS DE CAUCHO DE LA TOLVA CAMBIO POR DAÑO TOTAL </v>
      </c>
      <c r="S226" s="17" t="str">
        <f t="shared" si="102"/>
        <v>UNIDAD</v>
      </c>
      <c r="T226" s="17">
        <f t="shared" si="103"/>
        <v>1</v>
      </c>
      <c r="U226" s="31">
        <f t="shared" si="91"/>
        <v>1351145.9000000001</v>
      </c>
      <c r="V226" s="18">
        <v>0.19</v>
      </c>
      <c r="W226" s="31">
        <f t="shared" si="104"/>
        <v>256717.72100000002</v>
      </c>
      <c r="X226" s="32">
        <f t="shared" si="99"/>
        <v>1607863.6210000003</v>
      </c>
    </row>
    <row r="227" spans="1:24" ht="12" customHeight="1" x14ac:dyDescent="0.2">
      <c r="A227" s="1">
        <v>39</v>
      </c>
      <c r="B227" s="6" t="s">
        <v>218</v>
      </c>
      <c r="C227" s="2" t="s">
        <v>16</v>
      </c>
      <c r="D227" s="3">
        <v>1</v>
      </c>
      <c r="E227" s="26">
        <v>336</v>
      </c>
      <c r="F227" s="22">
        <v>0.19</v>
      </c>
      <c r="G227" s="27">
        <f t="shared" si="92"/>
        <v>63.84</v>
      </c>
      <c r="H227" s="27">
        <f t="shared" si="93"/>
        <v>399.84000000000003</v>
      </c>
      <c r="I227" s="36">
        <v>352.8</v>
      </c>
      <c r="J227" s="37">
        <v>0.19</v>
      </c>
      <c r="K227" s="38">
        <f t="shared" si="94"/>
        <v>67.031999999999996</v>
      </c>
      <c r="L227" s="38">
        <f t="shared" si="95"/>
        <v>419.83199999999999</v>
      </c>
      <c r="M227" s="28">
        <v>312</v>
      </c>
      <c r="N227" s="25">
        <v>0.19</v>
      </c>
      <c r="O227" s="29">
        <f t="shared" si="96"/>
        <v>59.28</v>
      </c>
      <c r="P227" s="29">
        <f t="shared" si="97"/>
        <v>371.28</v>
      </c>
      <c r="Q227" s="15">
        <f t="shared" si="100"/>
        <v>39</v>
      </c>
      <c r="R227" s="16" t="str">
        <f t="shared" si="101"/>
        <v xml:space="preserve">SUMINISTRO TORNILLOS LAM 14X1 </v>
      </c>
      <c r="S227" s="17" t="str">
        <f t="shared" si="102"/>
        <v>UNIDAD</v>
      </c>
      <c r="T227" s="17">
        <f t="shared" si="103"/>
        <v>1</v>
      </c>
      <c r="U227" s="31">
        <f t="shared" si="91"/>
        <v>333.59999999999997</v>
      </c>
      <c r="V227" s="18">
        <v>0.19</v>
      </c>
      <c r="W227" s="31">
        <f t="shared" si="104"/>
        <v>63.383999999999993</v>
      </c>
      <c r="X227" s="32">
        <f t="shared" si="99"/>
        <v>396.98399999999998</v>
      </c>
    </row>
    <row r="228" spans="1:24" ht="12" customHeight="1" x14ac:dyDescent="0.2">
      <c r="A228" s="1">
        <v>40</v>
      </c>
      <c r="B228" s="6" t="s">
        <v>219</v>
      </c>
      <c r="C228" s="2" t="s">
        <v>16</v>
      </c>
      <c r="D228" s="3">
        <v>1</v>
      </c>
      <c r="E228" s="26">
        <v>27732</v>
      </c>
      <c r="F228" s="22">
        <v>0.19</v>
      </c>
      <c r="G228" s="27">
        <f t="shared" si="92"/>
        <v>5269.08</v>
      </c>
      <c r="H228" s="27">
        <f t="shared" si="93"/>
        <v>33001.08</v>
      </c>
      <c r="I228" s="36">
        <v>29118.6</v>
      </c>
      <c r="J228" s="37">
        <v>0.19</v>
      </c>
      <c r="K228" s="38">
        <f t="shared" si="94"/>
        <v>5532.5339999999997</v>
      </c>
      <c r="L228" s="38">
        <f t="shared" si="95"/>
        <v>34651.133999999998</v>
      </c>
      <c r="M228" s="28">
        <v>25791</v>
      </c>
      <c r="N228" s="25">
        <v>0.19</v>
      </c>
      <c r="O228" s="29">
        <f t="shared" si="96"/>
        <v>4900.29</v>
      </c>
      <c r="P228" s="29">
        <f t="shared" si="97"/>
        <v>30691.29</v>
      </c>
      <c r="Q228" s="15">
        <f t="shared" si="100"/>
        <v>40</v>
      </c>
      <c r="R228" s="16" t="str">
        <f t="shared" si="101"/>
        <v>SUMINISTRO PUNTA MAGNETICA 3/8</v>
      </c>
      <c r="S228" s="17" t="str">
        <f t="shared" si="102"/>
        <v>UNIDAD</v>
      </c>
      <c r="T228" s="17">
        <f t="shared" si="103"/>
        <v>1</v>
      </c>
      <c r="U228" s="31">
        <f t="shared" si="91"/>
        <v>27547.200000000001</v>
      </c>
      <c r="V228" s="18">
        <v>0.19</v>
      </c>
      <c r="W228" s="31">
        <f t="shared" si="104"/>
        <v>5233.9679999999998</v>
      </c>
      <c r="X228" s="32">
        <f t="shared" si="99"/>
        <v>32781.167999999998</v>
      </c>
    </row>
    <row r="229" spans="1:24" ht="12" customHeight="1" x14ac:dyDescent="0.2">
      <c r="A229" s="1">
        <v>41</v>
      </c>
      <c r="B229" s="6" t="s">
        <v>220</v>
      </c>
      <c r="C229" s="2" t="s">
        <v>16</v>
      </c>
      <c r="D229" s="3">
        <v>1</v>
      </c>
      <c r="E229" s="26">
        <v>1785423</v>
      </c>
      <c r="F229" s="22">
        <v>0.19</v>
      </c>
      <c r="G229" s="27">
        <f t="shared" si="92"/>
        <v>339230.37</v>
      </c>
      <c r="H229" s="27">
        <f t="shared" si="93"/>
        <v>2124653.37</v>
      </c>
      <c r="I229" s="36">
        <v>1874694.15</v>
      </c>
      <c r="J229" s="37">
        <v>0.19</v>
      </c>
      <c r="K229" s="38">
        <f t="shared" si="94"/>
        <v>356191.8885</v>
      </c>
      <c r="L229" s="38">
        <f t="shared" si="95"/>
        <v>2230886.0384999998</v>
      </c>
      <c r="M229" s="28">
        <v>1660443</v>
      </c>
      <c r="N229" s="25">
        <v>0.19</v>
      </c>
      <c r="O229" s="29">
        <f t="shared" si="96"/>
        <v>315484.17</v>
      </c>
      <c r="P229" s="29">
        <f t="shared" si="97"/>
        <v>1975927.17</v>
      </c>
      <c r="Q229" s="15">
        <f t="shared" si="100"/>
        <v>41</v>
      </c>
      <c r="R229" s="16" t="str">
        <f t="shared" si="101"/>
        <v>SERVICIO SOLDADURA DE PISO CAJON RECOLECTOR Y CAMBIO DE SISTEMA DE EMPAQUES DE JUNTA ENTRE CAJON Y CORTINA DE COMPACTACION</v>
      </c>
      <c r="S229" s="17" t="str">
        <f t="shared" si="102"/>
        <v>UNIDAD</v>
      </c>
      <c r="T229" s="17">
        <f t="shared" si="103"/>
        <v>1</v>
      </c>
      <c r="U229" s="31">
        <f t="shared" si="91"/>
        <v>1773520.05</v>
      </c>
      <c r="V229" s="18">
        <v>0.19</v>
      </c>
      <c r="W229" s="31">
        <f t="shared" si="104"/>
        <v>336968.80950000003</v>
      </c>
      <c r="X229" s="32">
        <f t="shared" si="99"/>
        <v>2110488.8595000003</v>
      </c>
    </row>
    <row r="230" spans="1:24" ht="12" customHeight="1" x14ac:dyDescent="0.2">
      <c r="A230" s="1">
        <v>42</v>
      </c>
      <c r="B230" s="6" t="s">
        <v>221</v>
      </c>
      <c r="C230" s="2" t="s">
        <v>16</v>
      </c>
      <c r="D230" s="3">
        <v>1</v>
      </c>
      <c r="E230" s="26">
        <v>700214</v>
      </c>
      <c r="F230" s="22">
        <v>0.19</v>
      </c>
      <c r="G230" s="27">
        <f t="shared" si="92"/>
        <v>133040.66</v>
      </c>
      <c r="H230" s="27">
        <f t="shared" si="93"/>
        <v>833254.66</v>
      </c>
      <c r="I230" s="36">
        <v>735224.7</v>
      </c>
      <c r="J230" s="37">
        <v>0.19</v>
      </c>
      <c r="K230" s="38">
        <f t="shared" si="94"/>
        <v>139692.693</v>
      </c>
      <c r="L230" s="38">
        <f t="shared" si="95"/>
        <v>874917.39299999992</v>
      </c>
      <c r="M230" s="28">
        <v>651199</v>
      </c>
      <c r="N230" s="25">
        <v>0.19</v>
      </c>
      <c r="O230" s="29">
        <f t="shared" si="96"/>
        <v>123727.81</v>
      </c>
      <c r="P230" s="29">
        <f t="shared" si="97"/>
        <v>774926.81</v>
      </c>
      <c r="Q230" s="15">
        <f t="shared" si="100"/>
        <v>42</v>
      </c>
      <c r="R230" s="16" t="str">
        <f t="shared" si="101"/>
        <v xml:space="preserve">SERVICIO REVISION ELECTRICA, CAMBIO DE PITOS POR CORTO: INCLUYE PITOS </v>
      </c>
      <c r="S230" s="17" t="str">
        <f t="shared" si="102"/>
        <v>UNIDAD</v>
      </c>
      <c r="T230" s="17">
        <f t="shared" si="103"/>
        <v>1</v>
      </c>
      <c r="U230" s="31">
        <f t="shared" si="91"/>
        <v>695545.9</v>
      </c>
      <c r="V230" s="18">
        <v>0.19</v>
      </c>
      <c r="W230" s="31">
        <f t="shared" si="104"/>
        <v>132153.72100000002</v>
      </c>
      <c r="X230" s="32">
        <f t="shared" si="99"/>
        <v>827699.62100000004</v>
      </c>
    </row>
    <row r="231" spans="1:24" ht="12" customHeight="1" x14ac:dyDescent="0.2">
      <c r="A231" s="1">
        <v>43</v>
      </c>
      <c r="B231" s="6" t="s">
        <v>222</v>
      </c>
      <c r="C231" s="2" t="s">
        <v>16</v>
      </c>
      <c r="D231" s="3">
        <v>1</v>
      </c>
      <c r="E231" s="26">
        <v>135789</v>
      </c>
      <c r="F231" s="22">
        <v>0.19</v>
      </c>
      <c r="G231" s="27">
        <f t="shared" si="92"/>
        <v>25799.91</v>
      </c>
      <c r="H231" s="27">
        <f t="shared" si="93"/>
        <v>161588.91</v>
      </c>
      <c r="I231" s="36">
        <v>142578.45000000001</v>
      </c>
      <c r="J231" s="37">
        <v>0.19</v>
      </c>
      <c r="K231" s="38">
        <f t="shared" si="94"/>
        <v>27089.905500000001</v>
      </c>
      <c r="L231" s="38">
        <f t="shared" si="95"/>
        <v>169668.35550000001</v>
      </c>
      <c r="M231" s="28">
        <v>126284</v>
      </c>
      <c r="N231" s="25">
        <v>0.19</v>
      </c>
      <c r="O231" s="29">
        <f t="shared" si="96"/>
        <v>23993.96</v>
      </c>
      <c r="P231" s="29">
        <f t="shared" si="97"/>
        <v>150277.96</v>
      </c>
      <c r="Q231" s="15">
        <f t="shared" si="100"/>
        <v>43</v>
      </c>
      <c r="R231" s="16" t="str">
        <f t="shared" si="101"/>
        <v>SUMINISTRO STOCK TRASERO 24V</v>
      </c>
      <c r="S231" s="17" t="str">
        <f t="shared" si="102"/>
        <v>UNIDAD</v>
      </c>
      <c r="T231" s="17">
        <f t="shared" si="103"/>
        <v>1</v>
      </c>
      <c r="U231" s="31">
        <f t="shared" si="91"/>
        <v>134883.81666666668</v>
      </c>
      <c r="V231" s="18">
        <v>0.19</v>
      </c>
      <c r="W231" s="31">
        <f t="shared" si="104"/>
        <v>25627.925166666668</v>
      </c>
      <c r="X231" s="32">
        <f t="shared" si="99"/>
        <v>160511.74183333333</v>
      </c>
    </row>
    <row r="232" spans="1:24" ht="12" customHeight="1" x14ac:dyDescent="0.2">
      <c r="A232" s="1">
        <v>44</v>
      </c>
      <c r="B232" s="6" t="s">
        <v>223</v>
      </c>
      <c r="C232" s="2" t="s">
        <v>16</v>
      </c>
      <c r="D232" s="3">
        <v>1</v>
      </c>
      <c r="E232" s="26">
        <v>25489</v>
      </c>
      <c r="F232" s="22">
        <v>0.19</v>
      </c>
      <c r="G232" s="27">
        <f t="shared" si="92"/>
        <v>4842.91</v>
      </c>
      <c r="H232" s="27">
        <f t="shared" si="93"/>
        <v>30331.91</v>
      </c>
      <c r="I232" s="36">
        <v>26763.45</v>
      </c>
      <c r="J232" s="37">
        <v>0.19</v>
      </c>
      <c r="K232" s="38">
        <f t="shared" si="94"/>
        <v>5085.0555000000004</v>
      </c>
      <c r="L232" s="38">
        <f t="shared" si="95"/>
        <v>31848.505499999999</v>
      </c>
      <c r="M232" s="28">
        <v>23705</v>
      </c>
      <c r="N232" s="25">
        <v>0.19</v>
      </c>
      <c r="O232" s="29">
        <f t="shared" si="96"/>
        <v>4503.95</v>
      </c>
      <c r="P232" s="29">
        <f t="shared" si="97"/>
        <v>28208.95</v>
      </c>
      <c r="Q232" s="15">
        <f t="shared" si="100"/>
        <v>44</v>
      </c>
      <c r="R232" s="16" t="str">
        <f t="shared" si="101"/>
        <v>BOMBILLO DE LUZ DE REVERSA 24V</v>
      </c>
      <c r="S232" s="17" t="str">
        <f t="shared" si="102"/>
        <v>UNIDAD</v>
      </c>
      <c r="T232" s="17">
        <f t="shared" si="103"/>
        <v>1</v>
      </c>
      <c r="U232" s="31">
        <f t="shared" si="91"/>
        <v>25319.149999999998</v>
      </c>
      <c r="V232" s="18">
        <v>0.19</v>
      </c>
      <c r="W232" s="31">
        <f t="shared" si="104"/>
        <v>4810.6385</v>
      </c>
      <c r="X232" s="32">
        <f t="shared" si="99"/>
        <v>30129.788499999999</v>
      </c>
    </row>
    <row r="233" spans="1:24" ht="12" customHeight="1" x14ac:dyDescent="0.2">
      <c r="A233" s="1">
        <v>45</v>
      </c>
      <c r="B233" s="6" t="s">
        <v>224</v>
      </c>
      <c r="C233" s="2" t="s">
        <v>16</v>
      </c>
      <c r="D233" s="3">
        <v>1</v>
      </c>
      <c r="E233" s="26">
        <v>778452</v>
      </c>
      <c r="F233" s="22">
        <v>0.19</v>
      </c>
      <c r="G233" s="27">
        <f t="shared" si="92"/>
        <v>147905.88</v>
      </c>
      <c r="H233" s="27">
        <f t="shared" si="93"/>
        <v>926357.88</v>
      </c>
      <c r="I233" s="36">
        <v>817374.6</v>
      </c>
      <c r="J233" s="37">
        <v>0.19</v>
      </c>
      <c r="K233" s="38">
        <f t="shared" si="94"/>
        <v>155301.174</v>
      </c>
      <c r="L233" s="38">
        <f t="shared" si="95"/>
        <v>972675.77399999998</v>
      </c>
      <c r="M233" s="28">
        <v>723960</v>
      </c>
      <c r="N233" s="25">
        <v>0.19</v>
      </c>
      <c r="O233" s="29">
        <f t="shared" si="96"/>
        <v>137552.4</v>
      </c>
      <c r="P233" s="29">
        <f t="shared" si="97"/>
        <v>861512.4</v>
      </c>
      <c r="Q233" s="15">
        <f t="shared" si="100"/>
        <v>45</v>
      </c>
      <c r="R233" s="16" t="str">
        <f t="shared" si="101"/>
        <v xml:space="preserve">TECNICO-MECANICA </v>
      </c>
      <c r="S233" s="17" t="str">
        <f t="shared" si="102"/>
        <v>UNIDAD</v>
      </c>
      <c r="T233" s="17">
        <f t="shared" si="103"/>
        <v>1</v>
      </c>
      <c r="U233" s="31">
        <f t="shared" si="91"/>
        <v>773262.20000000007</v>
      </c>
      <c r="V233" s="18">
        <v>0.19</v>
      </c>
      <c r="W233" s="31">
        <f t="shared" si="104"/>
        <v>146919.81800000003</v>
      </c>
      <c r="X233" s="32">
        <f t="shared" si="99"/>
        <v>920182.01800000016</v>
      </c>
    </row>
    <row r="234" spans="1:24" ht="12" customHeight="1" x14ac:dyDescent="0.2">
      <c r="A234" s="1">
        <v>46</v>
      </c>
      <c r="B234" s="6" t="s">
        <v>225</v>
      </c>
      <c r="C234" s="2" t="s">
        <v>16</v>
      </c>
      <c r="D234" s="3">
        <v>1</v>
      </c>
      <c r="E234" s="26">
        <v>123564</v>
      </c>
      <c r="F234" s="22">
        <v>0.19</v>
      </c>
      <c r="G234" s="27">
        <f t="shared" si="92"/>
        <v>23477.16</v>
      </c>
      <c r="H234" s="27">
        <f t="shared" si="93"/>
        <v>147041.16</v>
      </c>
      <c r="I234" s="36">
        <v>129742.2</v>
      </c>
      <c r="J234" s="37">
        <v>0.19</v>
      </c>
      <c r="K234" s="38">
        <f t="shared" si="94"/>
        <v>24651.018</v>
      </c>
      <c r="L234" s="38">
        <f t="shared" si="95"/>
        <v>154393.21799999999</v>
      </c>
      <c r="M234" s="28">
        <v>114915</v>
      </c>
      <c r="N234" s="25">
        <v>0.19</v>
      </c>
      <c r="O234" s="29">
        <f t="shared" si="96"/>
        <v>21833.85</v>
      </c>
      <c r="P234" s="29">
        <f t="shared" si="97"/>
        <v>136748.85</v>
      </c>
      <c r="Q234" s="15">
        <f t="shared" si="100"/>
        <v>46</v>
      </c>
      <c r="R234" s="16" t="str">
        <f t="shared" si="101"/>
        <v>FILTRO DE AIRE PRIMARIO RS3538</v>
      </c>
      <c r="S234" s="17" t="str">
        <f t="shared" si="102"/>
        <v>UNIDAD</v>
      </c>
      <c r="T234" s="17">
        <f t="shared" si="103"/>
        <v>1</v>
      </c>
      <c r="U234" s="31">
        <f t="shared" si="91"/>
        <v>122740.40000000001</v>
      </c>
      <c r="V234" s="18">
        <v>0.19</v>
      </c>
      <c r="W234" s="31">
        <f t="shared" si="104"/>
        <v>23320.676000000003</v>
      </c>
      <c r="X234" s="32">
        <f t="shared" si="99"/>
        <v>146061.076</v>
      </c>
    </row>
    <row r="235" spans="1:24" ht="12" customHeight="1" x14ac:dyDescent="0.2">
      <c r="A235" s="1">
        <v>47</v>
      </c>
      <c r="B235" s="6" t="s">
        <v>226</v>
      </c>
      <c r="C235" s="2" t="s">
        <v>16</v>
      </c>
      <c r="D235" s="3">
        <v>1</v>
      </c>
      <c r="E235" s="26">
        <v>95623</v>
      </c>
      <c r="F235" s="22">
        <v>0.19</v>
      </c>
      <c r="G235" s="27">
        <f t="shared" si="92"/>
        <v>18168.37</v>
      </c>
      <c r="H235" s="27">
        <f t="shared" si="93"/>
        <v>113791.37</v>
      </c>
      <c r="I235" s="36">
        <v>100404.15</v>
      </c>
      <c r="J235" s="37">
        <v>0.19</v>
      </c>
      <c r="K235" s="38">
        <f t="shared" si="94"/>
        <v>19076.788499999999</v>
      </c>
      <c r="L235" s="38">
        <f t="shared" si="95"/>
        <v>119480.93849999999</v>
      </c>
      <c r="M235" s="28">
        <v>88929</v>
      </c>
      <c r="N235" s="25">
        <v>0.19</v>
      </c>
      <c r="O235" s="29">
        <f t="shared" si="96"/>
        <v>16896.509999999998</v>
      </c>
      <c r="P235" s="29">
        <f t="shared" si="97"/>
        <v>105825.51</v>
      </c>
      <c r="Q235" s="15">
        <f t="shared" si="100"/>
        <v>47</v>
      </c>
      <c r="R235" s="16" t="str">
        <f t="shared" si="101"/>
        <v>FILTRO DE AIRESECUNDARIO  RS3535</v>
      </c>
      <c r="S235" s="17" t="str">
        <f t="shared" si="102"/>
        <v>UNIDAD</v>
      </c>
      <c r="T235" s="17">
        <f t="shared" si="103"/>
        <v>1</v>
      </c>
      <c r="U235" s="31">
        <f t="shared" si="91"/>
        <v>94985.383333333346</v>
      </c>
      <c r="V235" s="18">
        <v>0.19</v>
      </c>
      <c r="W235" s="31">
        <f t="shared" si="104"/>
        <v>18047.222833333337</v>
      </c>
      <c r="X235" s="32">
        <f t="shared" si="99"/>
        <v>113032.60616666668</v>
      </c>
    </row>
    <row r="236" spans="1:24" ht="12" customHeight="1" x14ac:dyDescent="0.2">
      <c r="A236" s="1">
        <v>48</v>
      </c>
      <c r="B236" s="6" t="s">
        <v>227</v>
      </c>
      <c r="C236" s="2" t="s">
        <v>16</v>
      </c>
      <c r="D236" s="3">
        <v>1</v>
      </c>
      <c r="E236" s="26">
        <v>87960</v>
      </c>
      <c r="F236" s="22">
        <v>0.19</v>
      </c>
      <c r="G236" s="27">
        <f t="shared" si="92"/>
        <v>16712.400000000001</v>
      </c>
      <c r="H236" s="27">
        <f t="shared" si="93"/>
        <v>104672.4</v>
      </c>
      <c r="I236" s="36">
        <v>92358</v>
      </c>
      <c r="J236" s="37">
        <v>0.19</v>
      </c>
      <c r="K236" s="38">
        <f t="shared" si="94"/>
        <v>17548.02</v>
      </c>
      <c r="L236" s="38">
        <f t="shared" si="95"/>
        <v>109906.02</v>
      </c>
      <c r="M236" s="28">
        <v>81808</v>
      </c>
      <c r="N236" s="25">
        <v>0.19</v>
      </c>
      <c r="O236" s="29">
        <f t="shared" si="96"/>
        <v>15543.52</v>
      </c>
      <c r="P236" s="29">
        <f t="shared" si="97"/>
        <v>97351.52</v>
      </c>
      <c r="Q236" s="15">
        <f t="shared" si="100"/>
        <v>48</v>
      </c>
      <c r="R236" s="16" t="str">
        <f t="shared" si="101"/>
        <v>FILTRO DE CONBUSTIBLE PP24811</v>
      </c>
      <c r="S236" s="17" t="str">
        <f t="shared" si="102"/>
        <v>UNIDAD</v>
      </c>
      <c r="T236" s="17">
        <f t="shared" si="103"/>
        <v>1</v>
      </c>
      <c r="U236" s="31">
        <f t="shared" si="91"/>
        <v>87375.333333333328</v>
      </c>
      <c r="V236" s="18">
        <v>0.19</v>
      </c>
      <c r="W236" s="31">
        <f t="shared" si="104"/>
        <v>16601.313333333332</v>
      </c>
      <c r="X236" s="32">
        <f t="shared" si="99"/>
        <v>103976.64666666667</v>
      </c>
    </row>
    <row r="237" spans="1:24" ht="12" customHeight="1" x14ac:dyDescent="0.2">
      <c r="A237" s="1">
        <v>49</v>
      </c>
      <c r="B237" s="6" t="s">
        <v>228</v>
      </c>
      <c r="C237" s="2" t="s">
        <v>16</v>
      </c>
      <c r="D237" s="3">
        <v>1</v>
      </c>
      <c r="E237" s="26">
        <v>71829</v>
      </c>
      <c r="F237" s="22">
        <v>0.19</v>
      </c>
      <c r="G237" s="27">
        <f t="shared" si="92"/>
        <v>13647.51</v>
      </c>
      <c r="H237" s="27">
        <f t="shared" si="93"/>
        <v>85476.51</v>
      </c>
      <c r="I237" s="36">
        <v>75420.45</v>
      </c>
      <c r="J237" s="37">
        <v>0.19</v>
      </c>
      <c r="K237" s="38">
        <f t="shared" si="94"/>
        <v>14329.8855</v>
      </c>
      <c r="L237" s="38">
        <f t="shared" si="95"/>
        <v>89750.335500000001</v>
      </c>
      <c r="M237" s="28">
        <v>66801</v>
      </c>
      <c r="N237" s="25">
        <v>0.19</v>
      </c>
      <c r="O237" s="29">
        <f t="shared" si="96"/>
        <v>12692.19</v>
      </c>
      <c r="P237" s="29">
        <f t="shared" si="97"/>
        <v>79493.19</v>
      </c>
      <c r="Q237" s="15">
        <f t="shared" si="100"/>
        <v>49</v>
      </c>
      <c r="R237" s="16" t="str">
        <f t="shared" si="101"/>
        <v>FILTRO DE CONBUSTIBLE PP28970</v>
      </c>
      <c r="S237" s="17" t="str">
        <f t="shared" si="102"/>
        <v>UNIDAD</v>
      </c>
      <c r="T237" s="17">
        <f t="shared" si="103"/>
        <v>1</v>
      </c>
      <c r="U237" s="31">
        <f t="shared" si="91"/>
        <v>71350.150000000009</v>
      </c>
      <c r="V237" s="18">
        <v>0.19</v>
      </c>
      <c r="W237" s="31">
        <f t="shared" si="104"/>
        <v>13556.528500000002</v>
      </c>
      <c r="X237" s="32">
        <f t="shared" si="99"/>
        <v>84906.678500000009</v>
      </c>
    </row>
    <row r="238" spans="1:24" ht="12" customHeight="1" x14ac:dyDescent="0.2">
      <c r="A238" s="1">
        <v>50</v>
      </c>
      <c r="B238" s="6" t="s">
        <v>168</v>
      </c>
      <c r="C238" s="2" t="s">
        <v>16</v>
      </c>
      <c r="D238" s="3">
        <v>1</v>
      </c>
      <c r="E238" s="26">
        <v>75888</v>
      </c>
      <c r="F238" s="22">
        <v>0.19</v>
      </c>
      <c r="G238" s="27">
        <f t="shared" si="92"/>
        <v>14418.72</v>
      </c>
      <c r="H238" s="27">
        <f t="shared" si="93"/>
        <v>90306.72</v>
      </c>
      <c r="I238" s="36">
        <v>79682.399999999994</v>
      </c>
      <c r="J238" s="37">
        <v>0.19</v>
      </c>
      <c r="K238" s="38">
        <f t="shared" si="94"/>
        <v>15139.655999999999</v>
      </c>
      <c r="L238" s="38">
        <f t="shared" si="95"/>
        <v>94822.055999999997</v>
      </c>
      <c r="M238" s="28">
        <v>70576</v>
      </c>
      <c r="N238" s="25">
        <v>0.19</v>
      </c>
      <c r="O238" s="29">
        <f t="shared" si="96"/>
        <v>13409.44</v>
      </c>
      <c r="P238" s="29">
        <f t="shared" si="97"/>
        <v>83985.44</v>
      </c>
      <c r="Q238" s="15">
        <f t="shared" si="100"/>
        <v>50</v>
      </c>
      <c r="R238" s="16" t="str">
        <f t="shared" si="101"/>
        <v>FILTRO DE ACEITE 19279632</v>
      </c>
      <c r="S238" s="17" t="str">
        <f t="shared" si="102"/>
        <v>UNIDAD</v>
      </c>
      <c r="T238" s="17">
        <f t="shared" si="103"/>
        <v>1</v>
      </c>
      <c r="U238" s="31">
        <f t="shared" si="91"/>
        <v>75382.133333333331</v>
      </c>
      <c r="V238" s="18">
        <v>0.19</v>
      </c>
      <c r="W238" s="31">
        <f t="shared" si="104"/>
        <v>14322.605333333333</v>
      </c>
      <c r="X238" s="32">
        <f t="shared" si="99"/>
        <v>89704.738666666672</v>
      </c>
    </row>
    <row r="239" spans="1:24" ht="12" customHeight="1" x14ac:dyDescent="0.2">
      <c r="A239" s="1">
        <v>51</v>
      </c>
      <c r="B239" s="6" t="s">
        <v>229</v>
      </c>
      <c r="C239" s="2" t="s">
        <v>16</v>
      </c>
      <c r="D239" s="3">
        <v>1</v>
      </c>
      <c r="E239" s="26">
        <v>87570</v>
      </c>
      <c r="F239" s="22">
        <v>0.19</v>
      </c>
      <c r="G239" s="27">
        <f t="shared" si="92"/>
        <v>16638.3</v>
      </c>
      <c r="H239" s="27">
        <f t="shared" si="93"/>
        <v>104208.3</v>
      </c>
      <c r="I239" s="36">
        <v>91948.5</v>
      </c>
      <c r="J239" s="37">
        <v>0.19</v>
      </c>
      <c r="K239" s="38">
        <f t="shared" si="94"/>
        <v>17470.215</v>
      </c>
      <c r="L239" s="38">
        <f t="shared" si="95"/>
        <v>109418.715</v>
      </c>
      <c r="M239" s="28">
        <v>81440</v>
      </c>
      <c r="N239" s="25">
        <v>0.19</v>
      </c>
      <c r="O239" s="29">
        <f t="shared" si="96"/>
        <v>15473.6</v>
      </c>
      <c r="P239" s="29">
        <f t="shared" si="97"/>
        <v>96913.600000000006</v>
      </c>
      <c r="Q239" s="15">
        <f t="shared" si="100"/>
        <v>51</v>
      </c>
      <c r="R239" s="16" t="str">
        <f t="shared" si="101"/>
        <v xml:space="preserve">REGULADOR SELENOIDE CONBUSTIBLE </v>
      </c>
      <c r="S239" s="17" t="str">
        <f t="shared" si="102"/>
        <v>UNIDAD</v>
      </c>
      <c r="T239" s="17">
        <f t="shared" si="103"/>
        <v>1</v>
      </c>
      <c r="U239" s="31">
        <f t="shared" si="91"/>
        <v>86986.166666666672</v>
      </c>
      <c r="V239" s="18">
        <v>0.19</v>
      </c>
      <c r="W239" s="31">
        <f t="shared" si="98"/>
        <v>16527.371666666666</v>
      </c>
      <c r="X239" s="32">
        <f t="shared" si="99"/>
        <v>103513.53833333333</v>
      </c>
    </row>
    <row r="240" spans="1:24" ht="12" customHeight="1" x14ac:dyDescent="0.2">
      <c r="A240" s="1">
        <v>52</v>
      </c>
      <c r="B240" s="6" t="s">
        <v>230</v>
      </c>
      <c r="C240" s="2" t="s">
        <v>16</v>
      </c>
      <c r="D240" s="3">
        <v>1</v>
      </c>
      <c r="E240" s="26">
        <v>456128</v>
      </c>
      <c r="F240" s="22">
        <v>0.19</v>
      </c>
      <c r="G240" s="27">
        <f t="shared" si="92"/>
        <v>86664.320000000007</v>
      </c>
      <c r="H240" s="27">
        <f t="shared" si="93"/>
        <v>542792.32000000007</v>
      </c>
      <c r="I240" s="36">
        <v>478934.4</v>
      </c>
      <c r="J240" s="37">
        <v>0.19</v>
      </c>
      <c r="K240" s="38">
        <f t="shared" si="94"/>
        <v>90997.536000000007</v>
      </c>
      <c r="L240" s="38">
        <f t="shared" si="95"/>
        <v>569931.93599999999</v>
      </c>
      <c r="M240" s="28">
        <v>424199</v>
      </c>
      <c r="N240" s="25">
        <v>0.19</v>
      </c>
      <c r="O240" s="29">
        <f t="shared" si="96"/>
        <v>80597.81</v>
      </c>
      <c r="P240" s="29">
        <f t="shared" si="97"/>
        <v>504796.81</v>
      </c>
      <c r="Q240" s="15">
        <f t="shared" si="100"/>
        <v>52</v>
      </c>
      <c r="R240" s="16" t="str">
        <f t="shared" si="101"/>
        <v xml:space="preserve">SUMINISTRO TERMOSTATO MOTOR 6HE1 </v>
      </c>
      <c r="S240" s="17" t="str">
        <f t="shared" si="102"/>
        <v>UNIDAD</v>
      </c>
      <c r="T240" s="17">
        <f t="shared" si="103"/>
        <v>1</v>
      </c>
      <c r="U240" s="31">
        <f t="shared" si="91"/>
        <v>453087.1333333333</v>
      </c>
      <c r="V240" s="18">
        <v>0.19</v>
      </c>
      <c r="W240" s="31">
        <f t="shared" si="98"/>
        <v>86086.555333333323</v>
      </c>
      <c r="X240" s="32">
        <f t="shared" si="99"/>
        <v>539173.68866666663</v>
      </c>
    </row>
    <row r="241" spans="1:24" ht="12" customHeight="1" x14ac:dyDescent="0.2">
      <c r="A241" s="1">
        <v>53</v>
      </c>
      <c r="B241" s="6" t="s">
        <v>231</v>
      </c>
      <c r="C241" s="2" t="s">
        <v>16</v>
      </c>
      <c r="D241" s="3">
        <v>1</v>
      </c>
      <c r="E241" s="26">
        <v>232000</v>
      </c>
      <c r="F241" s="22">
        <v>0.19</v>
      </c>
      <c r="G241" s="27">
        <f t="shared" si="92"/>
        <v>44080</v>
      </c>
      <c r="H241" s="27">
        <f t="shared" si="93"/>
        <v>276080</v>
      </c>
      <c r="I241" s="36">
        <v>243600</v>
      </c>
      <c r="J241" s="37">
        <v>0.19</v>
      </c>
      <c r="K241" s="38">
        <f t="shared" si="94"/>
        <v>46284</v>
      </c>
      <c r="L241" s="38">
        <f t="shared" si="95"/>
        <v>289884</v>
      </c>
      <c r="M241" s="28">
        <v>215760</v>
      </c>
      <c r="N241" s="25">
        <v>0.19</v>
      </c>
      <c r="O241" s="29">
        <f t="shared" si="96"/>
        <v>40994.400000000001</v>
      </c>
      <c r="P241" s="29">
        <f t="shared" si="97"/>
        <v>256754.4</v>
      </c>
      <c r="Q241" s="15">
        <f t="shared" si="100"/>
        <v>53</v>
      </c>
      <c r="R241" s="16" t="str">
        <f t="shared" si="101"/>
        <v xml:space="preserve">SERVICIO DESPLAZAMIENTO A PATIO PARA REVISION DE BATERIA Y O ENCENDIDO </v>
      </c>
      <c r="S241" s="17" t="str">
        <f t="shared" si="102"/>
        <v>UNIDAD</v>
      </c>
      <c r="T241" s="17">
        <f t="shared" si="103"/>
        <v>1</v>
      </c>
      <c r="U241" s="31">
        <f t="shared" si="91"/>
        <v>230453.33333333334</v>
      </c>
      <c r="V241" s="18">
        <v>0.19</v>
      </c>
      <c r="W241" s="31">
        <f t="shared" si="98"/>
        <v>43786.133333333339</v>
      </c>
      <c r="X241" s="32">
        <f t="shared" si="99"/>
        <v>274239.46666666667</v>
      </c>
    </row>
    <row r="242" spans="1:24" ht="12" customHeight="1" x14ac:dyDescent="0.2">
      <c r="A242" s="1">
        <v>54</v>
      </c>
      <c r="B242" s="6" t="s">
        <v>232</v>
      </c>
      <c r="C242" s="2" t="s">
        <v>16</v>
      </c>
      <c r="D242" s="3">
        <v>1</v>
      </c>
      <c r="E242" s="26">
        <v>856231</v>
      </c>
      <c r="F242" s="22">
        <v>0.19</v>
      </c>
      <c r="G242" s="27">
        <f t="shared" si="92"/>
        <v>162683.89000000001</v>
      </c>
      <c r="H242" s="27">
        <f t="shared" si="93"/>
        <v>1018914.89</v>
      </c>
      <c r="I242" s="36">
        <v>899042.55</v>
      </c>
      <c r="J242" s="37">
        <v>0.19</v>
      </c>
      <c r="K242" s="38">
        <f t="shared" si="94"/>
        <v>170818.0845</v>
      </c>
      <c r="L242" s="38">
        <f t="shared" si="95"/>
        <v>1069860.6345000002</v>
      </c>
      <c r="M242" s="28">
        <v>796295</v>
      </c>
      <c r="N242" s="25">
        <v>0.19</v>
      </c>
      <c r="O242" s="29">
        <f t="shared" si="96"/>
        <v>151296.04999999999</v>
      </c>
      <c r="P242" s="29">
        <f t="shared" si="97"/>
        <v>947591.05</v>
      </c>
      <c r="Q242" s="15">
        <f t="shared" si="100"/>
        <v>54</v>
      </c>
      <c r="R242" s="16" t="str">
        <f t="shared" si="101"/>
        <v xml:space="preserve"> SUMINISTRO BATERIAS 31 H 1150 </v>
      </c>
      <c r="S242" s="17" t="str">
        <f t="shared" si="102"/>
        <v>UNIDAD</v>
      </c>
      <c r="T242" s="17">
        <f t="shared" si="103"/>
        <v>1</v>
      </c>
      <c r="U242" s="31">
        <f t="shared" si="91"/>
        <v>850522.85</v>
      </c>
      <c r="V242" s="18">
        <v>0.19</v>
      </c>
      <c r="W242" s="31">
        <f t="shared" si="98"/>
        <v>161599.34150000001</v>
      </c>
      <c r="X242" s="32">
        <f t="shared" si="99"/>
        <v>1012122.1915</v>
      </c>
    </row>
    <row r="243" spans="1:24" ht="12" customHeight="1" x14ac:dyDescent="0.2">
      <c r="A243" s="1">
        <v>55</v>
      </c>
      <c r="B243" s="6" t="s">
        <v>233</v>
      </c>
      <c r="C243" s="2" t="s">
        <v>16</v>
      </c>
      <c r="D243" s="3">
        <v>1</v>
      </c>
      <c r="E243" s="26">
        <v>95462</v>
      </c>
      <c r="F243" s="22">
        <v>0.19</v>
      </c>
      <c r="G243" s="27">
        <f t="shared" si="92"/>
        <v>18137.78</v>
      </c>
      <c r="H243" s="27">
        <f t="shared" si="93"/>
        <v>113599.78</v>
      </c>
      <c r="I243" s="36">
        <v>100235.1</v>
      </c>
      <c r="J243" s="37">
        <v>0.19</v>
      </c>
      <c r="K243" s="38">
        <f t="shared" si="94"/>
        <v>19044.669000000002</v>
      </c>
      <c r="L243" s="38">
        <f t="shared" si="95"/>
        <v>119279.769</v>
      </c>
      <c r="M243" s="28">
        <v>88780</v>
      </c>
      <c r="N243" s="25">
        <v>0.19</v>
      </c>
      <c r="O243" s="29">
        <f t="shared" si="96"/>
        <v>16868.2</v>
      </c>
      <c r="P243" s="29">
        <f t="shared" si="97"/>
        <v>105648.2</v>
      </c>
      <c r="Q243" s="15">
        <f t="shared" si="100"/>
        <v>55</v>
      </c>
      <c r="R243" s="16" t="str">
        <f t="shared" si="101"/>
        <v>SERVIO RECARGA E  INSTALACION DE BATERIAS</v>
      </c>
      <c r="S243" s="17" t="str">
        <f t="shared" si="102"/>
        <v>UNIDAD</v>
      </c>
      <c r="T243" s="17">
        <f t="shared" si="103"/>
        <v>1</v>
      </c>
      <c r="U243" s="31">
        <f t="shared" si="91"/>
        <v>94825.7</v>
      </c>
      <c r="V243" s="18">
        <v>0.19</v>
      </c>
      <c r="W243" s="31">
        <f t="shared" si="98"/>
        <v>18016.882999999998</v>
      </c>
      <c r="X243" s="32">
        <f t="shared" si="99"/>
        <v>112842.583</v>
      </c>
    </row>
    <row r="244" spans="1:24" ht="12" customHeight="1" x14ac:dyDescent="0.2">
      <c r="A244" s="1">
        <v>56</v>
      </c>
      <c r="B244" s="6" t="s">
        <v>234</v>
      </c>
      <c r="C244" s="2" t="s">
        <v>16</v>
      </c>
      <c r="D244" s="3">
        <v>1</v>
      </c>
      <c r="E244" s="26">
        <v>625789</v>
      </c>
      <c r="F244" s="22">
        <v>0.19</v>
      </c>
      <c r="G244" s="27">
        <f t="shared" si="92"/>
        <v>118899.91</v>
      </c>
      <c r="H244" s="27">
        <f t="shared" si="93"/>
        <v>744688.91</v>
      </c>
      <c r="I244" s="36">
        <v>657078.44999999995</v>
      </c>
      <c r="J244" s="37">
        <v>0.19</v>
      </c>
      <c r="K244" s="38">
        <f t="shared" si="94"/>
        <v>124844.90549999999</v>
      </c>
      <c r="L244" s="38">
        <f t="shared" si="95"/>
        <v>781923.35549999995</v>
      </c>
      <c r="M244" s="28">
        <v>581984</v>
      </c>
      <c r="N244" s="25">
        <v>0.19</v>
      </c>
      <c r="O244" s="29">
        <f t="shared" si="96"/>
        <v>110576.96000000001</v>
      </c>
      <c r="P244" s="29">
        <f t="shared" si="97"/>
        <v>692560.96</v>
      </c>
      <c r="Q244" s="15">
        <f t="shared" si="100"/>
        <v>56</v>
      </c>
      <c r="R244" s="16" t="str">
        <f t="shared" si="101"/>
        <v xml:space="preserve">BOTELLAS DE 4,1/2*5*64CMS LONG PARA MECANIZAR CAMISAS </v>
      </c>
      <c r="S244" s="17" t="str">
        <f t="shared" si="102"/>
        <v>UNIDAD</v>
      </c>
      <c r="T244" s="17">
        <f t="shared" si="103"/>
        <v>1</v>
      </c>
      <c r="U244" s="31">
        <f t="shared" si="91"/>
        <v>621617.15</v>
      </c>
      <c r="V244" s="18">
        <v>0.19</v>
      </c>
      <c r="W244" s="31">
        <f t="shared" si="98"/>
        <v>118107.25850000001</v>
      </c>
      <c r="X244" s="32">
        <f t="shared" si="99"/>
        <v>739724.40850000002</v>
      </c>
    </row>
    <row r="245" spans="1:24" ht="12" customHeight="1" x14ac:dyDescent="0.2">
      <c r="A245" s="1">
        <v>57</v>
      </c>
      <c r="B245" s="6" t="s">
        <v>235</v>
      </c>
      <c r="C245" s="2" t="s">
        <v>16</v>
      </c>
      <c r="D245" s="3">
        <v>1</v>
      </c>
      <c r="E245" s="26">
        <v>185789</v>
      </c>
      <c r="F245" s="22">
        <v>0.19</v>
      </c>
      <c r="G245" s="27">
        <f t="shared" ref="G245" si="105">E245*F245</f>
        <v>35299.910000000003</v>
      </c>
      <c r="H245" s="27">
        <f t="shared" ref="H245" si="106">E245+G245</f>
        <v>221088.91</v>
      </c>
      <c r="I245" s="36">
        <v>195078.45</v>
      </c>
      <c r="J245" s="37">
        <v>0.19</v>
      </c>
      <c r="K245" s="38">
        <f t="shared" ref="K245" si="107">I245*J245</f>
        <v>37064.905500000001</v>
      </c>
      <c r="L245" s="38">
        <f t="shared" ref="L245" si="108">I245+K245</f>
        <v>232143.35550000001</v>
      </c>
      <c r="M245" s="28">
        <v>172784</v>
      </c>
      <c r="N245" s="25">
        <v>0.19</v>
      </c>
      <c r="O245" s="29">
        <f t="shared" ref="O245" si="109">M245*N245</f>
        <v>32828.959999999999</v>
      </c>
      <c r="P245" s="29">
        <f t="shared" ref="P245" si="110">M245+O245</f>
        <v>205612.96</v>
      </c>
      <c r="Q245" s="15">
        <f t="shared" ref="Q245" si="111">+A245</f>
        <v>57</v>
      </c>
      <c r="R245" s="16" t="str">
        <f t="shared" ref="R245" si="112">+B245</f>
        <v xml:space="preserve">SERVICIO DE GRADUADA DE CLOSH Y NIVELACION DE LA VALVULINA </v>
      </c>
      <c r="S245" s="17" t="str">
        <f t="shared" ref="S245" si="113">+C245</f>
        <v>UNIDAD</v>
      </c>
      <c r="T245" s="17">
        <f t="shared" ref="T245" si="114">+D245</f>
        <v>1</v>
      </c>
      <c r="U245" s="31">
        <f t="shared" ref="U245" si="115">AVERAGE(E245,I245,M245)</f>
        <v>184550.48333333331</v>
      </c>
      <c r="V245" s="18">
        <v>0.19</v>
      </c>
      <c r="W245" s="31">
        <f t="shared" ref="W245" si="116">SUM(U245*V245)</f>
        <v>35064.591833333332</v>
      </c>
      <c r="X245" s="32">
        <f t="shared" ref="X245" si="117">SUM(U245+W245)</f>
        <v>219615.07516666665</v>
      </c>
    </row>
    <row r="246" spans="1:24" ht="12" customHeight="1" x14ac:dyDescent="0.2">
      <c r="A246" s="1">
        <v>58</v>
      </c>
      <c r="B246" s="55" t="s">
        <v>252</v>
      </c>
      <c r="C246" s="1" t="s">
        <v>241</v>
      </c>
      <c r="D246" s="40">
        <v>1</v>
      </c>
      <c r="E246" s="26">
        <v>10200000</v>
      </c>
      <c r="F246" s="22">
        <v>0.19</v>
      </c>
      <c r="G246" s="27">
        <f t="shared" ref="G246:G249" si="118">E246*F246</f>
        <v>1938000</v>
      </c>
      <c r="H246" s="27">
        <f t="shared" ref="H246:H249" si="119">E246+G246</f>
        <v>12138000</v>
      </c>
      <c r="I246" s="36">
        <v>8925000</v>
      </c>
      <c r="J246" s="37">
        <v>0.19</v>
      </c>
      <c r="K246" s="38">
        <f t="shared" ref="K246:K249" si="120">I246*J246</f>
        <v>1695750</v>
      </c>
      <c r="L246" s="38">
        <f t="shared" ref="L246:L249" si="121">I246+K246</f>
        <v>10620750</v>
      </c>
      <c r="M246" s="28">
        <v>12240000</v>
      </c>
      <c r="N246" s="25">
        <v>0.19</v>
      </c>
      <c r="O246" s="29">
        <f t="shared" ref="O246:O249" si="122">M246*N246</f>
        <v>2325600</v>
      </c>
      <c r="P246" s="29">
        <f t="shared" ref="P246:P249" si="123">M246+O246</f>
        <v>14565600</v>
      </c>
      <c r="Q246" s="15">
        <f t="shared" ref="Q246:Q249" si="124">+A246</f>
        <v>58</v>
      </c>
      <c r="R246" s="16" t="str">
        <f t="shared" ref="R246:R249" si="125">+B246</f>
        <v>Suministro e instalación de bomba inyección 6hk</v>
      </c>
      <c r="S246" s="17" t="str">
        <f t="shared" ref="S246:S249" si="126">+C246</f>
        <v>unidad</v>
      </c>
      <c r="T246" s="17">
        <f t="shared" ref="T246:T249" si="127">+D246</f>
        <v>1</v>
      </c>
      <c r="U246" s="31">
        <f t="shared" ref="U246:U249" si="128">AVERAGE(E246,I246,M246)</f>
        <v>10455000</v>
      </c>
      <c r="V246" s="18">
        <v>0.19</v>
      </c>
      <c r="W246" s="31">
        <f t="shared" ref="W246:W249" si="129">SUM(U246*V246)</f>
        <v>1986450</v>
      </c>
      <c r="X246" s="32">
        <f t="shared" ref="X246:X249" si="130">SUM(U246+W246)</f>
        <v>12441450</v>
      </c>
    </row>
    <row r="247" spans="1:24" ht="12" customHeight="1" x14ac:dyDescent="0.2">
      <c r="A247" s="1">
        <v>59</v>
      </c>
      <c r="B247" s="55" t="s">
        <v>253</v>
      </c>
      <c r="C247" s="1" t="s">
        <v>241</v>
      </c>
      <c r="D247" s="40">
        <v>1</v>
      </c>
      <c r="E247" s="26">
        <v>1996785</v>
      </c>
      <c r="F247" s="22">
        <v>0.19</v>
      </c>
      <c r="G247" s="27">
        <f t="shared" si="118"/>
        <v>379389.15</v>
      </c>
      <c r="H247" s="27">
        <f t="shared" si="119"/>
        <v>2376174.15</v>
      </c>
      <c r="I247" s="36">
        <v>1747187</v>
      </c>
      <c r="J247" s="37">
        <v>0.19</v>
      </c>
      <c r="K247" s="38">
        <f t="shared" si="120"/>
        <v>331965.53000000003</v>
      </c>
      <c r="L247" s="38">
        <f t="shared" si="121"/>
        <v>2079152.53</v>
      </c>
      <c r="M247" s="28">
        <v>2396142</v>
      </c>
      <c r="N247" s="25">
        <v>0.19</v>
      </c>
      <c r="O247" s="29">
        <f t="shared" si="122"/>
        <v>455266.98</v>
      </c>
      <c r="P247" s="29">
        <f t="shared" si="123"/>
        <v>2851408.98</v>
      </c>
      <c r="Q247" s="15">
        <f t="shared" si="124"/>
        <v>59</v>
      </c>
      <c r="R247" s="16" t="str">
        <f t="shared" si="125"/>
        <v>Suministro e instalación alternador</v>
      </c>
      <c r="S247" s="17" t="str">
        <f t="shared" si="126"/>
        <v>unidad</v>
      </c>
      <c r="T247" s="17">
        <f t="shared" si="127"/>
        <v>1</v>
      </c>
      <c r="U247" s="31">
        <f t="shared" si="128"/>
        <v>2046704.6666666667</v>
      </c>
      <c r="V247" s="18">
        <v>0.19</v>
      </c>
      <c r="W247" s="31">
        <f t="shared" si="129"/>
        <v>388873.88666666666</v>
      </c>
      <c r="X247" s="32">
        <f t="shared" si="130"/>
        <v>2435578.5533333332</v>
      </c>
    </row>
    <row r="248" spans="1:24" ht="12" customHeight="1" x14ac:dyDescent="0.2">
      <c r="A248" s="1">
        <v>60</v>
      </c>
      <c r="B248" s="55" t="s">
        <v>254</v>
      </c>
      <c r="C248" s="1" t="s">
        <v>241</v>
      </c>
      <c r="D248" s="40">
        <v>1</v>
      </c>
      <c r="E248" s="26">
        <v>27731000</v>
      </c>
      <c r="F248" s="22">
        <v>0.19</v>
      </c>
      <c r="G248" s="27">
        <f t="shared" si="118"/>
        <v>5268890</v>
      </c>
      <c r="H248" s="27">
        <f t="shared" si="119"/>
        <v>32999890</v>
      </c>
      <c r="I248" s="36">
        <v>24264625</v>
      </c>
      <c r="J248" s="37">
        <v>0.19</v>
      </c>
      <c r="K248" s="38">
        <f t="shared" si="120"/>
        <v>4610278.75</v>
      </c>
      <c r="L248" s="38">
        <f t="shared" si="121"/>
        <v>28874903.75</v>
      </c>
      <c r="M248" s="28">
        <v>33277200</v>
      </c>
      <c r="N248" s="25">
        <v>0.19</v>
      </c>
      <c r="O248" s="29">
        <f t="shared" si="122"/>
        <v>6322668</v>
      </c>
      <c r="P248" s="29">
        <f t="shared" si="123"/>
        <v>39599868</v>
      </c>
      <c r="Q248" s="15">
        <f t="shared" si="124"/>
        <v>60</v>
      </c>
      <c r="R248" s="16" t="str">
        <f t="shared" si="125"/>
        <v>Suministro e instalación de caja de cambios</v>
      </c>
      <c r="S248" s="17" t="str">
        <f t="shared" si="126"/>
        <v>unidad</v>
      </c>
      <c r="T248" s="17">
        <f t="shared" si="127"/>
        <v>1</v>
      </c>
      <c r="U248" s="31">
        <f t="shared" si="128"/>
        <v>28424275</v>
      </c>
      <c r="V248" s="18">
        <v>0.19</v>
      </c>
      <c r="W248" s="31">
        <f t="shared" si="129"/>
        <v>5400612.25</v>
      </c>
      <c r="X248" s="32">
        <f t="shared" si="130"/>
        <v>33824887.25</v>
      </c>
    </row>
    <row r="249" spans="1:24" ht="12" customHeight="1" x14ac:dyDescent="0.2">
      <c r="A249" s="1">
        <v>61</v>
      </c>
      <c r="B249" s="55" t="s">
        <v>255</v>
      </c>
      <c r="C249" s="1" t="s">
        <v>241</v>
      </c>
      <c r="D249" s="40">
        <v>1</v>
      </c>
      <c r="E249" s="26">
        <v>300000</v>
      </c>
      <c r="F249" s="22">
        <v>0.19</v>
      </c>
      <c r="G249" s="27">
        <f t="shared" si="118"/>
        <v>57000</v>
      </c>
      <c r="H249" s="27">
        <f t="shared" si="119"/>
        <v>357000</v>
      </c>
      <c r="I249" s="36">
        <v>262500</v>
      </c>
      <c r="J249" s="37">
        <v>0.19</v>
      </c>
      <c r="K249" s="38">
        <f t="shared" si="120"/>
        <v>49875</v>
      </c>
      <c r="L249" s="38">
        <f t="shared" si="121"/>
        <v>312375</v>
      </c>
      <c r="M249" s="28">
        <v>360000</v>
      </c>
      <c r="N249" s="25">
        <v>0.19</v>
      </c>
      <c r="O249" s="29">
        <f t="shared" si="122"/>
        <v>68400</v>
      </c>
      <c r="P249" s="29">
        <f t="shared" si="123"/>
        <v>428400</v>
      </c>
      <c r="Q249" s="15">
        <f t="shared" si="124"/>
        <v>61</v>
      </c>
      <c r="R249" s="16" t="str">
        <f t="shared" si="125"/>
        <v xml:space="preserve">Suministro y cambio flexible exosto </v>
      </c>
      <c r="S249" s="17" t="str">
        <f t="shared" si="126"/>
        <v>unidad</v>
      </c>
      <c r="T249" s="17">
        <f t="shared" si="127"/>
        <v>1</v>
      </c>
      <c r="U249" s="31">
        <f t="shared" si="128"/>
        <v>307500</v>
      </c>
      <c r="V249" s="18">
        <v>0.19</v>
      </c>
      <c r="W249" s="31">
        <f t="shared" si="129"/>
        <v>58425</v>
      </c>
      <c r="X249" s="32">
        <f t="shared" si="130"/>
        <v>365925</v>
      </c>
    </row>
    <row r="250" spans="1:24" ht="12" customHeight="1" x14ac:dyDescent="0.2">
      <c r="A250" s="80"/>
      <c r="B250" s="81"/>
      <c r="C250" s="81"/>
      <c r="D250" s="82"/>
      <c r="E250" s="26"/>
      <c r="F250" s="22"/>
      <c r="G250" s="27"/>
      <c r="H250" s="46">
        <f>SUM(H189:H249)</f>
        <v>100302449.86999996</v>
      </c>
      <c r="I250" s="36"/>
      <c r="J250" s="37"/>
      <c r="K250" s="38"/>
      <c r="L250" s="48">
        <f>SUM(L189:L249)</f>
        <v>96940136.286000013</v>
      </c>
      <c r="M250" s="28"/>
      <c r="N250" s="25"/>
      <c r="O250" s="29"/>
      <c r="P250" s="50">
        <f>SUM(P189:P249)</f>
        <v>106206470.65000001</v>
      </c>
      <c r="Q250" s="41"/>
      <c r="R250" s="42"/>
      <c r="S250" s="43"/>
      <c r="T250" s="43"/>
      <c r="U250" s="44"/>
      <c r="V250" s="45"/>
      <c r="W250" s="57"/>
      <c r="X250" s="56">
        <f>SUM(X189:X249)</f>
        <v>101149685.602</v>
      </c>
    </row>
    <row r="251" spans="1:24" ht="12" customHeight="1" x14ac:dyDescent="0.2">
      <c r="A251" s="77" t="s">
        <v>256</v>
      </c>
      <c r="B251" s="78"/>
      <c r="C251" s="78"/>
      <c r="D251" s="79"/>
      <c r="E251" s="26"/>
      <c r="F251" s="22"/>
      <c r="G251" s="27"/>
      <c r="H251" s="27"/>
      <c r="I251" s="36"/>
      <c r="J251" s="37"/>
      <c r="K251" s="38"/>
      <c r="L251" s="38"/>
      <c r="M251" s="28"/>
      <c r="N251" s="25"/>
      <c r="O251" s="29"/>
      <c r="P251" s="29"/>
      <c r="Q251" s="68" t="str">
        <f t="shared" ref="Q251:Q255" si="131">+A251</f>
        <v>MOTOCARGUERO PLACA 004ADN</v>
      </c>
      <c r="R251" s="69"/>
      <c r="S251" s="69"/>
      <c r="T251" s="69"/>
      <c r="U251" s="69"/>
      <c r="V251" s="69"/>
      <c r="W251" s="69"/>
      <c r="X251" s="70"/>
    </row>
    <row r="252" spans="1:24" ht="12" customHeight="1" x14ac:dyDescent="0.2">
      <c r="A252" s="1">
        <v>1</v>
      </c>
      <c r="B252" s="55" t="s">
        <v>257</v>
      </c>
      <c r="C252" s="1" t="s">
        <v>241</v>
      </c>
      <c r="D252" s="40">
        <v>1</v>
      </c>
      <c r="E252" s="26">
        <v>731200</v>
      </c>
      <c r="F252" s="22">
        <v>0.19</v>
      </c>
      <c r="G252" s="27">
        <f t="shared" ref="G252:G255" si="132">E252*F252</f>
        <v>138928</v>
      </c>
      <c r="H252" s="27">
        <f t="shared" ref="H252:H255" si="133">E252+G252</f>
        <v>870128</v>
      </c>
      <c r="I252" s="36">
        <v>639800</v>
      </c>
      <c r="J252" s="37">
        <v>0.19</v>
      </c>
      <c r="K252" s="38">
        <f t="shared" ref="K252:K255" si="134">I252*J252</f>
        <v>121562</v>
      </c>
      <c r="L252" s="38">
        <f t="shared" ref="L252:L255" si="135">I252+K252</f>
        <v>761362</v>
      </c>
      <c r="M252" s="28">
        <v>877440</v>
      </c>
      <c r="N252" s="25">
        <v>0.19</v>
      </c>
      <c r="O252" s="29">
        <f t="shared" ref="O252:O255" si="136">M252*N252</f>
        <v>166713.60000000001</v>
      </c>
      <c r="P252" s="29">
        <f t="shared" ref="P252:P255" si="137">M252+O252</f>
        <v>1044153.6</v>
      </c>
      <c r="Q252" s="15">
        <f t="shared" si="131"/>
        <v>1</v>
      </c>
      <c r="R252" s="16" t="str">
        <f t="shared" ref="R252:R255" si="138">+B252</f>
        <v>Suministro y cambio de caja reversa incluye mano de obra</v>
      </c>
      <c r="S252" s="17" t="str">
        <f t="shared" ref="S252:S255" si="139">+C252</f>
        <v>unidad</v>
      </c>
      <c r="T252" s="17">
        <f t="shared" ref="T252:T255" si="140">+D252</f>
        <v>1</v>
      </c>
      <c r="U252" s="31">
        <f t="shared" ref="U252:U255" si="141">AVERAGE(E252,I252,M252)</f>
        <v>749480</v>
      </c>
      <c r="V252" s="18">
        <v>0.19</v>
      </c>
      <c r="W252" s="31">
        <f t="shared" ref="W252:W255" si="142">SUM(U252*V252)</f>
        <v>142401.20000000001</v>
      </c>
      <c r="X252" s="32">
        <f t="shared" ref="X252:X255" si="143">SUM(U252+W252)</f>
        <v>891881.2</v>
      </c>
    </row>
    <row r="253" spans="1:24" ht="12" customHeight="1" x14ac:dyDescent="0.2">
      <c r="A253" s="1">
        <v>2</v>
      </c>
      <c r="B253" s="55" t="s">
        <v>258</v>
      </c>
      <c r="C253" s="1" t="s">
        <v>241</v>
      </c>
      <c r="D253" s="40">
        <v>1</v>
      </c>
      <c r="E253" s="26">
        <v>139456</v>
      </c>
      <c r="F253" s="22">
        <v>0.19</v>
      </c>
      <c r="G253" s="27">
        <f t="shared" si="132"/>
        <v>26496.639999999999</v>
      </c>
      <c r="H253" s="27">
        <f t="shared" si="133"/>
        <v>165952.64000000001</v>
      </c>
      <c r="I253" s="36">
        <v>122024</v>
      </c>
      <c r="J253" s="37">
        <v>0.19</v>
      </c>
      <c r="K253" s="38">
        <f t="shared" si="134"/>
        <v>23184.560000000001</v>
      </c>
      <c r="L253" s="38">
        <f t="shared" si="135"/>
        <v>145208.56</v>
      </c>
      <c r="M253" s="28">
        <v>167347</v>
      </c>
      <c r="N253" s="25">
        <v>0.19</v>
      </c>
      <c r="O253" s="29">
        <f t="shared" si="136"/>
        <v>31795.93</v>
      </c>
      <c r="P253" s="29">
        <f t="shared" si="137"/>
        <v>199142.93</v>
      </c>
      <c r="Q253" s="15">
        <f t="shared" si="131"/>
        <v>2</v>
      </c>
      <c r="R253" s="16" t="str">
        <f t="shared" si="138"/>
        <v>Suministro e instalación de pastillas delanteras</v>
      </c>
      <c r="S253" s="17" t="str">
        <f t="shared" si="139"/>
        <v>unidad</v>
      </c>
      <c r="T253" s="17">
        <f t="shared" si="140"/>
        <v>1</v>
      </c>
      <c r="U253" s="31">
        <f t="shared" si="141"/>
        <v>142942.33333333334</v>
      </c>
      <c r="V253" s="18">
        <v>0.19</v>
      </c>
      <c r="W253" s="31">
        <f t="shared" si="142"/>
        <v>27159.043333333335</v>
      </c>
      <c r="X253" s="32">
        <f t="shared" si="143"/>
        <v>170101.37666666668</v>
      </c>
    </row>
    <row r="254" spans="1:24" ht="12" customHeight="1" x14ac:dyDescent="0.2">
      <c r="A254" s="1">
        <v>3</v>
      </c>
      <c r="B254" s="55" t="s">
        <v>259</v>
      </c>
      <c r="C254" s="1" t="s">
        <v>241</v>
      </c>
      <c r="D254" s="40">
        <v>1</v>
      </c>
      <c r="E254" s="26">
        <v>41850</v>
      </c>
      <c r="F254" s="22">
        <v>0.19</v>
      </c>
      <c r="G254" s="27">
        <f t="shared" si="132"/>
        <v>7951.5</v>
      </c>
      <c r="H254" s="27">
        <f t="shared" si="133"/>
        <v>49801.5</v>
      </c>
      <c r="I254" s="36">
        <v>36619</v>
      </c>
      <c r="J254" s="37">
        <v>0.19</v>
      </c>
      <c r="K254" s="38">
        <f t="shared" si="134"/>
        <v>6957.61</v>
      </c>
      <c r="L254" s="38">
        <f t="shared" si="135"/>
        <v>43576.61</v>
      </c>
      <c r="M254" s="28">
        <v>50220</v>
      </c>
      <c r="N254" s="25">
        <v>0.19</v>
      </c>
      <c r="O254" s="29">
        <f t="shared" si="136"/>
        <v>9541.7999999999993</v>
      </c>
      <c r="P254" s="29">
        <f t="shared" si="137"/>
        <v>59761.8</v>
      </c>
      <c r="Q254" s="15">
        <f t="shared" si="131"/>
        <v>3</v>
      </c>
      <c r="R254" s="16" t="str">
        <f t="shared" si="138"/>
        <v xml:space="preserve">Suministro filtro aire </v>
      </c>
      <c r="S254" s="17" t="str">
        <f t="shared" si="139"/>
        <v>unidad</v>
      </c>
      <c r="T254" s="17">
        <f t="shared" si="140"/>
        <v>1</v>
      </c>
      <c r="U254" s="31">
        <f t="shared" si="141"/>
        <v>42896.333333333336</v>
      </c>
      <c r="V254" s="18">
        <v>0.19</v>
      </c>
      <c r="W254" s="31">
        <f t="shared" si="142"/>
        <v>8150.3033333333342</v>
      </c>
      <c r="X254" s="32">
        <f t="shared" si="143"/>
        <v>51046.636666666673</v>
      </c>
    </row>
    <row r="255" spans="1:24" ht="12" customHeight="1" x14ac:dyDescent="0.2">
      <c r="A255" s="1">
        <v>4</v>
      </c>
      <c r="B255" s="55" t="s">
        <v>260</v>
      </c>
      <c r="C255" s="1" t="s">
        <v>261</v>
      </c>
      <c r="D255" s="40">
        <v>1</v>
      </c>
      <c r="E255" s="26">
        <v>58860</v>
      </c>
      <c r="F255" s="22">
        <v>0</v>
      </c>
      <c r="G255" s="27">
        <f t="shared" si="132"/>
        <v>0</v>
      </c>
      <c r="H255" s="27">
        <f t="shared" si="133"/>
        <v>58860</v>
      </c>
      <c r="I255" s="36">
        <v>51503</v>
      </c>
      <c r="J255" s="37">
        <v>0</v>
      </c>
      <c r="K255" s="38">
        <f t="shared" si="134"/>
        <v>0</v>
      </c>
      <c r="L255" s="38">
        <f t="shared" si="135"/>
        <v>51503</v>
      </c>
      <c r="M255" s="28">
        <v>70632</v>
      </c>
      <c r="N255" s="25">
        <v>0</v>
      </c>
      <c r="O255" s="29">
        <f t="shared" si="136"/>
        <v>0</v>
      </c>
      <c r="P255" s="29">
        <f t="shared" si="137"/>
        <v>70632</v>
      </c>
      <c r="Q255" s="15">
        <f t="shared" si="131"/>
        <v>4</v>
      </c>
      <c r="R255" s="16" t="str">
        <f t="shared" si="138"/>
        <v xml:space="preserve">Suministro aceite 20w50 </v>
      </c>
      <c r="S255" s="17" t="str">
        <f t="shared" si="139"/>
        <v>cuarto</v>
      </c>
      <c r="T255" s="17">
        <f t="shared" si="140"/>
        <v>1</v>
      </c>
      <c r="U255" s="31">
        <f t="shared" si="141"/>
        <v>60331.666666666664</v>
      </c>
      <c r="V255" s="18">
        <v>0</v>
      </c>
      <c r="W255" s="31">
        <f t="shared" si="142"/>
        <v>0</v>
      </c>
      <c r="X255" s="32">
        <f t="shared" si="143"/>
        <v>60331.666666666664</v>
      </c>
    </row>
    <row r="256" spans="1:24" ht="12" customHeight="1" x14ac:dyDescent="0.2">
      <c r="A256" s="1">
        <v>5</v>
      </c>
      <c r="B256" s="55" t="s">
        <v>262</v>
      </c>
      <c r="C256" s="1" t="s">
        <v>241</v>
      </c>
      <c r="D256" s="40">
        <v>1</v>
      </c>
      <c r="E256" s="26">
        <v>70207</v>
      </c>
      <c r="F256" s="22">
        <v>0.19</v>
      </c>
      <c r="G256" s="27">
        <f t="shared" ref="G256" si="144">E256*F256</f>
        <v>13339.33</v>
      </c>
      <c r="H256" s="27">
        <f t="shared" ref="H256" si="145">E256+G256</f>
        <v>83546.33</v>
      </c>
      <c r="I256" s="36">
        <v>61431</v>
      </c>
      <c r="J256" s="37">
        <v>0.19</v>
      </c>
      <c r="K256" s="38">
        <f t="shared" ref="K256" si="146">I256*J256</f>
        <v>11671.89</v>
      </c>
      <c r="L256" s="38">
        <f t="shared" ref="L256" si="147">I256+K256</f>
        <v>73102.89</v>
      </c>
      <c r="M256" s="28">
        <v>84248</v>
      </c>
      <c r="N256" s="25">
        <v>0.19</v>
      </c>
      <c r="O256" s="29">
        <f t="shared" ref="O256" si="148">M256*N256</f>
        <v>16007.12</v>
      </c>
      <c r="P256" s="29">
        <f t="shared" ref="P256" si="149">M256+O256</f>
        <v>100255.12</v>
      </c>
      <c r="Q256" s="15">
        <f t="shared" ref="Q256" si="150">+A256</f>
        <v>5</v>
      </c>
      <c r="R256" s="16" t="str">
        <f t="shared" ref="R256" si="151">+B256</f>
        <v>Suministro filtro de aceite</v>
      </c>
      <c r="S256" s="17" t="str">
        <f t="shared" ref="S256" si="152">+C256</f>
        <v>unidad</v>
      </c>
      <c r="T256" s="17">
        <f t="shared" ref="T256" si="153">+D256</f>
        <v>1</v>
      </c>
      <c r="U256" s="31">
        <f t="shared" ref="U256" si="154">AVERAGE(E256,I256,M256)</f>
        <v>71962</v>
      </c>
      <c r="V256" s="18">
        <v>0.19</v>
      </c>
      <c r="W256" s="31">
        <f t="shared" ref="W256" si="155">SUM(U256*V256)</f>
        <v>13672.78</v>
      </c>
      <c r="X256" s="32">
        <f t="shared" ref="X256" si="156">SUM(U256+W256)</f>
        <v>85634.78</v>
      </c>
    </row>
    <row r="257" spans="1:24" ht="12" customHeight="1" x14ac:dyDescent="0.2">
      <c r="A257" s="80"/>
      <c r="B257" s="81"/>
      <c r="C257" s="81"/>
      <c r="D257" s="82"/>
      <c r="E257" s="26"/>
      <c r="F257" s="22"/>
      <c r="G257" s="27"/>
      <c r="H257" s="46">
        <f>SUM(H252:H256)</f>
        <v>1228288.4700000002</v>
      </c>
      <c r="I257" s="36"/>
      <c r="J257" s="37"/>
      <c r="K257" s="38"/>
      <c r="L257" s="48">
        <f>SUM(L252:L256)</f>
        <v>1074753.06</v>
      </c>
      <c r="M257" s="28"/>
      <c r="N257" s="25"/>
      <c r="O257" s="29"/>
      <c r="P257" s="50">
        <f>SUM(P252:P256)</f>
        <v>1473945.4500000002</v>
      </c>
      <c r="Q257" s="68"/>
      <c r="R257" s="69"/>
      <c r="S257" s="69"/>
      <c r="T257" s="69"/>
      <c r="U257" s="69"/>
      <c r="V257" s="69"/>
      <c r="W257" s="71"/>
      <c r="X257" s="53">
        <f>SUM(X252:X256)</f>
        <v>1258995.6600000001</v>
      </c>
    </row>
    <row r="258" spans="1:24" s="7" customFormat="1" ht="15.75" customHeight="1" thickBot="1" x14ac:dyDescent="0.25">
      <c r="A258" s="73"/>
      <c r="B258" s="73"/>
      <c r="C258" s="73"/>
      <c r="D258" s="73"/>
      <c r="E258" s="83" t="s">
        <v>9</v>
      </c>
      <c r="F258" s="84"/>
      <c r="G258" s="85"/>
      <c r="H258" s="47">
        <f>+H146+H187+H250+H257</f>
        <v>226996279.66</v>
      </c>
      <c r="I258" s="86" t="s">
        <v>9</v>
      </c>
      <c r="J258" s="87"/>
      <c r="K258" s="88"/>
      <c r="L258" s="49">
        <f>+L146+L187+L250+L257</f>
        <v>227978646.3145</v>
      </c>
      <c r="M258" s="89" t="s">
        <v>9</v>
      </c>
      <c r="N258" s="90"/>
      <c r="O258" s="91"/>
      <c r="P258" s="51">
        <f>+P146+P187+P250+P257</f>
        <v>227102048.57000005</v>
      </c>
      <c r="Q258" s="92" t="s">
        <v>7</v>
      </c>
      <c r="R258" s="93"/>
      <c r="S258" s="93"/>
      <c r="T258" s="93"/>
      <c r="U258" s="93"/>
      <c r="V258" s="93"/>
      <c r="W258" s="94"/>
      <c r="X258" s="54">
        <f>+X146+X187+X250+X257</f>
        <v>227358991.51483339</v>
      </c>
    </row>
    <row r="260" spans="1:24" x14ac:dyDescent="0.2">
      <c r="W260" s="33" t="s">
        <v>14</v>
      </c>
      <c r="X260" s="39">
        <v>49025340</v>
      </c>
    </row>
    <row r="262" spans="1:24" x14ac:dyDescent="0.2">
      <c r="Q262" s="58" t="s">
        <v>11</v>
      </c>
      <c r="R262" s="58"/>
      <c r="S262" s="58"/>
      <c r="T262" s="58"/>
      <c r="U262" s="58"/>
      <c r="V262" s="58"/>
      <c r="W262" s="58"/>
      <c r="X262" s="58"/>
    </row>
    <row r="263" spans="1:24" x14ac:dyDescent="0.2">
      <c r="Q263" s="58" t="s">
        <v>12</v>
      </c>
      <c r="R263" s="58"/>
      <c r="S263" s="58"/>
      <c r="T263" s="58"/>
      <c r="U263" s="58"/>
      <c r="V263" s="58"/>
      <c r="W263" s="58"/>
      <c r="X263" s="58"/>
    </row>
  </sheetData>
  <mergeCells count="29">
    <mergeCell ref="A4:D4"/>
    <mergeCell ref="A147:D147"/>
    <mergeCell ref="A188:D188"/>
    <mergeCell ref="Q4:X4"/>
    <mergeCell ref="Q147:X147"/>
    <mergeCell ref="Q188:X188"/>
    <mergeCell ref="C1:U1"/>
    <mergeCell ref="Q262:X262"/>
    <mergeCell ref="A258:D258"/>
    <mergeCell ref="A2:A3"/>
    <mergeCell ref="B2:B3"/>
    <mergeCell ref="C2:C3"/>
    <mergeCell ref="D2:D3"/>
    <mergeCell ref="A251:D251"/>
    <mergeCell ref="A257:D257"/>
    <mergeCell ref="A250:D250"/>
    <mergeCell ref="A187:D187"/>
    <mergeCell ref="A146:D146"/>
    <mergeCell ref="E258:G258"/>
    <mergeCell ref="I258:K258"/>
    <mergeCell ref="M258:O258"/>
    <mergeCell ref="Q258:W258"/>
    <mergeCell ref="Q263:X263"/>
    <mergeCell ref="M2:P2"/>
    <mergeCell ref="Q2:X2"/>
    <mergeCell ref="E2:H2"/>
    <mergeCell ref="I2:L2"/>
    <mergeCell ref="Q251:X251"/>
    <mergeCell ref="Q257:W257"/>
  </mergeCells>
  <pageMargins left="0.7" right="0.7" top="0.75" bottom="0.75" header="0.3" footer="0.3"/>
  <pageSetup paperSize="281"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TECNICO CONTRATOS</dc:creator>
  <cp:lastModifiedBy>Anapoima cundinamarca</cp:lastModifiedBy>
  <cp:lastPrinted>2024-06-27T14:35:37Z</cp:lastPrinted>
  <dcterms:created xsi:type="dcterms:W3CDTF">2024-04-30T17:30:21Z</dcterms:created>
  <dcterms:modified xsi:type="dcterms:W3CDTF">2026-08-26T13:23:37Z</dcterms:modified>
</cp:coreProperties>
</file>