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G:\Mi unidad\Procesos 2026\Mantenimiento\Observaciones 2\cotizaciones\"/>
    </mc:Choice>
  </mc:AlternateContent>
  <xr:revisionPtr revIDLastSave="0" documentId="13_ncr:1_{B15B3305-3595-429A-AB02-2B294D690AEC}" xr6:coauthVersionLast="45" xr6:coauthVersionMax="47" xr10:uidLastSave="{00000000-0000-0000-0000-000000000000}"/>
  <bookViews>
    <workbookView xWindow="-120" yWindow="-120" windowWidth="29040" windowHeight="15840" xr2:uid="{00000000-000D-0000-FFFF-FFFF00000000}"/>
  </bookViews>
  <sheets>
    <sheet name="Promedio" sheetId="3" r:id="rId1"/>
    <sheet name="Indicadores" sheetId="4" r:id="rId2"/>
  </sheets>
  <definedNames>
    <definedName name="_xlnm._FilterDatabase" localSheetId="0" hidden="1">Promedio!$A$2:$M$123</definedName>
    <definedName name="_xlnm.Print_Area" localSheetId="0">Promedio!$A$1:$G$118</definedName>
    <definedName name="CORTE">#REF!</definedName>
    <definedName name="ELEMENTO">#REF!</definedName>
    <definedName name="ESTADO">#REF!</definedName>
    <definedName name="IVA">#REF!</definedName>
    <definedName name="Margen">#REF!</definedName>
    <definedName name="SERVICIO">#REF!</definedName>
    <definedName name="TRM">#REF!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34" i="3" l="1"/>
  <c r="K123" i="3"/>
  <c r="K122" i="3"/>
  <c r="K121" i="3"/>
  <c r="K120" i="3"/>
  <c r="K118" i="3"/>
  <c r="K117" i="3"/>
  <c r="K116" i="3"/>
  <c r="K115" i="3"/>
  <c r="K114" i="3"/>
  <c r="K113" i="3"/>
  <c r="K112" i="3"/>
  <c r="K110" i="3"/>
  <c r="K109" i="3"/>
  <c r="K108" i="3"/>
  <c r="K107" i="3"/>
  <c r="K106" i="3"/>
  <c r="K105" i="3"/>
  <c r="K104" i="3"/>
  <c r="K103" i="3"/>
  <c r="K102" i="3"/>
  <c r="K101" i="3"/>
  <c r="K100" i="3"/>
  <c r="K99" i="3"/>
  <c r="K97" i="3"/>
  <c r="K96" i="3"/>
  <c r="K95" i="3"/>
  <c r="K94" i="3"/>
  <c r="K93" i="3"/>
  <c r="K92" i="3"/>
  <c r="K91" i="3"/>
  <c r="K90" i="3"/>
  <c r="K89" i="3"/>
  <c r="K88" i="3"/>
  <c r="K87" i="3"/>
  <c r="K86" i="3"/>
  <c r="K85" i="3"/>
  <c r="K84" i="3"/>
  <c r="K83" i="3"/>
  <c r="K82" i="3"/>
  <c r="K81" i="3"/>
  <c r="K80" i="3"/>
  <c r="K79" i="3"/>
  <c r="K78" i="3"/>
  <c r="K77" i="3"/>
  <c r="K76" i="3"/>
  <c r="K75" i="3"/>
  <c r="K74" i="3"/>
  <c r="K73" i="3"/>
  <c r="K72" i="3"/>
  <c r="K71" i="3"/>
  <c r="K70" i="3"/>
  <c r="K69" i="3"/>
  <c r="K65" i="3"/>
  <c r="K64" i="3"/>
  <c r="K62" i="3"/>
  <c r="K61" i="3"/>
  <c r="K60" i="3"/>
  <c r="K59" i="3"/>
  <c r="K58" i="3"/>
  <c r="K57" i="3"/>
  <c r="K56" i="3"/>
  <c r="K55" i="3"/>
  <c r="K53" i="3"/>
  <c r="K52" i="3"/>
  <c r="K51" i="3"/>
  <c r="K50" i="3"/>
  <c r="K49" i="3"/>
  <c r="K48" i="3"/>
  <c r="K47" i="3"/>
  <c r="K46" i="3"/>
  <c r="K45" i="3"/>
  <c r="K44" i="3"/>
  <c r="K43" i="3"/>
  <c r="K42" i="3"/>
  <c r="K40" i="3"/>
  <c r="K39" i="3"/>
  <c r="K38" i="3"/>
  <c r="K37" i="3"/>
  <c r="K35" i="3"/>
  <c r="K33" i="3"/>
  <c r="K32" i="3"/>
  <c r="K31" i="3"/>
  <c r="K30" i="3"/>
  <c r="K29" i="3"/>
  <c r="K28" i="3"/>
  <c r="K27" i="3"/>
  <c r="K26" i="3"/>
  <c r="K25" i="3"/>
  <c r="K24" i="3"/>
  <c r="K23" i="3"/>
  <c r="K22" i="3"/>
  <c r="K21" i="3"/>
  <c r="K20" i="3"/>
  <c r="K19" i="3"/>
  <c r="K18" i="3"/>
  <c r="K17" i="3"/>
  <c r="K15" i="3"/>
  <c r="K14" i="3"/>
  <c r="K13" i="3"/>
  <c r="K12" i="3"/>
  <c r="K10" i="3"/>
  <c r="K9" i="3"/>
  <c r="K8" i="3"/>
  <c r="K6" i="3"/>
  <c r="K5" i="3"/>
  <c r="J123" i="3"/>
  <c r="J122" i="3"/>
  <c r="J121" i="3"/>
  <c r="J120" i="3"/>
  <c r="J118" i="3"/>
  <c r="J117" i="3"/>
  <c r="J116" i="3"/>
  <c r="J115" i="3"/>
  <c r="J114" i="3"/>
  <c r="J113" i="3"/>
  <c r="J112" i="3"/>
  <c r="J110" i="3"/>
  <c r="J109" i="3"/>
  <c r="J107" i="3"/>
  <c r="J106" i="3"/>
  <c r="J105" i="3"/>
  <c r="J104" i="3"/>
  <c r="J103" i="3"/>
  <c r="J102" i="3"/>
  <c r="J101" i="3"/>
  <c r="J100" i="3"/>
  <c r="J99" i="3"/>
  <c r="J93" i="3"/>
  <c r="J92" i="3"/>
  <c r="J91" i="3"/>
  <c r="J90" i="3"/>
  <c r="J89" i="3"/>
  <c r="J88" i="3"/>
  <c r="J87" i="3"/>
  <c r="J86" i="3"/>
  <c r="J85" i="3"/>
  <c r="J84" i="3"/>
  <c r="J83" i="3"/>
  <c r="J82" i="3"/>
  <c r="J81" i="3"/>
  <c r="J80" i="3"/>
  <c r="J79" i="3"/>
  <c r="J78" i="3"/>
  <c r="J77" i="3"/>
  <c r="J76" i="3"/>
  <c r="J75" i="3"/>
  <c r="J74" i="3"/>
  <c r="J71" i="3"/>
  <c r="J70" i="3"/>
  <c r="J69" i="3"/>
  <c r="J65" i="3"/>
  <c r="J64" i="3"/>
  <c r="J61" i="3"/>
  <c r="J60" i="3"/>
  <c r="J59" i="3"/>
  <c r="J58" i="3"/>
  <c r="J57" i="3"/>
  <c r="J56" i="3"/>
  <c r="J55" i="3"/>
  <c r="J53" i="3"/>
  <c r="J52" i="3"/>
  <c r="J51" i="3"/>
  <c r="J50" i="3"/>
  <c r="J49" i="3"/>
  <c r="J48" i="3"/>
  <c r="J47" i="3"/>
  <c r="J46" i="3"/>
  <c r="J45" i="3"/>
  <c r="J44" i="3"/>
  <c r="J43" i="3"/>
  <c r="J42" i="3"/>
  <c r="J40" i="3"/>
  <c r="J39" i="3"/>
  <c r="J38" i="3"/>
  <c r="J37" i="3"/>
  <c r="J35" i="3"/>
  <c r="J34" i="3"/>
  <c r="J33" i="3"/>
  <c r="J32" i="3"/>
  <c r="J31" i="3"/>
  <c r="J30" i="3"/>
  <c r="J29" i="3"/>
  <c r="J28" i="3"/>
  <c r="J27" i="3"/>
  <c r="J26" i="3"/>
  <c r="J25" i="3"/>
  <c r="J24" i="3"/>
  <c r="J23" i="3"/>
  <c r="J22" i="3"/>
  <c r="J21" i="3"/>
  <c r="J20" i="3"/>
  <c r="J19" i="3"/>
  <c r="J18" i="3"/>
  <c r="J17" i="3"/>
  <c r="J15" i="3"/>
  <c r="J14" i="3"/>
  <c r="J13" i="3"/>
  <c r="J12" i="3"/>
  <c r="J6" i="3"/>
  <c r="J5" i="3"/>
  <c r="K4" i="3"/>
  <c r="J4" i="3"/>
  <c r="I124" i="3" l="1"/>
  <c r="H124" i="3"/>
  <c r="G124" i="3"/>
  <c r="I66" i="3"/>
  <c r="H66" i="3"/>
  <c r="H126" i="3" s="1"/>
  <c r="G66" i="3"/>
  <c r="H6" i="4"/>
  <c r="G6" i="4"/>
  <c r="F6" i="4"/>
  <c r="E6" i="4"/>
  <c r="D6" i="4"/>
  <c r="G126" i="3" l="1"/>
  <c r="I126" i="3"/>
  <c r="J124" i="3"/>
  <c r="J66" i="3"/>
  <c r="J126" i="3" l="1"/>
  <c r="K124" i="3"/>
  <c r="K66" i="3"/>
  <c r="K126" i="3" l="1"/>
</calcChain>
</file>

<file path=xl/sharedStrings.xml><?xml version="1.0" encoding="utf-8"?>
<sst xmlns="http://schemas.openxmlformats.org/spreadsheetml/2006/main" count="400" uniqueCount="211">
  <si>
    <t>ITEM</t>
  </si>
  <si>
    <t>DETALLE DE MANTENIMIENTO EQUIPOS DE COMPUTO</t>
  </si>
  <si>
    <t>DETALLE DE MANTENIMIENTO IMPRESORA INYECCIÓN DE TINTA</t>
  </si>
  <si>
    <t>DETALLE DE MANTENIMIENTO IMPRESORA LASER</t>
  </si>
  <si>
    <t>DETALLE DE MANTENIMIENTO UPS</t>
  </si>
  <si>
    <t>DETALLE DE MANTENIMIENTO SERVIDORES</t>
  </si>
  <si>
    <t>DETALLE DE PARTES Y REPUESTOS EQUIPOS DE COMPUTO</t>
  </si>
  <si>
    <t>Cable Hdmi 30 metros</t>
  </si>
  <si>
    <t>Batería 3V Cr-2032 lithium para PC</t>
  </si>
  <si>
    <t>Teclado USB 101 Teclas para PC</t>
  </si>
  <si>
    <t>Mouse Óptico USB (Negro)</t>
  </si>
  <si>
    <t>Unidad óptica S-ATA DVD-RW – Externa</t>
  </si>
  <si>
    <t>REPUESTOS PARA IMPRESORAS Y ESCANERS</t>
  </si>
  <si>
    <t>Unidad Fusora Impresora Hewlett Packard Hp Laserjet 400</t>
  </si>
  <si>
    <t>Kit de piñones Impresora HP Laserjet m127nf</t>
  </si>
  <si>
    <t>Kit de piñones Impresora HP Laserjet pro 1606</t>
  </si>
  <si>
    <t>Kit de piñones Impresora HP Laserjet m127</t>
  </si>
  <si>
    <t>Acetato Unidad Fusora Impresora Hewlett Packard Laserjet 400</t>
  </si>
  <si>
    <t>Acetato Unidad Fusora Impresora Hewlett Packard Laserjet P2035</t>
  </si>
  <si>
    <t>Kit pickup Roller del ADF Impresora Hewlett Packard 2035</t>
  </si>
  <si>
    <t>Cabezal Epson Impresora L555 tinta</t>
  </si>
  <si>
    <t>Caja de mantenimiento original impresora Epson L6191</t>
  </si>
  <si>
    <t>Unidad fusora HP M525-M521-500MFP 110V</t>
  </si>
  <si>
    <t>ELEMENTO</t>
  </si>
  <si>
    <t>CANTIDAD</t>
  </si>
  <si>
    <t>FR1500 LECTORA HUELLAS SENSOR SILKID Y TARJETAS EM INTERFAZ RS485 CARCASA EN ACERO INOXIDABLE IP65</t>
  </si>
  <si>
    <t>Disco Duro SSD Capacidad 1TB Interface PCIe Gen3, NVMe</t>
  </si>
  <si>
    <t>Display LED Tamaño de visualización: 15.6" Slim Conector: 30 pines</t>
  </si>
  <si>
    <t>Display LED Tamaño de visualización: 14.0" Slim Conector: 30 pines</t>
  </si>
  <si>
    <t>DETALLE DE MANTENIMIENTO TORNIQUETES</t>
  </si>
  <si>
    <t>Teclado Para Portátil Español Hp 450</t>
  </si>
  <si>
    <t>REPUESTOS PARA UPS</t>
  </si>
  <si>
    <t>REPUESTOS PARA TORNIQUETES</t>
  </si>
  <si>
    <t>Bateria UPS 12W - 7A</t>
  </si>
  <si>
    <t>Bateria UPS 12W - 5A</t>
  </si>
  <si>
    <t>Kit pickup Roller Epson 530 / 860</t>
  </si>
  <si>
    <t>TIPO</t>
  </si>
  <si>
    <t>Mantenimiento de computadores de escritorio tipo torre</t>
  </si>
  <si>
    <t>Equipos de cómputo</t>
  </si>
  <si>
    <t>Mantenimiento de computadores portátiles</t>
  </si>
  <si>
    <t>Mantenimiento de computadores AIO</t>
  </si>
  <si>
    <t>Cambio de partes dañadas (discos, memorias, fuentes)</t>
  </si>
  <si>
    <t>Inyeccion de tinta</t>
  </si>
  <si>
    <t>Mantenimiento de Impresoras referencia Epson L210-220</t>
  </si>
  <si>
    <t>Mantenimiento de Impresoras referencia Epson L555-L575</t>
  </si>
  <si>
    <t>Mantenimiento de Impresoras referencia Epson L355</t>
  </si>
  <si>
    <t>Mantenimiento de Impresoras referencia Epson L6190</t>
  </si>
  <si>
    <t>Limpieza de rodillos, actualización de firmware, revisión de consumibles</t>
  </si>
  <si>
    <t>Reparación de bandejas, cabezales, fuentes de poder</t>
  </si>
  <si>
    <t>Laser</t>
  </si>
  <si>
    <t>Mantenimiento de impresora HP LaserJet Pro MFP M428f-M429f</t>
  </si>
  <si>
    <t>Mantenimiento de impresora HP LaserJet Pro MFP M521dn</t>
  </si>
  <si>
    <t>Mantenimiento de impresora HP LaserJet Professional P1606dn</t>
  </si>
  <si>
    <t>Mantenimiento de impresora HP LaserJet P1006</t>
  </si>
  <si>
    <t>Mantenimiento de Impresoras referencia HP Laser Color Pro M251</t>
  </si>
  <si>
    <t>Mantenimiento de Impresoras referencia HP P4014</t>
  </si>
  <si>
    <t>Mantenimiento de Impresoras referencia HP 135</t>
  </si>
  <si>
    <t>Mantenimiento de Impresoras referencia HP 1102</t>
  </si>
  <si>
    <t>Mantenimiento de Impresoras referencia HP 1022</t>
  </si>
  <si>
    <t>Mantenimiento de Impresoras referencia HP laser Jet P1505</t>
  </si>
  <si>
    <t>Mantenimiento de impresora HP LaserJet Pro M528</t>
  </si>
  <si>
    <t>Mantenimiento de impresora HP LaserJet 135w</t>
  </si>
  <si>
    <t>Mantenimiento Correctivo / Posibles Actividades</t>
  </si>
  <si>
    <t>Reemplazo de kits de mantenimiento (fusores, rodillos, bandejas dañadas).
Reparación o sustitución de motores de alimentación de papel.
Reparación de sensores ópticos de papel o de escaneo.
Reemplazo de fuentes de alimentación en impresoras que no encienden.
Cambio de unidad de imagen en modelos color o multifuncionales.</t>
  </si>
  <si>
    <t>Uso de soplador antiestático para limpieza interna.
Limpieza de rodillos con solución especial antiestática o paño seco.
Actualización de firmware mediante herramientas HP Web JetAdmin o Samsung/Xerox Tools.
Revisión de contadores de impresión (impresiones totales y estado de consumibles).
Limpieza y ajuste de sensores de bandeja y bandeja de salida.
Calibración de impresión para impresoras a color.</t>
  </si>
  <si>
    <t>Mantenimiento Preventivo	  / Posibles Actividades</t>
  </si>
  <si>
    <t>DETALLE DE MANTENIMIENTO ESCÁNER E IMPRESORAS DE ETIQUETAS Y FOTOCOPIADORAS</t>
  </si>
  <si>
    <t>Escaner</t>
  </si>
  <si>
    <t>Impresora de etiquetas</t>
  </si>
  <si>
    <t>Cambio de kits de rodillos .
Reparación de motores de tracción ADF o motores de avance de cama plana.
Reemplazo de módulos de lámpara o módulos de imagen.</t>
  </si>
  <si>
    <t>Limpieza de cabezal de impresión térmico (con alcohol isopropílico y paño antiestático especial).
Limpieza de rodillos de arrastre.
Limpieza de sensores ópticos de etiquetas.
Ajuste de tensión de etiquetas (si aplica).
Actualización de firmware de impresora (si el modelo lo permite).
Verificación de alineación de etiquetas y calibración del sensor.
Limpieza de bandeja de etiquetas, soporte de papel y guías laterales.</t>
  </si>
  <si>
    <t>Reemplazo de cabezal térmico (en caso de líneas blancas o mal calentamiento).
Sustitución de rodillos desgastados o dañados.
Reemplazo de sensores ópticos defectuosos.
Reparación o reemplazo de motor de tracción.
Ajuste de mecanismos de arrastre de etiquetas.
Cambio de fuente de alimentación si presenta fallos eléctricos.</t>
  </si>
  <si>
    <t>Trifásica</t>
  </si>
  <si>
    <t>Monofásica</t>
  </si>
  <si>
    <t>Monofásica o bifásica</t>
  </si>
  <si>
    <t>Mantenimiento de SERVER PROLIANT ML350p G8</t>
  </si>
  <si>
    <t>Mantenimiento de HPE DL360 Gen10 5218 1P 32G NC 8SFF Svr</t>
  </si>
  <si>
    <t>Mantenimiento de SERVER PROLIANT ML110</t>
  </si>
  <si>
    <t>Mantenimiento de Server HP DL180 Gen9 E5-2609v3 LFF Base WW Svr</t>
  </si>
  <si>
    <t>Mantenimiento de Server HPE DL360 Gen10 3106 1P 16G 4LFF Lac Svr</t>
  </si>
  <si>
    <t>Mantenimiento de Server Lenovo SR630 V3</t>
  </si>
  <si>
    <t>Mantenimiento de Server Lenovo SR650 V2</t>
  </si>
  <si>
    <t>Servidor</t>
  </si>
  <si>
    <t>Mantenimiento de UPS Powest TITAN 3KVA RACK</t>
  </si>
  <si>
    <t>Mantenimiento de ups GAMATRONIC POWER MAX 15KVA</t>
  </si>
  <si>
    <t>Mantenimiento de UPS CDP 3KVA</t>
  </si>
  <si>
    <t>Mantenimiento de UPS FENTON 3KVA</t>
  </si>
  <si>
    <t>Mantenimiento de UPS EAST 3KVA</t>
  </si>
  <si>
    <t>Mantenimiento de ups TRIPPLITE SU 20KVA</t>
  </si>
  <si>
    <t>Mantenimiento de ups POWERCOM ULT 15KVA</t>
  </si>
  <si>
    <t>Mantenimiento de ups TRIPPLITE A´C MASTRIX - 5KVA</t>
  </si>
  <si>
    <t>Mantenimiento de ups POWERCOM SERIES 2 ULT 10KVA</t>
  </si>
  <si>
    <t>Mantenimiento de ups GAMATRONIC POWER MAX 10KVA</t>
  </si>
  <si>
    <t>Monofasica</t>
  </si>
  <si>
    <t>Limpieza interna con soplador antiestático.
Revisión física de estado de baterías (hinchazón, corrosión).
Prueba de respaldo a carga parcial.
Simulación de corte de energía para validar transferencia.
Limpieza de ventiladores y módulos de inversores.
Medición de voltajes de entrada, salida y frecuencia.
Verificación de alarmas LED o en software de monitoreo.</t>
  </si>
  <si>
    <t>Cambio de baterías internas defectuosas.
Reparación de inversores dañados (módulo de potencia).
Reemplazo de ventiladores en mal estado.
Reparación o reemplazo de tarjetas de control.
Actualización de firmware (en equipos compatibles).
Reemplazo de sensores térmicos (en UPS de más de 5 años).</t>
  </si>
  <si>
    <t>Limpieza interna de ventiladores, fuentes, y módulos de memoria.
Verificación de estado de discos duros (RAID/S.M.A.R.T.).
Actualización de firmware de BIOS, iLO/IMM, controladoras RAID.
Diagnóstico de memoria RAM (con herramientas como HP Insight Diagnostics o Lenovo XClarity).
Comprobación de redundancia de fuentes de poder.
Inspección de tarjetas de red, tarjetas PCIe adicionales.
Pruebas de arranque y alarmas de sistema.</t>
  </si>
  <si>
    <t>Reemplazo de discos dañados en arreglos RAID.
Reemplazo de fuentes de poder defectuosas.
Cambio de módulos de RAM defectuosos.
Reparación o actualización de tarjetas de red / expansión.
Recuperación de configuraciones de BIOS/RAID en caso de fallos severos.
Reemplazo de ventiladores dañados (especialmente en servidores rackeables 1U).</t>
  </si>
  <si>
    <t>Reemplazo de piezas de desgaste mecánico (brazos, alas, soportes).
Sustitución de motores de abatimiento o giro.
Reparación de módulos electrónicos de control de acceso.
Calibración de respuesta de sensores ópticos o de presencia.</t>
  </si>
  <si>
    <t>Torniquete de Trípode (Brazo Giratorio)</t>
  </si>
  <si>
    <t>Torniquete de Alas Abatibles (Flap Barrier)</t>
  </si>
  <si>
    <t>Disco Duro SSD Capacidad 512GB Interface PCIe Gen3, NVMe</t>
  </si>
  <si>
    <t>Disco Duro SSD Capacidad 512GB Interface Serial ATA</t>
  </si>
  <si>
    <t xml:space="preserve">	Fuente de poder SFF 260W (Dell Vostro 3681)</t>
  </si>
  <si>
    <t>Bateria UPS 12W - 9A</t>
  </si>
  <si>
    <t>Bateria UPS 12W - 12A</t>
  </si>
  <si>
    <t>Extractor UPS 12V DC para UPS pequeños 80x80mm</t>
  </si>
  <si>
    <t>Extractor UPS 12VDC 120x120mm High Speed</t>
  </si>
  <si>
    <t>Extractor UPS 24VDC 172x150mm</t>
  </si>
  <si>
    <t>TSA03 TARJETA DE CONTROL PARA TORNIQUETES</t>
  </si>
  <si>
    <t>TSA75 REPUESTO TORNILLO DE AJUSTE BRAZO PARA TORNIQUETE TS2000</t>
  </si>
  <si>
    <t>Almacenamiento interno sólido</t>
  </si>
  <si>
    <t>Almacenamiento interno sólido ultra rápido</t>
  </si>
  <si>
    <t>Almacenamiento interno convencional</t>
  </si>
  <si>
    <t>Almacenamiento externo</t>
  </si>
  <si>
    <t>Memoria RAM para PC de escritorio</t>
  </si>
  <si>
    <t>Memoria RAM para laptop</t>
  </si>
  <si>
    <t>Cable de video/audio</t>
  </si>
  <si>
    <t>Batería para BIOS / RTC</t>
  </si>
  <si>
    <t>Periférico de entrada</t>
  </si>
  <si>
    <t>Repuesto de laptop</t>
  </si>
  <si>
    <t>Lector/Grabador de CD/DVD</t>
  </si>
  <si>
    <t>Fuente interna formato SFF</t>
  </si>
  <si>
    <t>Pantalla para laptop</t>
  </si>
  <si>
    <t>Repuesto estructural</t>
  </si>
  <si>
    <t xml:space="preserve">Repuesto electrónico	</t>
  </si>
  <si>
    <t>Repuesto mecánico</t>
  </si>
  <si>
    <t>Accesorio de control de acceso</t>
  </si>
  <si>
    <t>Batería</t>
  </si>
  <si>
    <t>Cooler</t>
  </si>
  <si>
    <t>Limpieza interna de circuitos con soplador antiestático.
Revisión física de anclajes de torniquete a piso o estructura metálica.
Actualización de firmware de controlador si aplica (ZKTeco software).
Testeo de funcionamiento bajo flujo continuo de usuarios simulados.</t>
  </si>
  <si>
    <t>N/A</t>
  </si>
  <si>
    <t xml:space="preserve">Componente de calor	</t>
  </si>
  <si>
    <t>Componente mecánico</t>
  </si>
  <si>
    <t>Película de calor (Film)</t>
  </si>
  <si>
    <t>Rodillos de arrastre</t>
  </si>
  <si>
    <t>Componente de impresión por inyección de tinta</t>
  </si>
  <si>
    <t xml:space="preserve">Depósito de tinta residual	</t>
  </si>
  <si>
    <t>MANTENIMIENTO DE TORNIQUETE ABATIBLE (ZKTeco)</t>
  </si>
  <si>
    <t>Mantenimiento de Escaner Epson DS-860</t>
  </si>
  <si>
    <t>Mantenimiento de Escaner Epson DS-530</t>
  </si>
  <si>
    <t>Mantenimiento de impresora Datamax-O"Neil E-4205A Mark III</t>
  </si>
  <si>
    <t>Mantenimiento de impresora ZEBRA ZT231</t>
  </si>
  <si>
    <t>Placa Base del Vostro 3268</t>
  </si>
  <si>
    <t>Placa Base Dell Vostro 3681</t>
  </si>
  <si>
    <t>Placa Base OptiPlex 3050</t>
  </si>
  <si>
    <t>Placa Base HP ProDesk 405 G6</t>
  </si>
  <si>
    <t>Placa Base HP ProDesk 400 G3 SFF</t>
  </si>
  <si>
    <t>Placa Base HP ProBook 455 G7</t>
  </si>
  <si>
    <t>Placa Base HP 280 G3 SFF Business PC</t>
  </si>
  <si>
    <t>Placa Base HP 205 G4 24 All-in-One PC</t>
  </si>
  <si>
    <t xml:space="preserve">Placa Base </t>
  </si>
  <si>
    <t>DETALLE DE MANTENIMIENTO SISTEMA CCTV</t>
  </si>
  <si>
    <t xml:space="preserve">Mantenimiento de NVR </t>
  </si>
  <si>
    <t>Mantenimiento de Cámaras IP</t>
  </si>
  <si>
    <t>Equipos CCTV</t>
  </si>
  <si>
    <t>limpieza interna de placa base y fuentes de poder, soplado de ventiladores (fans), verificación de voltajes de salida PoE, diagnóstico de salud S.M.A.R.T. de los discos duros, actualización de firmware y limpieza de conectores de red en el panel posterior.</t>
  </si>
  <si>
    <t>limpieza de lentes y carcasas con solución antiestática, ajuste de enfoque y zoom, revisión de estanqueidad (sellado contra humedad), reapriete de soportes y herrajes, verificación de conectores RJ45 y prueba de visión nocturna (activación de LEDs IR).</t>
  </si>
  <si>
    <t xml:space="preserve">Instalación, inicialización y configuración de discos duros en NVR: Incluye el montaje físico, configuración </t>
  </si>
  <si>
    <t>Atención técnica del grabador. Incluye diagnóstico de hardware (fuente, placa, puertos PoE), reparación o cambio de componentes defectuosos, recuperación de acceso por pérdida de contraseña, restauración de configuración de red y pruebas de vinculación con cámaras IP.</t>
  </si>
  <si>
    <t>Reparación de unidades con pérdida de video, fallas en visión nocturna o desenfoque. Incluye desmontaje de unidad, cambio de conectores sulfatados (RJ45), sellado de carcasas contra humedad, re-direccionamiento IP y pruebas de flujo de datos (streaming).</t>
  </si>
  <si>
    <t>Uso de paño de microfibra seco y alcohol isopropílico para limpieza de vidrio y sensores.
Limpieza profunda de rodillos de alimentación (ADF).
Verificación del conteo de ciclos (escáneres Epson y Kodak muestran contador de ciclos).
Actualización de firmware del dispositivo para estabilidad operativa.
Limpieza interna de bandejas, alimentadores y tapas superiores.</t>
  </si>
  <si>
    <t>Mantenimiento preventivo y correctivo de NAS Host (QNAP): Incluye limpieza de chasis, revisión de ventiladores, actualización de firmware QTS y diagnóstico de salud de arreglos RAID</t>
  </si>
  <si>
    <t xml:space="preserve">Disco Duro 6TB SATA 7200 RPM para NAS: (Referencia sugerida: Seagate IronWolf ST6000VN0041 o superior) </t>
  </si>
  <si>
    <t>Ventilador para chasis NAS QNAP (80mm/120mm): Rodamiento de alta durabilidad para operación 24/7</t>
  </si>
  <si>
    <t>Disco Duro 6TB SATA/SAS Enterprise (LFF 3.5"): Velocidad 7.2K RPM. Debe incluir Bandeja HPE Smart Carrier (SC) original para servidores Gen10 con indicadores LED de estado.</t>
  </si>
  <si>
    <t>Disco Duro 6TB para Video Vigilancia (NVR): Formato 3.5", interfaz SATA III. Optimizado para grabación continua 24/7 y flujos de datos de alta definición. Referencia técnica sugerida: Western Digital Purple o Seagate SkyHawk</t>
  </si>
  <si>
    <t>Disco Duro SATA 2TB 7.200 RPM 3.5"</t>
  </si>
  <si>
    <t>Kit pickup roller impresora hp laserjet pro m528</t>
  </si>
  <si>
    <t xml:space="preserve">  PROMEDIO</t>
  </si>
  <si>
    <t>VALOR UNITARIO INCLUIDO IVA</t>
  </si>
  <si>
    <t>COTIZACIÓN 1 TEK SOLUCIONES
TECNOLÓGICAS</t>
  </si>
  <si>
    <t>COTIZACIÓN 2 FRAVEL DIGITAL S A S</t>
  </si>
  <si>
    <t>Contrato año anterior</t>
  </si>
  <si>
    <t>SUBTOTAL MANTENIMIENTO</t>
  </si>
  <si>
    <t>SUBTOTAL REPUESTOS</t>
  </si>
  <si>
    <t>VALOR TOTAL OFERTA</t>
  </si>
  <si>
    <t>Contrato año anterior indexado 2026 (IPC 5.10%)</t>
  </si>
  <si>
    <t>COTIZACIÓN 3
AVANCEMOS TECH</t>
  </si>
  <si>
    <t>No PROCESO</t>
  </si>
  <si>
    <t>ENTIDAD</t>
  </si>
  <si>
    <t>VALOR</t>
  </si>
  <si>
    <t>LIQUIDEZ</t>
  </si>
  <si>
    <t>NIVEL DE ENDEUDAMIENTO</t>
  </si>
  <si>
    <t>RAZÓN DE COBERTURA DE INTERESES</t>
  </si>
  <si>
    <t>RENTABILIDAD DEL PATRIMONIO</t>
  </si>
  <si>
    <t>RENTABILIDAD DEL ACTIVO</t>
  </si>
  <si>
    <t>SAMC018-TIC024-2024</t>
  </si>
  <si>
    <t>ARMENIA - GOBERNACIÓN DEL QUINDÍO</t>
  </si>
  <si>
    <t>1.210.30-12.14-0879</t>
  </si>
  <si>
    <t>GOBERNACIÓN DEL VALLE DEL CAUCA</t>
  </si>
  <si>
    <t>DEPARTAMENTO DEL HUILA</t>
  </si>
  <si>
    <t>PROMEDIO</t>
  </si>
  <si>
    <t xml:space="preserve">SAMC-017 DE 2025 </t>
  </si>
  <si>
    <t xml:space="preserve">SGSAMECSM0001-24 </t>
  </si>
  <si>
    <t>Limpieza interna/externa, actualización de software (Windows, Office y antivirus), revisión de hardware e inventario</t>
  </si>
  <si>
    <t>Mantenimiento de Impresoras referencia HP P2035</t>
  </si>
  <si>
    <t>Mantenimiento de Impresoras referencia HP laser jet M2727nf</t>
  </si>
  <si>
    <t>Mantenimiento de Impresoras referencia Samsung CSX 3400 Series</t>
  </si>
  <si>
    <t>Mantenimiento de impresora HP LaserJet Pro 400 MFP M425</t>
  </si>
  <si>
    <t>Mantenimiento de impresora HP LaserJet Pro MFP M426f-M427f</t>
  </si>
  <si>
    <t>Mantenimiento de impresora HP LaserJet Pro M201dw</t>
  </si>
  <si>
    <t>Mantenimiento de ups Energex GALLEON X9B 6KVA Tower</t>
  </si>
  <si>
    <t>MANTENIMIENTO DE TORNIQUETE TS2000 (ZKTeco)</t>
  </si>
  <si>
    <t>Disco Duro Capacidad 6TB Externo USB - 3.0</t>
  </si>
  <si>
    <t>Memoria RAM 8 GB DDR4 2666 MHz computador de escritorio</t>
  </si>
  <si>
    <t>Memoria RAM 8 GB DDR4 2666 MHz computador de portatil</t>
  </si>
  <si>
    <t>Memoria RAM 16 GB DDR4 2666 MHz para para Equipo escritorio</t>
  </si>
  <si>
    <t>TSA20 REPUESTO BRAZO PARA TORNIQUETE TS2000</t>
  </si>
  <si>
    <t>Mantenimiento de impresora HP LaserJet Pro M225</t>
  </si>
  <si>
    <t>Mantenimiento de Ups 1 y 2 KVA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</si>
</sst>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44" formatCode="_-&quot;$&quot;\ * #,##0.00_-;\-&quot;$&quot;\ * #,##0.00_-;_-&quot;$&quot;\ * &quot;-&quot;??_-;_-@_-"/>
    <numFmt numFmtId="164" formatCode="_-&quot;$&quot;* #,##0_-;\-&quot;$&quot;* #,##0_-;_-&quot;$&quot;* &quot;-&quot;_-;_-@_-"/>
    <numFmt numFmtId="165" formatCode="_-&quot;$&quot;* #,##0.00_-;\-&quot;$&quot;* #,##0.00_-;_-&quot;$&quot;* &quot;-&quot;_-;_-@_-"/>
    <numFmt numFmtId="166" formatCode="_-&quot;$&quot;\ * #,##0_-;\-&quot;$&quot;\ * #,##0_-;_-&quot;$&quot;\ * &quot;-&quot;??_-;_-@_-"/>
  </numFmts>
  <fonts count="11" x14ac:knownFonts="1">
    <font>
      <sz val="11"/>
      <color theme="1"/>
      <name val="Calibri"/>
      <family val="2"/>
      <scheme val="minor"/>
    </font>
    <font>
      <sz val="11"/>
      <color theme="1"/>
      <name val="Calibri"/>
      <family val="2"/>
      <scheme val="minor"/>
    </font>
    <font>
      <sz val="12"/>
      <color theme="1"/>
      <name val="Calibri"/>
      <family val="2"/>
      <scheme val="minor"/>
    </font>
    <font>
      <sz val="10"/>
      <color theme="1"/>
      <name val="Calibri Light"/>
      <family val="2"/>
      <scheme val="major"/>
    </font>
    <font>
      <b/>
      <sz val="10"/>
      <color rgb="FF000000"/>
      <name val="Calibri Light"/>
      <family val="2"/>
      <scheme val="major"/>
    </font>
    <font>
      <sz val="10"/>
      <color rgb="FF000000"/>
      <name val="Calibri Light"/>
      <family val="2"/>
      <scheme val="major"/>
    </font>
    <font>
      <sz val="9"/>
      <color theme="1"/>
      <name val="Calibri Light"/>
      <family val="2"/>
      <scheme val="major"/>
    </font>
    <font>
      <sz val="8"/>
      <color theme="1"/>
      <name val="Calibri Light"/>
      <family val="2"/>
      <scheme val="major"/>
    </font>
    <font>
      <sz val="10"/>
      <name val="Arial"/>
      <family val="2"/>
    </font>
    <font>
      <b/>
      <sz val="10"/>
      <name val="Arial"/>
      <family val="2"/>
    </font>
    <font>
      <b/>
      <sz val="14"/>
      <name val="Arial"/>
      <family val="2"/>
    </font>
  </fonts>
  <fills count="7">
    <fill>
      <patternFill patternType="none"/>
    </fill>
    <fill>
      <patternFill patternType="gray125"/>
    </fill>
    <fill>
      <patternFill patternType="solid">
        <fgColor rgb="FFDBDBDB"/>
        <bgColor indexed="64"/>
      </patternFill>
    </fill>
    <fill>
      <patternFill patternType="solid">
        <fgColor rgb="FFEDEDED"/>
        <bgColor indexed="64"/>
      </patternFill>
    </fill>
    <fill>
      <patternFill patternType="solid">
        <fgColor rgb="FFFFFFFF"/>
        <bgColor indexed="64"/>
      </patternFill>
    </fill>
    <fill>
      <patternFill patternType="solid">
        <fgColor theme="0"/>
        <bgColor theme="0"/>
      </patternFill>
    </fill>
    <fill>
      <patternFill patternType="solid">
        <fgColor theme="0"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s>
  <cellStyleXfs count="18">
    <xf numFmtId="0" fontId="0" fillId="0" borderId="0"/>
    <xf numFmtId="164" fontId="1" fillId="0" borderId="0" applyFont="0" applyFill="0" applyBorder="0" applyAlignment="0" applyProtection="0"/>
    <xf numFmtId="41" fontId="1" fillId="0" borderId="0" applyFon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164" fontId="1" fillId="0" borderId="0" applyFont="0" applyFill="0" applyBorder="0" applyAlignment="0" applyProtection="0"/>
    <xf numFmtId="44" fontId="1" fillId="0" borderId="0" applyFont="0" applyFill="0" applyBorder="0" applyAlignment="0" applyProtection="0"/>
    <xf numFmtId="0" fontId="8" fillId="0" borderId="0"/>
  </cellStyleXfs>
  <cellXfs count="72">
    <xf numFmtId="0" fontId="0" fillId="0" borderId="0" xfId="0"/>
    <xf numFmtId="0" fontId="3" fillId="0" borderId="0" xfId="0" applyFont="1"/>
    <xf numFmtId="0" fontId="4" fillId="2" borderId="1" xfId="0" applyFont="1" applyFill="1" applyBorder="1" applyAlignment="1">
      <alignment horizontal="center" vertical="center" wrapText="1"/>
    </xf>
    <xf numFmtId="0" fontId="3" fillId="0" borderId="0" xfId="0" applyFont="1" applyAlignment="1">
      <alignment vertical="center"/>
    </xf>
    <xf numFmtId="0" fontId="4" fillId="2"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2" xfId="0" applyFont="1" applyBorder="1" applyAlignment="1">
      <alignment vertical="center" wrapText="1"/>
    </xf>
    <xf numFmtId="165" fontId="3" fillId="0" borderId="2" xfId="1" applyNumberFormat="1" applyFont="1" applyFill="1" applyBorder="1" applyAlignment="1">
      <alignment vertical="center"/>
    </xf>
    <xf numFmtId="41" fontId="3" fillId="0" borderId="1" xfId="2" applyFont="1" applyFill="1" applyBorder="1" applyAlignment="1">
      <alignment horizontal="center" vertical="center"/>
    </xf>
    <xf numFmtId="165" fontId="3" fillId="0" borderId="2" xfId="1" applyNumberFormat="1" applyFont="1" applyBorder="1" applyAlignment="1">
      <alignment vertical="center"/>
    </xf>
    <xf numFmtId="0" fontId="3" fillId="0" borderId="2" xfId="0" applyFont="1" applyBorder="1" applyAlignment="1">
      <alignment horizontal="center" vertical="center"/>
    </xf>
    <xf numFmtId="41" fontId="4" fillId="2" borderId="1" xfId="2" applyFont="1" applyFill="1" applyBorder="1" applyAlignment="1">
      <alignment horizontal="center" vertical="center"/>
    </xf>
    <xf numFmtId="0" fontId="3" fillId="0" borderId="0" xfId="0" applyFont="1" applyAlignment="1">
      <alignment horizontal="center" vertical="center"/>
    </xf>
    <xf numFmtId="0" fontId="5" fillId="5" borderId="2" xfId="0" applyFont="1" applyFill="1" applyBorder="1" applyAlignment="1">
      <alignment horizontal="left"/>
    </xf>
    <xf numFmtId="0" fontId="4" fillId="3" borderId="1" xfId="0" applyFont="1" applyFill="1" applyBorder="1" applyAlignment="1">
      <alignment horizontal="center"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4" borderId="1" xfId="0" applyFont="1" applyFill="1" applyBorder="1" applyAlignment="1">
      <alignment horizontal="center" vertical="center"/>
    </xf>
    <xf numFmtId="0" fontId="3" fillId="4" borderId="1" xfId="0" applyFont="1" applyFill="1" applyBorder="1" applyAlignment="1">
      <alignment vertical="center" wrapText="1"/>
    </xf>
    <xf numFmtId="0" fontId="3" fillId="4" borderId="2" xfId="0" applyFont="1" applyFill="1" applyBorder="1" applyAlignment="1">
      <alignment vertical="center" wrapText="1"/>
    </xf>
    <xf numFmtId="165" fontId="3" fillId="0" borderId="1" xfId="1" applyNumberFormat="1" applyFont="1" applyBorder="1" applyAlignment="1">
      <alignment vertical="center"/>
    </xf>
    <xf numFmtId="0" fontId="3" fillId="0" borderId="1" xfId="0" applyFont="1" applyBorder="1"/>
    <xf numFmtId="41" fontId="3" fillId="0" borderId="1" xfId="2" applyFont="1" applyBorder="1" applyAlignment="1">
      <alignment horizontal="center" vertical="center"/>
    </xf>
    <xf numFmtId="0" fontId="3" fillId="0" borderId="1" xfId="0" applyFont="1" applyBorder="1" applyAlignment="1">
      <alignment vertical="center"/>
    </xf>
    <xf numFmtId="0" fontId="3" fillId="4" borderId="3" xfId="0" applyFont="1" applyFill="1" applyBorder="1" applyAlignment="1">
      <alignment vertical="center" wrapText="1"/>
    </xf>
    <xf numFmtId="0" fontId="3"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0" xfId="0" applyFont="1" applyAlignment="1">
      <alignment wrapText="1"/>
    </xf>
    <xf numFmtId="0" fontId="5" fillId="5" borderId="1" xfId="0" applyFont="1" applyFill="1" applyBorder="1" applyAlignment="1">
      <alignment horizontal="left" wrapText="1"/>
    </xf>
    <xf numFmtId="0" fontId="5" fillId="0" borderId="1" xfId="0" applyFont="1" applyBorder="1" applyAlignment="1">
      <alignment vertical="center" wrapText="1"/>
    </xf>
    <xf numFmtId="0" fontId="7" fillId="0" borderId="5" xfId="0" applyFont="1" applyBorder="1" applyAlignment="1">
      <alignment vertical="center" wrapText="1"/>
    </xf>
    <xf numFmtId="0" fontId="4" fillId="2" borderId="2" xfId="0" applyFont="1" applyFill="1" applyBorder="1" applyAlignment="1">
      <alignment vertical="center"/>
    </xf>
    <xf numFmtId="0" fontId="4" fillId="2" borderId="3" xfId="0" applyFont="1" applyFill="1" applyBorder="1" applyAlignment="1">
      <alignment vertical="center"/>
    </xf>
    <xf numFmtId="0" fontId="4" fillId="2" borderId="4" xfId="0" applyFont="1" applyFill="1" applyBorder="1" applyAlignment="1">
      <alignment vertical="center"/>
    </xf>
    <xf numFmtId="0" fontId="4" fillId="3" borderId="2" xfId="0" applyFont="1" applyFill="1" applyBorder="1" applyAlignment="1">
      <alignment vertical="center"/>
    </xf>
    <xf numFmtId="0" fontId="4" fillId="3" borderId="3" xfId="0" applyFont="1" applyFill="1" applyBorder="1" applyAlignment="1">
      <alignment vertical="center"/>
    </xf>
    <xf numFmtId="0" fontId="3" fillId="0" borderId="3" xfId="0" applyFont="1" applyBorder="1" applyAlignment="1">
      <alignment horizontal="left" vertical="center" wrapText="1"/>
    </xf>
    <xf numFmtId="0" fontId="9" fillId="6" borderId="8" xfId="17" applyFont="1" applyFill="1" applyBorder="1" applyAlignment="1">
      <alignment horizontal="center" vertical="center" wrapText="1"/>
    </xf>
    <xf numFmtId="0" fontId="9" fillId="6" borderId="9" xfId="17" applyFont="1" applyFill="1" applyBorder="1" applyAlignment="1">
      <alignment horizontal="center" vertical="center" wrapText="1"/>
    </xf>
    <xf numFmtId="0" fontId="9" fillId="6" borderId="10" xfId="17" applyFont="1" applyFill="1" applyBorder="1" applyAlignment="1">
      <alignment horizontal="center" vertical="center" wrapText="1"/>
    </xf>
    <xf numFmtId="0" fontId="8" fillId="0" borderId="0" xfId="17"/>
    <xf numFmtId="2" fontId="10" fillId="6" borderId="14" xfId="17" applyNumberFormat="1" applyFont="1" applyFill="1" applyBorder="1" applyAlignment="1">
      <alignment horizontal="center" vertical="center" wrapText="1"/>
    </xf>
    <xf numFmtId="2" fontId="10" fillId="6" borderId="15" xfId="17" applyNumberFormat="1" applyFont="1" applyFill="1" applyBorder="1" applyAlignment="1">
      <alignment horizontal="center" vertical="center" wrapText="1"/>
    </xf>
    <xf numFmtId="0" fontId="8" fillId="0" borderId="11" xfId="17" applyBorder="1" applyAlignment="1">
      <alignment vertical="center" wrapText="1"/>
    </xf>
    <xf numFmtId="0" fontId="8" fillId="0" borderId="1" xfId="17" applyBorder="1" applyAlignment="1">
      <alignment vertical="center" wrapText="1"/>
    </xf>
    <xf numFmtId="6" fontId="8" fillId="0" borderId="1" xfId="17" applyNumberFormat="1" applyBorder="1" applyAlignment="1">
      <alignment vertical="center" wrapText="1"/>
    </xf>
    <xf numFmtId="2" fontId="8" fillId="0" borderId="1" xfId="17" applyNumberFormat="1" applyBorder="1" applyAlignment="1">
      <alignment horizontal="center" vertical="center" wrapText="1"/>
    </xf>
    <xf numFmtId="2" fontId="8" fillId="0" borderId="12" xfId="17" applyNumberFormat="1" applyBorder="1" applyAlignment="1">
      <alignment horizontal="center" vertical="center" wrapText="1"/>
    </xf>
    <xf numFmtId="0" fontId="3" fillId="0" borderId="16" xfId="0" applyFont="1" applyBorder="1" applyAlignment="1">
      <alignment vertical="center" wrapText="1"/>
    </xf>
    <xf numFmtId="165" fontId="3" fillId="0" borderId="3" xfId="1" applyNumberFormat="1" applyFont="1" applyFill="1" applyBorder="1" applyAlignment="1">
      <alignment vertical="center"/>
    </xf>
    <xf numFmtId="165" fontId="3" fillId="0" borderId="3" xfId="1" applyNumberFormat="1" applyFont="1" applyBorder="1" applyAlignment="1">
      <alignment vertical="center"/>
    </xf>
    <xf numFmtId="166" fontId="4" fillId="3" borderId="3" xfId="16" applyNumberFormat="1" applyFont="1" applyFill="1" applyBorder="1" applyAlignment="1">
      <alignment vertical="center"/>
    </xf>
    <xf numFmtId="166" fontId="3" fillId="0" borderId="0" xfId="16" applyNumberFormat="1" applyFont="1"/>
    <xf numFmtId="164" fontId="3" fillId="0" borderId="2" xfId="1" applyFont="1" applyFill="1" applyBorder="1" applyAlignment="1">
      <alignment vertical="center"/>
    </xf>
    <xf numFmtId="164" fontId="3" fillId="0" borderId="0" xfId="0" applyNumberFormat="1" applyFont="1" applyAlignment="1">
      <alignment vertical="center"/>
    </xf>
    <xf numFmtId="164" fontId="3" fillId="0" borderId="2" xfId="1" applyFont="1" applyBorder="1" applyAlignment="1">
      <alignment vertical="center"/>
    </xf>
    <xf numFmtId="164" fontId="4" fillId="2" borderId="4" xfId="0" applyNumberFormat="1" applyFont="1" applyFill="1" applyBorder="1" applyAlignment="1">
      <alignment vertical="center"/>
    </xf>
    <xf numFmtId="164" fontId="3" fillId="0" borderId="1" xfId="1" applyFont="1" applyBorder="1" applyAlignment="1">
      <alignment vertical="center"/>
    </xf>
    <xf numFmtId="164" fontId="3" fillId="0" borderId="0" xfId="0" applyNumberFormat="1" applyFont="1"/>
    <xf numFmtId="164" fontId="3" fillId="0" borderId="1" xfId="1" applyFont="1" applyFill="1" applyBorder="1" applyAlignment="1">
      <alignment vertical="center"/>
    </xf>
    <xf numFmtId="164" fontId="4" fillId="3" borderId="3" xfId="0" applyNumberFormat="1" applyFont="1" applyFill="1" applyBorder="1" applyAlignment="1">
      <alignment vertical="center"/>
    </xf>
    <xf numFmtId="164" fontId="4" fillId="2" borderId="3" xfId="0" applyNumberFormat="1" applyFont="1" applyFill="1" applyBorder="1" applyAlignment="1">
      <alignment vertical="center"/>
    </xf>
    <xf numFmtId="164" fontId="3" fillId="0" borderId="2" xfId="1" applyNumberFormat="1" applyFont="1" applyFill="1" applyBorder="1" applyAlignment="1">
      <alignment vertical="center"/>
    </xf>
    <xf numFmtId="164" fontId="3" fillId="0" borderId="2" xfId="1" applyNumberFormat="1" applyFont="1" applyBorder="1" applyAlignment="1">
      <alignment vertical="center"/>
    </xf>
    <xf numFmtId="0" fontId="10" fillId="0" borderId="13" xfId="17" applyFont="1" applyBorder="1" applyAlignment="1">
      <alignment horizontal="center" vertical="center" wrapText="1"/>
    </xf>
    <xf numFmtId="0" fontId="10" fillId="0" borderId="14" xfId="17" applyFont="1" applyBorder="1" applyAlignment="1">
      <alignment horizontal="center" vertical="center" wrapText="1"/>
    </xf>
  </cellXfs>
  <cellStyles count="18">
    <cellStyle name="Millares [0]" xfId="2" builtinId="6"/>
    <cellStyle name="Millares [0] 2" xfId="4" xr:uid="{00000000-0005-0000-0000-000001000000}"/>
    <cellStyle name="Moneda" xfId="16" builtinId="4"/>
    <cellStyle name="Moneda [0]" xfId="1" builtinId="7"/>
    <cellStyle name="Moneda [0] 2" xfId="5" xr:uid="{00000000-0005-0000-0000-000003000000}"/>
    <cellStyle name="Moneda [0] 5" xfId="15" xr:uid="{CF78F6DB-D9CF-47FD-A015-BD6EDA19182D}"/>
    <cellStyle name="Moneda 2" xfId="8" xr:uid="{00000000-0005-0000-0000-000004000000}"/>
    <cellStyle name="Moneda 3" xfId="9" xr:uid="{00000000-0005-0000-0000-000005000000}"/>
    <cellStyle name="Moneda 4" xfId="10" xr:uid="{00000000-0005-0000-0000-000006000000}"/>
    <cellStyle name="Moneda 5" xfId="11" xr:uid="{00000000-0005-0000-0000-000007000000}"/>
    <cellStyle name="Moneda 6" xfId="12" xr:uid="{00000000-0005-0000-0000-000008000000}"/>
    <cellStyle name="Moneda 7" xfId="13" xr:uid="{00000000-0005-0000-0000-000009000000}"/>
    <cellStyle name="Normal" xfId="0" builtinId="0"/>
    <cellStyle name="Normal 2" xfId="7" xr:uid="{00000000-0005-0000-0000-00000B000000}"/>
    <cellStyle name="Normal 3" xfId="3" xr:uid="{00000000-0005-0000-0000-00000C000000}"/>
    <cellStyle name="Normal 4" xfId="17" xr:uid="{709D846D-894F-4428-9353-8C2076476B0A}"/>
    <cellStyle name="Normal 8" xfId="14" xr:uid="{4D39A2A8-0F9D-427E-91D4-885113043680}"/>
    <cellStyle name="Porcentaje 2" xfId="6" xr:uid="{00000000-0005-0000-0000-00000D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3D669-CF7A-4D6F-A26D-43DC721F75F2}">
  <dimension ref="A1:M154"/>
  <sheetViews>
    <sheetView tabSelected="1" zoomScale="80" zoomScaleNormal="80" zoomScaleSheetLayoutView="145" workbookViewId="0">
      <pane xSplit="2" ySplit="3" topLeftCell="F4" activePane="bottomRight" state="frozen"/>
      <selection pane="topRight" activeCell="C1" sqref="C1"/>
      <selection pane="bottomLeft" activeCell="A4" sqref="A4"/>
      <selection pane="bottomRight" activeCell="K4" sqref="K4"/>
    </sheetView>
  </sheetViews>
  <sheetFormatPr baseColWidth="10" defaultColWidth="10.85546875" defaultRowHeight="12.75" x14ac:dyDescent="0.2"/>
  <cols>
    <col min="1" max="1" width="7" style="1" customWidth="1"/>
    <col min="2" max="2" width="17.42578125" style="33" customWidth="1"/>
    <col min="3" max="3" width="35.5703125" style="1" hidden="1" customWidth="1"/>
    <col min="4" max="4" width="15.28515625" style="1" hidden="1" customWidth="1"/>
    <col min="5" max="5" width="28.7109375" style="1" hidden="1" customWidth="1"/>
    <col min="6" max="6" width="11" style="1" customWidth="1"/>
    <col min="7" max="9" width="18.140625" style="1" customWidth="1"/>
    <col min="10" max="11" width="17.28515625" style="1" customWidth="1"/>
    <col min="12" max="12" width="10.85546875" style="1" customWidth="1"/>
    <col min="13" max="13" width="17.28515625" style="1" customWidth="1"/>
    <col min="14" max="16384" width="10.85546875" style="1"/>
  </cols>
  <sheetData>
    <row r="1" spans="1:13" s="33" customFormat="1" ht="38.25" x14ac:dyDescent="0.2">
      <c r="G1" s="2" t="s">
        <v>171</v>
      </c>
      <c r="H1" s="2" t="s">
        <v>172</v>
      </c>
      <c r="I1" s="2" t="s">
        <v>178</v>
      </c>
      <c r="J1" s="2" t="s">
        <v>177</v>
      </c>
      <c r="K1" s="2" t="s">
        <v>169</v>
      </c>
      <c r="M1" s="2" t="s">
        <v>173</v>
      </c>
    </row>
    <row r="2" spans="1:13" s="3" customFormat="1" ht="31.5" customHeight="1" x14ac:dyDescent="0.25">
      <c r="A2" s="2" t="s">
        <v>0</v>
      </c>
      <c r="B2" s="2" t="s">
        <v>23</v>
      </c>
      <c r="C2" s="2" t="s">
        <v>36</v>
      </c>
      <c r="D2" s="2" t="s">
        <v>65</v>
      </c>
      <c r="E2" s="2" t="s">
        <v>62</v>
      </c>
      <c r="F2" s="2" t="s">
        <v>24</v>
      </c>
      <c r="G2" s="2" t="s">
        <v>170</v>
      </c>
      <c r="H2" s="2" t="s">
        <v>170</v>
      </c>
      <c r="I2" s="2" t="s">
        <v>170</v>
      </c>
      <c r="J2" s="2" t="s">
        <v>170</v>
      </c>
      <c r="K2" s="2" t="s">
        <v>170</v>
      </c>
      <c r="M2" s="2" t="s">
        <v>170</v>
      </c>
    </row>
    <row r="3" spans="1:13" s="3" customFormat="1" ht="12.75" customHeight="1" x14ac:dyDescent="0.25">
      <c r="A3" s="37" t="s">
        <v>1</v>
      </c>
      <c r="B3" s="38"/>
      <c r="C3" s="38"/>
      <c r="D3" s="38"/>
      <c r="E3" s="38"/>
      <c r="F3" s="4"/>
      <c r="G3" s="39"/>
      <c r="H3" s="39"/>
      <c r="I3" s="39"/>
      <c r="J3" s="39"/>
      <c r="K3" s="39"/>
      <c r="M3" s="39"/>
    </row>
    <row r="4" spans="1:13" s="3" customFormat="1" ht="102" x14ac:dyDescent="0.25">
      <c r="A4" s="5">
        <v>1</v>
      </c>
      <c r="B4" s="6" t="s">
        <v>37</v>
      </c>
      <c r="C4" s="6" t="s">
        <v>38</v>
      </c>
      <c r="D4" s="30" t="s">
        <v>195</v>
      </c>
      <c r="E4" s="30" t="s">
        <v>41</v>
      </c>
      <c r="F4" s="9">
        <v>1</v>
      </c>
      <c r="G4" s="59">
        <v>100000</v>
      </c>
      <c r="H4" s="59">
        <v>110000</v>
      </c>
      <c r="I4" s="59">
        <v>173686</v>
      </c>
      <c r="J4" s="68">
        <f>+ROUND(M4*(1+5.1%),0)</f>
        <v>84080</v>
      </c>
      <c r="K4" s="59">
        <f>+ROUND(AVERAGE(G4:J4),0)</f>
        <v>116942</v>
      </c>
      <c r="L4" s="60"/>
      <c r="M4" s="59">
        <v>80000</v>
      </c>
    </row>
    <row r="5" spans="1:13" s="3" customFormat="1" ht="38.25" x14ac:dyDescent="0.25">
      <c r="A5" s="5">
        <v>2</v>
      </c>
      <c r="B5" s="6" t="s">
        <v>39</v>
      </c>
      <c r="C5" s="24" t="s">
        <v>38</v>
      </c>
      <c r="D5" s="31"/>
      <c r="E5" s="31"/>
      <c r="F5" s="9">
        <v>1</v>
      </c>
      <c r="G5" s="59">
        <v>100000</v>
      </c>
      <c r="H5" s="59">
        <v>110000</v>
      </c>
      <c r="I5" s="59">
        <v>173686</v>
      </c>
      <c r="J5" s="68">
        <f t="shared" ref="J5:J6" si="0">+ROUND(M5*(1+5.1%),0)</f>
        <v>84080</v>
      </c>
      <c r="K5" s="59">
        <f t="shared" ref="K5:K6" si="1">+ROUND(AVERAGE(G5:J5),0)</f>
        <v>116942</v>
      </c>
      <c r="L5" s="60"/>
      <c r="M5" s="59">
        <v>80000</v>
      </c>
    </row>
    <row r="6" spans="1:13" s="3" customFormat="1" ht="25.5" x14ac:dyDescent="0.25">
      <c r="A6" s="5">
        <v>3</v>
      </c>
      <c r="B6" s="6" t="s">
        <v>40</v>
      </c>
      <c r="C6" s="24" t="s">
        <v>38</v>
      </c>
      <c r="D6" s="32"/>
      <c r="E6" s="32"/>
      <c r="F6" s="9">
        <v>1</v>
      </c>
      <c r="G6" s="59">
        <v>100000</v>
      </c>
      <c r="H6" s="59">
        <v>110000</v>
      </c>
      <c r="I6" s="59">
        <v>173686</v>
      </c>
      <c r="J6" s="68">
        <f t="shared" si="0"/>
        <v>73570</v>
      </c>
      <c r="K6" s="59">
        <f t="shared" si="1"/>
        <v>114314</v>
      </c>
      <c r="L6" s="60"/>
      <c r="M6" s="61">
        <v>70000</v>
      </c>
    </row>
    <row r="7" spans="1:13" s="3" customFormat="1" ht="20.25" customHeight="1" x14ac:dyDescent="0.25">
      <c r="A7" s="37" t="s">
        <v>152</v>
      </c>
      <c r="B7" s="38"/>
      <c r="C7" s="38"/>
      <c r="D7" s="38"/>
      <c r="E7" s="38"/>
      <c r="F7" s="12"/>
      <c r="G7" s="62"/>
      <c r="H7" s="62"/>
      <c r="I7" s="62"/>
      <c r="J7" s="62"/>
      <c r="K7" s="62"/>
      <c r="L7" s="60"/>
      <c r="M7" s="62"/>
    </row>
    <row r="8" spans="1:13" s="3" customFormat="1" ht="126" customHeight="1" x14ac:dyDescent="0.25">
      <c r="A8" s="5">
        <v>1</v>
      </c>
      <c r="B8" s="6" t="s">
        <v>153</v>
      </c>
      <c r="C8" s="24" t="s">
        <v>155</v>
      </c>
      <c r="D8" s="28" t="s">
        <v>156</v>
      </c>
      <c r="E8" s="26" t="s">
        <v>159</v>
      </c>
      <c r="F8" s="9">
        <v>1</v>
      </c>
      <c r="G8" s="59">
        <v>250000</v>
      </c>
      <c r="H8" s="59">
        <v>210000</v>
      </c>
      <c r="I8" s="59">
        <v>620306</v>
      </c>
      <c r="J8" s="59" t="s">
        <v>131</v>
      </c>
      <c r="K8" s="59">
        <f t="shared" ref="K8:K10" si="2">+ROUND(AVERAGE(G8:J8),0)</f>
        <v>360102</v>
      </c>
      <c r="L8" s="60"/>
      <c r="M8" s="63"/>
    </row>
    <row r="9" spans="1:13" s="3" customFormat="1" ht="104.25" customHeight="1" x14ac:dyDescent="0.25">
      <c r="A9" s="5">
        <v>2</v>
      </c>
      <c r="B9" s="6" t="s">
        <v>154</v>
      </c>
      <c r="C9" s="24" t="s">
        <v>155</v>
      </c>
      <c r="D9" s="27" t="s">
        <v>157</v>
      </c>
      <c r="E9" s="26" t="s">
        <v>160</v>
      </c>
      <c r="F9" s="9">
        <v>1</v>
      </c>
      <c r="G9" s="59">
        <v>80000</v>
      </c>
      <c r="H9" s="59">
        <v>75000</v>
      </c>
      <c r="I9" s="59">
        <v>297747</v>
      </c>
      <c r="J9" s="59" t="s">
        <v>131</v>
      </c>
      <c r="K9" s="59">
        <f t="shared" si="2"/>
        <v>150916</v>
      </c>
      <c r="L9" s="60"/>
      <c r="M9" s="63"/>
    </row>
    <row r="10" spans="1:13" s="3" customFormat="1" ht="76.5" customHeight="1" x14ac:dyDescent="0.25">
      <c r="A10" s="5">
        <v>3</v>
      </c>
      <c r="B10" s="6" t="s">
        <v>158</v>
      </c>
      <c r="C10" s="24" t="s">
        <v>155</v>
      </c>
      <c r="D10" s="29" t="s">
        <v>131</v>
      </c>
      <c r="E10" s="29" t="s">
        <v>131</v>
      </c>
      <c r="F10" s="9">
        <v>1</v>
      </c>
      <c r="G10" s="59">
        <v>120000</v>
      </c>
      <c r="H10" s="59">
        <v>135000</v>
      </c>
      <c r="I10" s="59">
        <v>248122</v>
      </c>
      <c r="J10" s="59" t="s">
        <v>131</v>
      </c>
      <c r="K10" s="59">
        <f t="shared" si="2"/>
        <v>167707</v>
      </c>
      <c r="L10" s="60"/>
      <c r="M10" s="63"/>
    </row>
    <row r="11" spans="1:13" s="3" customFormat="1" x14ac:dyDescent="0.25">
      <c r="A11" s="37" t="s">
        <v>2</v>
      </c>
      <c r="B11" s="38"/>
      <c r="C11" s="38"/>
      <c r="D11" s="38"/>
      <c r="E11" s="38"/>
      <c r="F11" s="39"/>
      <c r="G11" s="39"/>
      <c r="H11" s="39"/>
      <c r="I11" s="39"/>
      <c r="J11" s="39"/>
      <c r="K11" s="39"/>
      <c r="M11" s="39"/>
    </row>
    <row r="12" spans="1:13" s="3" customFormat="1" ht="63.75" x14ac:dyDescent="0.25">
      <c r="A12" s="5">
        <v>1</v>
      </c>
      <c r="B12" s="6" t="s">
        <v>44</v>
      </c>
      <c r="C12" s="6" t="s">
        <v>42</v>
      </c>
      <c r="D12" s="30" t="s">
        <v>47</v>
      </c>
      <c r="E12" s="30" t="s">
        <v>48</v>
      </c>
      <c r="F12" s="9">
        <v>1</v>
      </c>
      <c r="G12" s="59">
        <v>120000</v>
      </c>
      <c r="H12" s="59">
        <v>120000</v>
      </c>
      <c r="I12" s="59">
        <v>223310</v>
      </c>
      <c r="J12" s="68">
        <f t="shared" ref="J12:J15" si="3">+ROUND(M12*(1+5.1%),0)</f>
        <v>52550</v>
      </c>
      <c r="K12" s="59">
        <f t="shared" ref="K12:K15" si="4">+ROUND(AVERAGE(G12:J12),0)</f>
        <v>128965</v>
      </c>
      <c r="L12" s="60"/>
      <c r="M12" s="59">
        <v>50000</v>
      </c>
    </row>
    <row r="13" spans="1:13" s="3" customFormat="1" ht="38.25" x14ac:dyDescent="0.25">
      <c r="A13" s="5">
        <v>2</v>
      </c>
      <c r="B13" s="6" t="s">
        <v>43</v>
      </c>
      <c r="C13" s="6" t="s">
        <v>42</v>
      </c>
      <c r="D13" s="31"/>
      <c r="E13" s="31"/>
      <c r="F13" s="9">
        <v>1</v>
      </c>
      <c r="G13" s="59">
        <v>120000</v>
      </c>
      <c r="H13" s="59">
        <v>130000</v>
      </c>
      <c r="I13" s="59">
        <v>223310</v>
      </c>
      <c r="J13" s="68">
        <f t="shared" si="3"/>
        <v>52550</v>
      </c>
      <c r="K13" s="59">
        <f t="shared" si="4"/>
        <v>131465</v>
      </c>
      <c r="L13" s="60"/>
      <c r="M13" s="59">
        <v>50000</v>
      </c>
    </row>
    <row r="14" spans="1:13" s="3" customFormat="1" ht="38.25" x14ac:dyDescent="0.25">
      <c r="A14" s="5">
        <v>3</v>
      </c>
      <c r="B14" s="6" t="s">
        <v>45</v>
      </c>
      <c r="C14" s="6" t="s">
        <v>42</v>
      </c>
      <c r="D14" s="31"/>
      <c r="E14" s="31"/>
      <c r="F14" s="9">
        <v>1</v>
      </c>
      <c r="G14" s="59">
        <v>120000</v>
      </c>
      <c r="H14" s="59">
        <v>120000</v>
      </c>
      <c r="I14" s="59">
        <v>223310</v>
      </c>
      <c r="J14" s="68">
        <f t="shared" si="3"/>
        <v>52550</v>
      </c>
      <c r="K14" s="59">
        <f t="shared" si="4"/>
        <v>128965</v>
      </c>
      <c r="L14" s="60"/>
      <c r="M14" s="61">
        <v>50000</v>
      </c>
    </row>
    <row r="15" spans="1:13" s="3" customFormat="1" ht="38.25" customHeight="1" x14ac:dyDescent="0.25">
      <c r="A15" s="5">
        <v>4</v>
      </c>
      <c r="B15" s="6" t="s">
        <v>46</v>
      </c>
      <c r="C15" s="6" t="s">
        <v>42</v>
      </c>
      <c r="D15" s="32"/>
      <c r="E15" s="32"/>
      <c r="F15" s="9">
        <v>1</v>
      </c>
      <c r="G15" s="59">
        <v>150000</v>
      </c>
      <c r="H15" s="59">
        <v>145000</v>
      </c>
      <c r="I15" s="59">
        <v>223310</v>
      </c>
      <c r="J15" s="68">
        <f t="shared" si="3"/>
        <v>52550</v>
      </c>
      <c r="K15" s="59">
        <f t="shared" si="4"/>
        <v>142715</v>
      </c>
      <c r="L15" s="60"/>
      <c r="M15" s="61">
        <v>50000</v>
      </c>
    </row>
    <row r="16" spans="1:13" s="3" customFormat="1" x14ac:dyDescent="0.25">
      <c r="A16" s="37" t="s">
        <v>3</v>
      </c>
      <c r="B16" s="38"/>
      <c r="C16" s="38"/>
      <c r="D16" s="38"/>
      <c r="E16" s="38"/>
      <c r="F16" s="12"/>
      <c r="G16" s="38"/>
      <c r="H16" s="38"/>
      <c r="I16" s="38"/>
      <c r="J16" s="38"/>
      <c r="K16" s="38"/>
      <c r="M16" s="38"/>
    </row>
    <row r="17" spans="1:13" s="3" customFormat="1" ht="49.5" customHeight="1" x14ac:dyDescent="0.25">
      <c r="A17" s="5">
        <v>1</v>
      </c>
      <c r="B17" s="6" t="s">
        <v>196</v>
      </c>
      <c r="C17" s="7" t="s">
        <v>49</v>
      </c>
      <c r="D17" s="6" t="s">
        <v>64</v>
      </c>
      <c r="E17" s="6" t="s">
        <v>63</v>
      </c>
      <c r="F17" s="9">
        <v>1</v>
      </c>
      <c r="G17" s="59">
        <v>122000</v>
      </c>
      <c r="H17" s="59">
        <v>133000</v>
      </c>
      <c r="I17" s="59">
        <v>297747</v>
      </c>
      <c r="J17" s="68">
        <f t="shared" ref="J17:J35" si="5">+ROUND(M17*(1+5.1%),0)</f>
        <v>94590</v>
      </c>
      <c r="K17" s="59">
        <f t="shared" ref="K17:K35" si="6">+ROUND(AVERAGE(G17:J17),0)</f>
        <v>161834</v>
      </c>
      <c r="L17" s="60"/>
      <c r="M17" s="65">
        <v>90000</v>
      </c>
    </row>
    <row r="18" spans="1:13" s="3" customFormat="1" ht="49.5" customHeight="1" x14ac:dyDescent="0.25">
      <c r="A18" s="5">
        <v>2</v>
      </c>
      <c r="B18" s="6" t="s">
        <v>197</v>
      </c>
      <c r="C18" s="7" t="s">
        <v>49</v>
      </c>
      <c r="D18" s="6"/>
      <c r="E18" s="24"/>
      <c r="F18" s="9">
        <v>1</v>
      </c>
      <c r="G18" s="59">
        <v>130000</v>
      </c>
      <c r="H18" s="59">
        <v>133000</v>
      </c>
      <c r="I18" s="59">
        <v>297747</v>
      </c>
      <c r="J18" s="68">
        <f t="shared" si="5"/>
        <v>94590</v>
      </c>
      <c r="K18" s="59">
        <f t="shared" si="6"/>
        <v>163834</v>
      </c>
      <c r="L18" s="60"/>
      <c r="M18" s="63">
        <v>90000</v>
      </c>
    </row>
    <row r="19" spans="1:13" s="3" customFormat="1" ht="49.5" customHeight="1" x14ac:dyDescent="0.25">
      <c r="A19" s="5">
        <v>3</v>
      </c>
      <c r="B19" s="6" t="s">
        <v>198</v>
      </c>
      <c r="C19" s="7" t="s">
        <v>49</v>
      </c>
      <c r="D19" s="6"/>
      <c r="E19" s="24"/>
      <c r="F19" s="9">
        <v>1</v>
      </c>
      <c r="G19" s="59">
        <v>122000</v>
      </c>
      <c r="H19" s="59">
        <v>135000</v>
      </c>
      <c r="I19" s="59">
        <v>297747</v>
      </c>
      <c r="J19" s="68">
        <f t="shared" si="5"/>
        <v>94590</v>
      </c>
      <c r="K19" s="59">
        <f t="shared" si="6"/>
        <v>162334</v>
      </c>
      <c r="L19" s="60"/>
      <c r="M19" s="63">
        <v>90000</v>
      </c>
    </row>
    <row r="20" spans="1:13" s="3" customFormat="1" ht="49.5" customHeight="1" x14ac:dyDescent="0.25">
      <c r="A20" s="5">
        <v>4</v>
      </c>
      <c r="B20" s="6" t="s">
        <v>199</v>
      </c>
      <c r="C20" s="7" t="s">
        <v>49</v>
      </c>
      <c r="D20" s="6"/>
      <c r="E20" s="24"/>
      <c r="F20" s="9">
        <v>1</v>
      </c>
      <c r="G20" s="59">
        <v>175000</v>
      </c>
      <c r="H20" s="59">
        <v>160000</v>
      </c>
      <c r="I20" s="59">
        <v>347371</v>
      </c>
      <c r="J20" s="68">
        <f t="shared" si="5"/>
        <v>94590</v>
      </c>
      <c r="K20" s="59">
        <f t="shared" si="6"/>
        <v>194240</v>
      </c>
      <c r="L20" s="60"/>
      <c r="M20" s="63">
        <v>90000</v>
      </c>
    </row>
    <row r="21" spans="1:13" s="3" customFormat="1" ht="49.5" customHeight="1" x14ac:dyDescent="0.25">
      <c r="A21" s="5">
        <v>5</v>
      </c>
      <c r="B21" s="6" t="s">
        <v>200</v>
      </c>
      <c r="C21" s="7" t="s">
        <v>49</v>
      </c>
      <c r="D21" s="6"/>
      <c r="E21" s="24"/>
      <c r="F21" s="9">
        <v>1</v>
      </c>
      <c r="G21" s="59">
        <v>225000</v>
      </c>
      <c r="H21" s="59">
        <v>220000</v>
      </c>
      <c r="I21" s="59">
        <v>322559</v>
      </c>
      <c r="J21" s="68">
        <f t="shared" si="5"/>
        <v>94590</v>
      </c>
      <c r="K21" s="59">
        <f t="shared" si="6"/>
        <v>215537</v>
      </c>
      <c r="L21" s="60"/>
      <c r="M21" s="65">
        <v>90000</v>
      </c>
    </row>
    <row r="22" spans="1:13" s="3" customFormat="1" ht="49.5" customHeight="1" x14ac:dyDescent="0.25">
      <c r="A22" s="5">
        <v>6</v>
      </c>
      <c r="B22" s="6" t="s">
        <v>50</v>
      </c>
      <c r="C22" s="7" t="s">
        <v>49</v>
      </c>
      <c r="D22" s="6"/>
      <c r="E22" s="24"/>
      <c r="F22" s="9">
        <v>1</v>
      </c>
      <c r="G22" s="59">
        <v>225000</v>
      </c>
      <c r="H22" s="59">
        <v>229000</v>
      </c>
      <c r="I22" s="59">
        <v>322559</v>
      </c>
      <c r="J22" s="68">
        <f t="shared" si="5"/>
        <v>94590</v>
      </c>
      <c r="K22" s="59">
        <f t="shared" si="6"/>
        <v>217787</v>
      </c>
      <c r="L22" s="60"/>
      <c r="M22" s="65">
        <v>90000</v>
      </c>
    </row>
    <row r="23" spans="1:13" s="3" customFormat="1" ht="49.5" customHeight="1" x14ac:dyDescent="0.25">
      <c r="A23" s="5">
        <v>7</v>
      </c>
      <c r="B23" s="6" t="s">
        <v>201</v>
      </c>
      <c r="C23" s="7" t="s">
        <v>49</v>
      </c>
      <c r="D23" s="6"/>
      <c r="E23" s="24"/>
      <c r="F23" s="9">
        <v>1</v>
      </c>
      <c r="G23" s="59">
        <v>120000</v>
      </c>
      <c r="H23" s="59">
        <v>133000</v>
      </c>
      <c r="I23" s="59">
        <v>322559</v>
      </c>
      <c r="J23" s="68">
        <f t="shared" si="5"/>
        <v>94590</v>
      </c>
      <c r="K23" s="59">
        <f t="shared" si="6"/>
        <v>167537</v>
      </c>
      <c r="L23" s="60"/>
      <c r="M23" s="65">
        <v>90000</v>
      </c>
    </row>
    <row r="24" spans="1:13" s="3" customFormat="1" ht="49.5" customHeight="1" x14ac:dyDescent="0.25">
      <c r="A24" s="5">
        <v>8</v>
      </c>
      <c r="B24" s="6" t="s">
        <v>51</v>
      </c>
      <c r="C24" s="7" t="s">
        <v>49</v>
      </c>
      <c r="D24" s="6"/>
      <c r="E24" s="24"/>
      <c r="F24" s="9">
        <v>1</v>
      </c>
      <c r="G24" s="59">
        <v>250000</v>
      </c>
      <c r="H24" s="59">
        <v>235000</v>
      </c>
      <c r="I24" s="59">
        <v>322559</v>
      </c>
      <c r="J24" s="68">
        <f t="shared" si="5"/>
        <v>94590</v>
      </c>
      <c r="K24" s="59">
        <f t="shared" si="6"/>
        <v>225537</v>
      </c>
      <c r="L24" s="60"/>
      <c r="M24" s="65">
        <v>90000</v>
      </c>
    </row>
    <row r="25" spans="1:13" s="3" customFormat="1" ht="49.5" customHeight="1" x14ac:dyDescent="0.25">
      <c r="A25" s="5">
        <v>9</v>
      </c>
      <c r="B25" s="6" t="s">
        <v>52</v>
      </c>
      <c r="C25" s="7" t="s">
        <v>49</v>
      </c>
      <c r="D25" s="6"/>
      <c r="E25" s="24"/>
      <c r="F25" s="9">
        <v>1</v>
      </c>
      <c r="G25" s="59">
        <v>125000</v>
      </c>
      <c r="H25" s="59">
        <v>133000</v>
      </c>
      <c r="I25" s="59">
        <v>322559</v>
      </c>
      <c r="J25" s="68">
        <f t="shared" si="5"/>
        <v>94590</v>
      </c>
      <c r="K25" s="59">
        <f t="shared" si="6"/>
        <v>168787</v>
      </c>
      <c r="L25" s="60"/>
      <c r="M25" s="65">
        <v>90000</v>
      </c>
    </row>
    <row r="26" spans="1:13" s="3" customFormat="1" ht="49.5" customHeight="1" x14ac:dyDescent="0.25">
      <c r="A26" s="5">
        <v>10</v>
      </c>
      <c r="B26" s="6" t="s">
        <v>53</v>
      </c>
      <c r="C26" s="7" t="s">
        <v>49</v>
      </c>
      <c r="D26" s="6"/>
      <c r="E26" s="24"/>
      <c r="F26" s="9">
        <v>1</v>
      </c>
      <c r="G26" s="59">
        <v>125000</v>
      </c>
      <c r="H26" s="59">
        <v>133000</v>
      </c>
      <c r="I26" s="59">
        <v>322559</v>
      </c>
      <c r="J26" s="68">
        <f t="shared" si="5"/>
        <v>94590</v>
      </c>
      <c r="K26" s="59">
        <f t="shared" si="6"/>
        <v>168787</v>
      </c>
      <c r="L26" s="60"/>
      <c r="M26" s="65">
        <v>90000</v>
      </c>
    </row>
    <row r="27" spans="1:13" s="3" customFormat="1" ht="49.5" customHeight="1" x14ac:dyDescent="0.25">
      <c r="A27" s="5">
        <v>11</v>
      </c>
      <c r="B27" s="6" t="s">
        <v>54</v>
      </c>
      <c r="C27" s="7" t="s">
        <v>49</v>
      </c>
      <c r="D27" s="6"/>
      <c r="E27" s="24"/>
      <c r="F27" s="9">
        <v>1</v>
      </c>
      <c r="G27" s="59">
        <v>265000</v>
      </c>
      <c r="H27" s="59">
        <v>250000</v>
      </c>
      <c r="I27" s="59">
        <v>322559</v>
      </c>
      <c r="J27" s="68">
        <f t="shared" si="5"/>
        <v>94590</v>
      </c>
      <c r="K27" s="59">
        <f t="shared" si="6"/>
        <v>233037</v>
      </c>
      <c r="L27" s="60"/>
      <c r="M27" s="63">
        <v>90000</v>
      </c>
    </row>
    <row r="28" spans="1:13" s="3" customFormat="1" ht="49.5" customHeight="1" x14ac:dyDescent="0.25">
      <c r="A28" s="5">
        <v>12</v>
      </c>
      <c r="B28" s="6" t="s">
        <v>55</v>
      </c>
      <c r="C28" s="7" t="s">
        <v>49</v>
      </c>
      <c r="D28" s="6"/>
      <c r="E28" s="24"/>
      <c r="F28" s="9">
        <v>1</v>
      </c>
      <c r="G28" s="59">
        <v>265000</v>
      </c>
      <c r="H28" s="59">
        <v>269000</v>
      </c>
      <c r="I28" s="59">
        <v>322559</v>
      </c>
      <c r="J28" s="68">
        <f t="shared" si="5"/>
        <v>94590</v>
      </c>
      <c r="K28" s="59">
        <f t="shared" si="6"/>
        <v>237787</v>
      </c>
      <c r="L28" s="60"/>
      <c r="M28" s="65">
        <v>90000</v>
      </c>
    </row>
    <row r="29" spans="1:13" s="3" customFormat="1" ht="49.5" customHeight="1" x14ac:dyDescent="0.25">
      <c r="A29" s="5">
        <v>13</v>
      </c>
      <c r="B29" s="6" t="s">
        <v>56</v>
      </c>
      <c r="C29" s="7" t="s">
        <v>49</v>
      </c>
      <c r="D29" s="6"/>
      <c r="E29" s="24"/>
      <c r="F29" s="9">
        <v>1</v>
      </c>
      <c r="G29" s="59">
        <v>130000</v>
      </c>
      <c r="H29" s="59">
        <v>133000</v>
      </c>
      <c r="I29" s="59">
        <v>322559</v>
      </c>
      <c r="J29" s="68">
        <f t="shared" si="5"/>
        <v>94590</v>
      </c>
      <c r="K29" s="59">
        <f t="shared" si="6"/>
        <v>170037</v>
      </c>
      <c r="L29" s="60"/>
      <c r="M29" s="65">
        <v>90000</v>
      </c>
    </row>
    <row r="30" spans="1:13" s="3" customFormat="1" ht="49.5" customHeight="1" x14ac:dyDescent="0.25">
      <c r="A30" s="5">
        <v>14</v>
      </c>
      <c r="B30" s="6" t="s">
        <v>57</v>
      </c>
      <c r="C30" s="7" t="s">
        <v>49</v>
      </c>
      <c r="D30" s="6"/>
      <c r="E30" s="24"/>
      <c r="F30" s="9">
        <v>1</v>
      </c>
      <c r="G30" s="59">
        <v>130000</v>
      </c>
      <c r="H30" s="59">
        <v>133000</v>
      </c>
      <c r="I30" s="59">
        <v>322559</v>
      </c>
      <c r="J30" s="68">
        <f t="shared" si="5"/>
        <v>94590</v>
      </c>
      <c r="K30" s="59">
        <f t="shared" si="6"/>
        <v>170037</v>
      </c>
      <c r="L30" s="60"/>
      <c r="M30" s="65">
        <v>90000</v>
      </c>
    </row>
    <row r="31" spans="1:13" s="3" customFormat="1" ht="49.5" customHeight="1" x14ac:dyDescent="0.25">
      <c r="A31" s="5">
        <v>15</v>
      </c>
      <c r="B31" s="6" t="s">
        <v>58</v>
      </c>
      <c r="C31" s="7" t="s">
        <v>49</v>
      </c>
      <c r="D31" s="6"/>
      <c r="E31" s="24"/>
      <c r="F31" s="9">
        <v>1</v>
      </c>
      <c r="G31" s="59">
        <v>130000</v>
      </c>
      <c r="H31" s="59">
        <v>133000</v>
      </c>
      <c r="I31" s="59">
        <v>322559</v>
      </c>
      <c r="J31" s="68">
        <f t="shared" si="5"/>
        <v>94590</v>
      </c>
      <c r="K31" s="59">
        <f t="shared" si="6"/>
        <v>170037</v>
      </c>
      <c r="L31" s="60"/>
      <c r="M31" s="65">
        <v>90000</v>
      </c>
    </row>
    <row r="32" spans="1:13" s="3" customFormat="1" ht="49.5" customHeight="1" x14ac:dyDescent="0.25">
      <c r="A32" s="5">
        <v>16</v>
      </c>
      <c r="B32" s="6" t="s">
        <v>59</v>
      </c>
      <c r="C32" s="7" t="s">
        <v>49</v>
      </c>
      <c r="D32" s="6"/>
      <c r="E32" s="24"/>
      <c r="F32" s="9">
        <v>1</v>
      </c>
      <c r="G32" s="59">
        <v>130000</v>
      </c>
      <c r="H32" s="59">
        <v>133000</v>
      </c>
      <c r="I32" s="59">
        <v>322559</v>
      </c>
      <c r="J32" s="68">
        <f t="shared" si="5"/>
        <v>94590</v>
      </c>
      <c r="K32" s="59">
        <f t="shared" si="6"/>
        <v>170037</v>
      </c>
      <c r="L32" s="60"/>
      <c r="M32" s="65">
        <v>90000</v>
      </c>
    </row>
    <row r="33" spans="1:13" s="3" customFormat="1" ht="49.5" customHeight="1" x14ac:dyDescent="0.25">
      <c r="A33" s="13">
        <v>17</v>
      </c>
      <c r="B33" s="6" t="s">
        <v>60</v>
      </c>
      <c r="C33" s="7" t="s">
        <v>49</v>
      </c>
      <c r="D33" s="6"/>
      <c r="E33" s="24"/>
      <c r="F33" s="9">
        <v>1</v>
      </c>
      <c r="G33" s="59">
        <v>185000</v>
      </c>
      <c r="H33" s="59">
        <v>173000</v>
      </c>
      <c r="I33" s="59">
        <v>322559</v>
      </c>
      <c r="J33" s="68">
        <f t="shared" si="5"/>
        <v>94590</v>
      </c>
      <c r="K33" s="59">
        <f t="shared" si="6"/>
        <v>193787</v>
      </c>
      <c r="L33" s="60"/>
      <c r="M33" s="65">
        <v>90000</v>
      </c>
    </row>
    <row r="34" spans="1:13" s="3" customFormat="1" ht="49.5" customHeight="1" x14ac:dyDescent="0.25">
      <c r="A34" s="13">
        <v>18</v>
      </c>
      <c r="B34" s="6" t="s">
        <v>209</v>
      </c>
      <c r="C34" s="7" t="s">
        <v>49</v>
      </c>
      <c r="D34" s="6"/>
      <c r="E34" s="24"/>
      <c r="F34" s="9">
        <v>1</v>
      </c>
      <c r="G34" s="59">
        <v>180000</v>
      </c>
      <c r="H34" s="59">
        <v>173000</v>
      </c>
      <c r="I34" s="59">
        <v>347371</v>
      </c>
      <c r="J34" s="68">
        <f t="shared" si="5"/>
        <v>94590</v>
      </c>
      <c r="K34" s="59">
        <f>+ROUND(AVERAGE(G34:J34),0)</f>
        <v>198740</v>
      </c>
      <c r="L34" s="60"/>
      <c r="M34" s="65">
        <v>90000</v>
      </c>
    </row>
    <row r="35" spans="1:13" s="3" customFormat="1" ht="49.5" customHeight="1" x14ac:dyDescent="0.25">
      <c r="A35" s="13">
        <v>19</v>
      </c>
      <c r="B35" s="6" t="s">
        <v>61</v>
      </c>
      <c r="C35" s="7" t="s">
        <v>49</v>
      </c>
      <c r="D35" s="6"/>
      <c r="E35" s="24"/>
      <c r="F35" s="9">
        <v>1</v>
      </c>
      <c r="G35" s="59">
        <v>180000</v>
      </c>
      <c r="H35" s="59">
        <v>173000</v>
      </c>
      <c r="I35" s="59">
        <v>347371</v>
      </c>
      <c r="J35" s="68">
        <f t="shared" si="5"/>
        <v>94590</v>
      </c>
      <c r="K35" s="59">
        <f t="shared" si="6"/>
        <v>198740</v>
      </c>
      <c r="L35" s="60"/>
      <c r="M35" s="65">
        <v>90000</v>
      </c>
    </row>
    <row r="36" spans="1:13" s="3" customFormat="1" ht="12.75" customHeight="1" x14ac:dyDescent="0.25">
      <c r="A36" s="37" t="s">
        <v>66</v>
      </c>
      <c r="B36" s="38"/>
      <c r="C36" s="38"/>
      <c r="D36" s="38"/>
      <c r="E36" s="38"/>
      <c r="F36" s="4"/>
      <c r="G36" s="67"/>
      <c r="H36" s="67"/>
      <c r="I36" s="67"/>
      <c r="J36" s="67"/>
      <c r="K36" s="67"/>
      <c r="L36" s="60"/>
      <c r="M36" s="67"/>
    </row>
    <row r="37" spans="1:13" s="3" customFormat="1" ht="236.25" x14ac:dyDescent="0.25">
      <c r="A37" s="5">
        <v>1</v>
      </c>
      <c r="B37" s="6" t="s">
        <v>139</v>
      </c>
      <c r="C37" s="7" t="s">
        <v>67</v>
      </c>
      <c r="D37" s="36" t="s">
        <v>161</v>
      </c>
      <c r="E37" s="30" t="s">
        <v>69</v>
      </c>
      <c r="F37" s="9">
        <v>1</v>
      </c>
      <c r="G37" s="59">
        <v>230000</v>
      </c>
      <c r="H37" s="59">
        <v>225000</v>
      </c>
      <c r="I37" s="59">
        <v>178648</v>
      </c>
      <c r="J37" s="68">
        <f t="shared" ref="J37:J40" si="7">+ROUND(M37*(1+5.1%),0)</f>
        <v>105100</v>
      </c>
      <c r="K37" s="59">
        <f t="shared" ref="K37:K40" si="8">+ROUND(AVERAGE(G37:J37),0)</f>
        <v>184687</v>
      </c>
      <c r="L37" s="60"/>
      <c r="M37" s="59">
        <v>100000</v>
      </c>
    </row>
    <row r="38" spans="1:13" s="3" customFormat="1" ht="38.25" x14ac:dyDescent="0.25">
      <c r="A38" s="5">
        <v>2</v>
      </c>
      <c r="B38" s="6" t="s">
        <v>140</v>
      </c>
      <c r="C38" s="7" t="s">
        <v>67</v>
      </c>
      <c r="D38" s="36"/>
      <c r="E38" s="30"/>
      <c r="F38" s="9">
        <v>1</v>
      </c>
      <c r="G38" s="59">
        <v>230000</v>
      </c>
      <c r="H38" s="59">
        <v>236000</v>
      </c>
      <c r="I38" s="59">
        <v>178648</v>
      </c>
      <c r="J38" s="68">
        <f t="shared" si="7"/>
        <v>105100</v>
      </c>
      <c r="K38" s="59">
        <f t="shared" si="8"/>
        <v>187437</v>
      </c>
      <c r="L38" s="60"/>
      <c r="M38" s="59">
        <v>100000</v>
      </c>
    </row>
    <row r="39" spans="1:13" s="3" customFormat="1" ht="79.900000000000006" customHeight="1" x14ac:dyDescent="0.25">
      <c r="A39" s="5">
        <v>3</v>
      </c>
      <c r="B39" s="6" t="s">
        <v>141</v>
      </c>
      <c r="C39" s="7" t="s">
        <v>68</v>
      </c>
      <c r="D39" s="36" t="s">
        <v>70</v>
      </c>
      <c r="E39" s="30" t="s">
        <v>71</v>
      </c>
      <c r="F39" s="9">
        <v>1</v>
      </c>
      <c r="G39" s="59">
        <v>230000</v>
      </c>
      <c r="H39" s="59">
        <v>236000</v>
      </c>
      <c r="I39" s="59">
        <v>178648</v>
      </c>
      <c r="J39" s="68">
        <f t="shared" si="7"/>
        <v>105100</v>
      </c>
      <c r="K39" s="59">
        <f t="shared" si="8"/>
        <v>187437</v>
      </c>
      <c r="L39" s="60"/>
      <c r="M39" s="59">
        <v>100000</v>
      </c>
    </row>
    <row r="40" spans="1:13" s="3" customFormat="1" ht="38.25" x14ac:dyDescent="0.25">
      <c r="A40" s="5">
        <v>4</v>
      </c>
      <c r="B40" s="6" t="s">
        <v>142</v>
      </c>
      <c r="C40" s="7"/>
      <c r="D40" s="36"/>
      <c r="E40" s="30"/>
      <c r="F40" s="9">
        <v>1</v>
      </c>
      <c r="G40" s="59">
        <v>330000</v>
      </c>
      <c r="H40" s="59">
        <v>290000</v>
      </c>
      <c r="I40" s="59">
        <v>223310</v>
      </c>
      <c r="J40" s="68">
        <f t="shared" si="7"/>
        <v>105100</v>
      </c>
      <c r="K40" s="59">
        <f t="shared" si="8"/>
        <v>237103</v>
      </c>
      <c r="L40" s="60"/>
      <c r="M40" s="59">
        <v>100000</v>
      </c>
    </row>
    <row r="41" spans="1:13" s="3" customFormat="1" ht="43.5" customHeight="1" x14ac:dyDescent="0.25">
      <c r="A41" s="37" t="s">
        <v>4</v>
      </c>
      <c r="B41" s="38"/>
      <c r="C41" s="38"/>
      <c r="D41" s="38"/>
      <c r="E41" s="38"/>
      <c r="F41" s="4"/>
      <c r="G41" s="38"/>
      <c r="H41" s="38"/>
      <c r="I41" s="38"/>
      <c r="J41" s="38"/>
      <c r="K41" s="38"/>
      <c r="M41" s="38"/>
    </row>
    <row r="42" spans="1:13" s="3" customFormat="1" ht="41.45" customHeight="1" x14ac:dyDescent="0.25">
      <c r="A42" s="5">
        <v>1</v>
      </c>
      <c r="B42" s="6" t="s">
        <v>88</v>
      </c>
      <c r="C42" s="7" t="s">
        <v>72</v>
      </c>
      <c r="D42" s="30" t="s">
        <v>94</v>
      </c>
      <c r="E42" s="6" t="s">
        <v>95</v>
      </c>
      <c r="F42" s="9">
        <v>1</v>
      </c>
      <c r="G42" s="59">
        <v>710000</v>
      </c>
      <c r="H42" s="59">
        <v>690000</v>
      </c>
      <c r="I42" s="59">
        <v>1315049</v>
      </c>
      <c r="J42" s="68">
        <f t="shared" ref="J42:J53" si="9">+ROUND(M42*(1+5.1%),0)</f>
        <v>210200</v>
      </c>
      <c r="K42" s="59">
        <f t="shared" ref="K42:K53" si="10">+ROUND(AVERAGE(G42:J42),0)</f>
        <v>731312</v>
      </c>
      <c r="L42" s="60"/>
      <c r="M42" s="63">
        <v>200000</v>
      </c>
    </row>
    <row r="43" spans="1:13" s="3" customFormat="1" ht="38.25" customHeight="1" x14ac:dyDescent="0.25">
      <c r="A43" s="5">
        <v>2</v>
      </c>
      <c r="B43" s="6" t="s">
        <v>89</v>
      </c>
      <c r="C43" s="7" t="s">
        <v>72</v>
      </c>
      <c r="D43" s="31"/>
      <c r="E43" s="6"/>
      <c r="F43" s="9">
        <v>1</v>
      </c>
      <c r="G43" s="59">
        <v>610000</v>
      </c>
      <c r="H43" s="59">
        <v>690000</v>
      </c>
      <c r="I43" s="59">
        <v>1017302</v>
      </c>
      <c r="J43" s="68">
        <f t="shared" si="9"/>
        <v>210200</v>
      </c>
      <c r="K43" s="59">
        <f t="shared" si="10"/>
        <v>631876</v>
      </c>
      <c r="L43" s="60"/>
      <c r="M43" s="63">
        <v>200000</v>
      </c>
    </row>
    <row r="44" spans="1:13" s="3" customFormat="1" ht="25.5" x14ac:dyDescent="0.25">
      <c r="A44" s="5">
        <v>3</v>
      </c>
      <c r="B44" s="6" t="s">
        <v>210</v>
      </c>
      <c r="C44" s="7" t="s">
        <v>73</v>
      </c>
      <c r="D44" s="31"/>
      <c r="E44" s="6"/>
      <c r="F44" s="9">
        <v>1</v>
      </c>
      <c r="G44" s="59">
        <v>150000</v>
      </c>
      <c r="H44" s="59">
        <v>165000</v>
      </c>
      <c r="I44" s="59">
        <v>396996</v>
      </c>
      <c r="J44" s="68">
        <f t="shared" si="9"/>
        <v>105100</v>
      </c>
      <c r="K44" s="59">
        <f t="shared" si="10"/>
        <v>204274</v>
      </c>
      <c r="L44" s="60"/>
      <c r="M44" s="65">
        <v>100000</v>
      </c>
    </row>
    <row r="45" spans="1:13" s="3" customFormat="1" ht="38.25" x14ac:dyDescent="0.2">
      <c r="A45" s="5">
        <v>4</v>
      </c>
      <c r="B45" s="6" t="s">
        <v>90</v>
      </c>
      <c r="C45" s="22" t="s">
        <v>72</v>
      </c>
      <c r="D45" s="31"/>
      <c r="E45" s="6"/>
      <c r="F45" s="9">
        <v>1</v>
      </c>
      <c r="G45" s="59">
        <v>550000</v>
      </c>
      <c r="H45" s="59">
        <v>536000</v>
      </c>
      <c r="I45" s="59">
        <v>496245</v>
      </c>
      <c r="J45" s="68">
        <f t="shared" si="9"/>
        <v>210200</v>
      </c>
      <c r="K45" s="59">
        <f t="shared" si="10"/>
        <v>448111</v>
      </c>
      <c r="L45" s="60"/>
      <c r="M45" s="65">
        <v>200000</v>
      </c>
    </row>
    <row r="46" spans="1:13" s="3" customFormat="1" ht="38.25" x14ac:dyDescent="0.2">
      <c r="A46" s="5">
        <v>5</v>
      </c>
      <c r="B46" s="6" t="s">
        <v>91</v>
      </c>
      <c r="C46" s="22" t="s">
        <v>72</v>
      </c>
      <c r="D46" s="31"/>
      <c r="E46" s="6"/>
      <c r="F46" s="9">
        <v>1</v>
      </c>
      <c r="G46" s="59">
        <v>610000</v>
      </c>
      <c r="H46" s="59">
        <v>629000</v>
      </c>
      <c r="I46" s="59">
        <v>818804</v>
      </c>
      <c r="J46" s="68">
        <f t="shared" si="9"/>
        <v>210200</v>
      </c>
      <c r="K46" s="59">
        <f t="shared" si="10"/>
        <v>567001</v>
      </c>
      <c r="L46" s="60"/>
      <c r="M46" s="63">
        <v>200000</v>
      </c>
    </row>
    <row r="47" spans="1:13" s="3" customFormat="1" ht="38.25" x14ac:dyDescent="0.2">
      <c r="A47" s="5">
        <v>6</v>
      </c>
      <c r="B47" s="6" t="s">
        <v>92</v>
      </c>
      <c r="C47" s="22" t="s">
        <v>72</v>
      </c>
      <c r="D47" s="31"/>
      <c r="E47" s="6"/>
      <c r="F47" s="9">
        <v>1</v>
      </c>
      <c r="G47" s="59">
        <v>610000</v>
      </c>
      <c r="H47" s="59">
        <v>629000</v>
      </c>
      <c r="I47" s="59">
        <v>818804</v>
      </c>
      <c r="J47" s="68">
        <f t="shared" si="9"/>
        <v>210200</v>
      </c>
      <c r="K47" s="59">
        <f t="shared" si="10"/>
        <v>567001</v>
      </c>
      <c r="L47" s="60"/>
      <c r="M47" s="63">
        <v>200000</v>
      </c>
    </row>
    <row r="48" spans="1:13" s="3" customFormat="1" ht="38.25" x14ac:dyDescent="0.2">
      <c r="A48" s="5">
        <v>7</v>
      </c>
      <c r="B48" s="6" t="s">
        <v>84</v>
      </c>
      <c r="C48" s="22" t="s">
        <v>72</v>
      </c>
      <c r="D48" s="31"/>
      <c r="E48" s="6"/>
      <c r="F48" s="9">
        <v>1</v>
      </c>
      <c r="G48" s="59">
        <v>610000</v>
      </c>
      <c r="H48" s="59">
        <v>629000</v>
      </c>
      <c r="I48" s="59">
        <v>1017302</v>
      </c>
      <c r="J48" s="68">
        <f t="shared" si="9"/>
        <v>210200</v>
      </c>
      <c r="K48" s="59">
        <f t="shared" si="10"/>
        <v>616626</v>
      </c>
      <c r="L48" s="60"/>
      <c r="M48" s="63">
        <v>200000</v>
      </c>
    </row>
    <row r="49" spans="1:13" s="3" customFormat="1" ht="38.25" x14ac:dyDescent="0.25">
      <c r="A49" s="5">
        <v>8</v>
      </c>
      <c r="B49" s="6" t="s">
        <v>202</v>
      </c>
      <c r="C49" s="7" t="s">
        <v>74</v>
      </c>
      <c r="D49" s="31"/>
      <c r="E49" s="6"/>
      <c r="F49" s="9">
        <v>1</v>
      </c>
      <c r="G49" s="59">
        <v>550000</v>
      </c>
      <c r="H49" s="59">
        <v>536000</v>
      </c>
      <c r="I49" s="59">
        <v>496245</v>
      </c>
      <c r="J49" s="68">
        <f t="shared" si="9"/>
        <v>210200</v>
      </c>
      <c r="K49" s="59">
        <f t="shared" si="10"/>
        <v>448111</v>
      </c>
      <c r="L49" s="60"/>
      <c r="M49" s="63">
        <v>200000</v>
      </c>
    </row>
    <row r="50" spans="1:13" s="3" customFormat="1" ht="25.5" x14ac:dyDescent="0.2">
      <c r="A50" s="5">
        <v>9</v>
      </c>
      <c r="B50" s="34" t="s">
        <v>85</v>
      </c>
      <c r="C50" s="14" t="s">
        <v>73</v>
      </c>
      <c r="D50" s="31"/>
      <c r="E50" s="6"/>
      <c r="F50" s="9">
        <v>1</v>
      </c>
      <c r="G50" s="59">
        <v>350000</v>
      </c>
      <c r="H50" s="59">
        <v>290000</v>
      </c>
      <c r="I50" s="59">
        <v>421808</v>
      </c>
      <c r="J50" s="68">
        <f t="shared" si="9"/>
        <v>210200</v>
      </c>
      <c r="K50" s="59">
        <f t="shared" si="10"/>
        <v>318002</v>
      </c>
      <c r="L50" s="60"/>
      <c r="M50" s="63">
        <v>200000</v>
      </c>
    </row>
    <row r="51" spans="1:13" s="3" customFormat="1" ht="25.5" x14ac:dyDescent="0.2">
      <c r="A51" s="5">
        <v>10</v>
      </c>
      <c r="B51" s="34" t="s">
        <v>86</v>
      </c>
      <c r="C51" s="14" t="s">
        <v>73</v>
      </c>
      <c r="D51" s="31"/>
      <c r="E51" s="6"/>
      <c r="F51" s="9">
        <v>1</v>
      </c>
      <c r="G51" s="59">
        <v>350000</v>
      </c>
      <c r="H51" s="59">
        <v>290000</v>
      </c>
      <c r="I51" s="59">
        <v>421808</v>
      </c>
      <c r="J51" s="68">
        <f t="shared" si="9"/>
        <v>210200</v>
      </c>
      <c r="K51" s="59">
        <f t="shared" si="10"/>
        <v>318002</v>
      </c>
      <c r="L51" s="60"/>
      <c r="M51" s="63">
        <v>200000</v>
      </c>
    </row>
    <row r="52" spans="1:13" s="3" customFormat="1" ht="25.5" x14ac:dyDescent="0.2">
      <c r="A52" s="5">
        <v>11</v>
      </c>
      <c r="B52" s="6" t="s">
        <v>87</v>
      </c>
      <c r="C52" s="1" t="s">
        <v>73</v>
      </c>
      <c r="D52" s="31"/>
      <c r="E52" s="6"/>
      <c r="F52" s="9">
        <v>1</v>
      </c>
      <c r="G52" s="59">
        <v>350000</v>
      </c>
      <c r="H52" s="59">
        <v>290000</v>
      </c>
      <c r="I52" s="59">
        <v>421808</v>
      </c>
      <c r="J52" s="68">
        <f t="shared" si="9"/>
        <v>210200</v>
      </c>
      <c r="K52" s="59">
        <f t="shared" si="10"/>
        <v>318002</v>
      </c>
      <c r="L52" s="60"/>
      <c r="M52" s="63">
        <v>200000</v>
      </c>
    </row>
    <row r="53" spans="1:13" s="3" customFormat="1" ht="38.25" x14ac:dyDescent="0.2">
      <c r="A53" s="11">
        <v>12</v>
      </c>
      <c r="B53" s="6" t="s">
        <v>83</v>
      </c>
      <c r="C53" s="22" t="s">
        <v>93</v>
      </c>
      <c r="D53" s="32"/>
      <c r="E53" s="6"/>
      <c r="F53" s="9">
        <v>1</v>
      </c>
      <c r="G53" s="59">
        <v>350000</v>
      </c>
      <c r="H53" s="59">
        <v>290000</v>
      </c>
      <c r="I53" s="59">
        <v>421808</v>
      </c>
      <c r="J53" s="68">
        <f t="shared" si="9"/>
        <v>105100</v>
      </c>
      <c r="K53" s="59">
        <f t="shared" si="10"/>
        <v>291727</v>
      </c>
      <c r="L53" s="60"/>
      <c r="M53" s="63">
        <v>100000</v>
      </c>
    </row>
    <row r="54" spans="1:13" s="3" customFormat="1" x14ac:dyDescent="0.25">
      <c r="A54" s="40" t="s">
        <v>5</v>
      </c>
      <c r="B54" s="41"/>
      <c r="C54" s="41"/>
      <c r="D54" s="41"/>
      <c r="E54" s="41"/>
      <c r="F54" s="15"/>
      <c r="G54" s="66"/>
      <c r="H54" s="66"/>
      <c r="I54" s="66"/>
      <c r="J54" s="66"/>
      <c r="K54" s="66"/>
      <c r="L54" s="60"/>
      <c r="M54" s="66"/>
    </row>
    <row r="55" spans="1:13" s="3" customFormat="1" ht="55.15" customHeight="1" x14ac:dyDescent="0.25">
      <c r="A55" s="5">
        <v>1</v>
      </c>
      <c r="B55" s="6" t="s">
        <v>78</v>
      </c>
      <c r="C55" s="7" t="s">
        <v>82</v>
      </c>
      <c r="D55" s="30" t="s">
        <v>96</v>
      </c>
      <c r="E55" s="30" t="s">
        <v>97</v>
      </c>
      <c r="F55" s="9">
        <v>1</v>
      </c>
      <c r="G55" s="59">
        <v>650000</v>
      </c>
      <c r="H55" s="59">
        <v>700000</v>
      </c>
      <c r="I55" s="59">
        <v>1240612</v>
      </c>
      <c r="J55" s="68">
        <f t="shared" ref="J55:J61" si="11">+ROUND(M55*(1+5.1%),0)</f>
        <v>367850</v>
      </c>
      <c r="K55" s="59">
        <f t="shared" ref="K55:K62" si="12">+ROUND(AVERAGE(G55:J55),0)</f>
        <v>739616</v>
      </c>
      <c r="L55" s="60"/>
      <c r="M55" s="61">
        <v>350000</v>
      </c>
    </row>
    <row r="56" spans="1:13" s="3" customFormat="1" ht="51" customHeight="1" x14ac:dyDescent="0.25">
      <c r="A56" s="5">
        <v>2</v>
      </c>
      <c r="B56" s="6" t="s">
        <v>79</v>
      </c>
      <c r="C56" s="7" t="s">
        <v>82</v>
      </c>
      <c r="D56" s="31"/>
      <c r="E56" s="31"/>
      <c r="F56" s="9">
        <v>1</v>
      </c>
      <c r="G56" s="59">
        <v>650000</v>
      </c>
      <c r="H56" s="59">
        <v>750000</v>
      </c>
      <c r="I56" s="59">
        <v>1364674</v>
      </c>
      <c r="J56" s="68">
        <f t="shared" si="11"/>
        <v>367850</v>
      </c>
      <c r="K56" s="59">
        <f t="shared" si="12"/>
        <v>783131</v>
      </c>
      <c r="L56" s="60"/>
      <c r="M56" s="61">
        <v>350000</v>
      </c>
    </row>
    <row r="57" spans="1:13" s="3" customFormat="1" ht="51" x14ac:dyDescent="0.25">
      <c r="A57" s="5">
        <v>3</v>
      </c>
      <c r="B57" s="6" t="s">
        <v>76</v>
      </c>
      <c r="C57" s="7" t="s">
        <v>82</v>
      </c>
      <c r="D57" s="31"/>
      <c r="E57" s="31"/>
      <c r="F57" s="9">
        <v>1</v>
      </c>
      <c r="G57" s="59">
        <v>650000</v>
      </c>
      <c r="H57" s="59">
        <v>750000</v>
      </c>
      <c r="I57" s="59">
        <v>1612796</v>
      </c>
      <c r="J57" s="68">
        <f t="shared" si="11"/>
        <v>367850</v>
      </c>
      <c r="K57" s="59">
        <f t="shared" si="12"/>
        <v>845162</v>
      </c>
      <c r="L57" s="60"/>
      <c r="M57" s="61">
        <v>350000</v>
      </c>
    </row>
    <row r="58" spans="1:13" s="3" customFormat="1" ht="38.25" x14ac:dyDescent="0.25">
      <c r="A58" s="5">
        <v>4</v>
      </c>
      <c r="B58" s="6" t="s">
        <v>77</v>
      </c>
      <c r="C58" s="7" t="s">
        <v>82</v>
      </c>
      <c r="D58" s="31"/>
      <c r="E58" s="31"/>
      <c r="F58" s="9">
        <v>1</v>
      </c>
      <c r="G58" s="59">
        <v>650000</v>
      </c>
      <c r="H58" s="59">
        <v>600000</v>
      </c>
      <c r="I58" s="59">
        <v>992490</v>
      </c>
      <c r="J58" s="68">
        <f t="shared" si="11"/>
        <v>367850</v>
      </c>
      <c r="K58" s="59">
        <f t="shared" si="12"/>
        <v>652585</v>
      </c>
      <c r="L58" s="60"/>
      <c r="M58" s="61">
        <v>350000</v>
      </c>
    </row>
    <row r="59" spans="1:13" s="3" customFormat="1" ht="38.25" x14ac:dyDescent="0.25">
      <c r="A59" s="5">
        <v>5</v>
      </c>
      <c r="B59" s="6" t="s">
        <v>80</v>
      </c>
      <c r="C59" s="7" t="s">
        <v>82</v>
      </c>
      <c r="D59" s="31"/>
      <c r="E59" s="31"/>
      <c r="F59" s="9">
        <v>1</v>
      </c>
      <c r="G59" s="59">
        <v>650000</v>
      </c>
      <c r="H59" s="59">
        <v>750000</v>
      </c>
      <c r="I59" s="59">
        <v>1736857</v>
      </c>
      <c r="J59" s="68">
        <f t="shared" si="11"/>
        <v>367850</v>
      </c>
      <c r="K59" s="59">
        <f t="shared" si="12"/>
        <v>876177</v>
      </c>
      <c r="L59" s="60"/>
      <c r="M59" s="61">
        <v>350000</v>
      </c>
    </row>
    <row r="60" spans="1:13" s="3" customFormat="1" ht="38.25" x14ac:dyDescent="0.25">
      <c r="A60" s="5">
        <v>6</v>
      </c>
      <c r="B60" s="6" t="s">
        <v>81</v>
      </c>
      <c r="C60" s="7" t="s">
        <v>82</v>
      </c>
      <c r="D60" s="31"/>
      <c r="E60" s="31"/>
      <c r="F60" s="9">
        <v>1</v>
      </c>
      <c r="G60" s="59">
        <v>650000</v>
      </c>
      <c r="H60" s="59">
        <v>750000</v>
      </c>
      <c r="I60" s="59">
        <v>1860918</v>
      </c>
      <c r="J60" s="68">
        <f t="shared" si="11"/>
        <v>367850</v>
      </c>
      <c r="K60" s="59">
        <f t="shared" si="12"/>
        <v>907192</v>
      </c>
      <c r="L60" s="60"/>
      <c r="M60" s="61">
        <v>350000</v>
      </c>
    </row>
    <row r="61" spans="1:13" s="3" customFormat="1" ht="38.25" x14ac:dyDescent="0.25">
      <c r="A61" s="5">
        <v>7</v>
      </c>
      <c r="B61" s="6" t="s">
        <v>75</v>
      </c>
      <c r="C61" s="7" t="s">
        <v>82</v>
      </c>
      <c r="D61" s="31"/>
      <c r="E61" s="31"/>
      <c r="F61" s="9">
        <v>1</v>
      </c>
      <c r="G61" s="59">
        <v>650000</v>
      </c>
      <c r="H61" s="59">
        <v>600000</v>
      </c>
      <c r="I61" s="59">
        <v>992490</v>
      </c>
      <c r="J61" s="68">
        <f t="shared" si="11"/>
        <v>367850</v>
      </c>
      <c r="K61" s="59">
        <f t="shared" si="12"/>
        <v>652585</v>
      </c>
      <c r="L61" s="60"/>
      <c r="M61" s="61">
        <v>350000</v>
      </c>
    </row>
    <row r="62" spans="1:13" s="3" customFormat="1" ht="140.25" x14ac:dyDescent="0.25">
      <c r="A62" s="5">
        <v>8</v>
      </c>
      <c r="B62" s="6" t="s">
        <v>162</v>
      </c>
      <c r="C62" s="6" t="s">
        <v>82</v>
      </c>
      <c r="D62" s="32"/>
      <c r="E62" s="32"/>
      <c r="F62" s="9">
        <v>1</v>
      </c>
      <c r="G62" s="59">
        <v>650000</v>
      </c>
      <c r="H62" s="59">
        <v>750000</v>
      </c>
      <c r="I62" s="59">
        <v>744367</v>
      </c>
      <c r="J62" s="59" t="s">
        <v>131</v>
      </c>
      <c r="K62" s="59">
        <f t="shared" si="12"/>
        <v>714789</v>
      </c>
      <c r="L62" s="60"/>
      <c r="M62" s="61"/>
    </row>
    <row r="63" spans="1:13" ht="12.75" customHeight="1" x14ac:dyDescent="0.2">
      <c r="A63" s="40" t="s">
        <v>29</v>
      </c>
      <c r="B63" s="41"/>
      <c r="C63" s="41"/>
      <c r="D63" s="41"/>
      <c r="E63" s="41"/>
      <c r="F63" s="15"/>
      <c r="G63" s="41"/>
      <c r="H63" s="41"/>
      <c r="I63" s="41"/>
      <c r="J63" s="41"/>
      <c r="K63" s="41"/>
      <c r="M63" s="41"/>
    </row>
    <row r="64" spans="1:13" ht="84.75" customHeight="1" x14ac:dyDescent="0.2">
      <c r="A64" s="5">
        <v>1</v>
      </c>
      <c r="B64" s="16" t="s">
        <v>203</v>
      </c>
      <c r="C64" s="17" t="s">
        <v>99</v>
      </c>
      <c r="D64" s="30" t="s">
        <v>130</v>
      </c>
      <c r="E64" s="30" t="s">
        <v>98</v>
      </c>
      <c r="F64" s="9">
        <v>1</v>
      </c>
      <c r="G64" s="59">
        <v>1660000</v>
      </c>
      <c r="H64" s="59">
        <v>1710000</v>
      </c>
      <c r="I64" s="59">
        <v>744367</v>
      </c>
      <c r="J64" s="68">
        <f t="shared" ref="J64:J65" si="13">+ROUND(M64*(1+5.1%),0)</f>
        <v>210200</v>
      </c>
      <c r="K64" s="59">
        <f t="shared" ref="K64:K65" si="14">+ROUND(AVERAGE(G64:J64),0)</f>
        <v>1081142</v>
      </c>
      <c r="L64" s="64"/>
      <c r="M64" s="61">
        <v>200000</v>
      </c>
    </row>
    <row r="65" spans="1:13" ht="84.75" customHeight="1" x14ac:dyDescent="0.2">
      <c r="A65" s="5">
        <v>2</v>
      </c>
      <c r="B65" s="16" t="s">
        <v>138</v>
      </c>
      <c r="C65" s="17" t="s">
        <v>100</v>
      </c>
      <c r="D65" s="32"/>
      <c r="E65" s="32"/>
      <c r="F65" s="9">
        <v>1</v>
      </c>
      <c r="G65" s="59">
        <v>1660000</v>
      </c>
      <c r="H65" s="59">
        <v>1700000</v>
      </c>
      <c r="I65" s="59">
        <v>744367</v>
      </c>
      <c r="J65" s="68">
        <f t="shared" si="13"/>
        <v>210200</v>
      </c>
      <c r="K65" s="59">
        <f t="shared" si="14"/>
        <v>1078642</v>
      </c>
      <c r="L65" s="64"/>
      <c r="M65" s="61">
        <v>200000</v>
      </c>
    </row>
    <row r="66" spans="1:13" x14ac:dyDescent="0.2">
      <c r="A66" s="40"/>
      <c r="B66" s="41" t="s">
        <v>174</v>
      </c>
      <c r="C66" s="41"/>
      <c r="D66" s="41"/>
      <c r="E66" s="41"/>
      <c r="F66" s="15"/>
      <c r="G66" s="57">
        <f>SUM(G4:G65)</f>
        <v>19814000</v>
      </c>
      <c r="H66" s="57">
        <f>SUM(H4:H65)</f>
        <v>20190000</v>
      </c>
      <c r="I66" s="57">
        <f>SUM(I4:I65)</f>
        <v>29566265</v>
      </c>
      <c r="J66" s="57">
        <f>SUM(J4:J65)</f>
        <v>7977090</v>
      </c>
      <c r="K66" s="57">
        <f>SUM(K4:K65)</f>
        <v>19735216</v>
      </c>
      <c r="L66" s="58"/>
      <c r="M66" s="57">
        <v>8190000</v>
      </c>
    </row>
    <row r="67" spans="1:13" ht="48.6" customHeight="1" x14ac:dyDescent="0.2">
      <c r="A67" s="11"/>
      <c r="B67" s="42"/>
      <c r="C67" s="42"/>
      <c r="D67" s="54"/>
      <c r="E67" s="54"/>
      <c r="F67" s="42"/>
      <c r="G67" s="55"/>
      <c r="H67" s="55"/>
      <c r="I67" s="55"/>
      <c r="J67" s="55"/>
      <c r="K67" s="56"/>
      <c r="M67" s="56"/>
    </row>
    <row r="68" spans="1:13" s="3" customFormat="1" ht="12.75" customHeight="1" x14ac:dyDescent="0.25">
      <c r="A68" s="37" t="s">
        <v>6</v>
      </c>
      <c r="B68" s="38"/>
      <c r="C68" s="38"/>
      <c r="D68" s="38"/>
      <c r="E68" s="38"/>
      <c r="F68" s="4"/>
      <c r="G68" s="39"/>
      <c r="H68" s="39"/>
      <c r="I68" s="39"/>
      <c r="J68" s="39"/>
      <c r="K68" s="39"/>
      <c r="M68" s="39"/>
    </row>
    <row r="69" spans="1:13" s="3" customFormat="1" ht="38.25" customHeight="1" x14ac:dyDescent="0.25">
      <c r="A69" s="18">
        <v>1</v>
      </c>
      <c r="B69" s="19" t="s">
        <v>102</v>
      </c>
      <c r="C69" s="6" t="s">
        <v>111</v>
      </c>
      <c r="D69" s="19" t="s">
        <v>131</v>
      </c>
      <c r="E69" s="25" t="s">
        <v>131</v>
      </c>
      <c r="F69" s="9">
        <v>1</v>
      </c>
      <c r="G69" s="68">
        <v>590000</v>
      </c>
      <c r="H69" s="68">
        <v>563000</v>
      </c>
      <c r="I69" s="68">
        <v>673516</v>
      </c>
      <c r="J69" s="68">
        <f t="shared" ref="J69:J71" si="15">+ROUND(M69*(1+5.1%),0)</f>
        <v>409890</v>
      </c>
      <c r="K69" s="59">
        <f t="shared" ref="K69:K97" si="16">+ROUND(AVERAGE(G69:J69),0)</f>
        <v>559102</v>
      </c>
      <c r="M69" s="10">
        <v>390000</v>
      </c>
    </row>
    <row r="70" spans="1:13" s="3" customFormat="1" ht="51" x14ac:dyDescent="0.25">
      <c r="A70" s="18">
        <v>2</v>
      </c>
      <c r="B70" s="19" t="s">
        <v>101</v>
      </c>
      <c r="C70" s="6" t="s">
        <v>112</v>
      </c>
      <c r="D70" s="19" t="s">
        <v>131</v>
      </c>
      <c r="E70" s="25" t="s">
        <v>131</v>
      </c>
      <c r="F70" s="9">
        <v>1</v>
      </c>
      <c r="G70" s="68">
        <v>450000</v>
      </c>
      <c r="H70" s="68">
        <v>563000</v>
      </c>
      <c r="I70" s="68">
        <v>668934</v>
      </c>
      <c r="J70" s="68">
        <f t="shared" si="15"/>
        <v>409890</v>
      </c>
      <c r="K70" s="59">
        <f t="shared" si="16"/>
        <v>522956</v>
      </c>
      <c r="M70" s="21">
        <v>390000</v>
      </c>
    </row>
    <row r="71" spans="1:13" s="3" customFormat="1" ht="51" x14ac:dyDescent="0.25">
      <c r="A71" s="18">
        <v>3</v>
      </c>
      <c r="B71" s="19" t="s">
        <v>26</v>
      </c>
      <c r="C71" s="6" t="s">
        <v>112</v>
      </c>
      <c r="D71" s="19" t="s">
        <v>131</v>
      </c>
      <c r="E71" s="25" t="s">
        <v>131</v>
      </c>
      <c r="F71" s="9">
        <v>1</v>
      </c>
      <c r="G71" s="68">
        <v>1050000</v>
      </c>
      <c r="H71" s="68">
        <v>990000</v>
      </c>
      <c r="I71" s="68">
        <v>1379105</v>
      </c>
      <c r="J71" s="68">
        <f t="shared" si="15"/>
        <v>514990</v>
      </c>
      <c r="K71" s="59">
        <f t="shared" si="16"/>
        <v>983524</v>
      </c>
      <c r="M71" s="21">
        <v>490000</v>
      </c>
    </row>
    <row r="72" spans="1:13" s="3" customFormat="1" ht="38.25" x14ac:dyDescent="0.25">
      <c r="A72" s="18">
        <v>4</v>
      </c>
      <c r="B72" s="19" t="s">
        <v>204</v>
      </c>
      <c r="C72" s="6" t="s">
        <v>113</v>
      </c>
      <c r="D72" s="19" t="s">
        <v>131</v>
      </c>
      <c r="E72" s="25" t="s">
        <v>131</v>
      </c>
      <c r="F72" s="9">
        <v>1</v>
      </c>
      <c r="G72" s="68">
        <v>1230000</v>
      </c>
      <c r="H72" s="68">
        <v>1267000</v>
      </c>
      <c r="I72" s="68">
        <v>1901423</v>
      </c>
      <c r="J72" s="59" t="s">
        <v>131</v>
      </c>
      <c r="K72" s="59">
        <f t="shared" si="16"/>
        <v>1466141</v>
      </c>
      <c r="M72" s="21"/>
    </row>
    <row r="73" spans="1:13" s="3" customFormat="1" ht="25.5" x14ac:dyDescent="0.25">
      <c r="A73" s="18">
        <v>5</v>
      </c>
      <c r="B73" s="19" t="s">
        <v>167</v>
      </c>
      <c r="C73" s="6" t="s">
        <v>114</v>
      </c>
      <c r="D73" s="19" t="s">
        <v>131</v>
      </c>
      <c r="E73" s="25" t="s">
        <v>131</v>
      </c>
      <c r="F73" s="9">
        <v>1</v>
      </c>
      <c r="G73" s="68">
        <v>424000</v>
      </c>
      <c r="H73" s="68">
        <v>390000</v>
      </c>
      <c r="I73" s="68">
        <v>1227907</v>
      </c>
      <c r="J73" s="59" t="s">
        <v>131</v>
      </c>
      <c r="K73" s="59">
        <f t="shared" si="16"/>
        <v>680636</v>
      </c>
      <c r="M73" s="21"/>
    </row>
    <row r="74" spans="1:13" s="3" customFormat="1" ht="51" x14ac:dyDescent="0.25">
      <c r="A74" s="18">
        <v>6</v>
      </c>
      <c r="B74" s="19" t="s">
        <v>205</v>
      </c>
      <c r="C74" s="6" t="s">
        <v>115</v>
      </c>
      <c r="D74" s="19" t="s">
        <v>131</v>
      </c>
      <c r="E74" s="25" t="s">
        <v>131</v>
      </c>
      <c r="F74" s="9">
        <v>1</v>
      </c>
      <c r="G74" s="68">
        <v>350000</v>
      </c>
      <c r="H74" s="68">
        <v>373000</v>
      </c>
      <c r="I74" s="68">
        <v>722541</v>
      </c>
      <c r="J74" s="68">
        <f t="shared" ref="J74:J93" si="17">+ROUND(M74*(1+5.1%),0)</f>
        <v>378360</v>
      </c>
      <c r="K74" s="59">
        <f t="shared" si="16"/>
        <v>455975</v>
      </c>
      <c r="M74" s="21">
        <v>360000</v>
      </c>
    </row>
    <row r="75" spans="1:13" s="3" customFormat="1" ht="51" x14ac:dyDescent="0.25">
      <c r="A75" s="18">
        <v>7</v>
      </c>
      <c r="B75" s="19" t="s">
        <v>206</v>
      </c>
      <c r="C75" s="6" t="s">
        <v>116</v>
      </c>
      <c r="D75" s="19" t="s">
        <v>131</v>
      </c>
      <c r="E75" s="25" t="s">
        <v>131</v>
      </c>
      <c r="F75" s="9">
        <v>1</v>
      </c>
      <c r="G75" s="68">
        <v>350000</v>
      </c>
      <c r="H75" s="68">
        <v>361000</v>
      </c>
      <c r="I75" s="68">
        <v>558276</v>
      </c>
      <c r="J75" s="68">
        <f t="shared" si="17"/>
        <v>378360</v>
      </c>
      <c r="K75" s="59">
        <f t="shared" si="16"/>
        <v>411909</v>
      </c>
      <c r="M75" s="21">
        <v>360000</v>
      </c>
    </row>
    <row r="76" spans="1:13" s="3" customFormat="1" ht="51" x14ac:dyDescent="0.25">
      <c r="A76" s="18">
        <v>8</v>
      </c>
      <c r="B76" s="19" t="s">
        <v>207</v>
      </c>
      <c r="C76" s="6" t="s">
        <v>115</v>
      </c>
      <c r="D76" s="19" t="s">
        <v>131</v>
      </c>
      <c r="E76" s="25" t="s">
        <v>131</v>
      </c>
      <c r="F76" s="9">
        <v>1</v>
      </c>
      <c r="G76" s="68">
        <v>769000</v>
      </c>
      <c r="H76" s="68">
        <v>803000</v>
      </c>
      <c r="I76" s="68">
        <v>1363527</v>
      </c>
      <c r="J76" s="68">
        <f t="shared" si="17"/>
        <v>388870</v>
      </c>
      <c r="K76" s="59">
        <f t="shared" si="16"/>
        <v>831099</v>
      </c>
      <c r="M76" s="21">
        <v>370000</v>
      </c>
    </row>
    <row r="77" spans="1:13" s="3" customFormat="1" ht="25.5" x14ac:dyDescent="0.25">
      <c r="A77" s="18">
        <v>9</v>
      </c>
      <c r="B77" s="19" t="s">
        <v>7</v>
      </c>
      <c r="C77" s="6" t="s">
        <v>117</v>
      </c>
      <c r="D77" s="19" t="s">
        <v>131</v>
      </c>
      <c r="E77" s="25" t="s">
        <v>131</v>
      </c>
      <c r="F77" s="9">
        <v>1</v>
      </c>
      <c r="G77" s="68">
        <v>95000</v>
      </c>
      <c r="H77" s="68">
        <v>90000</v>
      </c>
      <c r="I77" s="68">
        <v>257952</v>
      </c>
      <c r="J77" s="68">
        <f t="shared" si="17"/>
        <v>5255</v>
      </c>
      <c r="K77" s="59">
        <f t="shared" si="16"/>
        <v>112052</v>
      </c>
      <c r="M77" s="10">
        <v>5000</v>
      </c>
    </row>
    <row r="78" spans="1:13" s="3" customFormat="1" ht="25.5" x14ac:dyDescent="0.25">
      <c r="A78" s="18">
        <v>10</v>
      </c>
      <c r="B78" s="6" t="s">
        <v>8</v>
      </c>
      <c r="C78" s="6" t="s">
        <v>118</v>
      </c>
      <c r="D78" s="19" t="s">
        <v>131</v>
      </c>
      <c r="E78" s="25" t="s">
        <v>131</v>
      </c>
      <c r="F78" s="9">
        <v>1</v>
      </c>
      <c r="G78" s="68">
        <v>20000</v>
      </c>
      <c r="H78" s="68">
        <v>18000</v>
      </c>
      <c r="I78" s="68">
        <v>25805</v>
      </c>
      <c r="J78" s="68">
        <f t="shared" si="17"/>
        <v>2102</v>
      </c>
      <c r="K78" s="59">
        <f t="shared" si="16"/>
        <v>16477</v>
      </c>
      <c r="M78" s="8">
        <v>2000</v>
      </c>
    </row>
    <row r="79" spans="1:13" s="3" customFormat="1" ht="25.5" x14ac:dyDescent="0.25">
      <c r="A79" s="18">
        <v>11</v>
      </c>
      <c r="B79" s="19" t="s">
        <v>9</v>
      </c>
      <c r="C79" s="6" t="s">
        <v>119</v>
      </c>
      <c r="D79" s="19" t="s">
        <v>131</v>
      </c>
      <c r="E79" s="25" t="s">
        <v>131</v>
      </c>
      <c r="F79" s="9">
        <v>1</v>
      </c>
      <c r="G79" s="68">
        <v>65000</v>
      </c>
      <c r="H79" s="68">
        <v>72000</v>
      </c>
      <c r="I79" s="68">
        <v>39403</v>
      </c>
      <c r="J79" s="68">
        <f t="shared" si="17"/>
        <v>84080</v>
      </c>
      <c r="K79" s="59">
        <f t="shared" si="16"/>
        <v>65121</v>
      </c>
      <c r="M79" s="10">
        <v>80000</v>
      </c>
    </row>
    <row r="80" spans="1:13" s="3" customFormat="1" ht="25.5" x14ac:dyDescent="0.25">
      <c r="A80" s="18">
        <v>12</v>
      </c>
      <c r="B80" s="19" t="s">
        <v>10</v>
      </c>
      <c r="C80" s="6" t="s">
        <v>119</v>
      </c>
      <c r="D80" s="19" t="s">
        <v>131</v>
      </c>
      <c r="E80" s="25" t="s">
        <v>131</v>
      </c>
      <c r="F80" s="9">
        <v>1</v>
      </c>
      <c r="G80" s="68">
        <v>65000</v>
      </c>
      <c r="H80" s="68">
        <v>69000</v>
      </c>
      <c r="I80" s="68">
        <v>17411</v>
      </c>
      <c r="J80" s="68">
        <f t="shared" si="17"/>
        <v>72519</v>
      </c>
      <c r="K80" s="59">
        <f t="shared" si="16"/>
        <v>55983</v>
      </c>
      <c r="M80" s="10">
        <v>69000</v>
      </c>
    </row>
    <row r="81" spans="1:13" s="3" customFormat="1" ht="25.5" x14ac:dyDescent="0.25">
      <c r="A81" s="18">
        <v>13</v>
      </c>
      <c r="B81" s="35" t="s">
        <v>30</v>
      </c>
      <c r="C81" s="6" t="s">
        <v>120</v>
      </c>
      <c r="D81" s="19" t="s">
        <v>131</v>
      </c>
      <c r="E81" s="25" t="s">
        <v>131</v>
      </c>
      <c r="F81" s="9">
        <v>1</v>
      </c>
      <c r="G81" s="68">
        <v>250000</v>
      </c>
      <c r="H81" s="68">
        <v>269000</v>
      </c>
      <c r="I81" s="68">
        <v>148873</v>
      </c>
      <c r="J81" s="68">
        <f t="shared" si="17"/>
        <v>52550</v>
      </c>
      <c r="K81" s="59">
        <f t="shared" si="16"/>
        <v>180106</v>
      </c>
      <c r="M81" s="10">
        <v>50000</v>
      </c>
    </row>
    <row r="82" spans="1:13" s="3" customFormat="1" ht="25.5" x14ac:dyDescent="0.25">
      <c r="A82" s="18">
        <v>14</v>
      </c>
      <c r="B82" s="19" t="s">
        <v>11</v>
      </c>
      <c r="C82" s="6" t="s">
        <v>121</v>
      </c>
      <c r="D82" s="19" t="s">
        <v>131</v>
      </c>
      <c r="E82" s="25" t="s">
        <v>131</v>
      </c>
      <c r="F82" s="9">
        <v>1</v>
      </c>
      <c r="G82" s="68">
        <v>410000</v>
      </c>
      <c r="H82" s="68">
        <v>372000</v>
      </c>
      <c r="I82" s="68">
        <v>294070</v>
      </c>
      <c r="J82" s="68">
        <f t="shared" si="17"/>
        <v>5255</v>
      </c>
      <c r="K82" s="59">
        <f t="shared" si="16"/>
        <v>270331</v>
      </c>
      <c r="M82" s="10">
        <v>5000</v>
      </c>
    </row>
    <row r="83" spans="1:13" s="3" customFormat="1" ht="38.25" x14ac:dyDescent="0.25">
      <c r="A83" s="18">
        <v>15</v>
      </c>
      <c r="B83" s="6" t="s">
        <v>103</v>
      </c>
      <c r="C83" s="6" t="s">
        <v>122</v>
      </c>
      <c r="D83" s="19" t="s">
        <v>131</v>
      </c>
      <c r="E83" s="25" t="s">
        <v>131</v>
      </c>
      <c r="F83" s="9">
        <v>1</v>
      </c>
      <c r="G83" s="68">
        <v>535000</v>
      </c>
      <c r="H83" s="68">
        <v>480000</v>
      </c>
      <c r="I83" s="68">
        <v>400919</v>
      </c>
      <c r="J83" s="68">
        <f t="shared" si="17"/>
        <v>52550</v>
      </c>
      <c r="K83" s="59">
        <f t="shared" si="16"/>
        <v>367117</v>
      </c>
      <c r="M83" s="10">
        <v>50000</v>
      </c>
    </row>
    <row r="84" spans="1:13" s="3" customFormat="1" ht="51" x14ac:dyDescent="0.25">
      <c r="A84" s="18">
        <v>16</v>
      </c>
      <c r="B84" s="19" t="s">
        <v>27</v>
      </c>
      <c r="C84" s="6" t="s">
        <v>123</v>
      </c>
      <c r="D84" s="19" t="s">
        <v>131</v>
      </c>
      <c r="E84" s="25" t="s">
        <v>131</v>
      </c>
      <c r="F84" s="9">
        <v>1</v>
      </c>
      <c r="G84" s="68">
        <v>475000</v>
      </c>
      <c r="H84" s="68">
        <v>423000</v>
      </c>
      <c r="I84" s="68">
        <v>666829</v>
      </c>
      <c r="J84" s="68">
        <f t="shared" si="17"/>
        <v>210200</v>
      </c>
      <c r="K84" s="59">
        <f t="shared" si="16"/>
        <v>443757</v>
      </c>
      <c r="M84" s="10">
        <v>200000</v>
      </c>
    </row>
    <row r="85" spans="1:13" s="3" customFormat="1" ht="51" x14ac:dyDescent="0.25">
      <c r="A85" s="18">
        <v>17</v>
      </c>
      <c r="B85" s="19" t="s">
        <v>28</v>
      </c>
      <c r="C85" s="6" t="s">
        <v>123</v>
      </c>
      <c r="D85" s="19" t="s">
        <v>131</v>
      </c>
      <c r="E85" s="25" t="s">
        <v>131</v>
      </c>
      <c r="F85" s="9">
        <v>1</v>
      </c>
      <c r="G85" s="68">
        <v>475000</v>
      </c>
      <c r="H85" s="68">
        <v>430000</v>
      </c>
      <c r="I85" s="68">
        <v>552882</v>
      </c>
      <c r="J85" s="68">
        <f t="shared" si="17"/>
        <v>210200</v>
      </c>
      <c r="K85" s="59">
        <f t="shared" si="16"/>
        <v>417021</v>
      </c>
      <c r="M85" s="10">
        <v>200000</v>
      </c>
    </row>
    <row r="86" spans="1:13" s="3" customFormat="1" ht="25.5" customHeight="1" x14ac:dyDescent="0.25">
      <c r="A86" s="18">
        <v>18</v>
      </c>
      <c r="B86" s="19" t="s">
        <v>144</v>
      </c>
      <c r="C86" s="6" t="s">
        <v>151</v>
      </c>
      <c r="D86" s="19" t="s">
        <v>131</v>
      </c>
      <c r="E86" s="25" t="s">
        <v>131</v>
      </c>
      <c r="F86" s="9">
        <v>1</v>
      </c>
      <c r="G86" s="68">
        <v>965000</v>
      </c>
      <c r="H86" s="68">
        <v>890000</v>
      </c>
      <c r="I86" s="68">
        <v>778928</v>
      </c>
      <c r="J86" s="68">
        <f t="shared" si="17"/>
        <v>210200</v>
      </c>
      <c r="K86" s="59">
        <f t="shared" si="16"/>
        <v>711032</v>
      </c>
      <c r="M86" s="10">
        <v>200000</v>
      </c>
    </row>
    <row r="87" spans="1:13" s="3" customFormat="1" ht="25.5" x14ac:dyDescent="0.25">
      <c r="A87" s="18">
        <v>19</v>
      </c>
      <c r="B87" s="19" t="s">
        <v>143</v>
      </c>
      <c r="C87" s="6" t="s">
        <v>151</v>
      </c>
      <c r="D87" s="19" t="s">
        <v>131</v>
      </c>
      <c r="E87" s="25" t="s">
        <v>131</v>
      </c>
      <c r="F87" s="9">
        <v>1</v>
      </c>
      <c r="G87" s="68">
        <v>965000</v>
      </c>
      <c r="H87" s="68">
        <v>890000</v>
      </c>
      <c r="I87" s="68">
        <v>1440599</v>
      </c>
      <c r="J87" s="68">
        <f t="shared" si="17"/>
        <v>210200</v>
      </c>
      <c r="K87" s="59">
        <f t="shared" si="16"/>
        <v>876450</v>
      </c>
      <c r="M87" s="10">
        <v>200000</v>
      </c>
    </row>
    <row r="88" spans="1:13" s="3" customFormat="1" ht="25.5" x14ac:dyDescent="0.25">
      <c r="A88" s="18">
        <v>20</v>
      </c>
      <c r="B88" s="19" t="s">
        <v>145</v>
      </c>
      <c r="C88" s="6" t="s">
        <v>151</v>
      </c>
      <c r="D88" s="19" t="s">
        <v>131</v>
      </c>
      <c r="E88" s="25" t="s">
        <v>131</v>
      </c>
      <c r="F88" s="9">
        <v>1</v>
      </c>
      <c r="G88" s="68">
        <v>1628000</v>
      </c>
      <c r="H88" s="68">
        <v>1530000</v>
      </c>
      <c r="I88" s="68">
        <v>1798888</v>
      </c>
      <c r="J88" s="68">
        <f t="shared" si="17"/>
        <v>210200</v>
      </c>
      <c r="K88" s="59">
        <f t="shared" si="16"/>
        <v>1291772</v>
      </c>
      <c r="M88" s="10">
        <v>200000</v>
      </c>
    </row>
    <row r="89" spans="1:13" s="3" customFormat="1" ht="25.5" x14ac:dyDescent="0.25">
      <c r="A89" s="18">
        <v>21</v>
      </c>
      <c r="B89" s="19" t="s">
        <v>146</v>
      </c>
      <c r="C89" s="6" t="s">
        <v>151</v>
      </c>
      <c r="D89" s="19" t="s">
        <v>131</v>
      </c>
      <c r="E89" s="25" t="s">
        <v>131</v>
      </c>
      <c r="F89" s="9">
        <v>1</v>
      </c>
      <c r="G89" s="68">
        <v>1628000</v>
      </c>
      <c r="H89" s="68">
        <v>1530000</v>
      </c>
      <c r="I89" s="68">
        <v>1374294</v>
      </c>
      <c r="J89" s="68">
        <f t="shared" si="17"/>
        <v>210200</v>
      </c>
      <c r="K89" s="59">
        <f t="shared" si="16"/>
        <v>1185624</v>
      </c>
      <c r="M89" s="10">
        <v>200000</v>
      </c>
    </row>
    <row r="90" spans="1:13" s="3" customFormat="1" ht="25.5" x14ac:dyDescent="0.25">
      <c r="A90" s="18">
        <v>22</v>
      </c>
      <c r="B90" s="19" t="s">
        <v>147</v>
      </c>
      <c r="C90" s="6" t="s">
        <v>151</v>
      </c>
      <c r="D90" s="19" t="s">
        <v>131</v>
      </c>
      <c r="E90" s="25" t="s">
        <v>131</v>
      </c>
      <c r="F90" s="9">
        <v>1</v>
      </c>
      <c r="G90" s="68">
        <v>1628000</v>
      </c>
      <c r="H90" s="68">
        <v>1500000</v>
      </c>
      <c r="I90" s="68">
        <v>1088005</v>
      </c>
      <c r="J90" s="68">
        <f t="shared" si="17"/>
        <v>210200</v>
      </c>
      <c r="K90" s="59">
        <f t="shared" si="16"/>
        <v>1106551</v>
      </c>
      <c r="M90" s="10">
        <v>200000</v>
      </c>
    </row>
    <row r="91" spans="1:13" s="3" customFormat="1" ht="25.5" x14ac:dyDescent="0.25">
      <c r="A91" s="18">
        <v>23</v>
      </c>
      <c r="B91" s="19" t="s">
        <v>148</v>
      </c>
      <c r="C91" s="6" t="s">
        <v>151</v>
      </c>
      <c r="D91" s="19" t="s">
        <v>131</v>
      </c>
      <c r="E91" s="25" t="s">
        <v>131</v>
      </c>
      <c r="F91" s="9">
        <v>1</v>
      </c>
      <c r="G91" s="68">
        <v>1628000</v>
      </c>
      <c r="H91" s="68">
        <v>1530000</v>
      </c>
      <c r="I91" s="68">
        <v>2445596</v>
      </c>
      <c r="J91" s="68">
        <f t="shared" si="17"/>
        <v>210200</v>
      </c>
      <c r="K91" s="59">
        <f t="shared" si="16"/>
        <v>1453449</v>
      </c>
      <c r="M91" s="10">
        <v>200000</v>
      </c>
    </row>
    <row r="92" spans="1:13" s="3" customFormat="1" ht="25.5" x14ac:dyDescent="0.25">
      <c r="A92" s="18">
        <v>24</v>
      </c>
      <c r="B92" s="19" t="s">
        <v>149</v>
      </c>
      <c r="C92" s="6" t="s">
        <v>151</v>
      </c>
      <c r="D92" s="19" t="s">
        <v>131</v>
      </c>
      <c r="E92" s="25" t="s">
        <v>131</v>
      </c>
      <c r="F92" s="9">
        <v>1</v>
      </c>
      <c r="G92" s="68">
        <v>1120000</v>
      </c>
      <c r="H92" s="68">
        <v>1143000</v>
      </c>
      <c r="I92" s="68">
        <v>1145479</v>
      </c>
      <c r="J92" s="68">
        <f t="shared" si="17"/>
        <v>210200</v>
      </c>
      <c r="K92" s="59">
        <f t="shared" si="16"/>
        <v>904670</v>
      </c>
      <c r="M92" s="10">
        <v>200000</v>
      </c>
    </row>
    <row r="93" spans="1:13" s="3" customFormat="1" ht="25.5" x14ac:dyDescent="0.25">
      <c r="A93" s="18">
        <v>25</v>
      </c>
      <c r="B93" s="19" t="s">
        <v>150</v>
      </c>
      <c r="C93" s="6" t="s">
        <v>151</v>
      </c>
      <c r="D93" s="19" t="s">
        <v>131</v>
      </c>
      <c r="E93" s="25" t="s">
        <v>131</v>
      </c>
      <c r="F93" s="9">
        <v>1</v>
      </c>
      <c r="G93" s="68">
        <v>1120000</v>
      </c>
      <c r="H93" s="68">
        <v>1143000</v>
      </c>
      <c r="I93" s="68">
        <v>1052362</v>
      </c>
      <c r="J93" s="68">
        <f t="shared" si="17"/>
        <v>210200</v>
      </c>
      <c r="K93" s="59">
        <f t="shared" si="16"/>
        <v>881391</v>
      </c>
      <c r="M93" s="10">
        <v>200000</v>
      </c>
    </row>
    <row r="94" spans="1:13" s="3" customFormat="1" ht="76.5" x14ac:dyDescent="0.25">
      <c r="A94" s="18">
        <v>26</v>
      </c>
      <c r="B94" s="19" t="s">
        <v>163</v>
      </c>
      <c r="C94" s="6" t="s">
        <v>113</v>
      </c>
      <c r="D94" s="19" t="s">
        <v>131</v>
      </c>
      <c r="E94" s="25" t="s">
        <v>131</v>
      </c>
      <c r="F94" s="9">
        <v>1</v>
      </c>
      <c r="G94" s="68">
        <v>1734000</v>
      </c>
      <c r="H94" s="68">
        <v>1764000</v>
      </c>
      <c r="I94" s="68">
        <v>2464977</v>
      </c>
      <c r="J94" s="59" t="s">
        <v>131</v>
      </c>
      <c r="K94" s="59">
        <f t="shared" si="16"/>
        <v>1987659</v>
      </c>
      <c r="M94" s="10"/>
    </row>
    <row r="95" spans="1:13" s="3" customFormat="1" ht="76.5" x14ac:dyDescent="0.25">
      <c r="A95" s="18">
        <v>27</v>
      </c>
      <c r="B95" s="19" t="s">
        <v>164</v>
      </c>
      <c r="C95" s="6" t="s">
        <v>129</v>
      </c>
      <c r="D95" s="19" t="s">
        <v>131</v>
      </c>
      <c r="E95" s="25" t="s">
        <v>131</v>
      </c>
      <c r="F95" s="9">
        <v>1</v>
      </c>
      <c r="G95" s="68">
        <v>230000</v>
      </c>
      <c r="H95" s="68">
        <v>190000</v>
      </c>
      <c r="I95" s="68">
        <v>228514</v>
      </c>
      <c r="J95" s="59" t="s">
        <v>131</v>
      </c>
      <c r="K95" s="59">
        <f t="shared" si="16"/>
        <v>216171</v>
      </c>
      <c r="M95" s="10"/>
    </row>
    <row r="96" spans="1:13" s="3" customFormat="1" ht="127.5" x14ac:dyDescent="0.25">
      <c r="A96" s="18">
        <v>28</v>
      </c>
      <c r="B96" s="19" t="s">
        <v>165</v>
      </c>
      <c r="C96" s="6" t="s">
        <v>113</v>
      </c>
      <c r="D96" s="19" t="s">
        <v>131</v>
      </c>
      <c r="E96" s="25" t="s">
        <v>131</v>
      </c>
      <c r="F96" s="9">
        <v>1</v>
      </c>
      <c r="G96" s="68">
        <v>3656000</v>
      </c>
      <c r="H96" s="68">
        <v>3762000</v>
      </c>
      <c r="I96" s="68">
        <v>5612062</v>
      </c>
      <c r="J96" s="59" t="s">
        <v>131</v>
      </c>
      <c r="K96" s="59">
        <f t="shared" si="16"/>
        <v>4343354</v>
      </c>
      <c r="M96" s="10"/>
    </row>
    <row r="97" spans="1:13" s="3" customFormat="1" ht="165.75" x14ac:dyDescent="0.25">
      <c r="A97" s="18">
        <v>29</v>
      </c>
      <c r="B97" s="19" t="s">
        <v>166</v>
      </c>
      <c r="C97" s="6" t="s">
        <v>113</v>
      </c>
      <c r="D97" s="19" t="s">
        <v>131</v>
      </c>
      <c r="E97" s="25" t="s">
        <v>131</v>
      </c>
      <c r="F97" s="9">
        <v>1</v>
      </c>
      <c r="G97" s="68">
        <v>1040000</v>
      </c>
      <c r="H97" s="68">
        <v>1100000</v>
      </c>
      <c r="I97" s="68">
        <v>2666574</v>
      </c>
      <c r="J97" s="59" t="s">
        <v>131</v>
      </c>
      <c r="K97" s="59">
        <f t="shared" si="16"/>
        <v>1602191</v>
      </c>
      <c r="M97" s="10"/>
    </row>
    <row r="98" spans="1:13" s="3" customFormat="1" ht="12.75" customHeight="1" x14ac:dyDescent="0.25">
      <c r="A98" s="37" t="s">
        <v>12</v>
      </c>
      <c r="B98" s="38"/>
      <c r="C98" s="38"/>
      <c r="D98" s="38"/>
      <c r="E98" s="38"/>
      <c r="F98" s="4"/>
      <c r="G98" s="38"/>
      <c r="H98" s="38"/>
      <c r="I98" s="38"/>
      <c r="J98" s="38"/>
      <c r="K98" s="38"/>
      <c r="M98" s="38"/>
    </row>
    <row r="99" spans="1:13" s="3" customFormat="1" ht="51" x14ac:dyDescent="0.25">
      <c r="A99" s="18">
        <v>1</v>
      </c>
      <c r="B99" s="19" t="s">
        <v>13</v>
      </c>
      <c r="C99" s="20" t="s">
        <v>132</v>
      </c>
      <c r="D99" s="20" t="s">
        <v>131</v>
      </c>
      <c r="E99" s="20" t="s">
        <v>131</v>
      </c>
      <c r="F99" s="23">
        <v>1</v>
      </c>
      <c r="G99" s="68">
        <v>1075000</v>
      </c>
      <c r="H99" s="68">
        <v>1090000</v>
      </c>
      <c r="I99" s="68">
        <v>2893041</v>
      </c>
      <c r="J99" s="68">
        <f t="shared" ref="J99:J107" si="18">+ROUND(M99*(1+5.1%),0)</f>
        <v>525500</v>
      </c>
      <c r="K99" s="59">
        <f t="shared" ref="K99:K110" si="19">+ROUND(AVERAGE(G99:J99),0)</f>
        <v>1395885</v>
      </c>
      <c r="M99" s="10">
        <v>500000</v>
      </c>
    </row>
    <row r="100" spans="1:13" s="3" customFormat="1" ht="38.25" x14ac:dyDescent="0.25">
      <c r="A100" s="18">
        <v>2</v>
      </c>
      <c r="B100" s="6" t="s">
        <v>22</v>
      </c>
      <c r="C100" s="20" t="s">
        <v>132</v>
      </c>
      <c r="D100" s="20" t="s">
        <v>131</v>
      </c>
      <c r="E100" s="20" t="s">
        <v>131</v>
      </c>
      <c r="F100" s="23">
        <v>1</v>
      </c>
      <c r="G100" s="68">
        <v>890000</v>
      </c>
      <c r="H100" s="68">
        <v>900000</v>
      </c>
      <c r="I100" s="68">
        <v>245641</v>
      </c>
      <c r="J100" s="68">
        <f t="shared" si="18"/>
        <v>262750</v>
      </c>
      <c r="K100" s="59">
        <f t="shared" si="19"/>
        <v>574598</v>
      </c>
      <c r="M100" s="8">
        <v>250000</v>
      </c>
    </row>
    <row r="101" spans="1:13" s="3" customFormat="1" ht="38.25" x14ac:dyDescent="0.25">
      <c r="A101" s="18">
        <v>3</v>
      </c>
      <c r="B101" s="6" t="s">
        <v>14</v>
      </c>
      <c r="C101" s="7" t="s">
        <v>133</v>
      </c>
      <c r="D101" s="20" t="s">
        <v>131</v>
      </c>
      <c r="E101" s="20" t="s">
        <v>131</v>
      </c>
      <c r="F101" s="23">
        <v>1</v>
      </c>
      <c r="G101" s="68">
        <v>419000</v>
      </c>
      <c r="H101" s="68">
        <v>390000</v>
      </c>
      <c r="I101" s="68">
        <v>434214</v>
      </c>
      <c r="J101" s="68">
        <f t="shared" si="18"/>
        <v>52550</v>
      </c>
      <c r="K101" s="59">
        <f t="shared" si="19"/>
        <v>323941</v>
      </c>
      <c r="M101" s="8">
        <v>50000</v>
      </c>
    </row>
    <row r="102" spans="1:13" s="3" customFormat="1" ht="38.25" x14ac:dyDescent="0.25">
      <c r="A102" s="18">
        <v>4</v>
      </c>
      <c r="B102" s="6" t="s">
        <v>15</v>
      </c>
      <c r="C102" s="7" t="s">
        <v>133</v>
      </c>
      <c r="D102" s="20" t="s">
        <v>131</v>
      </c>
      <c r="E102" s="20" t="s">
        <v>131</v>
      </c>
      <c r="F102" s="23">
        <v>1</v>
      </c>
      <c r="G102" s="68">
        <v>419000</v>
      </c>
      <c r="H102" s="68">
        <v>390000</v>
      </c>
      <c r="I102" s="68">
        <v>434214</v>
      </c>
      <c r="J102" s="68">
        <f t="shared" si="18"/>
        <v>52550</v>
      </c>
      <c r="K102" s="59">
        <f t="shared" si="19"/>
        <v>323941</v>
      </c>
      <c r="M102" s="8">
        <v>50000</v>
      </c>
    </row>
    <row r="103" spans="1:13" s="3" customFormat="1" ht="38.25" x14ac:dyDescent="0.25">
      <c r="A103" s="18">
        <v>5</v>
      </c>
      <c r="B103" s="6" t="s">
        <v>16</v>
      </c>
      <c r="C103" s="7" t="s">
        <v>133</v>
      </c>
      <c r="D103" s="20" t="s">
        <v>131</v>
      </c>
      <c r="E103" s="20" t="s">
        <v>131</v>
      </c>
      <c r="F103" s="23">
        <v>1</v>
      </c>
      <c r="G103" s="68">
        <v>410000</v>
      </c>
      <c r="H103" s="68">
        <v>400000</v>
      </c>
      <c r="I103" s="68">
        <v>434214</v>
      </c>
      <c r="J103" s="68">
        <f t="shared" si="18"/>
        <v>52550</v>
      </c>
      <c r="K103" s="59">
        <f t="shared" si="19"/>
        <v>324191</v>
      </c>
      <c r="M103" s="8">
        <v>50000</v>
      </c>
    </row>
    <row r="104" spans="1:13" s="3" customFormat="1" ht="51" x14ac:dyDescent="0.25">
      <c r="A104" s="18">
        <v>6</v>
      </c>
      <c r="B104" s="6" t="s">
        <v>17</v>
      </c>
      <c r="C104" s="7" t="s">
        <v>134</v>
      </c>
      <c r="D104" s="20" t="s">
        <v>131</v>
      </c>
      <c r="E104" s="20" t="s">
        <v>131</v>
      </c>
      <c r="F104" s="23">
        <v>1</v>
      </c>
      <c r="G104" s="68">
        <v>190000</v>
      </c>
      <c r="H104" s="68">
        <v>179000</v>
      </c>
      <c r="I104" s="68">
        <v>620306</v>
      </c>
      <c r="J104" s="68">
        <f t="shared" si="18"/>
        <v>84080</v>
      </c>
      <c r="K104" s="59">
        <f t="shared" si="19"/>
        <v>268347</v>
      </c>
      <c r="M104" s="8">
        <v>80000</v>
      </c>
    </row>
    <row r="105" spans="1:13" s="3" customFormat="1" ht="51" x14ac:dyDescent="0.25">
      <c r="A105" s="18">
        <v>7</v>
      </c>
      <c r="B105" s="19" t="s">
        <v>18</v>
      </c>
      <c r="C105" s="7" t="s">
        <v>134</v>
      </c>
      <c r="D105" s="20" t="s">
        <v>131</v>
      </c>
      <c r="E105" s="20" t="s">
        <v>131</v>
      </c>
      <c r="F105" s="23">
        <v>1</v>
      </c>
      <c r="G105" s="68">
        <v>190000</v>
      </c>
      <c r="H105" s="68">
        <v>180000</v>
      </c>
      <c r="I105" s="68">
        <v>620306</v>
      </c>
      <c r="J105" s="68">
        <f t="shared" si="18"/>
        <v>84080</v>
      </c>
      <c r="K105" s="59">
        <f t="shared" si="19"/>
        <v>268597</v>
      </c>
      <c r="M105" s="10">
        <v>80000</v>
      </c>
    </row>
    <row r="106" spans="1:13" s="3" customFormat="1" ht="51" x14ac:dyDescent="0.25">
      <c r="A106" s="18">
        <v>8</v>
      </c>
      <c r="B106" s="19" t="s">
        <v>19</v>
      </c>
      <c r="C106" s="20" t="s">
        <v>135</v>
      </c>
      <c r="D106" s="20" t="s">
        <v>131</v>
      </c>
      <c r="E106" s="20" t="s">
        <v>131</v>
      </c>
      <c r="F106" s="23">
        <v>1</v>
      </c>
      <c r="G106" s="68">
        <v>170000</v>
      </c>
      <c r="H106" s="68">
        <v>180000</v>
      </c>
      <c r="I106" s="68">
        <v>297747</v>
      </c>
      <c r="J106" s="68">
        <f t="shared" si="18"/>
        <v>31530</v>
      </c>
      <c r="K106" s="59">
        <f t="shared" si="19"/>
        <v>169819</v>
      </c>
      <c r="M106" s="10">
        <v>30000</v>
      </c>
    </row>
    <row r="107" spans="1:13" s="3" customFormat="1" ht="25.5" x14ac:dyDescent="0.25">
      <c r="A107" s="18">
        <v>9</v>
      </c>
      <c r="B107" s="6" t="s">
        <v>35</v>
      </c>
      <c r="C107" s="20" t="s">
        <v>135</v>
      </c>
      <c r="D107" s="20" t="s">
        <v>131</v>
      </c>
      <c r="E107" s="20" t="s">
        <v>131</v>
      </c>
      <c r="F107" s="23">
        <v>1</v>
      </c>
      <c r="G107" s="68">
        <v>290000</v>
      </c>
      <c r="H107" s="68">
        <v>279000</v>
      </c>
      <c r="I107" s="68">
        <v>220829</v>
      </c>
      <c r="J107" s="68">
        <f t="shared" si="18"/>
        <v>210200</v>
      </c>
      <c r="K107" s="59">
        <f t="shared" si="19"/>
        <v>250007</v>
      </c>
      <c r="M107" s="8">
        <v>200000</v>
      </c>
    </row>
    <row r="108" spans="1:13" s="3" customFormat="1" ht="38.25" customHeight="1" x14ac:dyDescent="0.25">
      <c r="A108" s="18">
        <v>10</v>
      </c>
      <c r="B108" s="6" t="s">
        <v>168</v>
      </c>
      <c r="C108" s="20" t="s">
        <v>135</v>
      </c>
      <c r="D108" s="20" t="s">
        <v>131</v>
      </c>
      <c r="E108" s="20" t="s">
        <v>131</v>
      </c>
      <c r="F108" s="23">
        <v>1</v>
      </c>
      <c r="G108" s="68">
        <v>165000</v>
      </c>
      <c r="H108" s="68">
        <v>190000</v>
      </c>
      <c r="I108" s="68">
        <v>297747</v>
      </c>
      <c r="J108" s="59" t="s">
        <v>131</v>
      </c>
      <c r="K108" s="59">
        <f t="shared" si="19"/>
        <v>217582</v>
      </c>
      <c r="L108" s="60"/>
      <c r="M108" s="68"/>
    </row>
    <row r="109" spans="1:13" s="3" customFormat="1" ht="25.5" x14ac:dyDescent="0.25">
      <c r="A109" s="18">
        <v>11</v>
      </c>
      <c r="B109" s="6" t="s">
        <v>20</v>
      </c>
      <c r="C109" s="7" t="s">
        <v>136</v>
      </c>
      <c r="D109" s="20" t="s">
        <v>131</v>
      </c>
      <c r="E109" s="20" t="s">
        <v>131</v>
      </c>
      <c r="F109" s="23">
        <v>1</v>
      </c>
      <c r="G109" s="68">
        <v>727000</v>
      </c>
      <c r="H109" s="68">
        <v>690000</v>
      </c>
      <c r="I109" s="68">
        <v>967678</v>
      </c>
      <c r="J109" s="68">
        <f t="shared" ref="J109:J110" si="20">+ROUND(M109*(1+5.1%),0)</f>
        <v>315300</v>
      </c>
      <c r="K109" s="59">
        <f t="shared" si="19"/>
        <v>674995</v>
      </c>
      <c r="L109" s="60"/>
      <c r="M109" s="68">
        <v>300000</v>
      </c>
    </row>
    <row r="110" spans="1:13" s="3" customFormat="1" ht="51" x14ac:dyDescent="0.25">
      <c r="A110" s="18">
        <v>12</v>
      </c>
      <c r="B110" s="6" t="s">
        <v>21</v>
      </c>
      <c r="C110" s="7" t="s">
        <v>137</v>
      </c>
      <c r="D110" s="20" t="s">
        <v>131</v>
      </c>
      <c r="E110" s="20" t="s">
        <v>131</v>
      </c>
      <c r="F110" s="23">
        <v>1</v>
      </c>
      <c r="G110" s="68">
        <v>400000</v>
      </c>
      <c r="H110" s="68">
        <v>432000</v>
      </c>
      <c r="I110" s="68">
        <v>74437</v>
      </c>
      <c r="J110" s="68">
        <f t="shared" si="20"/>
        <v>105100</v>
      </c>
      <c r="K110" s="59">
        <f t="shared" si="19"/>
        <v>252884</v>
      </c>
      <c r="L110" s="60"/>
      <c r="M110" s="68">
        <v>100000</v>
      </c>
    </row>
    <row r="111" spans="1:13" s="3" customFormat="1" ht="12.75" customHeight="1" x14ac:dyDescent="0.25">
      <c r="A111" s="37" t="s">
        <v>31</v>
      </c>
      <c r="B111" s="38"/>
      <c r="C111" s="38"/>
      <c r="D111" s="38"/>
      <c r="E111" s="38"/>
      <c r="F111" s="4"/>
      <c r="G111" s="38"/>
      <c r="H111" s="38"/>
      <c r="I111" s="38"/>
      <c r="J111" s="38"/>
      <c r="K111" s="38"/>
      <c r="M111" s="38"/>
    </row>
    <row r="112" spans="1:13" s="3" customFormat="1" ht="12.75" customHeight="1" x14ac:dyDescent="0.25">
      <c r="A112" s="18">
        <v>1</v>
      </c>
      <c r="B112" s="16" t="s">
        <v>34</v>
      </c>
      <c r="C112" s="17" t="s">
        <v>128</v>
      </c>
      <c r="D112" s="17" t="s">
        <v>131</v>
      </c>
      <c r="E112" s="17" t="s">
        <v>131</v>
      </c>
      <c r="F112" s="9">
        <v>1</v>
      </c>
      <c r="G112" s="68">
        <v>160000</v>
      </c>
      <c r="H112" s="68">
        <v>163000</v>
      </c>
      <c r="I112" s="68">
        <v>76918</v>
      </c>
      <c r="J112" s="68">
        <f t="shared" ref="J112:J118" si="21">+ROUND(M112*(1+5.1%),0)</f>
        <v>10510</v>
      </c>
      <c r="K112" s="59">
        <f t="shared" ref="K112:K118" si="22">+ROUND(AVERAGE(G112:J112),0)</f>
        <v>102607</v>
      </c>
      <c r="L112" s="60"/>
      <c r="M112" s="69">
        <v>10000</v>
      </c>
    </row>
    <row r="113" spans="1:13" s="3" customFormat="1" ht="15" customHeight="1" x14ac:dyDescent="0.25">
      <c r="A113" s="18">
        <v>2</v>
      </c>
      <c r="B113" s="16" t="s">
        <v>33</v>
      </c>
      <c r="C113" s="17" t="s">
        <v>128</v>
      </c>
      <c r="D113" s="17" t="s">
        <v>131</v>
      </c>
      <c r="E113" s="17" t="s">
        <v>131</v>
      </c>
      <c r="F113" s="9">
        <v>1</v>
      </c>
      <c r="G113" s="68">
        <v>170000</v>
      </c>
      <c r="H113" s="68">
        <v>165000</v>
      </c>
      <c r="I113" s="68">
        <v>86843</v>
      </c>
      <c r="J113" s="68">
        <f t="shared" si="21"/>
        <v>157650</v>
      </c>
      <c r="K113" s="59">
        <f t="shared" si="22"/>
        <v>144873</v>
      </c>
      <c r="L113" s="60"/>
      <c r="M113" s="69">
        <v>150000</v>
      </c>
    </row>
    <row r="114" spans="1:13" s="3" customFormat="1" ht="12.75" customHeight="1" x14ac:dyDescent="0.25">
      <c r="A114" s="18">
        <v>3</v>
      </c>
      <c r="B114" s="16" t="s">
        <v>104</v>
      </c>
      <c r="C114" s="17" t="s">
        <v>128</v>
      </c>
      <c r="D114" s="17" t="s">
        <v>131</v>
      </c>
      <c r="E114" s="17" t="s">
        <v>131</v>
      </c>
      <c r="F114" s="9">
        <v>1</v>
      </c>
      <c r="G114" s="68">
        <v>190000</v>
      </c>
      <c r="H114" s="68">
        <v>186000</v>
      </c>
      <c r="I114" s="68">
        <v>141405</v>
      </c>
      <c r="J114" s="68">
        <f t="shared" si="21"/>
        <v>189180</v>
      </c>
      <c r="K114" s="59">
        <f t="shared" si="22"/>
        <v>176646</v>
      </c>
      <c r="L114" s="60"/>
      <c r="M114" s="69">
        <v>180000</v>
      </c>
    </row>
    <row r="115" spans="1:13" s="3" customFormat="1" ht="25.5" x14ac:dyDescent="0.25">
      <c r="A115" s="18">
        <v>4</v>
      </c>
      <c r="B115" s="16" t="s">
        <v>105</v>
      </c>
      <c r="C115" s="17" t="s">
        <v>128</v>
      </c>
      <c r="D115" s="17" t="s">
        <v>131</v>
      </c>
      <c r="E115" s="17" t="s">
        <v>131</v>
      </c>
      <c r="F115" s="9">
        <v>1</v>
      </c>
      <c r="G115" s="68">
        <v>220000</v>
      </c>
      <c r="H115" s="68">
        <v>210000</v>
      </c>
      <c r="I115" s="68">
        <v>178623</v>
      </c>
      <c r="J115" s="68">
        <f t="shared" si="21"/>
        <v>210200</v>
      </c>
      <c r="K115" s="59">
        <f t="shared" si="22"/>
        <v>204706</v>
      </c>
      <c r="L115" s="60"/>
      <c r="M115" s="69">
        <v>200000</v>
      </c>
    </row>
    <row r="116" spans="1:13" s="3" customFormat="1" ht="38.25" x14ac:dyDescent="0.25">
      <c r="A116" s="18">
        <v>5</v>
      </c>
      <c r="B116" s="16" t="s">
        <v>106</v>
      </c>
      <c r="C116" s="17" t="s">
        <v>129</v>
      </c>
      <c r="D116" s="17" t="s">
        <v>131</v>
      </c>
      <c r="E116" s="17" t="s">
        <v>131</v>
      </c>
      <c r="F116" s="9">
        <v>1</v>
      </c>
      <c r="G116" s="68">
        <v>89000</v>
      </c>
      <c r="H116" s="68">
        <v>100000</v>
      </c>
      <c r="I116" s="68">
        <v>203436</v>
      </c>
      <c r="J116" s="68">
        <f t="shared" si="21"/>
        <v>31530</v>
      </c>
      <c r="K116" s="59">
        <f t="shared" si="22"/>
        <v>105992</v>
      </c>
      <c r="L116" s="60"/>
      <c r="M116" s="69">
        <v>30000</v>
      </c>
    </row>
    <row r="117" spans="1:13" s="3" customFormat="1" ht="38.25" x14ac:dyDescent="0.25">
      <c r="A117" s="18">
        <v>6</v>
      </c>
      <c r="B117" s="16" t="s">
        <v>107</v>
      </c>
      <c r="C117" s="17" t="s">
        <v>129</v>
      </c>
      <c r="D117" s="17" t="s">
        <v>131</v>
      </c>
      <c r="E117" s="17" t="s">
        <v>131</v>
      </c>
      <c r="F117" s="9">
        <v>1</v>
      </c>
      <c r="G117" s="68">
        <v>150000</v>
      </c>
      <c r="H117" s="68">
        <v>145000</v>
      </c>
      <c r="I117" s="68">
        <v>316109</v>
      </c>
      <c r="J117" s="68">
        <f t="shared" si="21"/>
        <v>52550</v>
      </c>
      <c r="K117" s="59">
        <f t="shared" si="22"/>
        <v>165915</v>
      </c>
      <c r="L117" s="60"/>
      <c r="M117" s="69">
        <v>50000</v>
      </c>
    </row>
    <row r="118" spans="1:13" s="3" customFormat="1" ht="25.5" x14ac:dyDescent="0.25">
      <c r="A118" s="18">
        <v>7</v>
      </c>
      <c r="B118" s="16" t="s">
        <v>108</v>
      </c>
      <c r="C118" s="17" t="s">
        <v>129</v>
      </c>
      <c r="D118" s="17" t="s">
        <v>131</v>
      </c>
      <c r="E118" s="17" t="s">
        <v>131</v>
      </c>
      <c r="F118" s="9">
        <v>1</v>
      </c>
      <c r="G118" s="68">
        <v>190000</v>
      </c>
      <c r="H118" s="68">
        <v>195000</v>
      </c>
      <c r="I118" s="68">
        <v>550807</v>
      </c>
      <c r="J118" s="68">
        <f t="shared" si="21"/>
        <v>84080</v>
      </c>
      <c r="K118" s="59">
        <f t="shared" si="22"/>
        <v>254972</v>
      </c>
      <c r="L118" s="60"/>
      <c r="M118" s="69">
        <v>80000</v>
      </c>
    </row>
    <row r="119" spans="1:13" ht="12.75" customHeight="1" x14ac:dyDescent="0.2">
      <c r="A119" s="37" t="s">
        <v>32</v>
      </c>
      <c r="B119" s="38"/>
      <c r="C119" s="38"/>
      <c r="D119" s="38"/>
      <c r="E119" s="38"/>
      <c r="F119" s="4"/>
      <c r="G119" s="38"/>
      <c r="H119" s="38"/>
      <c r="I119" s="38"/>
      <c r="J119" s="38"/>
      <c r="K119" s="38"/>
      <c r="M119" s="38"/>
    </row>
    <row r="120" spans="1:13" ht="38.25" x14ac:dyDescent="0.2">
      <c r="A120" s="5">
        <v>1</v>
      </c>
      <c r="B120" s="16" t="s">
        <v>208</v>
      </c>
      <c r="C120" s="17" t="s">
        <v>124</v>
      </c>
      <c r="D120" s="17" t="s">
        <v>131</v>
      </c>
      <c r="E120" s="17" t="s">
        <v>131</v>
      </c>
      <c r="F120" s="9">
        <v>1</v>
      </c>
      <c r="G120" s="68">
        <v>260000</v>
      </c>
      <c r="H120" s="68">
        <v>247000</v>
      </c>
      <c r="I120" s="68">
        <v>278619</v>
      </c>
      <c r="J120" s="68">
        <f t="shared" ref="J120:J123" si="23">+ROUND(M120*(1+5.1%),0)</f>
        <v>52550</v>
      </c>
      <c r="K120" s="59">
        <f t="shared" ref="K120:K123" si="24">+ROUND(AVERAGE(G120:J120),0)</f>
        <v>209542</v>
      </c>
      <c r="L120" s="64"/>
      <c r="M120" s="68">
        <v>50000</v>
      </c>
    </row>
    <row r="121" spans="1:13" ht="38.25" x14ac:dyDescent="0.2">
      <c r="A121" s="5">
        <v>2</v>
      </c>
      <c r="B121" s="16" t="s">
        <v>109</v>
      </c>
      <c r="C121" s="17" t="s">
        <v>125</v>
      </c>
      <c r="D121" s="17" t="s">
        <v>131</v>
      </c>
      <c r="E121" s="17" t="s">
        <v>131</v>
      </c>
      <c r="F121" s="9">
        <v>1</v>
      </c>
      <c r="G121" s="68">
        <v>690000</v>
      </c>
      <c r="H121" s="68">
        <v>735000</v>
      </c>
      <c r="I121" s="68">
        <v>494922</v>
      </c>
      <c r="J121" s="68">
        <f t="shared" si="23"/>
        <v>105100</v>
      </c>
      <c r="K121" s="59">
        <f t="shared" si="24"/>
        <v>506256</v>
      </c>
      <c r="L121" s="64"/>
      <c r="M121" s="68">
        <v>100000</v>
      </c>
    </row>
    <row r="122" spans="1:13" ht="51" x14ac:dyDescent="0.2">
      <c r="A122" s="5">
        <v>3</v>
      </c>
      <c r="B122" s="16" t="s">
        <v>110</v>
      </c>
      <c r="C122" s="17" t="s">
        <v>126</v>
      </c>
      <c r="D122" s="17" t="s">
        <v>131</v>
      </c>
      <c r="E122" s="17" t="s">
        <v>131</v>
      </c>
      <c r="F122" s="9">
        <v>1</v>
      </c>
      <c r="G122" s="68">
        <v>130000</v>
      </c>
      <c r="H122" s="68">
        <v>151000</v>
      </c>
      <c r="I122" s="68">
        <v>248058</v>
      </c>
      <c r="J122" s="68">
        <f t="shared" si="23"/>
        <v>52550</v>
      </c>
      <c r="K122" s="59">
        <f t="shared" si="24"/>
        <v>145402</v>
      </c>
      <c r="L122" s="64"/>
      <c r="M122" s="68">
        <v>50000</v>
      </c>
    </row>
    <row r="123" spans="1:13" ht="76.5" x14ac:dyDescent="0.2">
      <c r="A123" s="5">
        <v>4</v>
      </c>
      <c r="B123" s="16" t="s">
        <v>25</v>
      </c>
      <c r="C123" s="17" t="s">
        <v>127</v>
      </c>
      <c r="D123" s="17" t="s">
        <v>131</v>
      </c>
      <c r="E123" s="17" t="s">
        <v>131</v>
      </c>
      <c r="F123" s="9">
        <v>1</v>
      </c>
      <c r="G123" s="68">
        <v>790000</v>
      </c>
      <c r="H123" s="68">
        <v>690000</v>
      </c>
      <c r="I123" s="68">
        <v>1187790</v>
      </c>
      <c r="J123" s="68">
        <f t="shared" si="23"/>
        <v>105100</v>
      </c>
      <c r="K123" s="59">
        <f t="shared" si="24"/>
        <v>693223</v>
      </c>
      <c r="L123" s="64"/>
      <c r="M123" s="68">
        <v>100000</v>
      </c>
    </row>
    <row r="124" spans="1:13" x14ac:dyDescent="0.2">
      <c r="A124" s="40"/>
      <c r="B124" s="41" t="s">
        <v>175</v>
      </c>
      <c r="C124" s="41"/>
      <c r="D124" s="41"/>
      <c r="E124" s="41"/>
      <c r="F124" s="15"/>
      <c r="G124" s="57">
        <f>SUM(G69:G123)</f>
        <v>33329000</v>
      </c>
      <c r="H124" s="57">
        <f>SUM(H69:H123)</f>
        <v>32792000</v>
      </c>
      <c r="I124" s="57">
        <f>SUM(I69:I123)</f>
        <v>44299555</v>
      </c>
      <c r="J124" s="57">
        <f>SUM(J69:J123)</f>
        <v>7683861</v>
      </c>
      <c r="K124" s="57">
        <f>SUM(K69:K123)</f>
        <v>32154542</v>
      </c>
      <c r="L124" s="58"/>
      <c r="M124" s="57">
        <v>13356000</v>
      </c>
    </row>
    <row r="125" spans="1:13" ht="12.75" customHeight="1" x14ac:dyDescent="0.2"/>
    <row r="126" spans="1:13" x14ac:dyDescent="0.2">
      <c r="A126" s="40"/>
      <c r="B126" s="41" t="s">
        <v>176</v>
      </c>
      <c r="C126" s="41"/>
      <c r="D126" s="41"/>
      <c r="E126" s="41"/>
      <c r="F126" s="15"/>
      <c r="G126" s="57">
        <f>+G66+G124</f>
        <v>53143000</v>
      </c>
      <c r="H126" s="57">
        <f>+H66+H124</f>
        <v>52982000</v>
      </c>
      <c r="I126" s="57">
        <f>+I66+I124</f>
        <v>73865820</v>
      </c>
      <c r="J126" s="57">
        <f>+J66+J124</f>
        <v>15660951</v>
      </c>
      <c r="K126" s="57">
        <f>+K66+K124</f>
        <v>51889758</v>
      </c>
      <c r="L126" s="58"/>
      <c r="M126" s="57">
        <v>21546000</v>
      </c>
    </row>
    <row r="128" spans="1:13" ht="12.75" customHeight="1" x14ac:dyDescent="0.2"/>
    <row r="130" ht="12.75" customHeight="1" x14ac:dyDescent="0.2"/>
    <row r="133" ht="12.75" customHeight="1" x14ac:dyDescent="0.2"/>
    <row r="134" ht="12.75" customHeight="1" x14ac:dyDescent="0.2"/>
    <row r="136" ht="12.75" customHeight="1" x14ac:dyDescent="0.2"/>
    <row r="137" ht="12.75" customHeight="1" x14ac:dyDescent="0.2"/>
    <row r="138" ht="12.75" customHeight="1" x14ac:dyDescent="0.2"/>
    <row r="144" ht="12.75" customHeight="1" x14ac:dyDescent="0.2"/>
    <row r="145" ht="12.75" customHeight="1" x14ac:dyDescent="0.2"/>
    <row r="148" ht="12.75" customHeight="1" x14ac:dyDescent="0.2"/>
    <row r="150" ht="12.75" customHeight="1" x14ac:dyDescent="0.2"/>
    <row r="151" ht="12.75" customHeight="1" x14ac:dyDescent="0.2"/>
    <row r="152" ht="12.75" customHeight="1" x14ac:dyDescent="0.2"/>
    <row r="153" ht="25.5" customHeight="1" x14ac:dyDescent="0.2"/>
    <row r="154" ht="12.75" customHeight="1" x14ac:dyDescent="0.2"/>
  </sheetData>
  <autoFilter ref="A2:M123" xr:uid="{00000000-0001-0000-0000-000000000000}"/>
  <conditionalFormatting sqref="G67:J67 G8:J10 G4:J4 G5:I6 G12:J15 G17:J35 G37:J40 G42:J53 G55:J62 G64:J65 G69:J97 G99:J110 G112:J118 G120:J123">
    <cfRule type="cellIs" dxfId="3" priority="39" operator="lessThan">
      <formula>#REF!</formula>
    </cfRule>
    <cfRule type="cellIs" dxfId="2" priority="40" operator="greaterThan">
      <formula>#REF!</formula>
    </cfRule>
  </conditionalFormatting>
  <conditionalFormatting sqref="J5:J6">
    <cfRule type="cellIs" dxfId="1" priority="1" operator="lessThan">
      <formula>#REF!</formula>
    </cfRule>
    <cfRule type="cellIs" dxfId="0" priority="2" operator="greaterThan">
      <formula>#REF!</formula>
    </cfRule>
  </conditionalFormatting>
  <printOptions horizontalCentered="1"/>
  <pageMargins left="0.5" right="0.5" top="0.75" bottom="0.75" header="0.3" footer="0.3"/>
  <pageSetup paperSize="5"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5967A-054F-4F97-8DC8-189703A722B0}">
  <dimension ref="A1:H6"/>
  <sheetViews>
    <sheetView zoomScaleNormal="100" workbookViewId="0">
      <selection activeCell="H6" sqref="H6"/>
    </sheetView>
  </sheetViews>
  <sheetFormatPr baseColWidth="10" defaultColWidth="11.5703125" defaultRowHeight="12.75" x14ac:dyDescent="0.2"/>
  <cols>
    <col min="1" max="1" width="13.5703125" style="46" customWidth="1"/>
    <col min="2" max="2" width="20.42578125" style="46" customWidth="1"/>
    <col min="3" max="3" width="17.42578125" style="46" customWidth="1"/>
    <col min="4" max="8" width="18.28515625" style="46" customWidth="1"/>
    <col min="9" max="16384" width="11.5703125" style="46"/>
  </cols>
  <sheetData>
    <row r="1" spans="1:8" ht="38.25" x14ac:dyDescent="0.2">
      <c r="A1" s="43" t="s">
        <v>179</v>
      </c>
      <c r="B1" s="44" t="s">
        <v>180</v>
      </c>
      <c r="C1" s="44" t="s">
        <v>181</v>
      </c>
      <c r="D1" s="44" t="s">
        <v>182</v>
      </c>
      <c r="E1" s="44" t="s">
        <v>183</v>
      </c>
      <c r="F1" s="44" t="s">
        <v>184</v>
      </c>
      <c r="G1" s="44" t="s">
        <v>185</v>
      </c>
      <c r="H1" s="45" t="s">
        <v>186</v>
      </c>
    </row>
    <row r="2" spans="1:8" ht="38.25" x14ac:dyDescent="0.2">
      <c r="A2" s="49" t="s">
        <v>193</v>
      </c>
      <c r="B2" s="50" t="s">
        <v>188</v>
      </c>
      <c r="C2" s="51">
        <v>120000000</v>
      </c>
      <c r="D2" s="52">
        <v>2</v>
      </c>
      <c r="E2" s="52">
        <v>0.54500000000000004</v>
      </c>
      <c r="F2" s="52">
        <v>4.9574999999999996</v>
      </c>
      <c r="G2" s="52">
        <v>0.1</v>
      </c>
      <c r="H2" s="53">
        <v>0.05</v>
      </c>
    </row>
    <row r="3" spans="1:8" ht="25.5" x14ac:dyDescent="0.2">
      <c r="A3" s="49" t="s">
        <v>189</v>
      </c>
      <c r="B3" s="50" t="s">
        <v>190</v>
      </c>
      <c r="C3" s="51">
        <v>593573400</v>
      </c>
      <c r="D3" s="52">
        <v>2.2999999999999998</v>
      </c>
      <c r="E3" s="52">
        <v>0.63</v>
      </c>
      <c r="F3" s="52">
        <v>4.3499999999999996</v>
      </c>
      <c r="G3" s="52">
        <v>0.35</v>
      </c>
      <c r="H3" s="53">
        <v>0.16</v>
      </c>
    </row>
    <row r="4" spans="1:8" ht="38.25" x14ac:dyDescent="0.2">
      <c r="A4" s="49" t="s">
        <v>187</v>
      </c>
      <c r="B4" s="50" t="s">
        <v>188</v>
      </c>
      <c r="C4" s="51">
        <v>120000000</v>
      </c>
      <c r="D4" s="52">
        <v>2.12</v>
      </c>
      <c r="E4" s="52">
        <v>0.55000000000000004</v>
      </c>
      <c r="F4" s="52">
        <v>4.7</v>
      </c>
      <c r="G4" s="52">
        <v>0.15</v>
      </c>
      <c r="H4" s="53">
        <v>0.08</v>
      </c>
    </row>
    <row r="5" spans="1:8" ht="25.5" x14ac:dyDescent="0.2">
      <c r="A5" s="49" t="s">
        <v>194</v>
      </c>
      <c r="B5" s="50" t="s">
        <v>191</v>
      </c>
      <c r="C5" s="51">
        <v>426860000</v>
      </c>
      <c r="D5" s="52">
        <v>1.5</v>
      </c>
      <c r="E5" s="52">
        <v>0.65</v>
      </c>
      <c r="F5" s="52">
        <v>1</v>
      </c>
      <c r="G5" s="52">
        <v>0.09</v>
      </c>
      <c r="H5" s="53">
        <v>0.03</v>
      </c>
    </row>
    <row r="6" spans="1:8" ht="39.6" customHeight="1" thickBot="1" x14ac:dyDescent="0.25">
      <c r="A6" s="70" t="s">
        <v>192</v>
      </c>
      <c r="B6" s="71"/>
      <c r="C6" s="71"/>
      <c r="D6" s="47">
        <f>+AVERAGE(D2:D5)</f>
        <v>1.98</v>
      </c>
      <c r="E6" s="47">
        <f>+AVERAGE(E2:E5)</f>
        <v>0.59375</v>
      </c>
      <c r="F6" s="47">
        <f>+AVERAGE(F2:F5)</f>
        <v>3.7518750000000001</v>
      </c>
      <c r="G6" s="47">
        <f>+AVERAGE(G2:G5)</f>
        <v>0.17249999999999999</v>
      </c>
      <c r="H6" s="48">
        <f>+AVERAGE(H2:H5)</f>
        <v>8.0000000000000016E-2</v>
      </c>
    </row>
  </sheetData>
  <mergeCells count="1">
    <mergeCell ref="A6:C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Promedio</vt:lpstr>
      <vt:lpstr>Indicadores</vt:lpstr>
      <vt:lpstr>Promedio!Área_de_impresión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dc:creator>
  <cp:lastModifiedBy>Juan David Arcila</cp:lastModifiedBy>
  <cp:lastPrinted>2022-05-25T16:33:33Z</cp:lastPrinted>
  <dcterms:created xsi:type="dcterms:W3CDTF">2022-05-23T22:15:18Z</dcterms:created>
  <dcterms:modified xsi:type="dcterms:W3CDTF">2026-08-19T14:22:40Z</dcterms:modified>
</cp:coreProperties>
</file>