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1"/>
  <workbookPr filterPrivacy="1" autoCompressPictures="0" defaultThemeVersion="166925"/>
  <xr:revisionPtr revIDLastSave="8" documentId="13_ncr:1_{A656A4A6-5192-4B8C-8C7A-4F91DFEE8377}" xr6:coauthVersionLast="47" xr6:coauthVersionMax="47" xr10:uidLastSave="{BDD4F00D-46A7-4EA3-93D2-B2DBEBFBE708}"/>
  <bookViews>
    <workbookView xWindow="-192" yWindow="96" windowWidth="12804" windowHeight="13584" firstSheet="1" activeTab="1" xr2:uid="{00000000-000D-0000-FFFF-FFFF00000000}"/>
  </bookViews>
  <sheets>
    <sheet name="Hoja1" sheetId="6" state="hidden" r:id="rId1"/>
    <sheet name="ESTUDIO MERCADO LOTE 3 " sheetId="24" r:id="rId2"/>
  </sheets>
  <definedNames>
    <definedName name="_xlnm.Print_Area" localSheetId="1">'ESTUDIO MERCADO LOTE 3 '!$A$1:$P$38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7" i="24" l="1"/>
  <c r="M3" i="24"/>
  <c r="L3" i="24"/>
  <c r="L2" i="24"/>
  <c r="L33" i="24"/>
  <c r="M4" i="24"/>
  <c r="M5" i="24"/>
  <c r="M6" i="24"/>
  <c r="M8" i="24"/>
  <c r="M9" i="24"/>
  <c r="M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29" i="24"/>
  <c r="M30" i="24"/>
  <c r="M31" i="24"/>
  <c r="M32" i="24"/>
  <c r="M33" i="24"/>
  <c r="M2" i="24"/>
  <c r="L32" i="24"/>
  <c r="L31" i="24"/>
  <c r="L30" i="24"/>
  <c r="L29" i="24"/>
  <c r="L28" i="24"/>
  <c r="L27" i="24"/>
  <c r="L26" i="24"/>
  <c r="L25" i="24"/>
  <c r="L24" i="24"/>
  <c r="L23" i="24"/>
  <c r="L22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7" i="24"/>
  <c r="L5" i="24"/>
  <c r="L4" i="24"/>
  <c r="M34" i="24" l="1"/>
  <c r="E6" i="24" l="1"/>
  <c r="L6" i="2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6" authorId="0" shapeId="0" xr:uid="{8CD8E026-F13D-4BB3-A327-7E81ECA3FE26}">
      <text>
        <r>
          <rPr>
            <sz val="11"/>
            <color theme="1"/>
            <rFont val="Calibri"/>
            <family val="2"/>
            <scheme val="minor"/>
          </rPr>
          <t/>
        </r>
      </text>
    </comment>
    <comment ref="D8" authorId="0" shapeId="0" xr:uid="{A90C818C-F8D8-4286-AB75-0D41906E61B9}">
      <text>
        <r>
          <rPr>
            <sz val="11"/>
            <color theme="1"/>
            <rFont val="Calibri"/>
            <family val="2"/>
            <scheme val="minor"/>
          </rPr>
          <t/>
        </r>
      </text>
    </comment>
    <comment ref="D9" authorId="0" shapeId="0" xr:uid="{E6AD6F2B-DEF3-4A67-A9D7-F883B6D9D7CD}">
      <text>
        <r>
          <rPr>
            <sz val="11"/>
            <color theme="1"/>
            <rFont val="Calibri"/>
            <family val="2"/>
            <scheme val="minor"/>
          </rPr>
          <t/>
        </r>
      </text>
    </comment>
    <comment ref="D10" authorId="0" shapeId="0" xr:uid="{52D3B25C-13F5-4DE4-A66A-F52700859D99}">
      <text>
        <r>
          <rPr>
            <sz val="11"/>
            <color theme="1"/>
            <rFont val="Calibri"/>
            <family val="2"/>
            <scheme val="minor"/>
          </rPr>
          <t/>
        </r>
      </text>
    </comment>
    <comment ref="D11" authorId="0" shapeId="0" xr:uid="{0401D667-F3FE-45C5-B3C4-5B9B515F11EC}">
      <text>
        <r>
          <rPr>
            <sz val="11"/>
            <color theme="1"/>
            <rFont val="Calibri"/>
            <family val="2"/>
            <scheme val="minor"/>
          </rPr>
          <t/>
        </r>
      </text>
    </comment>
    <comment ref="D13" authorId="0" shapeId="0" xr:uid="{E29FDB61-1E80-49CF-9004-30694DE70E0E}">
      <text>
        <r>
          <rPr>
            <sz val="11"/>
            <color theme="1"/>
            <rFont val="Calibri"/>
            <family val="2"/>
            <scheme val="minor"/>
          </rPr>
          <t/>
        </r>
      </text>
    </comment>
  </commentList>
</comments>
</file>

<file path=xl/sharedStrings.xml><?xml version="1.0" encoding="utf-8"?>
<sst xmlns="http://schemas.openxmlformats.org/spreadsheetml/2006/main" count="87" uniqueCount="55">
  <si>
    <t>Línea de Diseño de Productos</t>
  </si>
  <si>
    <t>Línea de Producción y Transformación</t>
  </si>
  <si>
    <t>Línea de Materiales y Biotecnología</t>
  </si>
  <si>
    <t>Línea de TICs e Inteligencia Artificial</t>
  </si>
  <si>
    <t>Línea de Cliente, Comercialización y Logística</t>
  </si>
  <si>
    <t>Línea SENA se transforma</t>
  </si>
  <si>
    <t>Línea de sociedad, cultura y pedagogía</t>
  </si>
  <si>
    <t>Línea de economía popular y campesina</t>
  </si>
  <si>
    <t>ITEM</t>
  </si>
  <si>
    <t>NOMBRE DEL ELEMENTO DE  CONSUMO Y/O DEVOLUTIVOS</t>
  </si>
  <si>
    <t>UNIDAD DE MEDIDA</t>
  </si>
  <si>
    <t>CANTIDAD REQUERIDA</t>
  </si>
  <si>
    <t>VALOR UNITARIO INCLUIDO IVA N.1 (SOLUCIONES INTEGRALES)</t>
  </si>
  <si>
    <t>VALOR UNITARIO INCLUIDO IVA N.2 (Inversiones Elcer S.A.S. (BISNEXT))</t>
  </si>
  <si>
    <t>VALOR UNITARIO INCLUIDO IVA N.3 (EQUIPOS Y LABORATORIO DE COLOMBIA SAS)</t>
  </si>
  <si>
    <t>VALOR UNITARIO INCLUIDO IVA N.4 (GD GROUP)</t>
  </si>
  <si>
    <t>VALOR UNITARIO INCLUIDO IVA N.5 (KASALAB)</t>
  </si>
  <si>
    <t>VALOR UNITARIO INCLUIDO IVA N.6 (NVP)</t>
  </si>
  <si>
    <t>VALOR UNITARIO INCLUIDO IVA N.7 (VORTEX COMPANY)</t>
  </si>
  <si>
    <t>PROMEDIO</t>
  </si>
  <si>
    <t>TOTAL</t>
  </si>
  <si>
    <t>CABINA DE FLUJO LAMINAR HORIZONTAL - MICROBIOLOGÍA (VER FICHA TECNICA ITEM 1)</t>
  </si>
  <si>
    <t>Equipo</t>
  </si>
  <si>
    <t>AUTOCLAVE VERTICAL (VER FICHA TECNICA ITEM 2)</t>
  </si>
  <si>
    <t>BALANZA GRAMERA (VER FICHA TECNICA ITEM 3)</t>
  </si>
  <si>
    <t>BALANZA ANALITICA (VER FICHA TECNICA ITEM 4)</t>
  </si>
  <si>
    <t>AGITADOR MAGNETICO CON CALEFACCION (VER FICHA TECNICA ITEM 5)</t>
  </si>
  <si>
    <t>HORNO DE CONVECCION FORZADA (VER FICHA TECNICA ITEM 6)</t>
  </si>
  <si>
    <t>INCUBADORA (VER FICHA TECNICA ITEM 7)</t>
  </si>
  <si>
    <t>DESTILADOR DE AGUA (VER FICHA TECNICA ITEM 8)</t>
  </si>
  <si>
    <t>ULTRACONGELADOR DE LABORATORIO (VER FICHA TECNICA ITEM 9)</t>
  </si>
  <si>
    <t>NEVERA – REFRIGERADOR (VER FICHA TECNICA ITEM 10)</t>
  </si>
  <si>
    <t>CABINA DE EXTRACCION DE GASES (VER FICHA TECNICA ITEM 11)</t>
  </si>
  <si>
    <t>CENTRIFUGA REFRIGERADA (VER FICHA TECNICA ITEM 12)</t>
  </si>
  <si>
    <t>ESTEREO MICROSCOPIO DE ZOOM (VER FICHA TECNICA ITEM 13)</t>
  </si>
  <si>
    <t>BAÑO TERMOSTATADO CON AGITACIÓN (VER FICHA TECNICA ITEM 14)</t>
  </si>
  <si>
    <t>AGITADOR ORBITAL (VER FICHA TECNICA ITEM 15)</t>
  </si>
  <si>
    <t xml:space="preserve"> MEZCLADOR VORTEX (VER FICHA TECNICA ITEM 16)</t>
  </si>
  <si>
    <t>CONDUCTIVIMETRO (VER FICHA TECNICA ITEM 17)</t>
  </si>
  <si>
    <t>ROTAEVAPORADOR (VER FICHA TECNICA ITEM 18)</t>
  </si>
  <si>
    <t>MUFLA DE LABORATORIO (VER FICHA TECNICA ITEM 19)</t>
  </si>
  <si>
    <t>MICROPIPETAS (VER FICHA TECNICA ITEM 20)</t>
  </si>
  <si>
    <t>BOMBA DE VACIO (VER FICHA TECNICA ITEM 21)</t>
  </si>
  <si>
    <t>CIRCULADOR DE INMERSION  6 Litros O BAÑO TERMOSTATADO (VER FICHA TECNICA ITEM 22)</t>
  </si>
  <si>
    <t>BALANZA DETERMINADORA DE HUMEDAD (VER FICHA TECNICA ITEM 23)</t>
  </si>
  <si>
    <t>ANALIZADOR AUTOMATICO DE FIBRA EN ALIMENTOS (VER FICHA TECNICA ITEM 24)</t>
  </si>
  <si>
    <t>ANALIZADOR DE PROTEINA (VER FICHA TECNICA ITEM 25)</t>
  </si>
  <si>
    <t>EXTRACTOR DE GRASAS O EXTRACTOR AUTOMATICO CON SOLVENTES (VER FICHA TECNICA ITEM 26)</t>
  </si>
  <si>
    <t>CENTRIFUGA VENTILADA (VER FICHA TECNICA ITEM 27)</t>
  </si>
  <si>
    <t>ESPECTROFOTOMETRO UV VIS (VER FICHA TECNICA ITEM 28)</t>
  </si>
  <si>
    <t>SISTEMA DE PURIFICACIÓN DE AGUA (VER FICHA TECNICA ITEM 29)</t>
  </si>
  <si>
    <t>CÁMARA DE ELECTROFORESIS CON FUENTE DE PODER (VER FICHA TECNICA ITEM 30)</t>
  </si>
  <si>
    <t>TRANSILUMINADOR - FOTODOCUMENTADOR (VER FICHA TECNICA ITEM 31)</t>
  </si>
  <si>
    <t>REFRACTOMETRO PORTATIL (VER FICHA TECNICA ITEM 32)</t>
  </si>
  <si>
    <r>
      <rPr>
        <b/>
        <sz val="20"/>
        <color theme="1"/>
        <rFont val="Calibri"/>
        <family val="2"/>
        <scheme val="minor"/>
      </rPr>
      <t>NOTA</t>
    </r>
    <r>
      <rPr>
        <sz val="20"/>
        <color theme="1"/>
        <rFont val="Calibri"/>
        <family val="2"/>
        <scheme val="minor"/>
      </rPr>
      <t xml:space="preserve">: Se desestimaron, como referentes para la estimación del estudio de mercado, los valores que superaron en más del 50 % el presupuesto oficial estimado, por constituir, conforme a la metodología adoptada por la Entidad, valores atípicos o no representativos del comportamiento observado en el mercado. Otros porque el oferente no presento cotización, los bienes ofertados eran diferentes a las especificaciones técnicas requeridas, o,  el  objeto comercial, actividad económica y/o oferta del oferente de los  bienes no guardaron relación suficiente con el objeto y las especificaciones técnicas requeridas por la Entidad.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</si>
</sst>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"/>
    <numFmt numFmtId="166" formatCode="_-&quot;$&quot;\ * #,##0.00_-;\-&quot;$&quot;\ * #,##0.00_-;_-&quot;$&quot;\ * &quot;-&quot;??_-;_-@"/>
    <numFmt numFmtId="167" formatCode="_(&quot;$&quot;* #,##0_);_(&quot;$&quot;* \(#,##0\);_(&quot;$&quot;* &quot;-&quot;??_);_(@_)"/>
    <numFmt numFmtId="168" formatCode="_-&quot;$&quot;\ * #,##0_-;\-&quot;$&quot;\ * #,##0_-;_-&quot;$&quot;\ * &quot;-&quot;??_-;_-@_-"/>
    <numFmt numFmtId="169" formatCode="_-[$$-409]* #,##0_ ;_-[$$-409]* \-#,##0\ ;_-[$$-409]* &quot;-&quot;??_ ;_-@_ "/>
    <numFmt numFmtId="170" formatCode="_-[$$-409]* #,##0.00_ ;_-[$$-409]* \-#,##0.00\ ;_-[$$-409]* &quot;-&quot;??_ ;_-@_ 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b/>
      <sz val="11"/>
      <color rgb="FF000000"/>
      <name val="Calibri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name val="Calibri"/>
      <family val="2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9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5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7" fillId="7" borderId="0" xfId="91" applyFont="1" applyFill="1" applyAlignment="1">
      <alignment horizontal="center"/>
    </xf>
    <xf numFmtId="0" fontId="0" fillId="2" borderId="0" xfId="0" applyFill="1" applyAlignment="1">
      <alignment vertical="center"/>
    </xf>
    <xf numFmtId="168" fontId="10" fillId="2" borderId="0" xfId="0" applyNumberFormat="1" applyFont="1" applyFill="1" applyAlignment="1">
      <alignment horizontal="center" vertical="center"/>
    </xf>
    <xf numFmtId="169" fontId="16" fillId="2" borderId="0" xfId="0" applyNumberFormat="1" applyFont="1" applyFill="1"/>
    <xf numFmtId="168" fontId="0" fillId="2" borderId="0" xfId="0" applyNumberFormat="1" applyFill="1"/>
    <xf numFmtId="0" fontId="6" fillId="2" borderId="17" xfId="9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169" fontId="13" fillId="2" borderId="0" xfId="0" applyNumberFormat="1" applyFont="1" applyFill="1"/>
    <xf numFmtId="0" fontId="1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0" xfId="91" applyFont="1" applyFill="1" applyBorder="1" applyAlignment="1">
      <alignment horizontal="center" vertical="center"/>
    </xf>
    <xf numFmtId="0" fontId="6" fillId="2" borderId="1" xfId="91" applyFont="1" applyFill="1" applyBorder="1" applyAlignment="1">
      <alignment horizontal="center" vertical="center"/>
    </xf>
    <xf numFmtId="0" fontId="6" fillId="2" borderId="21" xfId="91" applyFont="1" applyFill="1" applyBorder="1" applyAlignment="1">
      <alignment horizontal="center" vertical="center"/>
    </xf>
    <xf numFmtId="0" fontId="8" fillId="7" borderId="25" xfId="91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9" fillId="4" borderId="6" xfId="91" applyFont="1" applyFill="1" applyBorder="1" applyAlignment="1">
      <alignment horizontal="center" vertical="center" wrapText="1"/>
    </xf>
    <xf numFmtId="0" fontId="9" fillId="3" borderId="1" xfId="91" applyFont="1" applyFill="1" applyBorder="1" applyAlignment="1">
      <alignment horizontal="left" vertical="center" wrapText="1"/>
    </xf>
    <xf numFmtId="0" fontId="9" fillId="3" borderId="1" xfId="91" applyFont="1" applyFill="1" applyBorder="1" applyAlignment="1">
      <alignment vertical="center" wrapText="1"/>
    </xf>
    <xf numFmtId="165" fontId="9" fillId="7" borderId="16" xfId="91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left" vertical="center" wrapText="1"/>
    </xf>
    <xf numFmtId="0" fontId="19" fillId="2" borderId="1" xfId="91" applyFont="1" applyFill="1" applyBorder="1" applyAlignment="1">
      <alignment vertical="center" wrapText="1"/>
    </xf>
    <xf numFmtId="165" fontId="18" fillId="2" borderId="1" xfId="0" applyNumberFormat="1" applyFont="1" applyFill="1" applyBorder="1" applyAlignment="1">
      <alignment vertical="center"/>
    </xf>
    <xf numFmtId="168" fontId="18" fillId="2" borderId="1" xfId="0" applyNumberFormat="1" applyFont="1" applyFill="1" applyBorder="1" applyAlignment="1">
      <alignment horizontal="center" vertical="center"/>
    </xf>
    <xf numFmtId="165" fontId="20" fillId="6" borderId="1" xfId="92" applyNumberFormat="1" applyFont="1" applyFill="1" applyBorder="1" applyAlignment="1">
      <alignment vertical="center" wrapText="1"/>
    </xf>
    <xf numFmtId="168" fontId="18" fillId="2" borderId="7" xfId="0" applyNumberFormat="1" applyFont="1" applyFill="1" applyBorder="1" applyAlignment="1">
      <alignment horizontal="center" vertical="center"/>
    </xf>
    <xf numFmtId="170" fontId="18" fillId="2" borderId="2" xfId="0" applyNumberFormat="1" applyFont="1" applyFill="1" applyBorder="1" applyAlignment="1">
      <alignment horizontal="center" vertical="center"/>
    </xf>
    <xf numFmtId="0" fontId="18" fillId="7" borderId="1" xfId="91" applyFont="1" applyFill="1" applyBorder="1" applyAlignment="1">
      <alignment vertical="center"/>
    </xf>
    <xf numFmtId="0" fontId="18" fillId="7" borderId="22" xfId="0" applyFont="1" applyFill="1" applyBorder="1" applyAlignment="1">
      <alignment horizontal="left" vertical="center" wrapText="1"/>
    </xf>
    <xf numFmtId="165" fontId="18" fillId="2" borderId="24" xfId="0" applyNumberFormat="1" applyFont="1" applyFill="1" applyBorder="1" applyAlignment="1">
      <alignment vertical="center"/>
    </xf>
    <xf numFmtId="168" fontId="18" fillId="2" borderId="9" xfId="0" applyNumberFormat="1" applyFont="1" applyFill="1" applyBorder="1" applyAlignment="1">
      <alignment horizontal="center" vertical="center"/>
    </xf>
    <xf numFmtId="165" fontId="20" fillId="6" borderId="9" xfId="92" applyNumberFormat="1" applyFont="1" applyFill="1" applyBorder="1" applyAlignment="1">
      <alignment vertical="center" wrapText="1"/>
    </xf>
    <xf numFmtId="0" fontId="18" fillId="7" borderId="2" xfId="0" applyFont="1" applyFill="1" applyBorder="1" applyAlignment="1">
      <alignment horizontal="left" vertical="center" wrapText="1"/>
    </xf>
    <xf numFmtId="0" fontId="18" fillId="7" borderId="4" xfId="91" applyFont="1" applyFill="1" applyBorder="1" applyAlignment="1">
      <alignment vertical="center"/>
    </xf>
    <xf numFmtId="165" fontId="18" fillId="2" borderId="3" xfId="0" applyNumberFormat="1" applyFont="1" applyFill="1" applyBorder="1" applyAlignment="1">
      <alignment vertical="center"/>
    </xf>
    <xf numFmtId="0" fontId="18" fillId="2" borderId="4" xfId="91" applyFont="1" applyFill="1" applyBorder="1" applyAlignment="1">
      <alignment vertical="center"/>
    </xf>
    <xf numFmtId="166" fontId="18" fillId="2" borderId="3" xfId="0" applyNumberFormat="1" applyFont="1" applyFill="1" applyBorder="1" applyAlignment="1">
      <alignment vertical="center"/>
    </xf>
    <xf numFmtId="165" fontId="18" fillId="2" borderId="3" xfId="91" applyNumberFormat="1" applyFont="1" applyFill="1" applyBorder="1" applyAlignment="1">
      <alignment vertical="center"/>
    </xf>
    <xf numFmtId="165" fontId="19" fillId="7" borderId="15" xfId="91" applyNumberFormat="1" applyFont="1" applyFill="1" applyBorder="1" applyAlignment="1">
      <alignment horizontal="center" vertical="center"/>
    </xf>
    <xf numFmtId="165" fontId="20" fillId="7" borderId="3" xfId="91" applyNumberFormat="1" applyFont="1" applyFill="1" applyBorder="1" applyAlignment="1">
      <alignment vertical="center"/>
    </xf>
    <xf numFmtId="165" fontId="20" fillId="7" borderId="3" xfId="0" applyNumberFormat="1" applyFont="1" applyFill="1" applyBorder="1" applyAlignment="1">
      <alignment vertical="center"/>
    </xf>
    <xf numFmtId="165" fontId="18" fillId="7" borderId="3" xfId="91" applyNumberFormat="1" applyFont="1" applyFill="1" applyBorder="1" applyAlignment="1">
      <alignment vertical="center"/>
    </xf>
    <xf numFmtId="0" fontId="18" fillId="7" borderId="5" xfId="0" applyFont="1" applyFill="1" applyBorder="1" applyAlignment="1">
      <alignment horizontal="left" vertical="center" wrapText="1"/>
    </xf>
    <xf numFmtId="0" fontId="18" fillId="7" borderId="10" xfId="91" applyFont="1" applyFill="1" applyBorder="1" applyAlignment="1">
      <alignment vertical="center"/>
    </xf>
    <xf numFmtId="165" fontId="18" fillId="7" borderId="11" xfId="91" applyNumberFormat="1" applyFont="1" applyFill="1" applyBorder="1" applyAlignment="1">
      <alignment vertical="center"/>
    </xf>
    <xf numFmtId="165" fontId="18" fillId="7" borderId="1" xfId="91" applyNumberFormat="1" applyFont="1" applyFill="1" applyBorder="1" applyAlignment="1">
      <alignment vertical="center"/>
    </xf>
    <xf numFmtId="168" fontId="18" fillId="2" borderId="6" xfId="0" applyNumberFormat="1" applyFont="1" applyFill="1" applyBorder="1" applyAlignment="1">
      <alignment horizontal="center" vertical="center"/>
    </xf>
    <xf numFmtId="165" fontId="20" fillId="6" borderId="6" xfId="92" applyNumberFormat="1" applyFont="1" applyFill="1" applyBorder="1" applyAlignment="1">
      <alignment vertical="center" wrapText="1"/>
    </xf>
    <xf numFmtId="168" fontId="18" fillId="2" borderId="12" xfId="0" applyNumberFormat="1" applyFont="1" applyFill="1" applyBorder="1" applyAlignment="1">
      <alignment horizontal="center" vertical="center"/>
    </xf>
    <xf numFmtId="170" fontId="18" fillId="2" borderId="5" xfId="0" applyNumberFormat="1" applyFont="1" applyFill="1" applyBorder="1" applyAlignment="1">
      <alignment horizontal="center" vertical="center"/>
    </xf>
    <xf numFmtId="0" fontId="18" fillId="7" borderId="0" xfId="91" applyFont="1" applyFill="1" applyAlignment="1">
      <alignment wrapText="1"/>
    </xf>
    <xf numFmtId="0" fontId="18" fillId="7" borderId="0" xfId="91" applyFont="1" applyFill="1" applyAlignment="1">
      <alignment vertical="center"/>
    </xf>
    <xf numFmtId="165" fontId="18" fillId="7" borderId="0" xfId="91" applyNumberFormat="1" applyFont="1" applyFill="1" applyAlignment="1">
      <alignment vertical="center"/>
    </xf>
    <xf numFmtId="0" fontId="18" fillId="7" borderId="0" xfId="91" applyFont="1" applyFill="1"/>
    <xf numFmtId="0" fontId="9" fillId="2" borderId="1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165" fontId="19" fillId="2" borderId="1" xfId="92" applyNumberFormat="1" applyFont="1" applyFill="1" applyBorder="1" applyAlignment="1">
      <alignment horizontal="center" vertical="center" wrapText="1"/>
    </xf>
    <xf numFmtId="167" fontId="19" fillId="2" borderId="1" xfId="92" applyNumberFormat="1" applyFont="1" applyFill="1" applyBorder="1" applyAlignment="1">
      <alignment horizontal="center" vertical="center" wrapText="1"/>
    </xf>
    <xf numFmtId="165" fontId="19" fillId="2" borderId="19" xfId="92" applyNumberFormat="1" applyFont="1" applyFill="1" applyBorder="1" applyAlignment="1">
      <alignment horizontal="center" vertical="center" wrapText="1"/>
    </xf>
    <xf numFmtId="165" fontId="19" fillId="2" borderId="15" xfId="92" applyNumberFormat="1" applyFont="1" applyFill="1" applyBorder="1" applyAlignment="1">
      <alignment horizontal="center" vertical="center" wrapText="1"/>
    </xf>
    <xf numFmtId="0" fontId="20" fillId="7" borderId="2" xfId="0" applyFont="1" applyFill="1" applyBorder="1" applyAlignment="1">
      <alignment horizontal="left" vertical="center" wrapText="1"/>
    </xf>
    <xf numFmtId="165" fontId="19" fillId="2" borderId="15" xfId="0" applyNumberFormat="1" applyFont="1" applyFill="1" applyBorder="1" applyAlignment="1">
      <alignment horizontal="center" vertical="center"/>
    </xf>
    <xf numFmtId="165" fontId="19" fillId="2" borderId="18" xfId="0" applyNumberFormat="1" applyFont="1" applyFill="1" applyBorder="1" applyAlignment="1">
      <alignment horizontal="center" vertical="center"/>
    </xf>
    <xf numFmtId="167" fontId="19" fillId="2" borderId="6" xfId="92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/>
    <xf numFmtId="0" fontId="18" fillId="2" borderId="0" xfId="0" applyFont="1" applyFill="1"/>
    <xf numFmtId="0" fontId="18" fillId="2" borderId="4" xfId="0" applyFont="1" applyFill="1" applyBorder="1" applyAlignment="1">
      <alignment vertical="center"/>
    </xf>
    <xf numFmtId="165" fontId="9" fillId="2" borderId="0" xfId="0" applyNumberFormat="1" applyFont="1" applyFill="1"/>
    <xf numFmtId="168" fontId="9" fillId="2" borderId="0" xfId="93" applyNumberFormat="1" applyFont="1" applyFill="1"/>
    <xf numFmtId="165" fontId="9" fillId="7" borderId="0" xfId="91" applyNumberFormat="1" applyFont="1" applyFill="1" applyAlignment="1">
      <alignment vertical="center"/>
    </xf>
    <xf numFmtId="165" fontId="9" fillId="7" borderId="0" xfId="91" applyNumberFormat="1" applyFont="1" applyFill="1"/>
    <xf numFmtId="168" fontId="9" fillId="2" borderId="0" xfId="0" applyNumberFormat="1" applyFont="1" applyFill="1"/>
    <xf numFmtId="168" fontId="9" fillId="2" borderId="0" xfId="0" applyNumberFormat="1" applyFont="1" applyFill="1" applyAlignment="1">
      <alignment horizontal="center" vertical="center"/>
    </xf>
    <xf numFmtId="167" fontId="9" fillId="2" borderId="0" xfId="0" applyNumberFormat="1" applyFont="1" applyFill="1"/>
    <xf numFmtId="170" fontId="9" fillId="2" borderId="0" xfId="0" applyNumberFormat="1" applyFont="1" applyFill="1"/>
    <xf numFmtId="169" fontId="9" fillId="2" borderId="0" xfId="0" applyNumberFormat="1" applyFont="1" applyFill="1"/>
    <xf numFmtId="165" fontId="19" fillId="2" borderId="1" xfId="0" applyNumberFormat="1" applyFont="1" applyFill="1" applyBorder="1" applyAlignment="1">
      <alignment horizontal="center" vertical="center"/>
    </xf>
    <xf numFmtId="170" fontId="18" fillId="2" borderId="1" xfId="0" applyNumberFormat="1" applyFont="1" applyFill="1" applyBorder="1" applyAlignment="1">
      <alignment horizontal="center" vertical="center"/>
    </xf>
    <xf numFmtId="168" fontId="12" fillId="0" borderId="0" xfId="0" applyNumberFormat="1" applyFont="1"/>
    <xf numFmtId="165" fontId="18" fillId="2" borderId="8" xfId="0" applyNumberFormat="1" applyFont="1" applyFill="1" applyBorder="1" applyAlignment="1">
      <alignment vertical="center"/>
    </xf>
    <xf numFmtId="0" fontId="18" fillId="2" borderId="23" xfId="91" applyFont="1" applyFill="1" applyBorder="1" applyAlignment="1">
      <alignment vertical="center"/>
    </xf>
    <xf numFmtId="0" fontId="18" fillId="4" borderId="1" xfId="91" applyFont="1" applyFill="1" applyBorder="1" applyAlignment="1">
      <alignment vertical="center"/>
    </xf>
    <xf numFmtId="0" fontId="18" fillId="2" borderId="1" xfId="91" applyFont="1" applyFill="1" applyBorder="1" applyAlignment="1">
      <alignment vertical="center"/>
    </xf>
    <xf numFmtId="0" fontId="14" fillId="2" borderId="0" xfId="0" applyFont="1" applyFill="1" applyAlignment="1">
      <alignment horizontal="center" wrapText="1"/>
    </xf>
  </cellXfs>
  <cellStyles count="94">
    <cellStyle name="Hipervínculo" xfId="70" builtinId="8" hidden="1"/>
    <cellStyle name="Hipervínculo" xfId="88" builtinId="8" hidden="1"/>
    <cellStyle name="Hipervínculo" xfId="78" builtinId="8" hidden="1"/>
    <cellStyle name="Hipervínculo" xfId="86" builtinId="8" hidden="1"/>
    <cellStyle name="Hipervínculo" xfId="80" builtinId="8" hidden="1"/>
    <cellStyle name="Hipervínculo" xfId="68" builtinId="8" hidden="1"/>
    <cellStyle name="Hipervínculo" xfId="72" builtinId="8" hidden="1"/>
    <cellStyle name="Hipervínculo" xfId="76" builtinId="8" hidden="1"/>
    <cellStyle name="Hipervínculo" xfId="74" builtinId="8" hidden="1"/>
    <cellStyle name="Hipervínculo" xfId="82" builtinId="8" hidden="1"/>
    <cellStyle name="Hipervínculo" xfId="84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62" builtinId="8" hidden="1"/>
    <cellStyle name="Hipervínculo" xfId="46" builtinId="8" hidden="1"/>
    <cellStyle name="Hipervínculo" xfId="50" builtinId="8" hidden="1"/>
    <cellStyle name="Hipervínculo" xfId="56" builtinId="8" hidden="1"/>
    <cellStyle name="Hipervínculo" xfId="44" builtinId="8" hidden="1"/>
    <cellStyle name="Hipervínculo" xfId="64" builtinId="8" hidden="1"/>
    <cellStyle name="Hipervínculo" xfId="48" builtinId="8" hidden="1"/>
    <cellStyle name="Hipervínculo" xfId="38" builtinId="8" hidden="1"/>
    <cellStyle name="Hipervínculo" xfId="60" builtinId="8" hidden="1"/>
    <cellStyle name="Hipervínculo" xfId="52" builtinId="8" hidden="1"/>
    <cellStyle name="Hipervínculo" xfId="40" builtinId="8" hidden="1"/>
    <cellStyle name="Hipervínculo" xfId="54" builtinId="8" hidden="1"/>
    <cellStyle name="Hipervínculo" xfId="42" builtinId="8" hidden="1"/>
    <cellStyle name="Hipervínculo" xfId="58" builtinId="8" hidden="1"/>
    <cellStyle name="Hipervínculo" xfId="66" builtinId="8" hidden="1"/>
    <cellStyle name="Hipervínculo" xfId="10" builtinId="8" hidden="1"/>
    <cellStyle name="Hipervínculo" xfId="8" builtinId="8" hidden="1"/>
    <cellStyle name="Hipervínculo" xfId="2" builtinId="8" hidden="1"/>
    <cellStyle name="Hipervínculo" xfId="6" builtinId="8" hidden="1"/>
    <cellStyle name="Hipervínculo" xfId="20" builtinId="8" hidden="1"/>
    <cellStyle name="Hipervínculo" xfId="16" builtinId="8" hidden="1"/>
    <cellStyle name="Hipervínculo" xfId="4" builtinId="8" hidden="1"/>
    <cellStyle name="Hipervínculo" xfId="18" builtinId="8" hidden="1"/>
    <cellStyle name="Hipervínculo" xfId="14" builtinId="8" hidden="1"/>
    <cellStyle name="Hipervínculo" xfId="12" builtinId="8" hidden="1"/>
    <cellStyle name="Hipervínculo" xfId="22" builtinId="8" hidden="1"/>
    <cellStyle name="Hipervínculo visitado" xfId="33" builtinId="9" hidden="1"/>
    <cellStyle name="Hipervínculo visitado" xfId="11" builtinId="9" hidden="1"/>
    <cellStyle name="Hipervínculo visitado" xfId="3" builtinId="9" hidden="1"/>
    <cellStyle name="Hipervínculo visitado" xfId="5" builtinId="9" hidden="1"/>
    <cellStyle name="Hipervínculo visitado" xfId="13" builtinId="9" hidden="1"/>
    <cellStyle name="Hipervínculo visitado" xfId="25" builtinId="9" hidden="1"/>
    <cellStyle name="Hipervínculo visitado" xfId="59" builtinId="9" hidden="1"/>
    <cellStyle name="Hipervínculo visitado" xfId="81" builtinId="9" hidden="1"/>
    <cellStyle name="Hipervínculo visitado" xfId="69" builtinId="9" hidden="1"/>
    <cellStyle name="Hipervínculo visitado" xfId="73" builtinId="9" hidden="1"/>
    <cellStyle name="Hipervínculo visitado" xfId="29" builtinId="9" hidden="1"/>
    <cellStyle name="Hipervínculo visitado" xfId="31" builtinId="9" hidden="1"/>
    <cellStyle name="Hipervínculo visitado" xfId="35" builtinId="9" hidden="1"/>
    <cellStyle name="Hipervínculo visitado" xfId="63" builtinId="9" hidden="1"/>
    <cellStyle name="Hipervínculo visitado" xfId="27" builtinId="9" hidden="1"/>
    <cellStyle name="Hipervínculo visitado" xfId="75" builtinId="9" hidden="1"/>
    <cellStyle name="Hipervínculo visitado" xfId="55" builtinId="9" hidden="1"/>
    <cellStyle name="Hipervínculo visitado" xfId="21" builtinId="9" hidden="1"/>
    <cellStyle name="Hipervínculo visitado" xfId="9" builtinId="9" hidden="1"/>
    <cellStyle name="Hipervínculo visitado" xfId="47" builtinId="9" hidden="1"/>
    <cellStyle name="Hipervínculo visitado" xfId="51" builtinId="9" hidden="1"/>
    <cellStyle name="Hipervínculo visitado" xfId="37" builtinId="9" hidden="1"/>
    <cellStyle name="Hipervínculo visitado" xfId="43" builtinId="9" hidden="1"/>
    <cellStyle name="Hipervínculo visitado" xfId="19" builtinId="9" hidden="1"/>
    <cellStyle name="Hipervínculo visitado" xfId="39" builtinId="9" hidden="1"/>
    <cellStyle name="Hipervínculo visitado" xfId="79" builtinId="9" hidden="1"/>
    <cellStyle name="Hipervínculo visitado" xfId="61" builtinId="9" hidden="1"/>
    <cellStyle name="Hipervínculo visitado" xfId="65" builtinId="9" hidden="1"/>
    <cellStyle name="Hipervínculo visitado" xfId="53" builtinId="9" hidden="1"/>
    <cellStyle name="Hipervínculo visitado" xfId="57" builtinId="9" hidden="1"/>
    <cellStyle name="Hipervínculo visitado" xfId="77" builtinId="9" hidden="1"/>
    <cellStyle name="Hipervínculo visitado" xfId="67" builtinId="9" hidden="1"/>
    <cellStyle name="Hipervínculo visitado" xfId="83" builtinId="9" hidden="1"/>
    <cellStyle name="Hipervínculo visitado" xfId="45" builtinId="9" hidden="1"/>
    <cellStyle name="Hipervínculo visitado" xfId="41" builtinId="9" hidden="1"/>
    <cellStyle name="Hipervínculo visitado" xfId="7" builtinId="9" hidden="1"/>
    <cellStyle name="Hipervínculo visitado" xfId="23" builtinId="9" hidden="1"/>
    <cellStyle name="Hipervínculo visitado" xfId="15" builtinId="9" hidden="1"/>
    <cellStyle name="Hipervínculo visitado" xfId="17" builtinId="9" hidden="1"/>
    <cellStyle name="Hipervínculo visitado" xfId="89" builtinId="9" hidden="1"/>
    <cellStyle name="Hipervínculo visitado" xfId="87" builtinId="9" hidden="1"/>
    <cellStyle name="Hipervínculo visitado" xfId="71" builtinId="9" hidden="1"/>
    <cellStyle name="Hipervínculo visitado" xfId="85" builtinId="9" hidden="1"/>
    <cellStyle name="Hipervínculo visitado" xfId="49" builtinId="9" hidden="1"/>
    <cellStyle name="Hyperlink" xfId="92" xr:uid="{00000000-000B-0000-0000-000008000000}"/>
    <cellStyle name="Moneda" xfId="93" builtinId="4"/>
    <cellStyle name="Normal" xfId="0" builtinId="0"/>
    <cellStyle name="Normal 2" xfId="90" xr:uid="{00000000-0005-0000-0000-000059000000}"/>
    <cellStyle name="Normal 3" xfId="91" xr:uid="{00000000-0005-0000-0000-00005A000000}"/>
    <cellStyle name="Normal 4" xfId="1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252412</xdr:colOff>
      <xdr:row>0</xdr:row>
      <xdr:rowOff>0</xdr:rowOff>
    </xdr:from>
    <xdr:to>
      <xdr:col>0</xdr:col>
      <xdr:colOff>967422</xdr:colOff>
      <xdr:row>0</xdr:row>
      <xdr:rowOff>681355</xdr:rowOff>
    </xdr:to>
    <xdr:pic>
      <xdr:nvPicPr>
        <xdr:cNvPr id="3" name="Imagen 34">
          <a:extLst>
            <a:ext uri="{FF2B5EF4-FFF2-40B4-BE49-F238E27FC236}">
              <a16:creationId xmlns:a16="http://schemas.microsoft.com/office/drawing/2014/main" id="{8F0BCE82-6C70-4ACF-862A-8211E4F1B4E9}"/>
            </a:ext>
            <a:ext uri="{147F2762-F138-4A5C-976F-8EAC2B608ADB}">
              <a16:predDERef xmlns:a16="http://schemas.microsoft.com/office/drawing/2014/main" pred="{F8A898EC-40EB-4AD6-986B-5419B53EE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412" y="0"/>
          <a:ext cx="715010" cy="681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sqref="A1:A8"/>
    </sheetView>
  </sheetViews>
  <sheetFormatPr defaultColWidth="11.42578125" defaultRowHeight="14.4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00F4F-0344-4890-BDB7-0F68A65567F1}">
  <dimension ref="A1:O93"/>
  <sheetViews>
    <sheetView tabSelected="1" view="pageBreakPreview" topLeftCell="A28" zoomScale="30" zoomScaleNormal="30" zoomScaleSheetLayoutView="30" workbookViewId="0">
      <selection activeCell="B33" sqref="B33"/>
    </sheetView>
  </sheetViews>
  <sheetFormatPr defaultColWidth="8.85546875" defaultRowHeight="33.6"/>
  <cols>
    <col min="1" max="1" width="22.85546875" customWidth="1"/>
    <col min="2" max="2" width="77.28515625" customWidth="1"/>
    <col min="3" max="3" width="25.28515625" customWidth="1"/>
    <col min="4" max="4" width="20" style="2" customWidth="1"/>
    <col min="5" max="5" width="44.7109375" style="3" customWidth="1"/>
    <col min="6" max="6" width="54.85546875" customWidth="1"/>
    <col min="7" max="7" width="58.5703125" customWidth="1"/>
    <col min="8" max="8" width="56.5703125" customWidth="1"/>
    <col min="9" max="9" width="60.7109375" customWidth="1"/>
    <col min="10" max="10" width="48.140625" customWidth="1"/>
    <col min="11" max="11" width="62.85546875" customWidth="1"/>
    <col min="12" max="12" width="57.28515625" customWidth="1"/>
    <col min="13" max="13" width="59" customWidth="1"/>
    <col min="14" max="14" width="57.7109375" style="10" customWidth="1"/>
    <col min="15" max="15" width="30.28515625" customWidth="1"/>
  </cols>
  <sheetData>
    <row r="1" spans="1:14" s="14" customFormat="1" ht="103.9" customHeight="1">
      <c r="A1" s="18" t="s">
        <v>8</v>
      </c>
      <c r="B1" s="21" t="s">
        <v>9</v>
      </c>
      <c r="C1" s="22" t="s">
        <v>10</v>
      </c>
      <c r="D1" s="22" t="s">
        <v>11</v>
      </c>
      <c r="E1" s="23" t="s">
        <v>12</v>
      </c>
      <c r="F1" s="20" t="s">
        <v>13</v>
      </c>
      <c r="G1" s="58" t="s">
        <v>14</v>
      </c>
      <c r="H1" s="60" t="s">
        <v>15</v>
      </c>
      <c r="I1" s="60" t="s">
        <v>16</v>
      </c>
      <c r="J1" s="60" t="s">
        <v>17</v>
      </c>
      <c r="K1" s="60" t="s">
        <v>18</v>
      </c>
      <c r="L1" s="59" t="s">
        <v>19</v>
      </c>
      <c r="M1" s="59" t="s">
        <v>20</v>
      </c>
      <c r="N1" s="19"/>
    </row>
    <row r="2" spans="1:14" ht="36">
      <c r="A2" s="16">
        <v>1</v>
      </c>
      <c r="B2" s="24" t="s">
        <v>21</v>
      </c>
      <c r="C2" s="24" t="s">
        <v>22</v>
      </c>
      <c r="D2" s="25">
        <v>1</v>
      </c>
      <c r="E2" s="26">
        <v>31623060</v>
      </c>
      <c r="F2" s="61">
        <v>0</v>
      </c>
      <c r="G2" s="27">
        <v>34510000</v>
      </c>
      <c r="H2" s="28">
        <v>0</v>
      </c>
      <c r="I2" s="29">
        <v>26775000</v>
      </c>
      <c r="J2" s="62">
        <v>27105201.199999999</v>
      </c>
      <c r="K2" s="30">
        <v>0</v>
      </c>
      <c r="L2" s="27">
        <f>AVERAGE(E2,G2,I2,J2)</f>
        <v>30003315.300000001</v>
      </c>
      <c r="M2" s="27">
        <f>L2*D2</f>
        <v>30003315.300000001</v>
      </c>
      <c r="N2" s="11"/>
    </row>
    <row r="3" spans="1:14">
      <c r="A3" s="16">
        <v>2</v>
      </c>
      <c r="B3" s="24" t="s">
        <v>23</v>
      </c>
      <c r="C3" s="24" t="s">
        <v>22</v>
      </c>
      <c r="D3" s="31">
        <v>2</v>
      </c>
      <c r="E3" s="84">
        <v>61175520</v>
      </c>
      <c r="F3" s="61">
        <v>56719922</v>
      </c>
      <c r="G3" s="27">
        <v>35105000</v>
      </c>
      <c r="H3" s="28">
        <v>56663199.460000001</v>
      </c>
      <c r="I3" s="29">
        <v>48790000</v>
      </c>
      <c r="J3" s="62">
        <v>43577882.109999999</v>
      </c>
      <c r="K3" s="30">
        <v>62203613.888888881</v>
      </c>
      <c r="L3" s="27">
        <f>AVERAGE(E3,F3,G3,H3,I3,J3,K3)</f>
        <v>52033591.065555558</v>
      </c>
      <c r="M3" s="27">
        <f>L3*D3</f>
        <v>104067182.13111112</v>
      </c>
      <c r="N3" s="11"/>
    </row>
    <row r="4" spans="1:14">
      <c r="A4" s="17">
        <v>3</v>
      </c>
      <c r="B4" s="32" t="s">
        <v>24</v>
      </c>
      <c r="C4" s="24" t="s">
        <v>22</v>
      </c>
      <c r="D4" s="31">
        <v>1</v>
      </c>
      <c r="E4" s="33">
        <v>4348260</v>
      </c>
      <c r="F4" s="63">
        <v>4818429</v>
      </c>
      <c r="G4" s="34">
        <v>5355000</v>
      </c>
      <c r="H4" s="35">
        <v>4813599.9800000004</v>
      </c>
      <c r="I4" s="29">
        <v>0</v>
      </c>
      <c r="J4" s="62">
        <v>0</v>
      </c>
      <c r="K4" s="30">
        <v>5284274.333333334</v>
      </c>
      <c r="L4" s="27">
        <f>AVERAGE(E4,F4,G4,H4,K4)</f>
        <v>4923912.6626666663</v>
      </c>
      <c r="M4" s="27">
        <f t="shared" ref="M4:M33" si="0">L4*D4</f>
        <v>4923912.6626666663</v>
      </c>
      <c r="N4" s="11"/>
    </row>
    <row r="5" spans="1:14">
      <c r="A5" s="9">
        <v>4</v>
      </c>
      <c r="B5" s="36" t="s">
        <v>25</v>
      </c>
      <c r="C5" s="24" t="s">
        <v>22</v>
      </c>
      <c r="D5" s="31">
        <v>1</v>
      </c>
      <c r="E5" s="38">
        <v>20699574</v>
      </c>
      <c r="F5" s="64">
        <v>28479794</v>
      </c>
      <c r="G5" s="27">
        <v>22848000</v>
      </c>
      <c r="H5" s="28">
        <v>28451220.91</v>
      </c>
      <c r="I5" s="29">
        <v>24395000</v>
      </c>
      <c r="J5" s="62">
        <v>0</v>
      </c>
      <c r="K5" s="30">
        <v>0</v>
      </c>
      <c r="L5" s="27">
        <f>AVERAGE(E5,F5,G5,H5,I5)</f>
        <v>24974717.781999998</v>
      </c>
      <c r="M5" s="27">
        <f t="shared" si="0"/>
        <v>24974717.781999998</v>
      </c>
      <c r="N5" s="11"/>
    </row>
    <row r="6" spans="1:14" ht="36">
      <c r="A6" s="9">
        <v>5</v>
      </c>
      <c r="B6" s="36" t="s">
        <v>26</v>
      </c>
      <c r="C6" s="24" t="s">
        <v>22</v>
      </c>
      <c r="D6" s="31">
        <v>2</v>
      </c>
      <c r="E6" s="38">
        <f>8246700/2</f>
        <v>4123350</v>
      </c>
      <c r="F6" s="64">
        <v>5152700</v>
      </c>
      <c r="G6" s="27">
        <v>4998000</v>
      </c>
      <c r="H6" s="28">
        <v>5147467.57</v>
      </c>
      <c r="I6" s="29">
        <v>9401000</v>
      </c>
      <c r="J6" s="62">
        <v>7104459.46</v>
      </c>
      <c r="K6" s="30">
        <v>5650781.1111111101</v>
      </c>
      <c r="L6" s="27">
        <f>AVERAGE(E6,F6,G6,H6,K6)</f>
        <v>5014459.7362222224</v>
      </c>
      <c r="M6" s="27">
        <f t="shared" si="0"/>
        <v>10028919.472444445</v>
      </c>
      <c r="N6" s="11"/>
    </row>
    <row r="7" spans="1:14">
      <c r="A7" s="9">
        <v>6</v>
      </c>
      <c r="B7" s="36" t="s">
        <v>27</v>
      </c>
      <c r="C7" s="24" t="s">
        <v>22</v>
      </c>
      <c r="D7" s="86">
        <v>1</v>
      </c>
      <c r="E7" s="38">
        <v>21866250</v>
      </c>
      <c r="F7" s="64">
        <v>0</v>
      </c>
      <c r="G7" s="27">
        <v>24871000</v>
      </c>
      <c r="H7" s="28">
        <v>0</v>
      </c>
      <c r="I7" s="29">
        <v>0</v>
      </c>
      <c r="J7" s="62">
        <v>28209279.629999999</v>
      </c>
      <c r="K7" s="30">
        <v>0</v>
      </c>
      <c r="L7" s="27">
        <f>AVERAGE(E7,G7,J7)</f>
        <v>24982176.543333333</v>
      </c>
      <c r="M7" s="27">
        <f>L7*D7</f>
        <v>24982176.543333333</v>
      </c>
      <c r="N7" s="11"/>
    </row>
    <row r="8" spans="1:14">
      <c r="A8" s="9">
        <v>7</v>
      </c>
      <c r="B8" s="36" t="s">
        <v>28</v>
      </c>
      <c r="C8" s="24" t="s">
        <v>22</v>
      </c>
      <c r="D8" s="31">
        <v>2</v>
      </c>
      <c r="E8" s="38">
        <v>15422400</v>
      </c>
      <c r="F8" s="64">
        <v>22365574</v>
      </c>
      <c r="G8" s="27">
        <v>15470000</v>
      </c>
      <c r="H8" s="28">
        <v>22343199.620000001</v>
      </c>
      <c r="I8" s="29">
        <v>18088000</v>
      </c>
      <c r="J8" s="62">
        <v>0</v>
      </c>
      <c r="K8" s="30">
        <v>0</v>
      </c>
      <c r="L8" s="27">
        <f>AVERAGE(E8,F8,G8,H8,I8)</f>
        <v>18737834.723999999</v>
      </c>
      <c r="M8" s="27">
        <f t="shared" si="0"/>
        <v>37475669.447999999</v>
      </c>
      <c r="N8" s="11"/>
    </row>
    <row r="9" spans="1:14">
      <c r="A9" s="9">
        <v>8</v>
      </c>
      <c r="B9" s="36" t="s">
        <v>29</v>
      </c>
      <c r="C9" s="24" t="s">
        <v>22</v>
      </c>
      <c r="D9" s="31">
        <v>1</v>
      </c>
      <c r="E9" s="38">
        <v>16278605</v>
      </c>
      <c r="F9" s="64">
        <v>0</v>
      </c>
      <c r="G9" s="27">
        <v>18326000</v>
      </c>
      <c r="H9" s="28">
        <v>0</v>
      </c>
      <c r="I9" s="29">
        <v>20825000</v>
      </c>
      <c r="J9" s="62">
        <v>18430720</v>
      </c>
      <c r="K9" s="30">
        <v>0</v>
      </c>
      <c r="L9" s="27">
        <f>AVERAGE(E9,G9,I9,J9)</f>
        <v>18465081.25</v>
      </c>
      <c r="M9" s="27">
        <f t="shared" si="0"/>
        <v>18465081.25</v>
      </c>
      <c r="N9" s="11"/>
    </row>
    <row r="10" spans="1:14">
      <c r="A10" s="9">
        <v>9</v>
      </c>
      <c r="B10" s="36" t="s">
        <v>30</v>
      </c>
      <c r="C10" s="24" t="s">
        <v>22</v>
      </c>
      <c r="D10" s="87">
        <v>1</v>
      </c>
      <c r="E10" s="40">
        <v>53097324</v>
      </c>
      <c r="F10" s="64">
        <v>76865551</v>
      </c>
      <c r="G10" s="27">
        <v>59738000</v>
      </c>
      <c r="H10" s="28">
        <v>76788566.329999998</v>
      </c>
      <c r="I10" s="29">
        <v>41650000</v>
      </c>
      <c r="J10" s="62">
        <v>0</v>
      </c>
      <c r="K10" s="30">
        <v>0</v>
      </c>
      <c r="L10" s="27">
        <f>AVERAGE(E10,F10,G10,H10,I10)</f>
        <v>61627888.265999995</v>
      </c>
      <c r="M10" s="27">
        <f t="shared" si="0"/>
        <v>61627888.265999995</v>
      </c>
      <c r="N10" s="11"/>
    </row>
    <row r="11" spans="1:14">
      <c r="A11" s="9">
        <v>10</v>
      </c>
      <c r="B11" s="65" t="s">
        <v>31</v>
      </c>
      <c r="C11" s="24" t="s">
        <v>22</v>
      </c>
      <c r="D11" s="31">
        <v>1</v>
      </c>
      <c r="E11" s="40">
        <v>5093200</v>
      </c>
      <c r="F11" s="64">
        <v>0</v>
      </c>
      <c r="G11" s="27">
        <v>5950000</v>
      </c>
      <c r="H11" s="28">
        <v>0</v>
      </c>
      <c r="I11" s="29">
        <v>0</v>
      </c>
      <c r="J11" s="62">
        <v>3566430</v>
      </c>
      <c r="K11" s="30">
        <v>0</v>
      </c>
      <c r="L11" s="27">
        <f>AVERAGE(E11,G11,J11)</f>
        <v>4869876.666666667</v>
      </c>
      <c r="M11" s="27">
        <f t="shared" si="0"/>
        <v>4869876.666666667</v>
      </c>
      <c r="N11" s="11"/>
    </row>
    <row r="12" spans="1:14">
      <c r="A12" s="9">
        <v>11</v>
      </c>
      <c r="B12" s="36" t="s">
        <v>32</v>
      </c>
      <c r="C12" s="24" t="s">
        <v>22</v>
      </c>
      <c r="D12" s="87">
        <v>1</v>
      </c>
      <c r="E12" s="41">
        <v>38996895</v>
      </c>
      <c r="F12" s="64">
        <v>0</v>
      </c>
      <c r="G12" s="27">
        <v>45696000</v>
      </c>
      <c r="H12" s="28">
        <v>0</v>
      </c>
      <c r="I12" s="29">
        <v>33915000</v>
      </c>
      <c r="J12" s="62">
        <v>0</v>
      </c>
      <c r="K12" s="30">
        <v>0</v>
      </c>
      <c r="L12" s="27">
        <f>AVERAGE(E12,G12,I12)</f>
        <v>39535965</v>
      </c>
      <c r="M12" s="27">
        <f t="shared" si="0"/>
        <v>39535965</v>
      </c>
      <c r="N12" s="11"/>
    </row>
    <row r="13" spans="1:14">
      <c r="A13" s="9">
        <v>12</v>
      </c>
      <c r="B13" s="36" t="s">
        <v>33</v>
      </c>
      <c r="C13" s="24" t="s">
        <v>22</v>
      </c>
      <c r="D13" s="85">
        <v>1</v>
      </c>
      <c r="E13" s="41">
        <v>74345250</v>
      </c>
      <c r="F13" s="42">
        <v>53366859</v>
      </c>
      <c r="G13" s="27">
        <v>83538000</v>
      </c>
      <c r="H13" s="28">
        <v>53313450.609999999</v>
      </c>
      <c r="I13" s="29">
        <v>43435000</v>
      </c>
      <c r="J13" s="62">
        <v>0</v>
      </c>
      <c r="K13" s="30">
        <v>58526328.777777776</v>
      </c>
      <c r="L13" s="27">
        <f>AVERAGE(E13,F13,G13,H13,I13,K13)</f>
        <v>61087481.397962965</v>
      </c>
      <c r="M13" s="27">
        <f t="shared" si="0"/>
        <v>61087481.397962965</v>
      </c>
      <c r="N13" s="11"/>
    </row>
    <row r="14" spans="1:14">
      <c r="A14" s="9">
        <v>13</v>
      </c>
      <c r="B14" s="36" t="s">
        <v>34</v>
      </c>
      <c r="C14" s="24" t="s">
        <v>22</v>
      </c>
      <c r="D14" s="39">
        <v>1</v>
      </c>
      <c r="E14" s="43">
        <v>7736904</v>
      </c>
      <c r="F14" s="42">
        <v>0</v>
      </c>
      <c r="G14" s="27">
        <v>9044000</v>
      </c>
      <c r="H14" s="28">
        <v>0</v>
      </c>
      <c r="I14" s="29">
        <v>4879000</v>
      </c>
      <c r="J14" s="62">
        <v>0</v>
      </c>
      <c r="K14" s="30">
        <v>0</v>
      </c>
      <c r="L14" s="27">
        <f>AVERAGE(E14,G14,I14)</f>
        <v>7219968</v>
      </c>
      <c r="M14" s="27">
        <f t="shared" si="0"/>
        <v>7219968</v>
      </c>
      <c r="N14" s="11"/>
    </row>
    <row r="15" spans="1:14">
      <c r="A15" s="9">
        <v>14</v>
      </c>
      <c r="B15" s="36" t="s">
        <v>35</v>
      </c>
      <c r="C15" s="24" t="s">
        <v>22</v>
      </c>
      <c r="D15" s="39">
        <v>1</v>
      </c>
      <c r="E15" s="43">
        <v>20667920</v>
      </c>
      <c r="F15" s="66">
        <v>25765880</v>
      </c>
      <c r="G15" s="27">
        <v>19635000</v>
      </c>
      <c r="H15" s="28">
        <v>25739999.879999999</v>
      </c>
      <c r="I15" s="29">
        <v>19040000</v>
      </c>
      <c r="J15" s="62">
        <v>0</v>
      </c>
      <c r="K15" s="30">
        <v>28256801.222222224</v>
      </c>
      <c r="L15" s="27">
        <f>AVERAGE(E15,F15,G15,H15,I15,K15)</f>
        <v>23184266.850370366</v>
      </c>
      <c r="M15" s="27">
        <f t="shared" si="0"/>
        <v>23184266.850370366</v>
      </c>
      <c r="N15" s="11"/>
    </row>
    <row r="16" spans="1:14">
      <c r="A16" s="9">
        <v>15</v>
      </c>
      <c r="B16" s="36" t="s">
        <v>36</v>
      </c>
      <c r="C16" s="24" t="s">
        <v>22</v>
      </c>
      <c r="D16" s="39">
        <v>1</v>
      </c>
      <c r="E16" s="43">
        <v>41459600</v>
      </c>
      <c r="F16" s="66">
        <v>0</v>
      </c>
      <c r="G16" s="27">
        <v>48552000</v>
      </c>
      <c r="H16" s="28">
        <v>0</v>
      </c>
      <c r="I16" s="29">
        <v>0</v>
      </c>
      <c r="J16" s="62">
        <v>41433292.670000002</v>
      </c>
      <c r="K16" s="30">
        <v>0</v>
      </c>
      <c r="L16" s="27">
        <f>AVERAGE(E16,G16,J16)</f>
        <v>43814964.223333336</v>
      </c>
      <c r="M16" s="27">
        <f t="shared" si="0"/>
        <v>43814964.223333336</v>
      </c>
      <c r="N16" s="11"/>
    </row>
    <row r="17" spans="1:15">
      <c r="A17" s="9">
        <v>16</v>
      </c>
      <c r="B17" s="36" t="s">
        <v>37</v>
      </c>
      <c r="C17" s="24" t="s">
        <v>22</v>
      </c>
      <c r="D17" s="39">
        <v>1</v>
      </c>
      <c r="E17" s="43">
        <v>4838540</v>
      </c>
      <c r="F17" s="66">
        <v>0</v>
      </c>
      <c r="G17" s="27">
        <v>3451000</v>
      </c>
      <c r="H17" s="28">
        <v>0</v>
      </c>
      <c r="I17" s="29">
        <v>2261000</v>
      </c>
      <c r="J17" s="62">
        <v>2353344</v>
      </c>
      <c r="K17" s="30">
        <v>0</v>
      </c>
      <c r="L17" s="27">
        <f>AVERAGE(E17,G17,I17,J17)</f>
        <v>3225971</v>
      </c>
      <c r="M17" s="27">
        <f t="shared" si="0"/>
        <v>3225971</v>
      </c>
      <c r="N17" s="11"/>
    </row>
    <row r="18" spans="1:15">
      <c r="A18" s="9">
        <v>17</v>
      </c>
      <c r="B18" s="36" t="s">
        <v>38</v>
      </c>
      <c r="C18" s="24" t="s">
        <v>22</v>
      </c>
      <c r="D18" s="39">
        <v>1</v>
      </c>
      <c r="E18" s="43">
        <v>8867880</v>
      </c>
      <c r="F18" s="66">
        <v>11973423</v>
      </c>
      <c r="G18" s="27">
        <v>8925000</v>
      </c>
      <c r="H18" s="28">
        <v>11961400.43</v>
      </c>
      <c r="I18" s="29">
        <v>0</v>
      </c>
      <c r="J18" s="62">
        <v>0</v>
      </c>
      <c r="K18" s="30">
        <v>0</v>
      </c>
      <c r="L18" s="27">
        <f>AVERAGE(E18,F18,G18,H18)</f>
        <v>10431925.8575</v>
      </c>
      <c r="M18" s="27">
        <f t="shared" si="0"/>
        <v>10431925.8575</v>
      </c>
      <c r="N18" s="11"/>
    </row>
    <row r="19" spans="1:15">
      <c r="A19" s="9">
        <v>18</v>
      </c>
      <c r="B19" s="36" t="s">
        <v>39</v>
      </c>
      <c r="C19" s="24" t="s">
        <v>22</v>
      </c>
      <c r="D19" s="39">
        <v>1</v>
      </c>
      <c r="E19" s="43">
        <v>53603550</v>
      </c>
      <c r="F19" s="66">
        <v>51050048</v>
      </c>
      <c r="G19" s="27">
        <v>60690000</v>
      </c>
      <c r="H19" s="28">
        <v>50998935.119999997</v>
      </c>
      <c r="I19" s="29">
        <v>57120000</v>
      </c>
      <c r="J19" s="62">
        <v>0</v>
      </c>
      <c r="K19" s="30">
        <v>55985506.888888881</v>
      </c>
      <c r="L19" s="27">
        <f>AVERAGE(E19,F19,G19,H19,I19,K19)</f>
        <v>54908006.668148153</v>
      </c>
      <c r="M19" s="27">
        <f t="shared" si="0"/>
        <v>54908006.668148153</v>
      </c>
      <c r="N19" s="11"/>
    </row>
    <row r="20" spans="1:15">
      <c r="A20" s="9">
        <v>19</v>
      </c>
      <c r="B20" s="36" t="s">
        <v>40</v>
      </c>
      <c r="C20" s="24" t="s">
        <v>22</v>
      </c>
      <c r="D20" s="39">
        <v>1</v>
      </c>
      <c r="E20" s="43">
        <v>26739300</v>
      </c>
      <c r="F20" s="66">
        <v>32854710</v>
      </c>
      <c r="G20" s="27">
        <v>26180000</v>
      </c>
      <c r="H20" s="28">
        <v>32821800.550000001</v>
      </c>
      <c r="I20" s="29">
        <v>0</v>
      </c>
      <c r="J20" s="62">
        <v>11900000</v>
      </c>
      <c r="K20" s="30">
        <v>36031044.777777776</v>
      </c>
      <c r="L20" s="27">
        <f>AVERAGE(E20,F20,G20,H20,J20,K20)</f>
        <v>27754475.887962963</v>
      </c>
      <c r="M20" s="27">
        <f t="shared" si="0"/>
        <v>27754475.887962963</v>
      </c>
      <c r="N20" s="11"/>
    </row>
    <row r="21" spans="1:15">
      <c r="A21" s="9">
        <v>20</v>
      </c>
      <c r="B21" s="36" t="s">
        <v>41</v>
      </c>
      <c r="C21" s="24" t="s">
        <v>22</v>
      </c>
      <c r="D21" s="39">
        <v>1</v>
      </c>
      <c r="E21" s="43">
        <v>16707600</v>
      </c>
      <c r="F21" s="66">
        <v>17091018</v>
      </c>
      <c r="G21" s="27">
        <v>8330000</v>
      </c>
      <c r="H21" s="28">
        <v>17073861.77</v>
      </c>
      <c r="I21" s="29">
        <v>3272500</v>
      </c>
      <c r="J21" s="62">
        <v>11923800</v>
      </c>
      <c r="K21" s="30"/>
      <c r="L21" s="27">
        <f>AVERAGE(E21,F21,G21,H21,I21,J21)</f>
        <v>12399796.628333332</v>
      </c>
      <c r="M21" s="27">
        <f t="shared" si="0"/>
        <v>12399796.628333332</v>
      </c>
      <c r="N21" s="11"/>
    </row>
    <row r="22" spans="1:15">
      <c r="A22" s="9">
        <v>21</v>
      </c>
      <c r="B22" s="36" t="s">
        <v>42</v>
      </c>
      <c r="C22" s="24" t="s">
        <v>22</v>
      </c>
      <c r="D22" s="39">
        <v>1</v>
      </c>
      <c r="E22" s="43">
        <v>9317700</v>
      </c>
      <c r="F22" s="66">
        <v>5669517</v>
      </c>
      <c r="G22" s="27">
        <v>8568000</v>
      </c>
      <c r="H22" s="28">
        <v>5663796.6699999999</v>
      </c>
      <c r="I22" s="29">
        <v>12495000</v>
      </c>
      <c r="J22" s="62">
        <v>4611250</v>
      </c>
      <c r="K22" s="30">
        <v>6217591.333333334</v>
      </c>
      <c r="L22" s="27">
        <f>AVERAGE(E22,F22,G22,H22,I22,J22,K22)</f>
        <v>7506122.1433333335</v>
      </c>
      <c r="M22" s="27">
        <f t="shared" si="0"/>
        <v>7506122.1433333335</v>
      </c>
      <c r="N22" s="11"/>
    </row>
    <row r="23" spans="1:15" ht="36">
      <c r="A23" s="9">
        <v>22</v>
      </c>
      <c r="B23" s="36" t="s">
        <v>43</v>
      </c>
      <c r="C23" s="24" t="s">
        <v>22</v>
      </c>
      <c r="D23" s="39">
        <v>1</v>
      </c>
      <c r="E23" s="43">
        <v>29012200</v>
      </c>
      <c r="F23" s="66">
        <v>42178836</v>
      </c>
      <c r="G23" s="27">
        <v>26656000</v>
      </c>
      <c r="H23" s="28">
        <v>42136600.520000003</v>
      </c>
      <c r="I23" s="29"/>
      <c r="J23" s="62">
        <v>0</v>
      </c>
      <c r="K23" s="30">
        <v>0</v>
      </c>
      <c r="L23" s="27">
        <f>AVERAGE(E23,F23,G23,H23,I23)</f>
        <v>34995909.130000003</v>
      </c>
      <c r="M23" s="27">
        <f t="shared" si="0"/>
        <v>34995909.130000003</v>
      </c>
      <c r="N23" s="11"/>
    </row>
    <row r="24" spans="1:15" ht="36">
      <c r="A24" s="9">
        <v>23</v>
      </c>
      <c r="B24" s="36" t="s">
        <v>44</v>
      </c>
      <c r="C24" s="24" t="s">
        <v>22</v>
      </c>
      <c r="D24" s="71">
        <v>1</v>
      </c>
      <c r="E24" s="44">
        <v>34111350</v>
      </c>
      <c r="F24" s="66">
        <v>0</v>
      </c>
      <c r="G24" s="27">
        <v>35700000</v>
      </c>
      <c r="H24" s="28">
        <v>0</v>
      </c>
      <c r="I24" s="29">
        <v>22015000</v>
      </c>
      <c r="J24" s="62">
        <v>10134623.1</v>
      </c>
      <c r="K24" s="30">
        <v>0</v>
      </c>
      <c r="L24" s="27">
        <f>AVERAGE(E24,G24,I24,J24)</f>
        <v>25490243.274999999</v>
      </c>
      <c r="M24" s="27">
        <f t="shared" si="0"/>
        <v>25490243.274999999</v>
      </c>
      <c r="N24" s="11"/>
    </row>
    <row r="25" spans="1:15" ht="36">
      <c r="A25" s="9">
        <v>24</v>
      </c>
      <c r="B25" s="36" t="s">
        <v>45</v>
      </c>
      <c r="C25" s="24" t="s">
        <v>22</v>
      </c>
      <c r="D25" s="37">
        <v>1</v>
      </c>
      <c r="E25" s="45">
        <v>163998660</v>
      </c>
      <c r="F25" s="66">
        <v>0</v>
      </c>
      <c r="G25" s="27">
        <v>172550000</v>
      </c>
      <c r="H25" s="28">
        <v>0</v>
      </c>
      <c r="I25" s="29">
        <v>89250000</v>
      </c>
      <c r="J25" s="62">
        <v>0</v>
      </c>
      <c r="K25" s="30">
        <v>275363725.77777779</v>
      </c>
      <c r="L25" s="27">
        <f>AVERAGE(E25,G25,I25,K25)</f>
        <v>175290596.44444445</v>
      </c>
      <c r="M25" s="27">
        <f t="shared" si="0"/>
        <v>175290596.44444445</v>
      </c>
      <c r="N25" s="11"/>
    </row>
    <row r="26" spans="1:15">
      <c r="A26" s="9">
        <v>25</v>
      </c>
      <c r="B26" s="36" t="s">
        <v>46</v>
      </c>
      <c r="C26" s="24" t="s">
        <v>22</v>
      </c>
      <c r="D26" s="37">
        <v>1</v>
      </c>
      <c r="E26" s="45">
        <v>139729800</v>
      </c>
      <c r="F26" s="66">
        <v>90788313</v>
      </c>
      <c r="G26" s="27">
        <v>148750000</v>
      </c>
      <c r="H26" s="28">
        <v>90697492.200000003</v>
      </c>
      <c r="I26" s="29">
        <v>0</v>
      </c>
      <c r="J26" s="62">
        <v>0</v>
      </c>
      <c r="K26" s="30">
        <v>99565700.111111104</v>
      </c>
      <c r="L26" s="27">
        <f>AVERAGE(E26,F26,G26,H26,K26)</f>
        <v>113906261.06222221</v>
      </c>
      <c r="M26" s="27">
        <f t="shared" si="0"/>
        <v>113906261.06222221</v>
      </c>
      <c r="N26" s="11"/>
    </row>
    <row r="27" spans="1:15" ht="36">
      <c r="A27" s="9">
        <v>26</v>
      </c>
      <c r="B27" s="36" t="s">
        <v>47</v>
      </c>
      <c r="C27" s="24" t="s">
        <v>22</v>
      </c>
      <c r="D27" s="37">
        <v>1</v>
      </c>
      <c r="E27" s="45">
        <v>132130460</v>
      </c>
      <c r="F27" s="66">
        <v>0</v>
      </c>
      <c r="G27" s="27">
        <v>136850000</v>
      </c>
      <c r="H27" s="28">
        <v>0</v>
      </c>
      <c r="I27" s="29">
        <v>0</v>
      </c>
      <c r="J27" s="62">
        <v>0</v>
      </c>
      <c r="K27" s="30">
        <v>300502621.22222221</v>
      </c>
      <c r="L27" s="27">
        <f>AVERAGE(E27,G27)</f>
        <v>134490230</v>
      </c>
      <c r="M27" s="27">
        <f t="shared" si="0"/>
        <v>134490230</v>
      </c>
      <c r="N27" s="11"/>
    </row>
    <row r="28" spans="1:15">
      <c r="A28" s="9">
        <v>27</v>
      </c>
      <c r="B28" s="36" t="s">
        <v>48</v>
      </c>
      <c r="C28" s="24" t="s">
        <v>22</v>
      </c>
      <c r="D28" s="37">
        <v>1</v>
      </c>
      <c r="E28" s="45">
        <v>34625430</v>
      </c>
      <c r="F28" s="66">
        <v>50509788</v>
      </c>
      <c r="G28" s="27">
        <v>38080000</v>
      </c>
      <c r="H28" s="28">
        <v>50459199.909999996</v>
      </c>
      <c r="I28" s="29">
        <v>43435000</v>
      </c>
      <c r="J28" s="62">
        <v>0</v>
      </c>
      <c r="K28" s="30">
        <v>0</v>
      </c>
      <c r="L28" s="27">
        <f>AVERAGE(E28,F28,G28,H28,I28)</f>
        <v>43421883.582000002</v>
      </c>
      <c r="M28" s="27">
        <f t="shared" si="0"/>
        <v>43421883.582000002</v>
      </c>
      <c r="N28" s="11"/>
    </row>
    <row r="29" spans="1:15">
      <c r="A29" s="9">
        <v>28</v>
      </c>
      <c r="B29" s="36" t="s">
        <v>49</v>
      </c>
      <c r="C29" s="24" t="s">
        <v>22</v>
      </c>
      <c r="D29" s="37">
        <v>1</v>
      </c>
      <c r="E29" s="45">
        <v>122522400</v>
      </c>
      <c r="F29" s="66">
        <v>137617907</v>
      </c>
      <c r="G29" s="27">
        <v>125426000</v>
      </c>
      <c r="H29" s="28">
        <v>137480200.19999999</v>
      </c>
      <c r="I29" s="29">
        <v>93415000</v>
      </c>
      <c r="J29" s="62">
        <v>101150000</v>
      </c>
      <c r="K29" s="30">
        <v>150922715.22222221</v>
      </c>
      <c r="L29" s="27">
        <f>AVERAGE(E29,F29,G29,H29,I29,J29,K29)</f>
        <v>124076317.48888889</v>
      </c>
      <c r="M29" s="27">
        <f t="shared" si="0"/>
        <v>124076317.48888889</v>
      </c>
      <c r="N29" s="11"/>
    </row>
    <row r="30" spans="1:15">
      <c r="A30" s="9">
        <v>29</v>
      </c>
      <c r="B30" s="36" t="s">
        <v>50</v>
      </c>
      <c r="C30" s="24" t="s">
        <v>22</v>
      </c>
      <c r="D30" s="47">
        <v>1</v>
      </c>
      <c r="E30" s="48">
        <v>94762080</v>
      </c>
      <c r="F30" s="67">
        <v>0</v>
      </c>
      <c r="G30" s="50">
        <v>102340000</v>
      </c>
      <c r="H30" s="51">
        <v>0</v>
      </c>
      <c r="I30" s="52">
        <v>71400000</v>
      </c>
      <c r="J30" s="68">
        <v>0</v>
      </c>
      <c r="K30" s="53">
        <v>217285141.1111111</v>
      </c>
      <c r="L30" s="50">
        <f>AVERAGE(E30,G30,I30)</f>
        <v>89500693.333333328</v>
      </c>
      <c r="M30" s="27">
        <f t="shared" si="0"/>
        <v>89500693.333333328</v>
      </c>
      <c r="N30" s="11"/>
    </row>
    <row r="31" spans="1:15" ht="36">
      <c r="A31" s="15">
        <v>30</v>
      </c>
      <c r="B31" s="46" t="s">
        <v>51</v>
      </c>
      <c r="C31" s="24" t="s">
        <v>22</v>
      </c>
      <c r="D31" s="31">
        <v>1</v>
      </c>
      <c r="E31" s="49">
        <v>9496200</v>
      </c>
      <c r="F31" s="81">
        <v>0</v>
      </c>
      <c r="G31" s="27">
        <v>7735000</v>
      </c>
      <c r="H31" s="28">
        <v>0</v>
      </c>
      <c r="I31" s="27">
        <v>0</v>
      </c>
      <c r="J31" s="62">
        <v>0</v>
      </c>
      <c r="K31" s="82">
        <v>0</v>
      </c>
      <c r="L31" s="27">
        <f>AVERAGE(E31,G31)</f>
        <v>8615600</v>
      </c>
      <c r="M31" s="27">
        <f t="shared" si="0"/>
        <v>8615600</v>
      </c>
      <c r="N31" s="11"/>
    </row>
    <row r="32" spans="1:15" ht="36">
      <c r="A32" s="16">
        <v>31</v>
      </c>
      <c r="B32" s="24" t="s">
        <v>52</v>
      </c>
      <c r="C32" s="24" t="s">
        <v>22</v>
      </c>
      <c r="D32" s="31">
        <v>1</v>
      </c>
      <c r="E32" s="49">
        <v>14080080</v>
      </c>
      <c r="F32" s="81">
        <v>10676323</v>
      </c>
      <c r="G32" s="27">
        <v>16695819</v>
      </c>
      <c r="H32" s="28">
        <v>10665599.91</v>
      </c>
      <c r="I32" s="27">
        <v>19635000</v>
      </c>
      <c r="J32" s="62">
        <v>13643350</v>
      </c>
      <c r="K32" s="82">
        <v>11708462.888888888</v>
      </c>
      <c r="L32" s="27">
        <f>AVERAGE(E32,F32,G32,H32,I32,J32,K32)</f>
        <v>13872090.685555557</v>
      </c>
      <c r="M32" s="27">
        <f t="shared" si="0"/>
        <v>13872090.685555557</v>
      </c>
      <c r="N32" s="11"/>
      <c r="O32" s="83"/>
    </row>
    <row r="33" spans="1:14">
      <c r="A33" s="16">
        <v>32</v>
      </c>
      <c r="B33" s="24" t="s">
        <v>53</v>
      </c>
      <c r="C33" s="24" t="s">
        <v>22</v>
      </c>
      <c r="D33" s="31">
        <v>1</v>
      </c>
      <c r="E33" s="49">
        <v>6180860</v>
      </c>
      <c r="F33" s="81">
        <v>0</v>
      </c>
      <c r="G33" s="27">
        <v>7140000</v>
      </c>
      <c r="H33" s="28">
        <v>0</v>
      </c>
      <c r="I33" s="27">
        <v>0</v>
      </c>
      <c r="J33" s="62">
        <v>4135250</v>
      </c>
      <c r="K33" s="82">
        <v>0</v>
      </c>
      <c r="L33" s="27">
        <f>AVERAGE(E33,G33,J33)</f>
        <v>5818703.333333333</v>
      </c>
      <c r="M33" s="27">
        <f t="shared" si="0"/>
        <v>5818703.333333333</v>
      </c>
      <c r="N33" s="11"/>
    </row>
    <row r="34" spans="1:14" s="1" customFormat="1" ht="31.15">
      <c r="A34" s="4"/>
      <c r="B34" s="54"/>
      <c r="C34" s="54"/>
      <c r="D34" s="55"/>
      <c r="E34" s="74"/>
      <c r="F34" s="75"/>
      <c r="G34" s="76"/>
      <c r="H34" s="72"/>
      <c r="I34" s="77"/>
      <c r="J34" s="78"/>
      <c r="K34" s="79"/>
      <c r="L34" s="80" t="s">
        <v>20</v>
      </c>
      <c r="M34" s="69">
        <f>SUM(M2:M33)</f>
        <v>1381966211.5139441</v>
      </c>
      <c r="N34" s="12"/>
    </row>
    <row r="35" spans="1:14" s="1" customFormat="1">
      <c r="A35" s="4"/>
      <c r="B35" s="54"/>
      <c r="C35" s="54"/>
      <c r="D35" s="55"/>
      <c r="E35" s="56"/>
      <c r="F35" s="57"/>
      <c r="G35" s="70"/>
      <c r="H35" s="70"/>
      <c r="I35" s="70"/>
      <c r="J35" s="70"/>
      <c r="K35" s="70"/>
      <c r="L35" s="72"/>
      <c r="M35" s="73"/>
      <c r="N35" s="13"/>
    </row>
    <row r="36" spans="1:14" s="1" customFormat="1" ht="36.6" customHeight="1">
      <c r="A36" s="88" t="s">
        <v>54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13"/>
    </row>
    <row r="37" spans="1:14" s="1" customFormat="1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13"/>
    </row>
    <row r="38" spans="1:14" s="1" customFormat="1">
      <c r="D38" s="5"/>
      <c r="E38" s="5"/>
      <c r="I38" s="6"/>
      <c r="N38" s="13"/>
    </row>
    <row r="39" spans="1:14" s="1" customFormat="1" ht="36.6">
      <c r="D39" s="5"/>
      <c r="E39" s="5"/>
      <c r="I39" s="6"/>
      <c r="L39" s="7"/>
      <c r="M39" s="7"/>
      <c r="N39" s="13"/>
    </row>
    <row r="40" spans="1:14" s="1" customFormat="1">
      <c r="D40" s="5"/>
      <c r="E40" s="5"/>
      <c r="I40" s="6"/>
      <c r="N40" s="13"/>
    </row>
    <row r="41" spans="1:14" s="1" customFormat="1">
      <c r="D41" s="5"/>
      <c r="E41" s="5"/>
      <c r="I41" s="6"/>
      <c r="N41" s="13"/>
    </row>
    <row r="42" spans="1:14" s="1" customFormat="1">
      <c r="D42" s="5"/>
      <c r="E42" s="5"/>
      <c r="I42" s="6"/>
      <c r="N42" s="13"/>
    </row>
    <row r="43" spans="1:14" s="1" customFormat="1">
      <c r="D43" s="5"/>
      <c r="E43" s="5"/>
      <c r="I43" s="6"/>
      <c r="N43" s="13"/>
    </row>
    <row r="44" spans="1:14" s="1" customFormat="1">
      <c r="D44" s="5"/>
      <c r="E44" s="5"/>
      <c r="I44" s="6"/>
      <c r="N44" s="13"/>
    </row>
    <row r="45" spans="1:14" s="1" customFormat="1">
      <c r="D45" s="5"/>
      <c r="E45" s="5"/>
      <c r="I45" s="6"/>
      <c r="N45" s="13"/>
    </row>
    <row r="46" spans="1:14" s="1" customFormat="1">
      <c r="D46" s="5"/>
      <c r="E46" s="5"/>
      <c r="I46" s="6"/>
      <c r="N46" s="13"/>
    </row>
    <row r="47" spans="1:14" s="1" customFormat="1">
      <c r="D47" s="5"/>
      <c r="E47" s="5"/>
      <c r="I47" s="6"/>
      <c r="N47" s="13"/>
    </row>
    <row r="48" spans="1:14" s="1" customFormat="1">
      <c r="D48" s="5"/>
      <c r="E48" s="5"/>
      <c r="I48" s="6"/>
      <c r="N48" s="13"/>
    </row>
    <row r="49" spans="4:14" s="1" customFormat="1">
      <c r="D49" s="5"/>
      <c r="E49" s="5"/>
      <c r="I49" s="6"/>
      <c r="N49" s="13"/>
    </row>
    <row r="50" spans="4:14" s="1" customFormat="1">
      <c r="D50" s="5"/>
      <c r="E50" s="5"/>
      <c r="I50" s="6"/>
      <c r="N50" s="13"/>
    </row>
    <row r="51" spans="4:14" s="1" customFormat="1">
      <c r="D51" s="5"/>
      <c r="E51" s="5"/>
      <c r="I51" s="6"/>
      <c r="N51" s="13"/>
    </row>
    <row r="52" spans="4:14" s="1" customFormat="1">
      <c r="D52" s="5"/>
      <c r="E52" s="5"/>
      <c r="I52" s="6"/>
      <c r="N52" s="13"/>
    </row>
    <row r="53" spans="4:14" s="1" customFormat="1">
      <c r="D53" s="5"/>
      <c r="E53" s="5"/>
      <c r="I53" s="6"/>
      <c r="N53" s="13"/>
    </row>
    <row r="54" spans="4:14" s="1" customFormat="1">
      <c r="D54" s="5"/>
      <c r="E54" s="5"/>
      <c r="I54" s="6"/>
      <c r="N54" s="13"/>
    </row>
    <row r="55" spans="4:14" s="1" customFormat="1">
      <c r="D55" s="5"/>
      <c r="E55" s="5"/>
      <c r="I55" s="6"/>
      <c r="N55" s="13"/>
    </row>
    <row r="56" spans="4:14" s="1" customFormat="1">
      <c r="D56" s="5"/>
      <c r="E56" s="5"/>
      <c r="I56" s="6"/>
      <c r="N56" s="13"/>
    </row>
    <row r="57" spans="4:14" s="1" customFormat="1">
      <c r="D57" s="5"/>
      <c r="E57" s="5"/>
      <c r="I57" s="6"/>
      <c r="N57" s="13"/>
    </row>
    <row r="58" spans="4:14" s="1" customFormat="1">
      <c r="D58" s="5"/>
      <c r="E58" s="5"/>
      <c r="I58" s="6"/>
      <c r="N58" s="13"/>
    </row>
    <row r="59" spans="4:14" s="1" customFormat="1">
      <c r="D59" s="5"/>
      <c r="E59" s="5"/>
      <c r="I59" s="6"/>
      <c r="N59" s="13"/>
    </row>
    <row r="60" spans="4:14" s="1" customFormat="1">
      <c r="D60" s="5"/>
      <c r="E60" s="5"/>
      <c r="I60" s="6"/>
      <c r="N60" s="13"/>
    </row>
    <row r="61" spans="4:14" s="1" customFormat="1">
      <c r="D61" s="5"/>
      <c r="E61" s="5"/>
      <c r="I61" s="6"/>
      <c r="N61" s="13"/>
    </row>
    <row r="62" spans="4:14" s="1" customFormat="1">
      <c r="D62" s="5"/>
      <c r="E62" s="5"/>
      <c r="I62" s="8"/>
      <c r="N62" s="13"/>
    </row>
    <row r="63" spans="4:14" s="1" customFormat="1">
      <c r="D63" s="5"/>
      <c r="E63" s="5"/>
      <c r="N63" s="13"/>
    </row>
    <row r="64" spans="4:14" s="1" customFormat="1">
      <c r="D64" s="5"/>
      <c r="E64" s="5"/>
      <c r="N64" s="13"/>
    </row>
    <row r="65" spans="4:14" s="1" customFormat="1">
      <c r="D65" s="5"/>
      <c r="E65" s="5"/>
      <c r="N65" s="13"/>
    </row>
    <row r="66" spans="4:14" s="1" customFormat="1">
      <c r="D66" s="5"/>
      <c r="E66" s="5"/>
      <c r="N66" s="13"/>
    </row>
    <row r="67" spans="4:14" s="1" customFormat="1">
      <c r="D67" s="5"/>
      <c r="E67" s="5"/>
      <c r="N67" s="13"/>
    </row>
    <row r="68" spans="4:14" s="1" customFormat="1">
      <c r="D68" s="5"/>
      <c r="E68" s="5"/>
      <c r="N68" s="13"/>
    </row>
    <row r="69" spans="4:14" s="1" customFormat="1">
      <c r="D69" s="5"/>
      <c r="E69" s="5"/>
      <c r="N69" s="13"/>
    </row>
    <row r="70" spans="4:14" s="1" customFormat="1">
      <c r="D70" s="5"/>
      <c r="E70" s="5"/>
      <c r="N70" s="13"/>
    </row>
    <row r="71" spans="4:14" s="1" customFormat="1">
      <c r="D71" s="5"/>
      <c r="E71" s="5"/>
      <c r="N71" s="13"/>
    </row>
    <row r="72" spans="4:14" s="1" customFormat="1">
      <c r="D72" s="5"/>
      <c r="E72" s="5"/>
      <c r="N72" s="13"/>
    </row>
    <row r="73" spans="4:14" s="1" customFormat="1">
      <c r="D73" s="5"/>
      <c r="E73" s="5"/>
      <c r="N73" s="13"/>
    </row>
    <row r="74" spans="4:14" s="1" customFormat="1">
      <c r="D74" s="5"/>
      <c r="E74" s="5"/>
      <c r="N74" s="13"/>
    </row>
    <row r="75" spans="4:14" s="1" customFormat="1">
      <c r="D75" s="5"/>
      <c r="E75" s="5"/>
      <c r="N75" s="13"/>
    </row>
    <row r="76" spans="4:14" s="1" customFormat="1">
      <c r="D76" s="5"/>
      <c r="E76" s="5"/>
      <c r="N76" s="13"/>
    </row>
    <row r="77" spans="4:14" s="1" customFormat="1">
      <c r="D77" s="5"/>
      <c r="E77" s="5"/>
      <c r="N77" s="13"/>
    </row>
    <row r="78" spans="4:14" s="1" customFormat="1">
      <c r="D78" s="5"/>
      <c r="E78" s="5"/>
      <c r="N78" s="13"/>
    </row>
    <row r="79" spans="4:14" s="1" customFormat="1">
      <c r="D79" s="5"/>
      <c r="E79" s="5"/>
      <c r="N79" s="13"/>
    </row>
    <row r="80" spans="4:14" s="1" customFormat="1">
      <c r="D80" s="5"/>
      <c r="E80" s="5"/>
      <c r="N80" s="13"/>
    </row>
    <row r="81" spans="4:14" s="1" customFormat="1">
      <c r="D81" s="5"/>
      <c r="E81" s="5"/>
      <c r="N81" s="13"/>
    </row>
    <row r="82" spans="4:14" s="1" customFormat="1">
      <c r="D82" s="5"/>
      <c r="E82" s="5"/>
      <c r="N82" s="13"/>
    </row>
    <row r="83" spans="4:14" s="1" customFormat="1">
      <c r="D83" s="5"/>
      <c r="E83" s="5"/>
      <c r="N83" s="13"/>
    </row>
    <row r="84" spans="4:14" s="1" customFormat="1">
      <c r="D84" s="5"/>
      <c r="E84" s="5"/>
      <c r="N84" s="13"/>
    </row>
    <row r="85" spans="4:14" s="1" customFormat="1">
      <c r="D85" s="5"/>
      <c r="E85" s="5"/>
      <c r="N85" s="13"/>
    </row>
    <row r="86" spans="4:14" s="1" customFormat="1">
      <c r="D86" s="5"/>
      <c r="E86" s="5"/>
      <c r="N86" s="13"/>
    </row>
    <row r="87" spans="4:14" s="1" customFormat="1">
      <c r="D87" s="5"/>
      <c r="E87" s="5"/>
      <c r="N87" s="13"/>
    </row>
    <row r="88" spans="4:14" s="1" customFormat="1">
      <c r="D88" s="5"/>
      <c r="E88" s="5"/>
      <c r="N88" s="13"/>
    </row>
    <row r="89" spans="4:14" s="1" customFormat="1">
      <c r="D89" s="5"/>
      <c r="E89" s="5"/>
      <c r="N89" s="13"/>
    </row>
    <row r="90" spans="4:14" s="1" customFormat="1">
      <c r="D90" s="5"/>
      <c r="E90" s="5"/>
      <c r="N90" s="13"/>
    </row>
    <row r="91" spans="4:14" s="1" customFormat="1">
      <c r="D91" s="5"/>
      <c r="E91" s="5"/>
      <c r="N91" s="13"/>
    </row>
    <row r="92" spans="4:14" s="1" customFormat="1">
      <c r="D92" s="5"/>
      <c r="E92" s="5"/>
      <c r="N92" s="13"/>
    </row>
    <row r="93" spans="4:14" s="1" customFormat="1">
      <c r="D93" s="5"/>
      <c r="E93" s="5"/>
      <c r="N93" s="13"/>
    </row>
  </sheetData>
  <mergeCells count="1">
    <mergeCell ref="A36:M37"/>
  </mergeCells>
  <pageMargins left="0.7" right="0.7" top="0.75" bottom="0.75" header="0.3" footer="0.3"/>
  <pageSetup paperSize="9" scale="12" orientation="portrait" horizontalDpi="0" verticalDpi="0" r:id="rId1"/>
  <colBreaks count="1" manualBreakCount="1">
    <brk id="13" max="1048575" man="1"/>
  </col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5085BF-1F80-46AF-9AB6-CCB711E62EEA}"/>
</file>

<file path=customXml/itemProps2.xml><?xml version="1.0" encoding="utf-8"?>
<ds:datastoreItem xmlns:ds="http://schemas.openxmlformats.org/officeDocument/2006/customXml" ds:itemID="{B30FFC12-42AF-4B45-B70F-C2C1ECCD6D80}"/>
</file>

<file path=customXml/itemProps3.xml><?xml version="1.0" encoding="utf-8"?>
<ds:datastoreItem xmlns:ds="http://schemas.openxmlformats.org/officeDocument/2006/customXml" ds:itemID="{EB216291-8948-4C9C-B8C8-E794236E98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Yulieth Andrea Rincon Zea</cp:lastModifiedBy>
  <cp:revision/>
  <dcterms:created xsi:type="dcterms:W3CDTF">2014-03-20T19:22:56Z</dcterms:created>
  <dcterms:modified xsi:type="dcterms:W3CDTF">2026-09-07T21:11:12Z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2025-01-05T00:39:42Z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31473a38-3ffb-42a4-a56d-a44b18148b34</vt:lpwstr>
  </property>
  <property fmtid="{D5CDD505-2E9C-101B-9397-08002B2CF9AE}" pid="9" name="MSIP_Label_fc111285-cafa-4fc9-8a9a-bd902089b24f_ContentBits">
    <vt:lpwstr>0</vt:lpwstr>
  </property>
</Properties>
</file>