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COMPARTIDA 03\2026\CONTRATACION 2026\SELECCIONES ABREVIADAS  MENR CUANTIA  SAMC\SAMC-010-2026   COSNTRUCCION  SISTEMA  DE  AGUAS RESIDUALES  CARREÑO\"/>
    </mc:Choice>
  </mc:AlternateContent>
  <xr:revisionPtr revIDLastSave="0" documentId="13_ncr:1_{FF40A8D9-4C7B-4687-842C-F17A437C7E4E}" xr6:coauthVersionLast="47" xr6:coauthVersionMax="47" xr10:uidLastSave="{00000000-0000-0000-0000-000000000000}"/>
  <bookViews>
    <workbookView xWindow="-120" yWindow="-120" windowWidth="29040" windowHeight="15720" xr2:uid="{3B301E7D-4102-4421-B7BD-CAA795366731}"/>
  </bookViews>
  <sheets>
    <sheet name="P.O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7" i="1" l="1"/>
  <c r="G76" i="1"/>
  <c r="G75" i="1"/>
  <c r="G74" i="1"/>
  <c r="G73" i="1"/>
  <c r="G72" i="1"/>
  <c r="G71" i="1"/>
  <c r="G70" i="1"/>
  <c r="G69" i="1"/>
  <c r="G68" i="1"/>
  <c r="G67" i="1"/>
  <c r="G66" i="1"/>
  <c r="G78" i="1" s="1"/>
  <c r="G63" i="1"/>
  <c r="G62" i="1"/>
  <c r="G61" i="1"/>
  <c r="G60" i="1"/>
  <c r="G59" i="1"/>
  <c r="G58" i="1"/>
  <c r="G57" i="1"/>
  <c r="G56" i="1"/>
  <c r="G64" i="1" s="1"/>
  <c r="G53" i="1"/>
  <c r="G52" i="1"/>
  <c r="G51" i="1"/>
  <c r="G50" i="1"/>
  <c r="G49" i="1"/>
  <c r="G48" i="1"/>
  <c r="G54" i="1" s="1"/>
  <c r="G45" i="1"/>
  <c r="G44" i="1"/>
  <c r="G43" i="1"/>
  <c r="G42" i="1"/>
  <c r="G41" i="1"/>
  <c r="G40" i="1"/>
  <c r="G39" i="1"/>
  <c r="G46" i="1" s="1"/>
  <c r="G36" i="1"/>
  <c r="G35" i="1"/>
  <c r="G34" i="1"/>
  <c r="G33" i="1"/>
  <c r="G32" i="1"/>
  <c r="G31" i="1"/>
  <c r="G37" i="1" s="1"/>
  <c r="G28" i="1"/>
  <c r="G27" i="1"/>
  <c r="G26" i="1"/>
  <c r="G25" i="1"/>
  <c r="G29" i="1" s="1"/>
  <c r="G24" i="1"/>
  <c r="G23" i="1"/>
  <c r="G20" i="1"/>
  <c r="G19" i="1"/>
  <c r="G18" i="1"/>
  <c r="G17" i="1"/>
  <c r="G16" i="1"/>
  <c r="G21" i="1" s="1"/>
  <c r="G15" i="1"/>
  <c r="G12" i="1"/>
  <c r="G11" i="1"/>
  <c r="G10" i="1"/>
  <c r="G9" i="1"/>
  <c r="G8" i="1"/>
  <c r="G7" i="1"/>
  <c r="G6" i="1"/>
  <c r="G5" i="1"/>
  <c r="G13" i="1" s="1"/>
  <c r="G79" i="1" l="1"/>
  <c r="G80" i="1" l="1"/>
  <c r="G81" i="1" s="1"/>
</calcChain>
</file>

<file path=xl/sharedStrings.xml><?xml version="1.0" encoding="utf-8"?>
<sst xmlns="http://schemas.openxmlformats.org/spreadsheetml/2006/main" count="205" uniqueCount="54">
  <si>
    <t>“SISTEMA DE TRATAMIENTO PARA AGUAS RESIDUALES (PTAR) SECTOR LA CABAÑA - MUNICIPIO DE SOTAQUIRÁ BOYACÁ”</t>
  </si>
  <si>
    <t>ITEM</t>
  </si>
  <si>
    <t>FUENTE</t>
  </si>
  <si>
    <t>DESCRIPCION</t>
  </si>
  <si>
    <t>UND</t>
  </si>
  <si>
    <t>CANTIDAD</t>
  </si>
  <si>
    <t>V. UNITARIO</t>
  </si>
  <si>
    <t>V. TOTAL</t>
  </si>
  <si>
    <t>SITEMA DE ALIVIO DE CAUDALES (D=1,20m; H=0,80m) PRFV/HG, Inc. Canaleta, vertedero, entradas y salidas, tapa.</t>
  </si>
  <si>
    <t>PRECIOS GOBER</t>
  </si>
  <si>
    <t>LOCALIZACIÓN Y REPLANTEO DE OBRA</t>
  </si>
  <si>
    <t>M2</t>
  </si>
  <si>
    <t>LOCALIZACIÓN Y REPLANTEO DE REDES (tubería existente)</t>
  </si>
  <si>
    <t>ML</t>
  </si>
  <si>
    <t>EXCAVACION MANUAL MATERIAL COMUN</t>
  </si>
  <si>
    <t>M3</t>
  </si>
  <si>
    <t>COTIZACION</t>
  </si>
  <si>
    <t xml:space="preserve">SUMINISTRO E INSTALACION DE ESTRUCTURA DE ALIVIO DE CAUDALES. PRFV/HG, Inc. Tuberías para acoples de entrada y salida y tubería canal, con vertedero lateral. </t>
  </si>
  <si>
    <t>RELLENO CON MATERIAL DE AFIRMADO COMPACTADO RANA Y/O VIBROCOMPACTADOR. (INCLUYE ACARREO LIBRE HASTA 5 KM.)</t>
  </si>
  <si>
    <t>RELLENO CON MATERIAL SELECCIÓNADO PROVENIENTE DE EXCAVACIÓN COMPACTADO CON PLANCHA VIBRADORA</t>
  </si>
  <si>
    <t>SUMINISTRO E INSTALACIÓN TUBERÍA DE ALCANTARILLADO PVC D=12"</t>
  </si>
  <si>
    <t>SUMINISTRO E INSTALACIÓN DE TUBERÍA PVC SANITARIA D = 4"</t>
  </si>
  <si>
    <t>COSTO DIRECTO</t>
  </si>
  <si>
    <t>SITEMA DE CRIBADO (10 familias) (L=1,80m; B=0,70m; H=0,90m) PRFV/HG, Inc. Rejas, Escurrideras, entradas y salidas, tapa.</t>
  </si>
  <si>
    <t>SUMINISTRO E INSTALACION DE ESTRUCTURA DE CRIBADO. PRFV/HG, Inc. REJA GRUESA Y FINA Y SUS ESCURRIDERAS.</t>
  </si>
  <si>
    <t>SITEMA DESARENADOR (10 familias) (L=2,75m; B=0,65m; H=0,90m) PRFV/HG, Inc. Tolva, Vertedero sutro, entradas y salidas, tapa.</t>
  </si>
  <si>
    <t>SUMINISTRO E INSTALACION DE ESTRUCTURA DESARENADORA. PRFV/HG, Inc. Vertedero sutro.</t>
  </si>
  <si>
    <t>CAMARA REGULACION Y REBOSE (10 familias) (D=1,20m; H=0,80m) PRFV/HG, Inc. Rebose, entradas, salidas y tapa</t>
  </si>
  <si>
    <t>SUMINISTRO E INSTALACION DE ESTRUCTURA REGULACION CAUDAL. PRFV/HG</t>
  </si>
  <si>
    <t>UASB (20 familias) (D=0,70m; H=4,50m; Y=1,50m) PRFV/HG, Inc. Mnjoles, Tra/to H2S, entradas, salidas.</t>
  </si>
  <si>
    <t>ENTIBADOS EN MADERA PARA EXCAVACIÓNES</t>
  </si>
  <si>
    <t xml:space="preserve">SUMINISTRO E INSTALACION DE REACTOR ANAEROBIO, PRFV/PVC, CILINDRICO CON YEE (H:4.50m, D:0,70m) / desarrollo de yee 1.50 m aprox), con entrada 4" pvc sant, salida 4" pvc sant.  y salida, acople para purga de lodos en 4", salida en 1/2" biogás con tratamiento para control de olor por H₂S. 2 manjoles de inspección general. Instalado en sitio destinado. </t>
  </si>
  <si>
    <t>DISTRIBUIDOR DE CAUDALES (20 familias) (L=0,60m; B=0,30m; H=0,30m) PRFV, Inc. Entradas, salidas y tapa</t>
  </si>
  <si>
    <t>SUMINISTRO E INSTALACION DE ESTRUCTURA DISTRIBUIDOR DE CAUDALES. PRFV/HG</t>
  </si>
  <si>
    <t>LECHO DE SECADO (20 familias) (D=2,00m; H=1,00m) PRFV/HG, Inc. Medio filtrante, entradas y salidas, tapa ajustable en altura.</t>
  </si>
  <si>
    <t>SUMINISTRO E INSTALACION DE ESTRUCTURA DE LECHO DE SECADO. PRFV/HG. Inc. Estructura y Tapa en PRFV. Ajustable a altura para ventilación.</t>
  </si>
  <si>
    <t>SUMINISTRO E INSTALACIÓN DE ARENA GRUESA PARA LECHO FILTRANTE</t>
  </si>
  <si>
    <t xml:space="preserve">SUMINISTRO E INSTALACIÓN DE GRAVAS PARA LECHO FILTRANTE (DIFERENTES DIÁMETROS). </t>
  </si>
  <si>
    <t>LAVADO DE MEDIOS FILTRANTES PREVIA INSTALACIÓN</t>
  </si>
  <si>
    <t>SUMINISTRO E INSTALACIÓN DE TUBERÍA PVC SANITARIA D = 3"</t>
  </si>
  <si>
    <t>HUMEDAL ARTIFICIAL EN SITIO vi (20 familias) (5 en serie (10m * 2m)). Paredes a 45°</t>
  </si>
  <si>
    <t>PERFILADO Y ACONDICIONAMIENTO DEL SUELO</t>
  </si>
  <si>
    <t>SUMINISTRO E INSTALACION DE GEOTEXTIL NT 1600</t>
  </si>
  <si>
    <t>SUMINISTRO E INSTALACION DE GEOMEMBRANA HDEP 40 MILS (cortes geometría humedal y termofusión)</t>
  </si>
  <si>
    <t>SUMINISTRO E INSTALACION GRAVA LIMPIA 1"</t>
  </si>
  <si>
    <t>SUMINISTRO E INSTALACION DE ESPADAÑAS A.R. (0,50m2/planta)</t>
  </si>
  <si>
    <t xml:space="preserve">UN </t>
  </si>
  <si>
    <t>CAJAS DE INSPECCIÓN EN LADRILLO DE 0.80 X 0.80 X 0.80 M. (SALIDA)</t>
  </si>
  <si>
    <t>TRANSPORTE DE CARGA MULAR (100 KG)</t>
  </si>
  <si>
    <t>CARGA-KM</t>
  </si>
  <si>
    <t>SUMA DE COSTOS DIRECTOS</t>
  </si>
  <si>
    <t>AIU</t>
  </si>
  <si>
    <t>TOTAL</t>
  </si>
  <si>
    <t>AJUSTE AL 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</si>
</sst>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44" fontId="0" fillId="0" borderId="0" xfId="1" applyFont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164" fontId="4" fillId="0" borderId="15" xfId="0" applyNumberFormat="1" applyFont="1" applyBorder="1" applyAlignment="1">
      <alignment vertical="center"/>
    </xf>
    <xf numFmtId="164" fontId="3" fillId="0" borderId="20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164" fontId="3" fillId="0" borderId="24" xfId="0" applyNumberFormat="1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9" fontId="3" fillId="0" borderId="2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0" fontId="3" fillId="0" borderId="19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266E0-A2C1-4437-B3B4-40A6E39DD274}">
  <dimension ref="A1:J85"/>
  <sheetViews>
    <sheetView tabSelected="1" view="pageBreakPreview" topLeftCell="A70" zoomScaleNormal="100" zoomScaleSheetLayoutView="100" workbookViewId="0">
      <selection activeCell="J75" sqref="J75"/>
    </sheetView>
  </sheetViews>
  <sheetFormatPr baseColWidth="10" defaultRowHeight="15" x14ac:dyDescent="0.25"/>
  <cols>
    <col min="1" max="1" width="5.140625" style="21" customWidth="1"/>
    <col min="2" max="2" width="9" style="22" customWidth="1"/>
    <col min="3" max="3" width="36.85546875" style="23" customWidth="1"/>
    <col min="4" max="4" width="6.28515625" style="21" customWidth="1"/>
    <col min="5" max="5" width="8" style="21" customWidth="1"/>
    <col min="6" max="6" width="14.140625" style="17" bestFit="1" customWidth="1"/>
    <col min="7" max="7" width="15.140625" style="17" bestFit="1" customWidth="1"/>
    <col min="10" max="10" width="13" style="1" bestFit="1" customWidth="1"/>
  </cols>
  <sheetData>
    <row r="1" spans="1:7" x14ac:dyDescent="0.25">
      <c r="A1" s="36" t="s">
        <v>0</v>
      </c>
      <c r="B1" s="37"/>
      <c r="C1" s="37"/>
      <c r="D1" s="37"/>
      <c r="E1" s="37"/>
      <c r="F1" s="37"/>
      <c r="G1" s="38"/>
    </row>
    <row r="2" spans="1:7" ht="15.75" thickBot="1" x14ac:dyDescent="0.3">
      <c r="A2" s="39"/>
      <c r="B2" s="40"/>
      <c r="C2" s="40"/>
      <c r="D2" s="40"/>
      <c r="E2" s="40"/>
      <c r="F2" s="40"/>
      <c r="G2" s="41"/>
    </row>
    <row r="3" spans="1:7" ht="30.75" thickBot="1" x14ac:dyDescent="0.3">
      <c r="A3" s="2" t="s">
        <v>1</v>
      </c>
      <c r="B3" s="3" t="s">
        <v>2</v>
      </c>
      <c r="C3" s="4" t="s">
        <v>3</v>
      </c>
      <c r="D3" s="5" t="s">
        <v>4</v>
      </c>
      <c r="E3" s="3" t="s">
        <v>5</v>
      </c>
      <c r="F3" s="6" t="s">
        <v>6</v>
      </c>
      <c r="G3" s="7" t="s">
        <v>7</v>
      </c>
    </row>
    <row r="4" spans="1:7" ht="27.75" customHeight="1" x14ac:dyDescent="0.25">
      <c r="A4" s="8">
        <v>1</v>
      </c>
      <c r="B4" s="33" t="s">
        <v>8</v>
      </c>
      <c r="C4" s="34"/>
      <c r="D4" s="34"/>
      <c r="E4" s="34"/>
      <c r="F4" s="34"/>
      <c r="G4" s="35"/>
    </row>
    <row r="5" spans="1:7" ht="30" x14ac:dyDescent="0.25">
      <c r="A5" s="9">
        <v>1.1000000000000001</v>
      </c>
      <c r="B5" s="10" t="s">
        <v>9</v>
      </c>
      <c r="C5" s="11" t="s">
        <v>10</v>
      </c>
      <c r="D5" s="12" t="s">
        <v>11</v>
      </c>
      <c r="E5" s="12">
        <v>1.77</v>
      </c>
      <c r="F5" s="13">
        <v>3051.32</v>
      </c>
      <c r="G5" s="14">
        <f>+ROUND(F5*E5,2)</f>
        <v>5400.84</v>
      </c>
    </row>
    <row r="6" spans="1:7" ht="30" x14ac:dyDescent="0.25">
      <c r="A6" s="9">
        <v>1.2</v>
      </c>
      <c r="B6" s="10" t="s">
        <v>9</v>
      </c>
      <c r="C6" s="11" t="s">
        <v>12</v>
      </c>
      <c r="D6" s="12" t="s">
        <v>13</v>
      </c>
      <c r="E6" s="12">
        <v>52</v>
      </c>
      <c r="F6" s="13">
        <v>4768.58</v>
      </c>
      <c r="G6" s="14">
        <f t="shared" ref="G6:G12" si="0">+ROUND(F6*E6,2)</f>
        <v>247966.16</v>
      </c>
    </row>
    <row r="7" spans="1:7" ht="30" x14ac:dyDescent="0.25">
      <c r="A7" s="9">
        <v>1.3</v>
      </c>
      <c r="B7" s="10" t="s">
        <v>9</v>
      </c>
      <c r="C7" s="11" t="s">
        <v>14</v>
      </c>
      <c r="D7" s="12" t="s">
        <v>15</v>
      </c>
      <c r="E7" s="12">
        <v>14.5</v>
      </c>
      <c r="F7" s="13">
        <v>70577.63</v>
      </c>
      <c r="G7" s="14">
        <f t="shared" si="0"/>
        <v>1023375.64</v>
      </c>
    </row>
    <row r="8" spans="1:7" ht="75" x14ac:dyDescent="0.25">
      <c r="A8" s="9">
        <v>1.4</v>
      </c>
      <c r="B8" s="10" t="s">
        <v>16</v>
      </c>
      <c r="C8" s="11" t="s">
        <v>17</v>
      </c>
      <c r="D8" s="12" t="s">
        <v>4</v>
      </c>
      <c r="E8" s="12">
        <v>1</v>
      </c>
      <c r="F8" s="15">
        <v>14540000</v>
      </c>
      <c r="G8" s="14">
        <f t="shared" si="0"/>
        <v>14540000</v>
      </c>
    </row>
    <row r="9" spans="1:7" ht="60" x14ac:dyDescent="0.25">
      <c r="A9" s="9">
        <v>1.5</v>
      </c>
      <c r="B9" s="10" t="s">
        <v>9</v>
      </c>
      <c r="C9" s="11" t="s">
        <v>18</v>
      </c>
      <c r="D9" s="12" t="s">
        <v>15</v>
      </c>
      <c r="E9" s="12">
        <v>0.35</v>
      </c>
      <c r="F9" s="13">
        <v>119997.54</v>
      </c>
      <c r="G9" s="14">
        <f t="shared" si="0"/>
        <v>41999.14</v>
      </c>
    </row>
    <row r="10" spans="1:7" ht="60" x14ac:dyDescent="0.25">
      <c r="A10" s="9">
        <v>1.6</v>
      </c>
      <c r="B10" s="10" t="s">
        <v>9</v>
      </c>
      <c r="C10" s="11" t="s">
        <v>19</v>
      </c>
      <c r="D10" s="12" t="s">
        <v>15</v>
      </c>
      <c r="E10" s="12">
        <v>0.7</v>
      </c>
      <c r="F10" s="13">
        <v>31742.33</v>
      </c>
      <c r="G10" s="14">
        <f t="shared" si="0"/>
        <v>22219.63</v>
      </c>
    </row>
    <row r="11" spans="1:7" ht="30" x14ac:dyDescent="0.25">
      <c r="A11" s="9">
        <v>1.7</v>
      </c>
      <c r="B11" s="10" t="s">
        <v>9</v>
      </c>
      <c r="C11" s="11" t="s">
        <v>20</v>
      </c>
      <c r="D11" s="12" t="s">
        <v>13</v>
      </c>
      <c r="E11" s="12">
        <v>40</v>
      </c>
      <c r="F11" s="13">
        <v>212563.05</v>
      </c>
      <c r="G11" s="14">
        <f t="shared" si="0"/>
        <v>8502522</v>
      </c>
    </row>
    <row r="12" spans="1:7" ht="30" x14ac:dyDescent="0.25">
      <c r="A12" s="9">
        <v>1.8</v>
      </c>
      <c r="B12" s="10" t="s">
        <v>9</v>
      </c>
      <c r="C12" s="11" t="s">
        <v>21</v>
      </c>
      <c r="D12" s="12" t="s">
        <v>13</v>
      </c>
      <c r="E12" s="12">
        <v>1</v>
      </c>
      <c r="F12" s="13">
        <v>52061.96</v>
      </c>
      <c r="G12" s="14">
        <f t="shared" si="0"/>
        <v>52061.96</v>
      </c>
    </row>
    <row r="13" spans="1:7" ht="15.75" thickBot="1" x14ac:dyDescent="0.3">
      <c r="A13" s="42" t="s">
        <v>22</v>
      </c>
      <c r="B13" s="43"/>
      <c r="C13" s="43"/>
      <c r="D13" s="43"/>
      <c r="E13" s="43"/>
      <c r="F13" s="44"/>
      <c r="G13" s="16">
        <f>+SUM(G5:G12)</f>
        <v>24435545.370000005</v>
      </c>
    </row>
    <row r="14" spans="1:7" ht="30" customHeight="1" x14ac:dyDescent="0.25">
      <c r="A14" s="8">
        <v>2</v>
      </c>
      <c r="B14" s="33" t="s">
        <v>23</v>
      </c>
      <c r="C14" s="34"/>
      <c r="D14" s="34"/>
      <c r="E14" s="34"/>
      <c r="F14" s="34"/>
      <c r="G14" s="35"/>
    </row>
    <row r="15" spans="1:7" ht="30" x14ac:dyDescent="0.25">
      <c r="A15" s="9">
        <v>2.1</v>
      </c>
      <c r="B15" s="10" t="s">
        <v>9</v>
      </c>
      <c r="C15" s="11" t="s">
        <v>10</v>
      </c>
      <c r="D15" s="12" t="s">
        <v>11</v>
      </c>
      <c r="E15" s="12">
        <v>1.2</v>
      </c>
      <c r="F15" s="13">
        <v>3051.32</v>
      </c>
      <c r="G15" s="14">
        <f t="shared" ref="G15:G20" si="1">+ROUND(F15*E15,2)</f>
        <v>3661.58</v>
      </c>
    </row>
    <row r="16" spans="1:7" ht="30" x14ac:dyDescent="0.25">
      <c r="A16" s="9">
        <v>2.2000000000000002</v>
      </c>
      <c r="B16" s="10" t="s">
        <v>9</v>
      </c>
      <c r="C16" s="11" t="s">
        <v>14</v>
      </c>
      <c r="D16" s="12" t="s">
        <v>15</v>
      </c>
      <c r="E16" s="12">
        <v>1.9</v>
      </c>
      <c r="F16" s="13">
        <v>70577.63</v>
      </c>
      <c r="G16" s="14">
        <f t="shared" si="1"/>
        <v>134097.5</v>
      </c>
    </row>
    <row r="17" spans="1:7" ht="60" x14ac:dyDescent="0.25">
      <c r="A17" s="9">
        <v>2.2999999999999998</v>
      </c>
      <c r="B17" s="10" t="s">
        <v>16</v>
      </c>
      <c r="C17" s="11" t="s">
        <v>24</v>
      </c>
      <c r="D17" s="12" t="s">
        <v>4</v>
      </c>
      <c r="E17" s="12">
        <v>1</v>
      </c>
      <c r="F17" s="15">
        <v>16750000</v>
      </c>
      <c r="G17" s="14">
        <f t="shared" si="1"/>
        <v>16750000</v>
      </c>
    </row>
    <row r="18" spans="1:7" ht="60" x14ac:dyDescent="0.25">
      <c r="A18" s="9">
        <v>2.4</v>
      </c>
      <c r="B18" s="10" t="s">
        <v>9</v>
      </c>
      <c r="C18" s="11" t="s">
        <v>18</v>
      </c>
      <c r="D18" s="12" t="s">
        <v>15</v>
      </c>
      <c r="E18" s="12">
        <v>0.3</v>
      </c>
      <c r="F18" s="13">
        <v>119997.54</v>
      </c>
      <c r="G18" s="14">
        <f t="shared" si="1"/>
        <v>35999.26</v>
      </c>
    </row>
    <row r="19" spans="1:7" ht="60" x14ac:dyDescent="0.25">
      <c r="A19" s="9">
        <v>2.5</v>
      </c>
      <c r="B19" s="10" t="s">
        <v>9</v>
      </c>
      <c r="C19" s="11" t="s">
        <v>19</v>
      </c>
      <c r="D19" s="12" t="s">
        <v>15</v>
      </c>
      <c r="E19" s="12">
        <v>0.85</v>
      </c>
      <c r="F19" s="13">
        <v>31742.33</v>
      </c>
      <c r="G19" s="14">
        <f t="shared" si="1"/>
        <v>26980.98</v>
      </c>
    </row>
    <row r="20" spans="1:7" ht="30" x14ac:dyDescent="0.25">
      <c r="A20" s="9">
        <v>2.7</v>
      </c>
      <c r="B20" s="10" t="s">
        <v>9</v>
      </c>
      <c r="C20" s="11" t="s">
        <v>21</v>
      </c>
      <c r="D20" s="12" t="s">
        <v>13</v>
      </c>
      <c r="E20" s="12">
        <v>2.8</v>
      </c>
      <c r="F20" s="13">
        <v>52061.96</v>
      </c>
      <c r="G20" s="14">
        <f t="shared" si="1"/>
        <v>145773.49</v>
      </c>
    </row>
    <row r="21" spans="1:7" ht="15.75" thickBot="1" x14ac:dyDescent="0.3">
      <c r="A21" s="30" t="s">
        <v>22</v>
      </c>
      <c r="B21" s="31"/>
      <c r="C21" s="31"/>
      <c r="D21" s="31"/>
      <c r="E21" s="31"/>
      <c r="F21" s="32"/>
      <c r="G21" s="16">
        <f>+SUM(G15:G20)</f>
        <v>17096512.809999999</v>
      </c>
    </row>
    <row r="22" spans="1:7" ht="30.75" customHeight="1" x14ac:dyDescent="0.25">
      <c r="A22" s="8">
        <v>3</v>
      </c>
      <c r="B22" s="33" t="s">
        <v>25</v>
      </c>
      <c r="C22" s="34"/>
      <c r="D22" s="34"/>
      <c r="E22" s="34"/>
      <c r="F22" s="34"/>
      <c r="G22" s="35"/>
    </row>
    <row r="23" spans="1:7" ht="30" x14ac:dyDescent="0.25">
      <c r="A23" s="9">
        <v>3.1</v>
      </c>
      <c r="B23" s="10" t="s">
        <v>9</v>
      </c>
      <c r="C23" s="11" t="s">
        <v>10</v>
      </c>
      <c r="D23" s="12" t="s">
        <v>11</v>
      </c>
      <c r="E23" s="12">
        <v>1.8</v>
      </c>
      <c r="F23" s="13">
        <v>3051.32</v>
      </c>
      <c r="G23" s="14">
        <f t="shared" ref="G23:G36" si="2">+ROUND(F23*E23,2)</f>
        <v>5492.38</v>
      </c>
    </row>
    <row r="24" spans="1:7" ht="30" x14ac:dyDescent="0.25">
      <c r="A24" s="9">
        <v>3.2</v>
      </c>
      <c r="B24" s="10" t="s">
        <v>9</v>
      </c>
      <c r="C24" s="11" t="s">
        <v>14</v>
      </c>
      <c r="D24" s="12" t="s">
        <v>15</v>
      </c>
      <c r="E24" s="12">
        <v>1.6</v>
      </c>
      <c r="F24" s="13">
        <v>70577.63</v>
      </c>
      <c r="G24" s="14">
        <f t="shared" si="2"/>
        <v>112924.21</v>
      </c>
    </row>
    <row r="25" spans="1:7" ht="45" x14ac:dyDescent="0.25">
      <c r="A25" s="9">
        <v>3.3</v>
      </c>
      <c r="B25" s="10" t="s">
        <v>16</v>
      </c>
      <c r="C25" s="11" t="s">
        <v>26</v>
      </c>
      <c r="D25" s="12" t="s">
        <v>4</v>
      </c>
      <c r="E25" s="12">
        <v>1</v>
      </c>
      <c r="F25" s="15">
        <v>15720000</v>
      </c>
      <c r="G25" s="14">
        <f t="shared" si="2"/>
        <v>15720000</v>
      </c>
    </row>
    <row r="26" spans="1:7" ht="60" x14ac:dyDescent="0.25">
      <c r="A26" s="9">
        <v>3.4</v>
      </c>
      <c r="B26" s="10" t="s">
        <v>9</v>
      </c>
      <c r="C26" s="11" t="s">
        <v>18</v>
      </c>
      <c r="D26" s="12" t="s">
        <v>15</v>
      </c>
      <c r="E26" s="12">
        <v>0.55000000000000004</v>
      </c>
      <c r="F26" s="13">
        <v>119997.54</v>
      </c>
      <c r="G26" s="14">
        <f t="shared" si="2"/>
        <v>65998.649999999994</v>
      </c>
    </row>
    <row r="27" spans="1:7" ht="60" x14ac:dyDescent="0.25">
      <c r="A27" s="9">
        <v>3.5</v>
      </c>
      <c r="B27" s="10" t="s">
        <v>9</v>
      </c>
      <c r="C27" s="11" t="s">
        <v>19</v>
      </c>
      <c r="D27" s="12" t="s">
        <v>15</v>
      </c>
      <c r="E27" s="12">
        <v>1</v>
      </c>
      <c r="F27" s="13">
        <v>31742.33</v>
      </c>
      <c r="G27" s="14">
        <f t="shared" si="2"/>
        <v>31742.33</v>
      </c>
    </row>
    <row r="28" spans="1:7" ht="30" x14ac:dyDescent="0.25">
      <c r="A28" s="9">
        <v>3.6</v>
      </c>
      <c r="B28" s="10" t="s">
        <v>9</v>
      </c>
      <c r="C28" s="11" t="s">
        <v>21</v>
      </c>
      <c r="D28" s="12" t="s">
        <v>13</v>
      </c>
      <c r="E28" s="12">
        <v>2.8</v>
      </c>
      <c r="F28" s="13">
        <v>52061.96</v>
      </c>
      <c r="G28" s="14">
        <f t="shared" si="2"/>
        <v>145773.49</v>
      </c>
    </row>
    <row r="29" spans="1:7" ht="15.75" thickBot="1" x14ac:dyDescent="0.3">
      <c r="A29" s="30" t="s">
        <v>22</v>
      </c>
      <c r="B29" s="31"/>
      <c r="C29" s="31"/>
      <c r="D29" s="31"/>
      <c r="E29" s="31"/>
      <c r="F29" s="32"/>
      <c r="G29" s="16">
        <f>+SUM(G23:G28)</f>
        <v>16081931.060000001</v>
      </c>
    </row>
    <row r="30" spans="1:7" ht="32.25" customHeight="1" x14ac:dyDescent="0.25">
      <c r="A30" s="8">
        <v>4</v>
      </c>
      <c r="B30" s="33" t="s">
        <v>27</v>
      </c>
      <c r="C30" s="34"/>
      <c r="D30" s="34"/>
      <c r="E30" s="34"/>
      <c r="F30" s="34"/>
      <c r="G30" s="35"/>
    </row>
    <row r="31" spans="1:7" ht="30" x14ac:dyDescent="0.25">
      <c r="A31" s="9">
        <v>4.0999999999999996</v>
      </c>
      <c r="B31" s="10" t="s">
        <v>9</v>
      </c>
      <c r="C31" s="11" t="s">
        <v>10</v>
      </c>
      <c r="D31" s="12" t="s">
        <v>11</v>
      </c>
      <c r="E31" s="12">
        <v>1.1499999999999999</v>
      </c>
      <c r="F31" s="13">
        <v>3051.32</v>
      </c>
      <c r="G31" s="14">
        <f t="shared" si="2"/>
        <v>3509.02</v>
      </c>
    </row>
    <row r="32" spans="1:7" ht="30" x14ac:dyDescent="0.25">
      <c r="A32" s="9">
        <v>4.2</v>
      </c>
      <c r="B32" s="10" t="s">
        <v>9</v>
      </c>
      <c r="C32" s="11" t="s">
        <v>14</v>
      </c>
      <c r="D32" s="12" t="s">
        <v>15</v>
      </c>
      <c r="E32" s="12">
        <v>0.7</v>
      </c>
      <c r="F32" s="13">
        <v>70577.63</v>
      </c>
      <c r="G32" s="14">
        <f t="shared" si="2"/>
        <v>49404.34</v>
      </c>
    </row>
    <row r="33" spans="1:7" ht="45" x14ac:dyDescent="0.25">
      <c r="A33" s="9">
        <v>4.3</v>
      </c>
      <c r="B33" s="10" t="s">
        <v>16</v>
      </c>
      <c r="C33" s="11" t="s">
        <v>28</v>
      </c>
      <c r="D33" s="12" t="s">
        <v>4</v>
      </c>
      <c r="E33" s="12">
        <v>1</v>
      </c>
      <c r="F33" s="15">
        <v>13720000</v>
      </c>
      <c r="G33" s="14">
        <f t="shared" si="2"/>
        <v>13720000</v>
      </c>
    </row>
    <row r="34" spans="1:7" ht="60" x14ac:dyDescent="0.25">
      <c r="A34" s="9">
        <v>4.4000000000000004</v>
      </c>
      <c r="B34" s="10" t="s">
        <v>9</v>
      </c>
      <c r="C34" s="11" t="s">
        <v>18</v>
      </c>
      <c r="D34" s="12" t="s">
        <v>15</v>
      </c>
      <c r="E34" s="12">
        <v>0.23</v>
      </c>
      <c r="F34" s="13">
        <v>119997.54</v>
      </c>
      <c r="G34" s="14">
        <f t="shared" si="2"/>
        <v>27599.43</v>
      </c>
    </row>
    <row r="35" spans="1:7" ht="60" x14ac:dyDescent="0.25">
      <c r="A35" s="9">
        <v>4.5</v>
      </c>
      <c r="B35" s="10" t="s">
        <v>9</v>
      </c>
      <c r="C35" s="11" t="s">
        <v>19</v>
      </c>
      <c r="D35" s="12" t="s">
        <v>15</v>
      </c>
      <c r="E35" s="12">
        <v>0.7</v>
      </c>
      <c r="F35" s="13">
        <v>31742.33</v>
      </c>
      <c r="G35" s="14">
        <f t="shared" si="2"/>
        <v>22219.63</v>
      </c>
    </row>
    <row r="36" spans="1:7" ht="30" x14ac:dyDescent="0.25">
      <c r="A36" s="9">
        <v>4.5999999999999996</v>
      </c>
      <c r="B36" s="10" t="s">
        <v>9</v>
      </c>
      <c r="C36" s="11" t="s">
        <v>21</v>
      </c>
      <c r="D36" s="12" t="s">
        <v>13</v>
      </c>
      <c r="E36" s="12">
        <v>9</v>
      </c>
      <c r="F36" s="13">
        <v>52061.96</v>
      </c>
      <c r="G36" s="14">
        <f t="shared" si="2"/>
        <v>468557.64</v>
      </c>
    </row>
    <row r="37" spans="1:7" ht="15.75" thickBot="1" x14ac:dyDescent="0.3">
      <c r="A37" s="30" t="s">
        <v>22</v>
      </c>
      <c r="B37" s="31"/>
      <c r="C37" s="31"/>
      <c r="D37" s="31"/>
      <c r="E37" s="31"/>
      <c r="F37" s="32"/>
      <c r="G37" s="16">
        <f>+SUM(G31:G36)</f>
        <v>14291290.060000001</v>
      </c>
    </row>
    <row r="38" spans="1:7" ht="27.75" customHeight="1" x14ac:dyDescent="0.25">
      <c r="A38" s="8">
        <v>5</v>
      </c>
      <c r="B38" s="33" t="s">
        <v>29</v>
      </c>
      <c r="C38" s="34"/>
      <c r="D38" s="34"/>
      <c r="E38" s="34"/>
      <c r="F38" s="34"/>
      <c r="G38" s="35"/>
    </row>
    <row r="39" spans="1:7" ht="30" x14ac:dyDescent="0.25">
      <c r="A39" s="9">
        <v>5.0999999999999996</v>
      </c>
      <c r="B39" s="10" t="s">
        <v>9</v>
      </c>
      <c r="C39" s="11" t="s">
        <v>10</v>
      </c>
      <c r="D39" s="12" t="s">
        <v>11</v>
      </c>
      <c r="E39" s="12">
        <v>9</v>
      </c>
      <c r="F39" s="13">
        <v>3051.32</v>
      </c>
      <c r="G39" s="14">
        <f t="shared" ref="G39:G45" si="3">+ROUND(F39*E39,2)</f>
        <v>27461.88</v>
      </c>
    </row>
    <row r="40" spans="1:7" ht="30" x14ac:dyDescent="0.25">
      <c r="A40" s="9">
        <v>5.2</v>
      </c>
      <c r="B40" s="10" t="s">
        <v>9</v>
      </c>
      <c r="C40" s="11" t="s">
        <v>14</v>
      </c>
      <c r="D40" s="12" t="s">
        <v>15</v>
      </c>
      <c r="E40" s="12">
        <v>44</v>
      </c>
      <c r="F40" s="13">
        <v>70577.63</v>
      </c>
      <c r="G40" s="14">
        <f t="shared" si="3"/>
        <v>3105415.72</v>
      </c>
    </row>
    <row r="41" spans="1:7" ht="30" x14ac:dyDescent="0.25">
      <c r="A41" s="9">
        <v>5.3</v>
      </c>
      <c r="B41" s="10" t="s">
        <v>9</v>
      </c>
      <c r="C41" s="11" t="s">
        <v>30</v>
      </c>
      <c r="D41" s="12" t="s">
        <v>11</v>
      </c>
      <c r="E41" s="12">
        <v>90</v>
      </c>
      <c r="F41" s="13">
        <v>45835.77</v>
      </c>
      <c r="G41" s="14">
        <f t="shared" si="3"/>
        <v>4125219.3</v>
      </c>
    </row>
    <row r="42" spans="1:7" ht="150" x14ac:dyDescent="0.25">
      <c r="A42" s="9">
        <v>5.4</v>
      </c>
      <c r="B42" s="10" t="s">
        <v>16</v>
      </c>
      <c r="C42" s="11" t="s">
        <v>31</v>
      </c>
      <c r="D42" s="12" t="s">
        <v>4</v>
      </c>
      <c r="E42" s="12">
        <v>2</v>
      </c>
      <c r="F42" s="17">
        <v>66328275.25</v>
      </c>
      <c r="G42" s="14">
        <f t="shared" si="3"/>
        <v>132656550.5</v>
      </c>
    </row>
    <row r="43" spans="1:7" ht="60" x14ac:dyDescent="0.25">
      <c r="A43" s="9">
        <v>5.5</v>
      </c>
      <c r="B43" s="10" t="s">
        <v>9</v>
      </c>
      <c r="C43" s="11" t="s">
        <v>18</v>
      </c>
      <c r="D43" s="12" t="s">
        <v>15</v>
      </c>
      <c r="E43" s="12">
        <v>2.7</v>
      </c>
      <c r="F43" s="13">
        <v>119997.54</v>
      </c>
      <c r="G43" s="14">
        <f t="shared" si="3"/>
        <v>323993.36</v>
      </c>
    </row>
    <row r="44" spans="1:7" ht="60" x14ac:dyDescent="0.25">
      <c r="A44" s="9">
        <v>5.6</v>
      </c>
      <c r="B44" s="10" t="s">
        <v>9</v>
      </c>
      <c r="C44" s="11" t="s">
        <v>19</v>
      </c>
      <c r="D44" s="12" t="s">
        <v>15</v>
      </c>
      <c r="E44" s="12">
        <v>38</v>
      </c>
      <c r="F44" s="13">
        <v>31742.33</v>
      </c>
      <c r="G44" s="14">
        <f t="shared" si="3"/>
        <v>1206208.54</v>
      </c>
    </row>
    <row r="45" spans="1:7" ht="30" x14ac:dyDescent="0.25">
      <c r="A45" s="9">
        <v>5.7</v>
      </c>
      <c r="B45" s="10" t="s">
        <v>9</v>
      </c>
      <c r="C45" s="11" t="s">
        <v>21</v>
      </c>
      <c r="D45" s="12" t="s">
        <v>13</v>
      </c>
      <c r="E45" s="12">
        <v>200</v>
      </c>
      <c r="F45" s="13">
        <v>52061.96</v>
      </c>
      <c r="G45" s="14">
        <f t="shared" si="3"/>
        <v>10412392</v>
      </c>
    </row>
    <row r="46" spans="1:7" ht="15.75" thickBot="1" x14ac:dyDescent="0.3">
      <c r="A46" s="30" t="s">
        <v>22</v>
      </c>
      <c r="B46" s="31"/>
      <c r="C46" s="31"/>
      <c r="D46" s="31"/>
      <c r="E46" s="31"/>
      <c r="F46" s="32"/>
      <c r="G46" s="16">
        <f>+SUM(G39:G45)</f>
        <v>151857241.30000001</v>
      </c>
    </row>
    <row r="47" spans="1:7" ht="31.5" customHeight="1" x14ac:dyDescent="0.25">
      <c r="A47" s="8">
        <v>6</v>
      </c>
      <c r="B47" s="33" t="s">
        <v>32</v>
      </c>
      <c r="C47" s="34"/>
      <c r="D47" s="34"/>
      <c r="E47" s="34"/>
      <c r="F47" s="34"/>
      <c r="G47" s="35"/>
    </row>
    <row r="48" spans="1:7" ht="30" x14ac:dyDescent="0.25">
      <c r="A48" s="9">
        <v>6.1</v>
      </c>
      <c r="B48" s="10" t="s">
        <v>9</v>
      </c>
      <c r="C48" s="11" t="s">
        <v>10</v>
      </c>
      <c r="D48" s="12" t="s">
        <v>11</v>
      </c>
      <c r="E48" s="12">
        <v>0.3</v>
      </c>
      <c r="F48" s="13">
        <v>3051.32</v>
      </c>
      <c r="G48" s="14">
        <f t="shared" ref="G48:G53" si="4">+ROUND(F48*E48,2)</f>
        <v>915.4</v>
      </c>
    </row>
    <row r="49" spans="1:7" ht="30" x14ac:dyDescent="0.25">
      <c r="A49" s="9">
        <v>6.2</v>
      </c>
      <c r="B49" s="10" t="s">
        <v>9</v>
      </c>
      <c r="C49" s="11" t="s">
        <v>14</v>
      </c>
      <c r="D49" s="12" t="s">
        <v>15</v>
      </c>
      <c r="E49" s="12">
        <v>0.1</v>
      </c>
      <c r="F49" s="13">
        <v>70577.63</v>
      </c>
      <c r="G49" s="14">
        <f t="shared" si="4"/>
        <v>7057.76</v>
      </c>
    </row>
    <row r="50" spans="1:7" ht="45" x14ac:dyDescent="0.25">
      <c r="A50" s="9">
        <v>6.3</v>
      </c>
      <c r="B50" s="10" t="s">
        <v>16</v>
      </c>
      <c r="C50" s="11" t="s">
        <v>33</v>
      </c>
      <c r="D50" s="12" t="s">
        <v>4</v>
      </c>
      <c r="E50" s="12">
        <v>1</v>
      </c>
      <c r="F50" s="15">
        <v>4530000</v>
      </c>
      <c r="G50" s="14">
        <f t="shared" si="4"/>
        <v>4530000</v>
      </c>
    </row>
    <row r="51" spans="1:7" ht="60" x14ac:dyDescent="0.25">
      <c r="A51" s="9">
        <v>6.4</v>
      </c>
      <c r="B51" s="10" t="s">
        <v>9</v>
      </c>
      <c r="C51" s="11" t="s">
        <v>18</v>
      </c>
      <c r="D51" s="12" t="s">
        <v>15</v>
      </c>
      <c r="E51" s="12">
        <v>0.03</v>
      </c>
      <c r="F51" s="13">
        <v>119997.54</v>
      </c>
      <c r="G51" s="14">
        <f t="shared" si="4"/>
        <v>3599.93</v>
      </c>
    </row>
    <row r="52" spans="1:7" ht="60" x14ac:dyDescent="0.25">
      <c r="A52" s="9">
        <v>6.5</v>
      </c>
      <c r="B52" s="10" t="s">
        <v>9</v>
      </c>
      <c r="C52" s="11" t="s">
        <v>19</v>
      </c>
      <c r="D52" s="12" t="s">
        <v>15</v>
      </c>
      <c r="E52" s="12">
        <v>0.03</v>
      </c>
      <c r="F52" s="13">
        <v>31742.33</v>
      </c>
      <c r="G52" s="14">
        <f t="shared" si="4"/>
        <v>952.27</v>
      </c>
    </row>
    <row r="53" spans="1:7" ht="30" x14ac:dyDescent="0.25">
      <c r="A53" s="9">
        <v>6.6</v>
      </c>
      <c r="B53" s="10" t="s">
        <v>9</v>
      </c>
      <c r="C53" s="11" t="s">
        <v>21</v>
      </c>
      <c r="D53" s="12" t="s">
        <v>13</v>
      </c>
      <c r="E53" s="12">
        <v>6</v>
      </c>
      <c r="F53" s="13">
        <v>52061.96</v>
      </c>
      <c r="G53" s="14">
        <f t="shared" si="4"/>
        <v>312371.76</v>
      </c>
    </row>
    <row r="54" spans="1:7" ht="15.75" thickBot="1" x14ac:dyDescent="0.3">
      <c r="A54" s="30" t="s">
        <v>22</v>
      </c>
      <c r="B54" s="31"/>
      <c r="C54" s="31"/>
      <c r="D54" s="31"/>
      <c r="E54" s="31"/>
      <c r="F54" s="32"/>
      <c r="G54" s="16">
        <f>+SUM(G48:G53)</f>
        <v>4854897.1199999992</v>
      </c>
    </row>
    <row r="55" spans="1:7" ht="27.75" customHeight="1" x14ac:dyDescent="0.25">
      <c r="A55" s="8">
        <v>7</v>
      </c>
      <c r="B55" s="33" t="s">
        <v>34</v>
      </c>
      <c r="C55" s="34"/>
      <c r="D55" s="34"/>
      <c r="E55" s="34"/>
      <c r="F55" s="34"/>
      <c r="G55" s="35"/>
    </row>
    <row r="56" spans="1:7" ht="30" x14ac:dyDescent="0.25">
      <c r="A56" s="9">
        <v>7.1</v>
      </c>
      <c r="B56" s="10" t="s">
        <v>9</v>
      </c>
      <c r="C56" s="11" t="s">
        <v>10</v>
      </c>
      <c r="D56" s="12" t="s">
        <v>11</v>
      </c>
      <c r="E56" s="12">
        <v>3.15</v>
      </c>
      <c r="F56" s="13">
        <v>3051.32</v>
      </c>
      <c r="G56" s="14">
        <f t="shared" ref="G56:G63" si="5">+ROUND(F56*E56,2)</f>
        <v>9611.66</v>
      </c>
    </row>
    <row r="57" spans="1:7" ht="30" x14ac:dyDescent="0.25">
      <c r="A57" s="9">
        <v>7.2</v>
      </c>
      <c r="B57" s="10" t="s">
        <v>9</v>
      </c>
      <c r="C57" s="11" t="s">
        <v>14</v>
      </c>
      <c r="D57" s="12" t="s">
        <v>15</v>
      </c>
      <c r="E57" s="12">
        <v>0.65</v>
      </c>
      <c r="F57" s="13">
        <v>70577.63</v>
      </c>
      <c r="G57" s="14">
        <f t="shared" si="5"/>
        <v>45875.46</v>
      </c>
    </row>
    <row r="58" spans="1:7" ht="64.5" customHeight="1" x14ac:dyDescent="0.25">
      <c r="A58" s="9">
        <v>7.3</v>
      </c>
      <c r="B58" s="10" t="s">
        <v>16</v>
      </c>
      <c r="C58" s="11" t="s">
        <v>35</v>
      </c>
      <c r="D58" s="12" t="s">
        <v>4</v>
      </c>
      <c r="E58" s="12">
        <v>1</v>
      </c>
      <c r="F58" s="15">
        <v>21986500</v>
      </c>
      <c r="G58" s="14">
        <f t="shared" si="5"/>
        <v>21986500</v>
      </c>
    </row>
    <row r="59" spans="1:7" ht="60" x14ac:dyDescent="0.25">
      <c r="A59" s="9">
        <v>7.4</v>
      </c>
      <c r="B59" s="10" t="s">
        <v>9</v>
      </c>
      <c r="C59" s="11" t="s">
        <v>18</v>
      </c>
      <c r="D59" s="12" t="s">
        <v>15</v>
      </c>
      <c r="E59" s="12">
        <v>0.65</v>
      </c>
      <c r="F59" s="13">
        <v>119997.54</v>
      </c>
      <c r="G59" s="14">
        <f t="shared" si="5"/>
        <v>77998.399999999994</v>
      </c>
    </row>
    <row r="60" spans="1:7" ht="30" x14ac:dyDescent="0.25">
      <c r="A60" s="9">
        <v>7.5</v>
      </c>
      <c r="B60" s="10" t="s">
        <v>9</v>
      </c>
      <c r="C60" s="11" t="s">
        <v>36</v>
      </c>
      <c r="D60" s="12" t="s">
        <v>15</v>
      </c>
      <c r="E60" s="12">
        <v>0.8</v>
      </c>
      <c r="F60" s="13">
        <v>827337.93</v>
      </c>
      <c r="G60" s="14">
        <f t="shared" si="5"/>
        <v>661870.34</v>
      </c>
    </row>
    <row r="61" spans="1:7" ht="45" x14ac:dyDescent="0.25">
      <c r="A61" s="9">
        <v>7.6</v>
      </c>
      <c r="B61" s="10" t="s">
        <v>16</v>
      </c>
      <c r="C61" s="11" t="s">
        <v>37</v>
      </c>
      <c r="D61" s="12" t="s">
        <v>15</v>
      </c>
      <c r="E61" s="12">
        <v>0.8</v>
      </c>
      <c r="F61" s="13">
        <v>867415</v>
      </c>
      <c r="G61" s="14">
        <f t="shared" si="5"/>
        <v>693932</v>
      </c>
    </row>
    <row r="62" spans="1:7" ht="30" x14ac:dyDescent="0.25">
      <c r="A62" s="9">
        <v>7.7</v>
      </c>
      <c r="B62" s="10" t="s">
        <v>16</v>
      </c>
      <c r="C62" s="11" t="s">
        <v>38</v>
      </c>
      <c r="D62" s="12" t="s">
        <v>15</v>
      </c>
      <c r="E62" s="12">
        <v>1.6</v>
      </c>
      <c r="F62" s="13">
        <v>174368</v>
      </c>
      <c r="G62" s="14">
        <f t="shared" si="5"/>
        <v>278988.79999999999</v>
      </c>
    </row>
    <row r="63" spans="1:7" ht="30" x14ac:dyDescent="0.25">
      <c r="A63" s="9">
        <v>7.8</v>
      </c>
      <c r="B63" s="10" t="s">
        <v>9</v>
      </c>
      <c r="C63" s="11" t="s">
        <v>39</v>
      </c>
      <c r="D63" s="12" t="s">
        <v>13</v>
      </c>
      <c r="E63" s="12">
        <v>12</v>
      </c>
      <c r="F63" s="13">
        <v>37310.69</v>
      </c>
      <c r="G63" s="14">
        <f t="shared" si="5"/>
        <v>447728.28</v>
      </c>
    </row>
    <row r="64" spans="1:7" ht="15.75" thickBot="1" x14ac:dyDescent="0.3">
      <c r="A64" s="30" t="s">
        <v>22</v>
      </c>
      <c r="B64" s="31"/>
      <c r="C64" s="31"/>
      <c r="D64" s="31"/>
      <c r="E64" s="31"/>
      <c r="F64" s="32"/>
      <c r="G64" s="16">
        <f>+SUM(G56:G63)</f>
        <v>24202504.940000001</v>
      </c>
    </row>
    <row r="65" spans="1:7" x14ac:dyDescent="0.25">
      <c r="A65" s="8">
        <v>8</v>
      </c>
      <c r="B65" s="33" t="s">
        <v>40</v>
      </c>
      <c r="C65" s="34"/>
      <c r="D65" s="34"/>
      <c r="E65" s="34"/>
      <c r="F65" s="34"/>
      <c r="G65" s="35"/>
    </row>
    <row r="66" spans="1:7" ht="30" x14ac:dyDescent="0.25">
      <c r="A66" s="9">
        <v>8.1</v>
      </c>
      <c r="B66" s="10" t="s">
        <v>9</v>
      </c>
      <c r="C66" s="11" t="s">
        <v>10</v>
      </c>
      <c r="D66" s="12" t="s">
        <v>11</v>
      </c>
      <c r="E66" s="12">
        <v>7.88</v>
      </c>
      <c r="F66" s="13">
        <v>3051.32</v>
      </c>
      <c r="G66" s="14">
        <f t="shared" ref="G66:G77" si="6">+ROUND(F66*E66,2)</f>
        <v>24044.400000000001</v>
      </c>
    </row>
    <row r="67" spans="1:7" ht="30" x14ac:dyDescent="0.25">
      <c r="A67" s="9">
        <v>8.1999999999999993</v>
      </c>
      <c r="B67" s="10" t="s">
        <v>9</v>
      </c>
      <c r="C67" s="11" t="s">
        <v>14</v>
      </c>
      <c r="D67" s="12" t="s">
        <v>15</v>
      </c>
      <c r="E67" s="12">
        <v>125</v>
      </c>
      <c r="F67" s="13">
        <v>70577.63</v>
      </c>
      <c r="G67" s="14">
        <f t="shared" si="6"/>
        <v>8822203.75</v>
      </c>
    </row>
    <row r="68" spans="1:7" ht="30" x14ac:dyDescent="0.25">
      <c r="A68" s="9">
        <v>8.3000000000000007</v>
      </c>
      <c r="B68" s="10" t="s">
        <v>16</v>
      </c>
      <c r="C68" s="11" t="s">
        <v>41</v>
      </c>
      <c r="D68" s="12" t="s">
        <v>11</v>
      </c>
      <c r="E68" s="12">
        <v>100</v>
      </c>
      <c r="F68" s="13">
        <v>9520</v>
      </c>
      <c r="G68" s="14">
        <f t="shared" si="6"/>
        <v>952000</v>
      </c>
    </row>
    <row r="69" spans="1:7" ht="30" x14ac:dyDescent="0.25">
      <c r="A69" s="9">
        <v>8.4</v>
      </c>
      <c r="B69" s="10" t="s">
        <v>16</v>
      </c>
      <c r="C69" s="11" t="s">
        <v>42</v>
      </c>
      <c r="D69" s="12" t="s">
        <v>11</v>
      </c>
      <c r="E69" s="12">
        <v>388</v>
      </c>
      <c r="F69" s="13">
        <v>14950</v>
      </c>
      <c r="G69" s="14">
        <f t="shared" si="6"/>
        <v>5800600</v>
      </c>
    </row>
    <row r="70" spans="1:7" ht="45" x14ac:dyDescent="0.25">
      <c r="A70" s="9">
        <v>8.5</v>
      </c>
      <c r="B70" s="10" t="s">
        <v>16</v>
      </c>
      <c r="C70" s="11" t="s">
        <v>43</v>
      </c>
      <c r="D70" s="12" t="s">
        <v>11</v>
      </c>
      <c r="E70" s="12">
        <v>352</v>
      </c>
      <c r="F70" s="13">
        <v>75000</v>
      </c>
      <c r="G70" s="14">
        <f t="shared" si="6"/>
        <v>26400000</v>
      </c>
    </row>
    <row r="71" spans="1:7" ht="30" x14ac:dyDescent="0.25">
      <c r="A71" s="9">
        <v>8.6</v>
      </c>
      <c r="B71" s="10" t="s">
        <v>16</v>
      </c>
      <c r="C71" s="11" t="s">
        <v>44</v>
      </c>
      <c r="D71" s="12" t="s">
        <v>15</v>
      </c>
      <c r="E71" s="12">
        <v>130</v>
      </c>
      <c r="F71" s="13">
        <v>250000</v>
      </c>
      <c r="G71" s="14">
        <f t="shared" si="6"/>
        <v>32500000</v>
      </c>
    </row>
    <row r="72" spans="1:7" ht="30" x14ac:dyDescent="0.25">
      <c r="A72" s="9">
        <v>8.6999999999999993</v>
      </c>
      <c r="B72" s="10" t="s">
        <v>16</v>
      </c>
      <c r="C72" s="11" t="s">
        <v>45</v>
      </c>
      <c r="D72" s="12" t="s">
        <v>46</v>
      </c>
      <c r="E72" s="12">
        <v>260</v>
      </c>
      <c r="F72" s="13">
        <v>15000</v>
      </c>
      <c r="G72" s="14">
        <f t="shared" si="6"/>
        <v>3900000</v>
      </c>
    </row>
    <row r="73" spans="1:7" ht="30" x14ac:dyDescent="0.25">
      <c r="A73" s="9">
        <v>8.8000000000000007</v>
      </c>
      <c r="B73" s="10" t="s">
        <v>9</v>
      </c>
      <c r="C73" s="11" t="s">
        <v>47</v>
      </c>
      <c r="D73" s="12" t="s">
        <v>4</v>
      </c>
      <c r="E73" s="12">
        <v>5</v>
      </c>
      <c r="F73" s="13">
        <v>563564.25</v>
      </c>
      <c r="G73" s="14">
        <f t="shared" si="6"/>
        <v>2817821.25</v>
      </c>
    </row>
    <row r="74" spans="1:7" ht="60" x14ac:dyDescent="0.25">
      <c r="A74" s="9">
        <v>8.9</v>
      </c>
      <c r="B74" s="10" t="s">
        <v>9</v>
      </c>
      <c r="C74" s="11" t="s">
        <v>18</v>
      </c>
      <c r="D74" s="12" t="s">
        <v>15</v>
      </c>
      <c r="E74" s="12">
        <v>1</v>
      </c>
      <c r="F74" s="13">
        <v>119997.54</v>
      </c>
      <c r="G74" s="14">
        <f t="shared" si="6"/>
        <v>119997.54</v>
      </c>
    </row>
    <row r="75" spans="1:7" ht="60" x14ac:dyDescent="0.25">
      <c r="A75" s="9">
        <v>8.1</v>
      </c>
      <c r="B75" s="10" t="s">
        <v>9</v>
      </c>
      <c r="C75" s="11" t="s">
        <v>19</v>
      </c>
      <c r="D75" s="12" t="s">
        <v>15</v>
      </c>
      <c r="E75" s="12">
        <v>11.25</v>
      </c>
      <c r="F75" s="13">
        <v>31742.33</v>
      </c>
      <c r="G75" s="14">
        <f t="shared" si="6"/>
        <v>357101.21</v>
      </c>
    </row>
    <row r="76" spans="1:7" ht="30" x14ac:dyDescent="0.25">
      <c r="A76" s="9">
        <v>8.11</v>
      </c>
      <c r="B76" s="10" t="s">
        <v>9</v>
      </c>
      <c r="C76" s="11" t="s">
        <v>48</v>
      </c>
      <c r="D76" s="10" t="s">
        <v>49</v>
      </c>
      <c r="E76" s="12">
        <v>1080</v>
      </c>
      <c r="F76" s="13">
        <v>8760.4500000000007</v>
      </c>
      <c r="G76" s="14">
        <f t="shared" si="6"/>
        <v>9461286</v>
      </c>
    </row>
    <row r="77" spans="1:7" ht="30" x14ac:dyDescent="0.25">
      <c r="A77" s="9">
        <v>8.1199999999999992</v>
      </c>
      <c r="B77" s="10" t="s">
        <v>9</v>
      </c>
      <c r="C77" s="11" t="s">
        <v>21</v>
      </c>
      <c r="D77" s="12" t="s">
        <v>13</v>
      </c>
      <c r="E77" s="12">
        <v>55</v>
      </c>
      <c r="F77" s="13">
        <v>52061.96</v>
      </c>
      <c r="G77" s="14">
        <f t="shared" si="6"/>
        <v>2863407.8</v>
      </c>
    </row>
    <row r="78" spans="1:7" ht="15.75" thickBot="1" x14ac:dyDescent="0.3">
      <c r="A78" s="30" t="s">
        <v>22</v>
      </c>
      <c r="B78" s="31"/>
      <c r="C78" s="31"/>
      <c r="D78" s="31"/>
      <c r="E78" s="31"/>
      <c r="F78" s="32"/>
      <c r="G78" s="16">
        <f>+SUM(G66:G77)</f>
        <v>94018461.950000003</v>
      </c>
    </row>
    <row r="79" spans="1:7" ht="15.75" thickBot="1" x14ac:dyDescent="0.3">
      <c r="A79" s="27" t="s">
        <v>50</v>
      </c>
      <c r="B79" s="28"/>
      <c r="C79" s="28"/>
      <c r="D79" s="28"/>
      <c r="E79" s="28"/>
      <c r="F79" s="29"/>
      <c r="G79" s="18">
        <f>+G78+G13+G21+G29+G37+G46+G54+G64</f>
        <v>346838384.61000001</v>
      </c>
    </row>
    <row r="80" spans="1:7" ht="15.75" thickBot="1" x14ac:dyDescent="0.3">
      <c r="A80" s="25"/>
      <c r="B80" s="26"/>
      <c r="C80" s="26"/>
      <c r="D80" s="26"/>
      <c r="E80" s="19" t="s">
        <v>51</v>
      </c>
      <c r="F80" s="20">
        <v>0.3</v>
      </c>
      <c r="G80" s="18">
        <f>+G79*F80</f>
        <v>104051515.383</v>
      </c>
    </row>
    <row r="81" spans="1:7" ht="15.75" thickBot="1" x14ac:dyDescent="0.3">
      <c r="A81" s="27" t="s">
        <v>52</v>
      </c>
      <c r="B81" s="28"/>
      <c r="C81" s="28"/>
      <c r="D81" s="28"/>
      <c r="E81" s="28"/>
      <c r="F81" s="29"/>
      <c r="G81" s="18">
        <f>+G79+G80</f>
        <v>450889899.99300003</v>
      </c>
    </row>
    <row r="82" spans="1:7" ht="15.75" thickBot="1" x14ac:dyDescent="0.3">
      <c r="A82" s="27" t="s">
        <v>53</v>
      </c>
      <c r="B82" s="28"/>
      <c r="C82" s="28"/>
      <c r="D82" s="28"/>
      <c r="E82" s="28"/>
      <c r="F82" s="29"/>
      <c r="G82" s="18">
        <v>450889900</v>
      </c>
    </row>
    <row r="84" spans="1:7" x14ac:dyDescent="0.25">
      <c r="G84" s="24"/>
    </row>
    <row r="85" spans="1:7" x14ac:dyDescent="0.25">
      <c r="G85" s="24"/>
    </row>
  </sheetData>
  <mergeCells count="21">
    <mergeCell ref="B47:G47"/>
    <mergeCell ref="A1:G2"/>
    <mergeCell ref="B4:G4"/>
    <mergeCell ref="A13:F13"/>
    <mergeCell ref="B14:G14"/>
    <mergeCell ref="A21:F21"/>
    <mergeCell ref="B22:G22"/>
    <mergeCell ref="A29:F29"/>
    <mergeCell ref="B30:G30"/>
    <mergeCell ref="A37:F37"/>
    <mergeCell ref="B38:G38"/>
    <mergeCell ref="A46:F46"/>
    <mergeCell ref="A80:D80"/>
    <mergeCell ref="A81:F81"/>
    <mergeCell ref="A82:F82"/>
    <mergeCell ref="A54:F54"/>
    <mergeCell ref="B55:G55"/>
    <mergeCell ref="A64:F64"/>
    <mergeCell ref="B65:G65"/>
    <mergeCell ref="A78:F78"/>
    <mergeCell ref="A79:F79"/>
  </mergeCells>
  <pageMargins left="0.7" right="0.7" top="0.75" bottom="0.75" header="0.3" footer="0.3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 RAMIREZ LOPEZ</dc:creator>
  <cp:lastModifiedBy>carlos  javier arias plazas</cp:lastModifiedBy>
  <dcterms:created xsi:type="dcterms:W3CDTF">2026-10-07T00:34:22Z</dcterms:created>
  <dcterms:modified xsi:type="dcterms:W3CDTF">2026-10-07T21:20:30Z</dcterms:modified>
</cp:coreProperties>
</file>