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C:\Users\alcal\OneDrive\Documentos\2026\1. CONTRATACION\2. CONTRATOS\88. DIA DEL NIÑO\"/>
    </mc:Choice>
  </mc:AlternateContent>
  <xr:revisionPtr revIDLastSave="0" documentId="13_ncr:1_{866EE927-31E4-4EE7-9429-EFEB54C48690}" xr6:coauthVersionLast="47" xr6:coauthVersionMax="47" xr10:uidLastSave="{00000000-0000-0000-0000-000000000000}"/>
  <bookViews>
    <workbookView xWindow="-120" yWindow="-120" windowWidth="29040" windowHeight="16440" xr2:uid="{ECDA7A8F-6C2A-45F5-8BFD-0CD1081307EC}"/>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0" i="1" l="1"/>
  <c r="V10" i="1" s="1"/>
  <c r="W10" i="1" s="1"/>
  <c r="P10" i="1"/>
  <c r="Q10" i="1" s="1"/>
  <c r="R10" i="1" s="1"/>
  <c r="K10" i="1"/>
  <c r="L10" i="1" s="1"/>
  <c r="M10" i="1" s="1"/>
  <c r="U9" i="1" l="1"/>
  <c r="U8" i="1"/>
  <c r="U7" i="1"/>
  <c r="U6" i="1"/>
  <c r="U5" i="1"/>
  <c r="P9" i="1"/>
  <c r="P8" i="1"/>
  <c r="P7" i="1"/>
  <c r="P6" i="1"/>
  <c r="P5" i="1"/>
  <c r="K9" i="1"/>
  <c r="K8" i="1"/>
  <c r="K7" i="1"/>
  <c r="K6" i="1"/>
  <c r="K5" i="1"/>
  <c r="E10" i="1" l="1"/>
  <c r="F10" i="1" l="1"/>
  <c r="G10" i="1" s="1"/>
  <c r="H10" i="1" s="1"/>
  <c r="E9" i="1"/>
  <c r="Q9" i="1"/>
  <c r="R9" i="1" s="1"/>
  <c r="V9" i="1"/>
  <c r="W9" i="1" s="1"/>
  <c r="L9" i="1"/>
  <c r="M9" i="1" s="1"/>
  <c r="E8" i="1"/>
  <c r="F8" i="1" s="1"/>
  <c r="F9" i="1" l="1"/>
  <c r="G9" i="1" s="1"/>
  <c r="H9" i="1" s="1"/>
  <c r="G8" i="1"/>
  <c r="H8" i="1" s="1"/>
  <c r="V8" i="1"/>
  <c r="W8" i="1" s="1"/>
  <c r="Q8" i="1"/>
  <c r="R8" i="1" s="1"/>
  <c r="L8" i="1"/>
  <c r="M8" i="1" s="1"/>
  <c r="E7" i="1"/>
  <c r="F7" i="1" s="1"/>
  <c r="V7" i="1"/>
  <c r="W7" i="1" s="1"/>
  <c r="Q7" i="1"/>
  <c r="R7" i="1" s="1"/>
  <c r="L7" i="1"/>
  <c r="M7" i="1" s="1"/>
  <c r="G7" i="1" l="1"/>
  <c r="H7" i="1" s="1"/>
  <c r="V6" i="1"/>
  <c r="W6" i="1" s="1"/>
  <c r="Q6" i="1"/>
  <c r="R6" i="1" s="1"/>
  <c r="L6" i="1"/>
  <c r="M6" i="1" s="1"/>
  <c r="E6" i="1"/>
  <c r="V5" i="1"/>
  <c r="W5" i="1" s="1"/>
  <c r="Q5" i="1"/>
  <c r="R5" i="1" s="1"/>
  <c r="L5" i="1"/>
  <c r="M5" i="1" s="1"/>
  <c r="E5" i="1"/>
  <c r="U4" i="1"/>
  <c r="V4" i="1" s="1"/>
  <c r="W4" i="1" s="1"/>
  <c r="P4" i="1"/>
  <c r="Q4" i="1" s="1"/>
  <c r="R4" i="1" s="1"/>
  <c r="K4" i="1"/>
  <c r="L4" i="1" s="1"/>
  <c r="M4" i="1" s="1"/>
  <c r="E4" i="1"/>
  <c r="F4" i="1" s="1"/>
  <c r="G4" i="1" s="1"/>
  <c r="H4" i="1" s="1"/>
  <c r="U3" i="1"/>
  <c r="V3" i="1" s="1"/>
  <c r="W3" i="1" s="1"/>
  <c r="P3" i="1"/>
  <c r="Q3" i="1" s="1"/>
  <c r="R3" i="1" s="1"/>
  <c r="K3" i="1"/>
  <c r="L3" i="1" s="1"/>
  <c r="M3" i="1" s="1"/>
  <c r="E3" i="1"/>
  <c r="F3" i="1" s="1"/>
  <c r="G3" i="1" s="1"/>
  <c r="H3" i="1" s="1"/>
  <c r="F6" i="1" l="1"/>
  <c r="G6" i="1" s="1"/>
  <c r="H6" i="1" s="1"/>
  <c r="F5" i="1"/>
  <c r="G5" i="1" s="1"/>
  <c r="H5" i="1" s="1"/>
  <c r="W11" i="1"/>
  <c r="R11" i="1"/>
  <c r="M11" i="1"/>
  <c r="H11" i="1" l="1"/>
</calcChain>
</file>

<file path=xl/sharedStrings.xml><?xml version="1.0" encoding="utf-8"?>
<sst xmlns="http://schemas.openxmlformats.org/spreadsheetml/2006/main" count="43" uniqueCount="30">
  <si>
    <t>ITEM</t>
  </si>
  <si>
    <t>RACION</t>
  </si>
  <si>
    <t>DESCRIPCION</t>
  </si>
  <si>
    <t>CANTIDAD</t>
  </si>
  <si>
    <t xml:space="preserve"> VALOR UNITARIO </t>
  </si>
  <si>
    <t xml:space="preserve">VALOR + IPOCONSUMO </t>
  </si>
  <si>
    <t xml:space="preserve">VALOR TOTAL </t>
  </si>
  <si>
    <t xml:space="preserve">PROMEDIO </t>
  </si>
  <si>
    <t>COT 1</t>
  </si>
  <si>
    <t xml:space="preserve">COT 2 </t>
  </si>
  <si>
    <t xml:space="preserve">COT 3  </t>
  </si>
  <si>
    <t xml:space="preserve"> % IPOCONSUMO / IVA</t>
  </si>
  <si>
    <t xml:space="preserve"> % IPOCONSUMOO /IVA </t>
  </si>
  <si>
    <t xml:space="preserve">VALOR + IVA IPOCONSUMO </t>
  </si>
  <si>
    <t>REFRIGERIO 1</t>
  </si>
  <si>
    <t>REFRIGERIO 2</t>
  </si>
  <si>
    <t>ALQUILER DE SONIDO</t>
  </si>
  <si>
    <t xml:space="preserve">
(PASTEL DE POLLO)
-1 Pastel en hojaldre de pollo de 150gr
-1 Fruta mínimo 120 gramos (mandarina, durazno, banano, manzana)
BEBIDA
-1 Jugo de fruta natural en agua, bajo en azúcar debidamente presentado en envase
biodegradable con tapa. (Maracuyá. mora, fresa o guanábana) o avena, presentación vaso de 7 onzas con tapa
EMPAQUE
Empacado en Bolsa de papel anti graso fondo cuadrado y servilleta blanca</t>
  </si>
  <si>
    <t>ALQUILER DE INFLABLE 1</t>
  </si>
  <si>
    <t>Castillo inflable pirata de 3 × 3 metros: Castillo inflable infantil temático tipo pirata, de 3,00 × 3,00 metros, fabricado en lona de PVC reforzada o material equivalente, con área de salto, paredes de contención, costuras reforzadas, soplador eléctrico y sistema de anclaje. Deberá entregarse limpio, en buen estado y con los accesorios necesarios para su funcionamiento seguro, respetando la capacidad máxima y las restricciones de uso establecidas por el fabricante.</t>
  </si>
  <si>
    <t>ALQUILER DE INFLABLE 2</t>
  </si>
  <si>
    <t>Castillo inflable infantil de 4 × 4 metros: Castillo inflable recreativo infantil de 4,00 × 4,00 metros, elaborado en lona de PVC reforzada o material equivalente, con superficie de salto, paredes laterales de protección, acceso seguro, soplador eléctrico y sistema de fijación. Deberá estar limpio, libre de daños y contar con los elementos necesarios para garantizar su estabilidad y funcionamiento seguro</t>
  </si>
  <si>
    <t>ALQUILER DE INFLABLE 3</t>
  </si>
  <si>
    <t>Inflable recreativo infantil con rodadero 4 × 4 metros : Juego inflable infantil con área de salto y rodadero integrado, fabricado en lona de PVC reforzada o material equivalente, con paredes de protección, acceso seguro, zona de recepción, soplador eléctrico y sistema de anclaje. Deberá encontrarse limpio, en buen estado y cumplir con las condiciones de estabilidad y seguridad para su utilización.</t>
  </si>
  <si>
    <t>ALQUILER DE INFLABLE 4</t>
  </si>
  <si>
    <t>Inflable recreativo con rodadero de mayor formato  con rodadero 4 × 4 metros: Juego inflable infantil de mayor formato, con área de salto y rodadero integrado, elaborado en material resistente, con protecciones laterales, acceso seguro, soplador eléctrico y sistema de fijación. El contratista deberá especificar sus dimensiones y capacidad máxima, garantizando condiciones adecuadas de funcionamiento y seguridad para los usuarios</t>
  </si>
  <si>
    <t>ALQUILER DE CAMA ELÁSTICA</t>
  </si>
  <si>
    <t>Cama elástica recreativa infantil: Cama elástica con estructura metálica resistente, superficie de salto de alta resistencia, sistema de suspensión, protectores acolchados y red perimetral de seguridad, según el diseño del equipo. Deberá contar con apoyos estables, instalarse sobre una superficie nivelada y cumplir con las restricciones de edad, peso y capacidad establecidas por el fabricante.</t>
  </si>
  <si>
    <r>
      <t>ALQUILER DE SONIDO</t>
    </r>
    <r>
      <rPr>
        <b/>
        <sz val="10"/>
        <color rgb="FF000000"/>
        <rFont val="Arial"/>
        <family val="2"/>
      </rPr>
      <t xml:space="preserve">. </t>
    </r>
    <r>
      <rPr>
        <sz val="10"/>
        <color rgb="FF000000"/>
        <rFont val="Arial"/>
        <family val="2"/>
      </rPr>
      <t>Sistema Stereo compuesto de una consola análoga,4 cabinas activas de 700 wats de capacidad, con parlantes de 12 pulgadas con driver, 2 micrófonos   con base y set de cables balanceados de 5 metros de longitud, un set de cableado de señal y sistema de distribución eléctrico. Incluye transporte e instalación y operación para todo el evento.</t>
    </r>
  </si>
  <si>
    <r>
      <rPr>
        <b/>
        <sz val="10"/>
        <color theme="1"/>
        <rFont val="Calibri"/>
        <family val="2"/>
        <scheme val="minor"/>
      </rPr>
      <t xml:space="preserve">
REFRIGERIO DULCE</t>
    </r>
    <r>
      <rPr>
        <sz val="10"/>
        <color theme="1"/>
        <rFont val="Calibri"/>
        <family val="2"/>
        <scheme val="minor"/>
      </rPr>
      <t xml:space="preserve">
Paquete de dulces infantiles , empacado en bolsa decorativa alusiva a la temporada, compuesto por mínimo ocho (8) unidades de dulces comerciales diferentes, de consumo habitual en el mercado colombiano, distribuidos así: un (1) paquete individual de gomitas con contenido neto mínimo de 20 gramos, una (1) chocolatina de chocolate con leche de mínimo 12 gramos, un (1) paquete de galletas rellenas o barquillo con contenido neto mínimo de 28 gramos, una (1) chupeta con centro de chicle de mínimo 10 gramos, un (1) caramelo blando masticable, un (1) paquete individual de masmelos, una (1) unidad de dulce de leche o arequipe y un (1) caramelo duro o confite frutal. Los productos deberán entregarse en sus empaques individuales originales, debidamente sellados, en buen estado, aptos para el consumo humano y con fecha de vencimiento vigente.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</si>
</sst>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44" formatCode="_-&quot;$&quot;\ * #,##0.00_-;\-&quot;$&quot;\ * #,##0.00_-;_-&quot;$&quot;\ * &quot;-&quot;??_-;_-@_-"/>
    <numFmt numFmtId="164" formatCode="_-&quot;$&quot;\ * #,##0_-;\-&quot;$&quot;\ * #,##0_-;_-&quot;$&quot;\ * &quot;-&quot;??_-;_-@_-"/>
  </numFmts>
  <fonts count="11" x14ac:knownFonts="1">
    <font>
      <sz val="11"/>
      <color theme="1"/>
      <name val="Calibri"/>
      <family val="2"/>
      <scheme val="minor"/>
    </font>
    <font>
      <sz val="8"/>
      <color theme="1"/>
      <name val="Calibri"/>
      <family val="2"/>
      <scheme val="minor"/>
    </font>
    <font>
      <b/>
      <sz val="8"/>
      <color theme="1"/>
      <name val="Calibri"/>
      <family val="2"/>
      <scheme val="minor"/>
    </font>
    <font>
      <sz val="8"/>
      <name val="Calibri"/>
      <family val="2"/>
      <scheme val="minor"/>
    </font>
    <font>
      <sz val="11"/>
      <color theme="1"/>
      <name val="Calibri"/>
      <family val="2"/>
      <scheme val="minor"/>
    </font>
    <font>
      <sz val="12"/>
      <color theme="1"/>
      <name val="Calibri"/>
      <family val="2"/>
      <scheme val="minor"/>
    </font>
    <font>
      <b/>
      <sz val="12"/>
      <color theme="1"/>
      <name val="Calibri"/>
      <family val="2"/>
      <scheme val="minor"/>
    </font>
    <font>
      <b/>
      <sz val="10"/>
      <color theme="1"/>
      <name val="Calibri"/>
      <family val="2"/>
      <scheme val="minor"/>
    </font>
    <font>
      <sz val="10"/>
      <color theme="1"/>
      <name val="Calibri"/>
      <family val="2"/>
      <scheme val="minor"/>
    </font>
    <font>
      <b/>
      <sz val="10"/>
      <color rgb="FF000000"/>
      <name val="Arial"/>
      <family val="2"/>
    </font>
    <font>
      <sz val="10"/>
      <color rgb="FF000000"/>
      <name val="Arial"/>
      <family val="2"/>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4" fontId="4" fillId="0" borderId="0" applyFont="0" applyFill="0" applyBorder="0" applyAlignment="0" applyProtection="0"/>
  </cellStyleXfs>
  <cellXfs count="23">
    <xf numFmtId="0" fontId="0" fillId="0" borderId="0" xfId="0"/>
    <xf numFmtId="0" fontId="5"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7" fillId="2" borderId="1" xfId="0" applyFont="1" applyFill="1" applyBorder="1" applyAlignment="1">
      <alignment horizontal="center" vertical="center"/>
    </xf>
    <xf numFmtId="0" fontId="8" fillId="2" borderId="1" xfId="0" applyFont="1" applyFill="1" applyBorder="1" applyAlignment="1">
      <alignment horizontal="justify" vertical="center" wrapText="1"/>
    </xf>
    <xf numFmtId="0" fontId="2" fillId="2" borderId="0" xfId="0" applyFont="1" applyFill="1" applyAlignment="1">
      <alignment horizontal="center" vertical="center"/>
    </xf>
    <xf numFmtId="0" fontId="7" fillId="2" borderId="1" xfId="0" applyFont="1" applyFill="1" applyBorder="1" applyAlignment="1">
      <alignment horizontal="center" vertical="center" wrapText="1"/>
    </xf>
    <xf numFmtId="0" fontId="1" fillId="2" borderId="0" xfId="0" applyFont="1" applyFill="1" applyAlignment="1">
      <alignment horizontal="center" vertical="center"/>
    </xf>
    <xf numFmtId="0" fontId="5" fillId="2" borderId="0" xfId="0" applyFont="1" applyFill="1" applyAlignment="1">
      <alignment horizontal="center" vertical="center"/>
    </xf>
    <xf numFmtId="42" fontId="2" fillId="2" borderId="1" xfId="0" applyNumberFormat="1" applyFont="1" applyFill="1" applyBorder="1" applyAlignment="1">
      <alignment horizontal="center" vertical="center" wrapText="1"/>
    </xf>
    <xf numFmtId="164" fontId="2" fillId="2" borderId="1" xfId="1" applyNumberFormat="1" applyFont="1" applyFill="1" applyBorder="1" applyAlignment="1">
      <alignment horizontal="center" vertical="center" wrapText="1"/>
    </xf>
    <xf numFmtId="0" fontId="1" fillId="2" borderId="0" xfId="0" applyFont="1" applyFill="1" applyAlignment="1">
      <alignment horizontal="center" vertical="center" wrapText="1"/>
    </xf>
    <xf numFmtId="42" fontId="1" fillId="2" borderId="1" xfId="0" applyNumberFormat="1" applyFont="1" applyFill="1" applyBorder="1" applyAlignment="1">
      <alignment horizontal="center" vertical="center" wrapText="1"/>
    </xf>
    <xf numFmtId="42" fontId="3" fillId="2" borderId="1" xfId="0" applyNumberFormat="1" applyFont="1" applyFill="1" applyBorder="1" applyAlignment="1">
      <alignment horizontal="center" vertical="center"/>
    </xf>
    <xf numFmtId="164" fontId="3" fillId="2" borderId="1" xfId="1" applyNumberFormat="1" applyFont="1" applyFill="1" applyBorder="1" applyAlignment="1">
      <alignment horizontal="center" vertical="center"/>
    </xf>
    <xf numFmtId="0" fontId="1" fillId="2" borderId="1" xfId="0" applyFont="1" applyFill="1" applyBorder="1" applyAlignment="1">
      <alignment horizontal="center" vertical="center"/>
    </xf>
    <xf numFmtId="164" fontId="1" fillId="2" borderId="1" xfId="1" applyNumberFormat="1" applyFont="1" applyFill="1" applyBorder="1" applyAlignment="1">
      <alignment horizontal="center" vertical="center"/>
    </xf>
    <xf numFmtId="42" fontId="1" fillId="2" borderId="1" xfId="0" applyNumberFormat="1" applyFont="1" applyFill="1" applyBorder="1" applyAlignment="1">
      <alignment horizontal="center" vertical="center"/>
    </xf>
    <xf numFmtId="42" fontId="1" fillId="2" borderId="0" xfId="0" applyNumberFormat="1" applyFont="1" applyFill="1" applyAlignment="1">
      <alignment horizontal="center" vertical="center"/>
    </xf>
    <xf numFmtId="164" fontId="2" fillId="2" borderId="0" xfId="1" applyNumberFormat="1" applyFont="1" applyFill="1" applyAlignment="1">
      <alignment horizontal="center" vertical="center"/>
    </xf>
    <xf numFmtId="164" fontId="1" fillId="2" borderId="0" xfId="1" applyNumberFormat="1" applyFont="1" applyFill="1" applyAlignment="1">
      <alignment horizontal="center" vertical="center"/>
    </xf>
    <xf numFmtId="0" fontId="6" fillId="2" borderId="1" xfId="0" applyFont="1" applyFill="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8A9432-F6E3-447B-B9E4-F9A8188C90A4}">
  <dimension ref="A1:W11"/>
  <sheetViews>
    <sheetView tabSelected="1" zoomScale="175" zoomScaleNormal="175" workbookViewId="0">
      <pane ySplit="2" topLeftCell="A3" activePane="bottomLeft" state="frozen"/>
      <selection activeCell="A2" sqref="A2"/>
      <selection pane="bottomLeft" activeCell="D3" sqref="D3"/>
    </sheetView>
  </sheetViews>
  <sheetFormatPr baseColWidth="10" defaultRowHeight="11.25" x14ac:dyDescent="0.25"/>
  <cols>
    <col min="1" max="1" width="6" style="8" bestFit="1" customWidth="1"/>
    <col min="2" max="2" width="12.140625" style="8" customWidth="1"/>
    <col min="3" max="3" width="58" style="8" customWidth="1"/>
    <col min="4" max="4" width="9.5703125" style="8" customWidth="1"/>
    <col min="5" max="5" width="12.85546875" style="19" customWidth="1"/>
    <col min="6" max="6" width="14.28515625" style="19" customWidth="1"/>
    <col min="7" max="7" width="10" style="19" customWidth="1"/>
    <col min="8" max="8" width="14.140625" style="21" customWidth="1"/>
    <col min="9" max="9" width="11.28515625" style="8" bestFit="1" customWidth="1"/>
    <col min="10" max="10" width="9.85546875" style="19" customWidth="1"/>
    <col min="11" max="12" width="12.42578125" style="19" customWidth="1"/>
    <col min="13" max="13" width="10.7109375" style="21" customWidth="1"/>
    <col min="14" max="14" width="10.7109375" style="8" customWidth="1"/>
    <col min="15" max="15" width="9.85546875" style="19" customWidth="1"/>
    <col min="16" max="16" width="8.5703125" style="19" customWidth="1"/>
    <col min="17" max="17" width="11.140625" style="19" customWidth="1"/>
    <col min="18" max="18" width="12" style="21" customWidth="1"/>
    <col min="19" max="19" width="10" style="8" customWidth="1"/>
    <col min="20" max="22" width="9.85546875" style="19" customWidth="1"/>
    <col min="23" max="23" width="10.7109375" style="21" customWidth="1"/>
    <col min="24" max="24" width="11.42578125" style="8" customWidth="1"/>
    <col min="25" max="16384" width="11.42578125" style="8"/>
  </cols>
  <sheetData>
    <row r="1" spans="1:23" s="9" customFormat="1" ht="15.75" x14ac:dyDescent="0.25">
      <c r="A1" s="1"/>
      <c r="B1" s="1"/>
      <c r="C1" s="1"/>
      <c r="D1" s="22" t="s">
        <v>7</v>
      </c>
      <c r="E1" s="22"/>
      <c r="F1" s="22"/>
      <c r="G1" s="22"/>
      <c r="H1" s="22"/>
      <c r="I1" s="22" t="s">
        <v>8</v>
      </c>
      <c r="J1" s="22"/>
      <c r="K1" s="22"/>
      <c r="L1" s="22"/>
      <c r="M1" s="22"/>
      <c r="N1" s="22" t="s">
        <v>9</v>
      </c>
      <c r="O1" s="22"/>
      <c r="P1" s="22"/>
      <c r="Q1" s="22"/>
      <c r="R1" s="22"/>
      <c r="S1" s="22" t="s">
        <v>10</v>
      </c>
      <c r="T1" s="22"/>
      <c r="U1" s="22"/>
      <c r="V1" s="22"/>
      <c r="W1" s="22"/>
    </row>
    <row r="2" spans="1:23" s="12" customFormat="1" ht="18" customHeight="1" x14ac:dyDescent="0.25">
      <c r="A2" s="2" t="s">
        <v>0</v>
      </c>
      <c r="B2" s="2" t="s">
        <v>1</v>
      </c>
      <c r="C2" s="2" t="s">
        <v>2</v>
      </c>
      <c r="D2" s="2" t="s">
        <v>3</v>
      </c>
      <c r="E2" s="10" t="s">
        <v>4</v>
      </c>
      <c r="F2" s="10" t="s">
        <v>11</v>
      </c>
      <c r="G2" s="10" t="s">
        <v>13</v>
      </c>
      <c r="H2" s="11" t="s">
        <v>6</v>
      </c>
      <c r="I2" s="2" t="s">
        <v>3</v>
      </c>
      <c r="J2" s="10" t="s">
        <v>4</v>
      </c>
      <c r="K2" s="10" t="s">
        <v>12</v>
      </c>
      <c r="L2" s="10" t="s">
        <v>5</v>
      </c>
      <c r="M2" s="11" t="s">
        <v>6</v>
      </c>
      <c r="N2" s="2" t="s">
        <v>3</v>
      </c>
      <c r="O2" s="10" t="s">
        <v>4</v>
      </c>
      <c r="P2" s="10" t="s">
        <v>11</v>
      </c>
      <c r="Q2" s="10" t="s">
        <v>5</v>
      </c>
      <c r="R2" s="11" t="s">
        <v>6</v>
      </c>
      <c r="S2" s="2" t="s">
        <v>3</v>
      </c>
      <c r="T2" s="10" t="s">
        <v>4</v>
      </c>
      <c r="U2" s="10" t="s">
        <v>11</v>
      </c>
      <c r="V2" s="10" t="s">
        <v>5</v>
      </c>
      <c r="W2" s="11" t="s">
        <v>6</v>
      </c>
    </row>
    <row r="3" spans="1:23" ht="180.75" customHeight="1" x14ac:dyDescent="0.25">
      <c r="A3" s="3">
        <v>1</v>
      </c>
      <c r="B3" s="4" t="s">
        <v>14</v>
      </c>
      <c r="C3" s="5" t="s">
        <v>17</v>
      </c>
      <c r="D3" s="6">
        <v>1350</v>
      </c>
      <c r="E3" s="13">
        <f>AVERAGE(J3,O3,T3)</f>
        <v>14650</v>
      </c>
      <c r="F3" s="14">
        <f t="shared" ref="F3:F4" si="0">+E3*8%</f>
        <v>1172</v>
      </c>
      <c r="G3" s="14">
        <f>F3+E3</f>
        <v>15822</v>
      </c>
      <c r="H3" s="15">
        <f>G3*D3</f>
        <v>21359700</v>
      </c>
      <c r="I3" s="3">
        <v>1350</v>
      </c>
      <c r="J3" s="14">
        <v>15500</v>
      </c>
      <c r="K3" s="14">
        <f t="shared" ref="K3:K4" si="1">+J3*8%</f>
        <v>1240</v>
      </c>
      <c r="L3" s="14">
        <f>K3+J3</f>
        <v>16740</v>
      </c>
      <c r="M3" s="15">
        <f>L3*I3</f>
        <v>22599000</v>
      </c>
      <c r="N3" s="3">
        <v>1350</v>
      </c>
      <c r="O3" s="14">
        <v>14050</v>
      </c>
      <c r="P3" s="14">
        <f t="shared" ref="P3:P4" si="2">+O3*8%</f>
        <v>1124</v>
      </c>
      <c r="Q3" s="14">
        <f>P3+O3</f>
        <v>15174</v>
      </c>
      <c r="R3" s="15">
        <f>Q3*N3</f>
        <v>20484900</v>
      </c>
      <c r="S3" s="16">
        <v>1350</v>
      </c>
      <c r="T3" s="17">
        <v>14400</v>
      </c>
      <c r="U3" s="18">
        <f t="shared" ref="U3:U4" si="3">+T3*8%</f>
        <v>1152</v>
      </c>
      <c r="V3" s="18">
        <f>U3+T3</f>
        <v>15552</v>
      </c>
      <c r="W3" s="17">
        <f>V3*S3</f>
        <v>20995200</v>
      </c>
    </row>
    <row r="4" spans="1:23" ht="210" customHeight="1" x14ac:dyDescent="0.25">
      <c r="A4" s="3">
        <v>2</v>
      </c>
      <c r="B4" s="4" t="s">
        <v>15</v>
      </c>
      <c r="C4" s="5" t="s">
        <v>29</v>
      </c>
      <c r="D4" s="3">
        <v>1350</v>
      </c>
      <c r="E4" s="13">
        <f t="shared" ref="E4:E10" si="4">AVERAGE(J4,O4,T4)</f>
        <v>14433.333333333334</v>
      </c>
      <c r="F4" s="14">
        <f t="shared" si="0"/>
        <v>1154.6666666666667</v>
      </c>
      <c r="G4" s="14">
        <f t="shared" ref="G4:G8" si="5">F4+E4</f>
        <v>15588</v>
      </c>
      <c r="H4" s="15">
        <f>G4*D4</f>
        <v>21043800</v>
      </c>
      <c r="I4" s="3">
        <v>1350</v>
      </c>
      <c r="J4" s="14">
        <v>14800</v>
      </c>
      <c r="K4" s="14">
        <f t="shared" si="1"/>
        <v>1184</v>
      </c>
      <c r="L4" s="14">
        <f t="shared" ref="L4:L6" si="6">K4+J4</f>
        <v>15984</v>
      </c>
      <c r="M4" s="15">
        <f t="shared" ref="M4:M6" si="7">L4*I4</f>
        <v>21578400</v>
      </c>
      <c r="N4" s="3">
        <v>1350</v>
      </c>
      <c r="O4" s="18">
        <v>14500</v>
      </c>
      <c r="P4" s="14">
        <f t="shared" si="2"/>
        <v>1160</v>
      </c>
      <c r="Q4" s="14">
        <f t="shared" ref="Q4:Q6" si="8">P4+O4</f>
        <v>15660</v>
      </c>
      <c r="R4" s="15">
        <f t="shared" ref="R4:R6" si="9">Q4*N4</f>
        <v>21141000</v>
      </c>
      <c r="S4" s="3">
        <v>1350</v>
      </c>
      <c r="T4" s="17">
        <v>14000</v>
      </c>
      <c r="U4" s="18">
        <f t="shared" si="3"/>
        <v>1120</v>
      </c>
      <c r="V4" s="18">
        <f t="shared" ref="V4:V6" si="10">U4+T4</f>
        <v>15120</v>
      </c>
      <c r="W4" s="17">
        <f t="shared" ref="W4:W6" si="11">V4*S4</f>
        <v>20412000</v>
      </c>
    </row>
    <row r="5" spans="1:23" ht="148.5" customHeight="1" x14ac:dyDescent="0.25">
      <c r="A5" s="3">
        <v>3</v>
      </c>
      <c r="B5" s="7" t="s">
        <v>18</v>
      </c>
      <c r="C5" s="5" t="s">
        <v>19</v>
      </c>
      <c r="D5" s="3">
        <v>1</v>
      </c>
      <c r="E5" s="13">
        <f t="shared" si="4"/>
        <v>346666.66666666669</v>
      </c>
      <c r="F5" s="14">
        <f>+E5*19%</f>
        <v>65866.666666666672</v>
      </c>
      <c r="G5" s="14">
        <f t="shared" si="5"/>
        <v>412533.33333333337</v>
      </c>
      <c r="H5" s="15">
        <f>G5*D5</f>
        <v>412533.33333333337</v>
      </c>
      <c r="I5" s="3">
        <v>1</v>
      </c>
      <c r="J5" s="14">
        <v>350000</v>
      </c>
      <c r="K5" s="14">
        <f t="shared" ref="K5:K9" si="12">+J5*19%</f>
        <v>66500</v>
      </c>
      <c r="L5" s="14">
        <f t="shared" si="6"/>
        <v>416500</v>
      </c>
      <c r="M5" s="15">
        <f t="shared" si="7"/>
        <v>416500</v>
      </c>
      <c r="N5" s="3">
        <v>1</v>
      </c>
      <c r="O5" s="18">
        <v>320000</v>
      </c>
      <c r="P5" s="14">
        <f t="shared" ref="P5:P9" si="13">+O5*19%</f>
        <v>60800</v>
      </c>
      <c r="Q5" s="14">
        <f t="shared" si="8"/>
        <v>380800</v>
      </c>
      <c r="R5" s="15">
        <f t="shared" si="9"/>
        <v>380800</v>
      </c>
      <c r="S5" s="3">
        <v>1</v>
      </c>
      <c r="T5" s="17">
        <v>370000</v>
      </c>
      <c r="U5" s="14">
        <f t="shared" ref="U5:U9" si="14">+T5*19%</f>
        <v>70300</v>
      </c>
      <c r="V5" s="18">
        <f t="shared" si="10"/>
        <v>440300</v>
      </c>
      <c r="W5" s="17">
        <f t="shared" si="11"/>
        <v>440300</v>
      </c>
    </row>
    <row r="6" spans="1:23" ht="76.5" x14ac:dyDescent="0.25">
      <c r="A6" s="3">
        <v>4</v>
      </c>
      <c r="B6" s="7" t="s">
        <v>20</v>
      </c>
      <c r="C6" s="5" t="s">
        <v>21</v>
      </c>
      <c r="D6" s="3">
        <v>1</v>
      </c>
      <c r="E6" s="13">
        <f t="shared" si="4"/>
        <v>390000</v>
      </c>
      <c r="F6" s="14">
        <f t="shared" ref="F6:F10" si="15">+E6*19%</f>
        <v>74100</v>
      </c>
      <c r="G6" s="14">
        <f t="shared" si="5"/>
        <v>464100</v>
      </c>
      <c r="H6" s="15">
        <f>G6*D6</f>
        <v>464100</v>
      </c>
      <c r="I6" s="3">
        <v>1</v>
      </c>
      <c r="J6" s="14">
        <v>400000</v>
      </c>
      <c r="K6" s="14">
        <f t="shared" si="12"/>
        <v>76000</v>
      </c>
      <c r="L6" s="14">
        <f t="shared" si="6"/>
        <v>476000</v>
      </c>
      <c r="M6" s="15">
        <f t="shared" si="7"/>
        <v>476000</v>
      </c>
      <c r="N6" s="3">
        <v>1</v>
      </c>
      <c r="O6" s="18">
        <v>380000</v>
      </c>
      <c r="P6" s="14">
        <f t="shared" si="13"/>
        <v>72200</v>
      </c>
      <c r="Q6" s="14">
        <f t="shared" si="8"/>
        <v>452200</v>
      </c>
      <c r="R6" s="15">
        <f t="shared" si="9"/>
        <v>452200</v>
      </c>
      <c r="S6" s="3">
        <v>1</v>
      </c>
      <c r="T6" s="17">
        <v>390000</v>
      </c>
      <c r="U6" s="14">
        <f t="shared" si="14"/>
        <v>74100</v>
      </c>
      <c r="V6" s="18">
        <f t="shared" si="10"/>
        <v>464100</v>
      </c>
      <c r="W6" s="17">
        <f t="shared" si="11"/>
        <v>464100</v>
      </c>
    </row>
    <row r="7" spans="1:23" ht="76.5" x14ac:dyDescent="0.25">
      <c r="A7" s="3">
        <v>5</v>
      </c>
      <c r="B7" s="7" t="s">
        <v>22</v>
      </c>
      <c r="C7" s="5" t="s">
        <v>23</v>
      </c>
      <c r="D7" s="3">
        <v>1</v>
      </c>
      <c r="E7" s="18">
        <f t="shared" si="4"/>
        <v>416666.66666666669</v>
      </c>
      <c r="F7" s="14">
        <f t="shared" si="15"/>
        <v>79166.666666666672</v>
      </c>
      <c r="G7" s="18">
        <f t="shared" si="5"/>
        <v>495833.33333333337</v>
      </c>
      <c r="H7" s="17">
        <f>G7*D7</f>
        <v>495833.33333333337</v>
      </c>
      <c r="I7" s="3">
        <v>1</v>
      </c>
      <c r="J7" s="18">
        <v>450000</v>
      </c>
      <c r="K7" s="14">
        <f t="shared" si="12"/>
        <v>85500</v>
      </c>
      <c r="L7" s="18">
        <f>K7+J7</f>
        <v>535500</v>
      </c>
      <c r="M7" s="17">
        <f>L7*I7</f>
        <v>535500</v>
      </c>
      <c r="N7" s="3">
        <v>1</v>
      </c>
      <c r="O7" s="18">
        <v>400000</v>
      </c>
      <c r="P7" s="14">
        <f t="shared" si="13"/>
        <v>76000</v>
      </c>
      <c r="Q7" s="18">
        <f>P7+O7</f>
        <v>476000</v>
      </c>
      <c r="R7" s="17">
        <f>Q7*N7</f>
        <v>476000</v>
      </c>
      <c r="S7" s="3">
        <v>1</v>
      </c>
      <c r="T7" s="18">
        <v>400000</v>
      </c>
      <c r="U7" s="14">
        <f t="shared" si="14"/>
        <v>76000</v>
      </c>
      <c r="V7" s="18">
        <f>U7+T7</f>
        <v>476000</v>
      </c>
      <c r="W7" s="17">
        <f>V7*S7</f>
        <v>476000</v>
      </c>
    </row>
    <row r="8" spans="1:23" ht="89.25" x14ac:dyDescent="0.25">
      <c r="A8" s="3">
        <v>6</v>
      </c>
      <c r="B8" s="7" t="s">
        <v>24</v>
      </c>
      <c r="C8" s="5" t="s">
        <v>25</v>
      </c>
      <c r="D8" s="3">
        <v>1</v>
      </c>
      <c r="E8" s="18">
        <f t="shared" si="4"/>
        <v>416666.66666666669</v>
      </c>
      <c r="F8" s="14">
        <f t="shared" si="15"/>
        <v>79166.666666666672</v>
      </c>
      <c r="G8" s="18">
        <f t="shared" si="5"/>
        <v>495833.33333333337</v>
      </c>
      <c r="H8" s="17">
        <f>G8*D8</f>
        <v>495833.33333333337</v>
      </c>
      <c r="I8" s="3">
        <v>1</v>
      </c>
      <c r="J8" s="18">
        <v>450000</v>
      </c>
      <c r="K8" s="14">
        <f t="shared" si="12"/>
        <v>85500</v>
      </c>
      <c r="L8" s="18">
        <f>K8+J8</f>
        <v>535500</v>
      </c>
      <c r="M8" s="17">
        <f>L8*I8</f>
        <v>535500</v>
      </c>
      <c r="N8" s="3">
        <v>1</v>
      </c>
      <c r="O8" s="18">
        <v>400000</v>
      </c>
      <c r="P8" s="14">
        <f t="shared" si="13"/>
        <v>76000</v>
      </c>
      <c r="Q8" s="18">
        <f>P8+O8</f>
        <v>476000</v>
      </c>
      <c r="R8" s="17">
        <f>Q8*N8</f>
        <v>476000</v>
      </c>
      <c r="S8" s="3">
        <v>1</v>
      </c>
      <c r="T8" s="18">
        <v>400000</v>
      </c>
      <c r="U8" s="14">
        <f t="shared" si="14"/>
        <v>76000</v>
      </c>
      <c r="V8" s="18">
        <f>U8+T8</f>
        <v>476000</v>
      </c>
      <c r="W8" s="17">
        <f>V8*S8</f>
        <v>476000</v>
      </c>
    </row>
    <row r="9" spans="1:23" ht="76.5" x14ac:dyDescent="0.25">
      <c r="A9" s="3">
        <v>7</v>
      </c>
      <c r="B9" s="7" t="s">
        <v>26</v>
      </c>
      <c r="C9" s="5" t="s">
        <v>27</v>
      </c>
      <c r="D9" s="3">
        <v>1</v>
      </c>
      <c r="E9" s="18">
        <f t="shared" si="4"/>
        <v>253333.33333333334</v>
      </c>
      <c r="F9" s="14">
        <f t="shared" si="15"/>
        <v>48133.333333333336</v>
      </c>
      <c r="G9" s="18">
        <f>F9+E9</f>
        <v>301466.66666666669</v>
      </c>
      <c r="H9" s="17">
        <f>G9*D9</f>
        <v>301466.66666666669</v>
      </c>
      <c r="I9" s="3">
        <v>1</v>
      </c>
      <c r="J9" s="18">
        <v>250000</v>
      </c>
      <c r="K9" s="14">
        <f t="shared" si="12"/>
        <v>47500</v>
      </c>
      <c r="L9" s="18">
        <f>K9+J9</f>
        <v>297500</v>
      </c>
      <c r="M9" s="17">
        <f>L9*I9</f>
        <v>297500</v>
      </c>
      <c r="N9" s="3">
        <v>1</v>
      </c>
      <c r="O9" s="18">
        <v>230000</v>
      </c>
      <c r="P9" s="14">
        <f t="shared" si="13"/>
        <v>43700</v>
      </c>
      <c r="Q9" s="18">
        <f>P9+O9</f>
        <v>273700</v>
      </c>
      <c r="R9" s="17">
        <f>Q9*N9</f>
        <v>273700</v>
      </c>
      <c r="S9" s="3">
        <v>1</v>
      </c>
      <c r="T9" s="18">
        <v>280000</v>
      </c>
      <c r="U9" s="14">
        <f t="shared" si="14"/>
        <v>53200</v>
      </c>
      <c r="V9" s="18">
        <f>U9+T9</f>
        <v>333200</v>
      </c>
      <c r="W9" s="17">
        <f>V9*S9</f>
        <v>333200</v>
      </c>
    </row>
    <row r="10" spans="1:23" ht="76.5" x14ac:dyDescent="0.25">
      <c r="A10" s="3">
        <v>8</v>
      </c>
      <c r="B10" s="7" t="s">
        <v>16</v>
      </c>
      <c r="C10" s="5" t="s">
        <v>28</v>
      </c>
      <c r="D10" s="3">
        <v>1</v>
      </c>
      <c r="E10" s="18">
        <f t="shared" si="4"/>
        <v>3735840.3333333335</v>
      </c>
      <c r="F10" s="14">
        <f t="shared" si="15"/>
        <v>709809.66333333333</v>
      </c>
      <c r="G10" s="18">
        <f>F10+E10</f>
        <v>4445649.9966666671</v>
      </c>
      <c r="H10" s="17">
        <f>G10*D10</f>
        <v>4445649.9966666671</v>
      </c>
      <c r="I10" s="3">
        <v>1</v>
      </c>
      <c r="J10" s="18">
        <v>3505000</v>
      </c>
      <c r="K10" s="14">
        <f>+J10*19%</f>
        <v>665950</v>
      </c>
      <c r="L10" s="18">
        <f>+J10+K10</f>
        <v>4170950</v>
      </c>
      <c r="M10" s="17">
        <f>+I10*L10</f>
        <v>4170950</v>
      </c>
      <c r="N10" s="3">
        <v>1</v>
      </c>
      <c r="O10" s="18">
        <v>3500000</v>
      </c>
      <c r="P10" s="14">
        <f>+O10*19%</f>
        <v>665000</v>
      </c>
      <c r="Q10" s="18">
        <f>+O10+P10</f>
        <v>4165000</v>
      </c>
      <c r="R10" s="17">
        <f>+N10*Q10</f>
        <v>4165000</v>
      </c>
      <c r="S10" s="3">
        <v>1</v>
      </c>
      <c r="T10" s="18">
        <v>4202521</v>
      </c>
      <c r="U10" s="14">
        <f>+T10*19%</f>
        <v>798478.99</v>
      </c>
      <c r="V10" s="18">
        <f>+T10+U10</f>
        <v>5000999.99</v>
      </c>
      <c r="W10" s="17">
        <f>+S10*V10</f>
        <v>5000999.99</v>
      </c>
    </row>
    <row r="11" spans="1:23" x14ac:dyDescent="0.25">
      <c r="H11" s="20">
        <f>SUM(H3:H10)</f>
        <v>49018916.663333341</v>
      </c>
      <c r="M11" s="20">
        <f>SUM(M3:M10)</f>
        <v>50609350</v>
      </c>
      <c r="R11" s="20">
        <f>SUM(R3:R10)</f>
        <v>47849600</v>
      </c>
      <c r="W11" s="20">
        <f>SUM(W3:W10)</f>
        <v>48597799.990000002</v>
      </c>
    </row>
  </sheetData>
  <mergeCells count="4">
    <mergeCell ref="D1:H1"/>
    <mergeCell ref="I1:M1"/>
    <mergeCell ref="N1:R1"/>
    <mergeCell ref="S1:W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onecorporationsas@hotmail.com</dc:creator>
  <cp:lastModifiedBy>Alcaldia Nemocon</cp:lastModifiedBy>
  <dcterms:created xsi:type="dcterms:W3CDTF">2025-02-11T14:03:43Z</dcterms:created>
  <dcterms:modified xsi:type="dcterms:W3CDTF">2026-10-21T14:36:22Z</dcterms:modified>
</cp:coreProperties>
</file>