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OneDrive\Documentos\VIGENCIA 2025\01. VIGENCIA 2026\01- IPMC\PH CAMPO ALEGRE_vf2\"/>
    </mc:Choice>
  </mc:AlternateContent>
  <xr:revisionPtr revIDLastSave="0" documentId="13_ncr:1_{BA4185D8-4C9F-4DFE-B5D1-28C8E7A490CA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(Entidad)'!$I$11:$I$29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(Entidad)'!$A$1:$M$39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(Entidad)'!$K$35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(Entidad)'!$K$35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(Entidad)'!$K$36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265" l="1"/>
  <c r="K23" i="265"/>
  <c r="K24" i="265"/>
  <c r="K25" i="265"/>
  <c r="K26" i="265"/>
  <c r="K27" i="265"/>
  <c r="K22" i="265"/>
  <c r="K15" i="265"/>
  <c r="K16" i="265"/>
  <c r="K17" i="265"/>
  <c r="K18" i="265"/>
  <c r="K19" i="265"/>
  <c r="P12" i="265"/>
  <c r="T12" i="265" s="1"/>
  <c r="K28" i="265" l="1"/>
  <c r="R11" i="265"/>
  <c r="S14" i="265"/>
  <c r="V14" i="265" s="1"/>
  <c r="S13" i="265"/>
  <c r="V13" i="265" s="1"/>
  <c r="P15" i="265"/>
  <c r="T9" i="265"/>
  <c r="R10" i="265"/>
  <c r="P10" i="265"/>
  <c r="T10" i="265" l="1"/>
  <c r="S16" i="265" s="1"/>
  <c r="W16" i="265" s="1"/>
  <c r="R15" i="265"/>
  <c r="U15" i="265" s="1"/>
  <c r="T11" i="265"/>
  <c r="S17" i="265" l="1"/>
  <c r="W17" i="265" s="1"/>
  <c r="K20" i="265" l="1"/>
  <c r="K29" i="265" s="1"/>
</calcChain>
</file>

<file path=xl/sharedStrings.xml><?xml version="1.0" encoding="utf-8"?>
<sst xmlns="http://schemas.openxmlformats.org/spreadsheetml/2006/main" count="198" uniqueCount="125">
  <si>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</si>
  <si>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</si>
  <si>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</si>
  <si>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</si>
  <si>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</si>
  <si>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</si>
  <si>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</si>
  <si>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</si>
  <si>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</si>
  <si>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</si>
  <si>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</si>
  <si>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</si>
  <si>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</si>
  <si>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</si>
  <si>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</si>
  <si>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</si>
  <si>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</si>
  <si>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</si>
  <si>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</si>
  <si>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</si>
  <si>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</si>
  <si>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</si>
  <si>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</si>
  <si>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</si>
  <si>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</si>
  <si>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</si>
  <si>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</si>
  <si>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</si>
  <si>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</si>
  <si>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</si>
  <si>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</si>
  <si>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</si>
  <si>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</si>
  <si>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</si>
  <si>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</si>
  <si>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</si>
  <si>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</si>
  <si>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</si>
  <si>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</si>
  <si>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</si>
  <si>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</si>
  <si>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</si>
  <si>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</si>
  <si>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</si>
  <si>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</si>
  <si>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</si>
  <si>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</si>
  <si>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</si>
  <si>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</si>
  <si>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</si>
  <si>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</si>
  <si>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</si>
  <si>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</si>
  <si>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</si>
  <si>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</si>
  <si>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</si>
  <si>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</si>
  <si>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</si>
  <si>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</si>
  <si>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</si>
  <si>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</si>
  <si>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</si>
  <si>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</si>
  <si>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</si>
  <si>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</si>
  <si>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</si>
  <si>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</si>
  <si>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</si>
  <si>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</si>
  <si>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</si>
  <si>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</si>
  <si>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</si>
  <si>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</si>
  <si>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</si>
  <si>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</si>
  <si>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</si>
  <si>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</si>
  <si>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</si>
  <si>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</si>
  <si>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</si>
  <si>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</si>
  <si>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</si>
  <si>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</si>
  <si>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</si>
  <si>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</si>
  <si>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</si>
  <si>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</si>
  <si>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</si>
  <si>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</si>
  <si>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</si>
  <si>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</si>
  <si>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</si>
  <si>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</si>
  <si>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</si>
  <si>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</si>
  <si>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</si>
  <si>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</si>
  <si>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</si>
  <si>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Excavaciones varias en material común.</t>
  </si>
  <si>
    <t>Suministro, transporte e instalacion de afirmado compactado.</t>
  </si>
  <si>
    <t>Concreto clase D: Concreto de 3000 PSI. Incluye preparación e instalación de concreto en placas, vigas y cunetas.</t>
  </si>
  <si>
    <t>Suministro, instalacion de acero de refuerzo Fy=60000 PSI.</t>
  </si>
  <si>
    <t>Suministro, instalacion de malla electrosoldada de 15x15 cm x 5mm.</t>
  </si>
  <si>
    <t>Sobreacarreo de materiales en vehiculo automotor de tracción 4x4. Incluye cargue y descargue de materiales.</t>
  </si>
  <si>
    <t>M3</t>
  </si>
  <si>
    <t>KG</t>
  </si>
  <si>
    <t>M2</t>
  </si>
  <si>
    <t>TON</t>
  </si>
  <si>
    <t>VALOR UNITARIO INCLUIDO AU= (36%)</t>
  </si>
  <si>
    <t>EXCAV</t>
  </si>
  <si>
    <t>ESPESOR</t>
  </si>
  <si>
    <t>LARGO</t>
  </si>
  <si>
    <t>AFIRMADO</t>
  </si>
  <si>
    <t>CONCRETO</t>
  </si>
  <si>
    <t>CANT</t>
  </si>
  <si>
    <t>CICLOPEO</t>
  </si>
  <si>
    <t>ACERO REFUERZO</t>
  </si>
  <si>
    <t>MALLA</t>
  </si>
  <si>
    <t>ANCHO/PESO VARILLA</t>
  </si>
  <si>
    <t>P. AFIRM</t>
  </si>
  <si>
    <t>P. CONCRET</t>
  </si>
  <si>
    <t>CONTRATAR A TODO COSTO EL MEJORAMIENTO DE LA MALLA VIAL RURAL EN LA VEREDA CAMPOALEGRE, MUNICIPIO DE MANZANARES, CALDAS</t>
  </si>
  <si>
    <t>TRAMO 01</t>
  </si>
  <si>
    <t>TRAMO 02</t>
  </si>
  <si>
    <t xml:space="preserve">TOTAL OBRAS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</si>
</sst>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6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31" fillId="0" borderId="0" xfId="90" applyFont="1" applyAlignment="1">
      <alignment horizontal="center" vertical="center"/>
    </xf>
    <xf numFmtId="2" fontId="29" fillId="0" borderId="18" xfId="89" applyNumberFormat="1" applyFont="1" applyBorder="1" applyAlignment="1">
      <alignment horizontal="center" vertical="center"/>
    </xf>
    <xf numFmtId="2" fontId="29" fillId="0" borderId="18" xfId="89" applyNumberFormat="1" applyFont="1" applyBorder="1"/>
    <xf numFmtId="2" fontId="29" fillId="0" borderId="77" xfId="89" applyNumberFormat="1" applyFont="1" applyBorder="1" applyAlignment="1">
      <alignment horizontal="center" vertical="center"/>
    </xf>
    <xf numFmtId="2" fontId="29" fillId="0" borderId="25" xfId="89" applyNumberFormat="1" applyFont="1" applyBorder="1" applyAlignment="1">
      <alignment horizontal="center" vertical="center"/>
    </xf>
    <xf numFmtId="0" fontId="29" fillId="0" borderId="32" xfId="89" applyFont="1" applyBorder="1" applyAlignment="1">
      <alignment horizontal="center" vertical="center" wrapText="1"/>
    </xf>
    <xf numFmtId="2" fontId="29" fillId="0" borderId="29" xfId="89" applyNumberFormat="1" applyFont="1" applyBorder="1" applyAlignment="1">
      <alignment horizontal="center" vertical="center"/>
    </xf>
    <xf numFmtId="2" fontId="29" fillId="0" borderId="29" xfId="89" applyNumberFormat="1" applyFont="1" applyBorder="1"/>
    <xf numFmtId="0" fontId="29" fillId="0" borderId="48" xfId="89" applyFont="1" applyBorder="1" applyAlignment="1">
      <alignment horizontal="center" vertical="center" wrapText="1"/>
    </xf>
    <xf numFmtId="2" fontId="29" fillId="0" borderId="20" xfId="89" applyNumberFormat="1" applyFont="1" applyBorder="1" applyAlignment="1">
      <alignment horizontal="center" vertical="center"/>
    </xf>
    <xf numFmtId="2" fontId="29" fillId="0" borderId="20" xfId="89" applyNumberFormat="1" applyFont="1" applyBorder="1"/>
    <xf numFmtId="2" fontId="29" fillId="0" borderId="23" xfId="89" applyNumberFormat="1" applyFont="1" applyBorder="1"/>
    <xf numFmtId="2" fontId="29" fillId="0" borderId="65" xfId="89" applyNumberFormat="1" applyFont="1" applyBorder="1"/>
    <xf numFmtId="0" fontId="29" fillId="0" borderId="32" xfId="89" applyFont="1" applyBorder="1" applyAlignment="1">
      <alignment horizontal="center" vertical="center"/>
    </xf>
    <xf numFmtId="0" fontId="29" fillId="0" borderId="33" xfId="89" applyFont="1" applyBorder="1" applyAlignment="1">
      <alignment horizontal="center" vertical="center"/>
    </xf>
    <xf numFmtId="2" fontId="29" fillId="0" borderId="30" xfId="89" applyNumberFormat="1" applyFont="1" applyBorder="1" applyAlignment="1">
      <alignment horizontal="center" vertical="center"/>
    </xf>
    <xf numFmtId="0" fontId="29" fillId="0" borderId="19" xfId="89" applyFont="1" applyBorder="1" applyAlignment="1">
      <alignment vertical="center"/>
    </xf>
    <xf numFmtId="0" fontId="29" fillId="0" borderId="66" xfId="89" applyFont="1" applyBorder="1" applyAlignment="1">
      <alignment vertical="center"/>
    </xf>
    <xf numFmtId="0" fontId="29" fillId="0" borderId="46" xfId="89" applyFont="1" applyBorder="1" applyAlignment="1">
      <alignment horizontal="center" vertical="center"/>
    </xf>
    <xf numFmtId="0" fontId="29" fillId="0" borderId="62" xfId="89" applyFont="1" applyBorder="1" applyAlignment="1">
      <alignment horizontal="center" vertical="center"/>
    </xf>
    <xf numFmtId="0" fontId="29" fillId="0" borderId="68" xfId="89" applyFont="1" applyBorder="1" applyAlignment="1">
      <alignment vertical="center"/>
    </xf>
    <xf numFmtId="0" fontId="29" fillId="0" borderId="89" xfId="89" applyFont="1" applyBorder="1" applyAlignment="1">
      <alignment horizontal="center" vertical="center"/>
    </xf>
    <xf numFmtId="2" fontId="29" fillId="0" borderId="76" xfId="89" applyNumberFormat="1" applyFont="1" applyBorder="1"/>
    <xf numFmtId="2" fontId="29" fillId="0" borderId="47" xfId="89" applyNumberFormat="1" applyFont="1" applyBorder="1" applyAlignment="1">
      <alignment horizontal="center" vertical="center"/>
    </xf>
    <xf numFmtId="2" fontId="29" fillId="0" borderId="67" xfId="89" applyNumberFormat="1" applyFont="1" applyBorder="1"/>
    <xf numFmtId="0" fontId="29" fillId="0" borderId="90" xfId="89" applyFont="1" applyBorder="1" applyAlignment="1">
      <alignment horizontal="center" vertical="center" wrapText="1"/>
    </xf>
    <xf numFmtId="0" fontId="29" fillId="0" borderId="91" xfId="89" applyFont="1" applyBorder="1" applyAlignment="1">
      <alignment horizontal="center" vertical="center"/>
    </xf>
    <xf numFmtId="0" fontId="29" fillId="0" borderId="61" xfId="89" applyFont="1" applyBorder="1"/>
    <xf numFmtId="0" fontId="29" fillId="0" borderId="92" xfId="89" applyFont="1" applyBorder="1" applyAlignment="1">
      <alignment horizontal="center" vertical="center"/>
    </xf>
    <xf numFmtId="0" fontId="29" fillId="0" borderId="71" xfId="89" applyFont="1" applyBorder="1" applyAlignment="1">
      <alignment horizontal="center" vertical="center"/>
    </xf>
    <xf numFmtId="0" fontId="29" fillId="0" borderId="93" xfId="89" applyFont="1" applyBorder="1" applyAlignment="1">
      <alignment horizontal="center"/>
    </xf>
    <xf numFmtId="0" fontId="29" fillId="0" borderId="93" xfId="89" applyFont="1" applyBorder="1" applyAlignment="1">
      <alignment horizontal="center" vertical="center"/>
    </xf>
    <xf numFmtId="0" fontId="29" fillId="0" borderId="80" xfId="89" applyFont="1" applyBorder="1" applyAlignment="1">
      <alignment horizontal="center" vertical="center"/>
    </xf>
    <xf numFmtId="2" fontId="29" fillId="0" borderId="94" xfId="89" applyNumberFormat="1" applyFont="1" applyBorder="1" applyAlignment="1">
      <alignment horizontal="center" vertical="center"/>
    </xf>
    <xf numFmtId="2" fontId="29" fillId="0" borderId="94" xfId="89" applyNumberFormat="1" applyFont="1" applyBorder="1"/>
    <xf numFmtId="2" fontId="29" fillId="0" borderId="94" xfId="89" applyNumberFormat="1" applyFont="1" applyBorder="1" applyAlignment="1">
      <alignment horizontal="center"/>
    </xf>
    <xf numFmtId="0" fontId="29" fillId="0" borderId="78" xfId="89" applyFont="1" applyBorder="1" applyAlignment="1">
      <alignment vertical="center"/>
    </xf>
    <xf numFmtId="0" fontId="29" fillId="0" borderId="95" xfId="89" applyFont="1" applyBorder="1" applyAlignment="1">
      <alignment horizontal="center"/>
    </xf>
    <xf numFmtId="0" fontId="29" fillId="0" borderId="46" xfId="89" applyFont="1" applyBorder="1" applyAlignment="1">
      <alignment vertical="center"/>
    </xf>
    <xf numFmtId="0" fontId="29" fillId="0" borderId="0" xfId="89" applyFont="1" applyAlignment="1">
      <alignment horizontal="center" vertical="center"/>
    </xf>
    <xf numFmtId="2" fontId="29" fillId="0" borderId="0" xfId="89" applyNumberFormat="1" applyFont="1" applyAlignment="1">
      <alignment horizontal="center" vertical="center"/>
    </xf>
    <xf numFmtId="2" fontId="29" fillId="0" borderId="0" xfId="89" applyNumberFormat="1" applyFont="1"/>
    <xf numFmtId="2" fontId="31" fillId="0" borderId="0" xfId="90" applyNumberFormat="1" applyFont="1" applyAlignment="1">
      <alignment horizontal="center" vertical="center"/>
    </xf>
    <xf numFmtId="2" fontId="31" fillId="0" borderId="0" xfId="90" applyNumberFormat="1" applyFont="1"/>
    <xf numFmtId="0" fontId="31" fillId="0" borderId="0" xfId="90" applyFont="1" applyAlignment="1">
      <alignment horizontal="center"/>
    </xf>
    <xf numFmtId="2" fontId="29" fillId="0" borderId="68" xfId="89" applyNumberFormat="1" applyFont="1" applyBorder="1" applyAlignment="1">
      <alignment horizontal="center" vertical="center"/>
    </xf>
    <xf numFmtId="2" fontId="29" fillId="0" borderId="67" xfId="89" applyNumberFormat="1" applyFont="1" applyBorder="1" applyAlignment="1">
      <alignment horizontal="center" vertical="center"/>
    </xf>
    <xf numFmtId="2" fontId="29" fillId="26" borderId="61" xfId="89" applyNumberFormat="1" applyFont="1" applyFill="1" applyBorder="1" applyAlignment="1">
      <alignment horizontal="center" vertical="center"/>
    </xf>
    <xf numFmtId="39" fontId="25" fillId="25" borderId="18" xfId="0" applyNumberFormat="1" applyFont="1" applyFill="1" applyBorder="1" applyAlignment="1" applyProtection="1">
      <alignment horizontal="left" vertical="center" wrapText="1"/>
      <protection locked="0"/>
    </xf>
    <xf numFmtId="4" fontId="59" fillId="25" borderId="18" xfId="0" applyNumberFormat="1" applyFont="1" applyFill="1" applyBorder="1" applyAlignment="1" applyProtection="1">
      <alignment vertical="center" wrapText="1"/>
      <protection locked="0"/>
    </xf>
    <xf numFmtId="39" fontId="25" fillId="25" borderId="18" xfId="0" applyNumberFormat="1" applyFont="1" applyFill="1" applyBorder="1" applyAlignment="1" applyProtection="1">
      <alignment vertical="center" wrapText="1"/>
      <protection locked="0"/>
    </xf>
    <xf numFmtId="0" fontId="59" fillId="25" borderId="18" xfId="0" applyFont="1" applyFill="1" applyBorder="1" applyAlignment="1">
      <alignment horizontal="left" vertical="center" wrapText="1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center" vertical="center"/>
    </xf>
    <xf numFmtId="0" fontId="51" fillId="24" borderId="14" xfId="73" applyFont="1" applyFill="1" applyBorder="1" applyAlignment="1">
      <alignment horizontal="center" vertical="center"/>
    </xf>
    <xf numFmtId="0" fontId="51" fillId="24" borderId="15" xfId="73" applyFont="1" applyFill="1" applyBorder="1" applyAlignment="1">
      <alignment horizontal="center" vertical="center"/>
    </xf>
    <xf numFmtId="0" fontId="56" fillId="24" borderId="41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11" xfId="73" applyFont="1" applyBorder="1" applyAlignment="1">
      <alignment horizontal="left" vertical="center"/>
    </xf>
    <xf numFmtId="0" fontId="49" fillId="0" borderId="0" xfId="89" applyFont="1" applyBorder="1"/>
    <xf numFmtId="0" fontId="49" fillId="0" borderId="0" xfId="89" applyFont="1" applyBorder="1" applyAlignment="1">
      <alignment horizontal="center"/>
    </xf>
    <xf numFmtId="4" fontId="49" fillId="0" borderId="77" xfId="39" applyNumberFormat="1" applyFont="1" applyBorder="1" applyAlignment="1">
      <alignment vertical="center" wrapText="1"/>
    </xf>
    <xf numFmtId="0" fontId="56" fillId="24" borderId="13" xfId="73" applyFont="1" applyFill="1" applyBorder="1" applyAlignment="1">
      <alignment horizontal="right" vertical="center"/>
    </xf>
    <xf numFmtId="0" fontId="51" fillId="24" borderId="14" xfId="73" applyFont="1" applyFill="1" applyBorder="1" applyAlignment="1">
      <alignment horizontal="right" vertical="center"/>
    </xf>
    <xf numFmtId="0" fontId="51" fillId="24" borderId="24" xfId="73" applyFont="1" applyFill="1" applyBorder="1" applyAlignment="1">
      <alignment horizontal="right" vertical="center"/>
    </xf>
    <xf numFmtId="187" fontId="51" fillId="24" borderId="15" xfId="73" applyNumberFormat="1" applyFont="1" applyFill="1" applyBorder="1" applyAlignment="1">
      <alignment vertical="center"/>
    </xf>
    <xf numFmtId="0" fontId="49" fillId="0" borderId="52" xfId="73" applyFont="1" applyBorder="1" applyAlignment="1">
      <alignment horizontal="left" vertical="center"/>
    </xf>
    <xf numFmtId="176" fontId="51" fillId="0" borderId="47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left" vertical="center"/>
    </xf>
    <xf numFmtId="0" fontId="60" fillId="24" borderId="41" xfId="73" applyFont="1" applyFill="1" applyBorder="1" applyAlignment="1">
      <alignment horizontal="center" vertical="center"/>
    </xf>
    <xf numFmtId="0" fontId="60" fillId="24" borderId="43" xfId="73" applyFont="1" applyFill="1" applyBorder="1" applyAlignment="1">
      <alignment horizontal="center" vertical="center"/>
    </xf>
    <xf numFmtId="0" fontId="60" fillId="24" borderId="44" xfId="73" applyFont="1" applyFill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W40"/>
  <sheetViews>
    <sheetView showGridLines="0" tabSelected="1" view="pageBreakPreview" topLeftCell="A22" zoomScaleNormal="100" zoomScaleSheetLayoutView="100" zoomScalePageLayoutView="55" workbookViewId="0">
      <selection activeCell="X27" sqref="X27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1.42578125" style="1"/>
    <col min="15" max="15" width="12.7109375" style="1" hidden="1" customWidth="1"/>
    <col min="16" max="16" width="11.140625" style="1" hidden="1" customWidth="1"/>
    <col min="17" max="17" width="9.5703125" style="1" hidden="1" customWidth="1"/>
    <col min="18" max="18" width="8.7109375" style="1" hidden="1" customWidth="1"/>
    <col min="19" max="19" width="6.85546875" style="1" hidden="1" customWidth="1"/>
    <col min="20" max="20" width="6.7109375" style="1" hidden="1" customWidth="1"/>
    <col min="21" max="21" width="6.42578125" style="1" hidden="1" customWidth="1"/>
    <col min="22" max="22" width="8" style="1" hidden="1" customWidth="1"/>
    <col min="23" max="23" width="0" style="1" hidden="1" customWidth="1"/>
    <col min="24" max="16384" width="11.42578125" style="1"/>
  </cols>
  <sheetData>
    <row r="1" spans="1:2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2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23" ht="27" customHeight="1">
      <c r="A3" s="5"/>
      <c r="B3" s="9"/>
      <c r="C3" s="287" t="s">
        <v>0</v>
      </c>
      <c r="D3" s="287"/>
      <c r="E3" s="287"/>
      <c r="F3" s="287"/>
      <c r="G3" s="5"/>
      <c r="H3" s="5"/>
      <c r="I3" s="5"/>
      <c r="J3" s="5"/>
      <c r="K3" s="5"/>
      <c r="L3" s="10"/>
      <c r="M3" s="5"/>
    </row>
    <row r="4" spans="1:2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23">
      <c r="A5" s="5"/>
      <c r="B5" s="9"/>
      <c r="C5" s="301" t="s">
        <v>4</v>
      </c>
      <c r="D5" s="301"/>
      <c r="E5" s="301"/>
      <c r="F5" s="301"/>
      <c r="G5" s="301"/>
      <c r="H5" s="301"/>
      <c r="I5" s="301"/>
      <c r="J5" s="301"/>
      <c r="K5" s="301"/>
      <c r="L5" s="10"/>
      <c r="M5" s="5"/>
    </row>
    <row r="6" spans="1:23" ht="17.25" thickBot="1">
      <c r="A6" s="5"/>
      <c r="B6" s="9"/>
      <c r="C6" s="298" t="s">
        <v>5</v>
      </c>
      <c r="D6" s="298"/>
      <c r="E6" s="298"/>
      <c r="F6" s="298"/>
      <c r="G6" s="298"/>
      <c r="H6" s="298"/>
      <c r="I6" s="298"/>
      <c r="J6" s="298"/>
      <c r="K6" s="298"/>
      <c r="L6" s="10"/>
      <c r="M6" s="5"/>
    </row>
    <row r="7" spans="1:23" s="20" customFormat="1" ht="17.25" thickBot="1">
      <c r="A7" s="19"/>
      <c r="B7" s="214"/>
      <c r="C7" s="310" t="s">
        <v>6</v>
      </c>
      <c r="D7" s="311"/>
      <c r="E7" s="311"/>
      <c r="F7" s="311"/>
      <c r="G7" s="311"/>
      <c r="H7" s="311"/>
      <c r="I7" s="311"/>
      <c r="J7" s="311"/>
      <c r="K7" s="312"/>
      <c r="L7" s="21"/>
      <c r="M7" s="19"/>
    </row>
    <row r="8" spans="1:23" ht="87.75" customHeight="1" thickBot="1">
      <c r="A8" s="5"/>
      <c r="B8" s="215"/>
      <c r="C8" s="313"/>
      <c r="D8" s="314"/>
      <c r="E8" s="314"/>
      <c r="F8" s="314"/>
      <c r="G8" s="314"/>
      <c r="H8" s="314"/>
      <c r="I8" s="314"/>
      <c r="J8" s="314"/>
      <c r="K8" s="315"/>
      <c r="L8" s="10"/>
      <c r="M8" s="5"/>
      <c r="O8" s="262"/>
      <c r="P8" s="260" t="s">
        <v>118</v>
      </c>
      <c r="Q8" s="261" t="s">
        <v>110</v>
      </c>
      <c r="R8" s="261" t="s">
        <v>111</v>
      </c>
      <c r="S8" s="261" t="s">
        <v>114</v>
      </c>
      <c r="T8" s="261" t="s">
        <v>104</v>
      </c>
      <c r="U8" s="261" t="s">
        <v>106</v>
      </c>
      <c r="V8" s="263" t="s">
        <v>105</v>
      </c>
      <c r="W8" s="264" t="s">
        <v>107</v>
      </c>
    </row>
    <row r="9" spans="1:23" ht="34.5" customHeight="1" thickBot="1">
      <c r="A9" s="5"/>
      <c r="B9" s="215"/>
      <c r="C9" s="316" t="s">
        <v>7</v>
      </c>
      <c r="D9" s="317"/>
      <c r="E9" s="317"/>
      <c r="F9" s="317"/>
      <c r="G9" s="317"/>
      <c r="H9" s="317"/>
      <c r="I9" s="317"/>
      <c r="J9" s="317"/>
      <c r="K9" s="318"/>
      <c r="L9" s="10"/>
      <c r="M9" s="5"/>
      <c r="O9" s="248" t="s">
        <v>109</v>
      </c>
      <c r="P9" s="239">
        <v>3.2</v>
      </c>
      <c r="Q9" s="280">
        <v>0.3</v>
      </c>
      <c r="R9" s="282">
        <v>40.439238865986525</v>
      </c>
      <c r="S9" s="281">
        <v>1</v>
      </c>
      <c r="T9" s="258">
        <f>+Q9*R9*S9*P9</f>
        <v>38.821669311347065</v>
      </c>
      <c r="U9" s="259"/>
      <c r="V9" s="255"/>
      <c r="W9" s="265"/>
    </row>
    <row r="10" spans="1:23" ht="30" customHeight="1" thickBot="1">
      <c r="A10" s="5"/>
      <c r="B10" s="9"/>
      <c r="C10" s="290" t="s">
        <v>121</v>
      </c>
      <c r="D10" s="291"/>
      <c r="E10" s="291"/>
      <c r="F10" s="291"/>
      <c r="G10" s="291"/>
      <c r="H10" s="291"/>
      <c r="I10" s="291"/>
      <c r="J10" s="291"/>
      <c r="K10" s="292"/>
      <c r="L10" s="10"/>
      <c r="M10" s="5"/>
      <c r="O10" s="249" t="s">
        <v>112</v>
      </c>
      <c r="P10" s="236">
        <f>+P9</f>
        <v>3.2</v>
      </c>
      <c r="Q10" s="236">
        <v>0.15</v>
      </c>
      <c r="R10" s="239">
        <f>+R9</f>
        <v>40.439238865986525</v>
      </c>
      <c r="S10" s="236">
        <v>1</v>
      </c>
      <c r="T10" s="250">
        <f>+Q10*R10*S10*P10</f>
        <v>19.410834655673533</v>
      </c>
      <c r="U10" s="246"/>
      <c r="V10" s="251"/>
      <c r="W10" s="265"/>
    </row>
    <row r="11" spans="1:23" ht="30" customHeight="1">
      <c r="A11" s="5"/>
      <c r="B11" s="9"/>
      <c r="C11" s="306" t="s">
        <v>8</v>
      </c>
      <c r="D11" s="299" t="s">
        <v>9</v>
      </c>
      <c r="E11" s="308" t="s">
        <v>10</v>
      </c>
      <c r="F11" s="309"/>
      <c r="G11" s="299" t="s">
        <v>11</v>
      </c>
      <c r="H11" s="299" t="s">
        <v>12</v>
      </c>
      <c r="I11" s="299" t="s">
        <v>13</v>
      </c>
      <c r="J11" s="302" t="s">
        <v>108</v>
      </c>
      <c r="K11" s="304" t="s">
        <v>15</v>
      </c>
      <c r="L11" s="10"/>
      <c r="M11" s="5"/>
      <c r="O11" s="249" t="s">
        <v>113</v>
      </c>
      <c r="P11" s="236">
        <v>0.9</v>
      </c>
      <c r="Q11" s="236">
        <v>0.15</v>
      </c>
      <c r="R11" s="236">
        <f>+R9</f>
        <v>40.439238865986525</v>
      </c>
      <c r="S11" s="236">
        <v>2</v>
      </c>
      <c r="T11" s="250">
        <f>+Q11*R11*S11*P11</f>
        <v>10.918594493816361</v>
      </c>
      <c r="U11" s="246"/>
      <c r="V11" s="251"/>
      <c r="W11" s="265"/>
    </row>
    <row r="12" spans="1:23" ht="30" customHeight="1" thickBot="1">
      <c r="A12" s="5"/>
      <c r="B12" s="9"/>
      <c r="C12" s="307"/>
      <c r="D12" s="300"/>
      <c r="E12" s="126" t="s">
        <v>16</v>
      </c>
      <c r="F12" s="216" t="s">
        <v>17</v>
      </c>
      <c r="G12" s="300"/>
      <c r="H12" s="300"/>
      <c r="I12" s="300"/>
      <c r="J12" s="303"/>
      <c r="K12" s="305"/>
      <c r="L12" s="10"/>
      <c r="M12" s="5"/>
      <c r="O12" s="256" t="s">
        <v>115</v>
      </c>
      <c r="P12" s="238">
        <f>+(0.6+0.3)/2</f>
        <v>0.44999999999999996</v>
      </c>
      <c r="Q12" s="238">
        <v>2.7</v>
      </c>
      <c r="R12" s="238">
        <v>8</v>
      </c>
      <c r="S12" s="238"/>
      <c r="T12" s="257">
        <f>+P12*Q12*R12</f>
        <v>9.7199999999999989</v>
      </c>
      <c r="U12" s="247"/>
      <c r="V12" s="252"/>
      <c r="W12" s="265"/>
    </row>
    <row r="13" spans="1:23" ht="30" customHeight="1" thickBot="1">
      <c r="A13" s="5"/>
      <c r="B13" s="9"/>
      <c r="C13" s="462" t="s">
        <v>122</v>
      </c>
      <c r="D13" s="463"/>
      <c r="E13" s="463"/>
      <c r="F13" s="463"/>
      <c r="G13" s="463"/>
      <c r="H13" s="463"/>
      <c r="I13" s="463"/>
      <c r="J13" s="463"/>
      <c r="K13" s="464"/>
      <c r="L13" s="10"/>
      <c r="M13" s="5"/>
      <c r="O13" s="240" t="s">
        <v>116</v>
      </c>
      <c r="P13" s="241">
        <v>0.99199999999999999</v>
      </c>
      <c r="Q13" s="241"/>
      <c r="R13" s="241">
        <v>12.8</v>
      </c>
      <c r="S13" s="241">
        <f>ROUND((R9/3)+2,0)</f>
        <v>15</v>
      </c>
      <c r="T13" s="242"/>
      <c r="U13" s="242"/>
      <c r="V13" s="253">
        <f>+P13*R13*S13</f>
        <v>190.46400000000003</v>
      </c>
      <c r="W13" s="265"/>
    </row>
    <row r="14" spans="1:23" ht="33.75" thickBot="1">
      <c r="A14" s="5"/>
      <c r="B14" s="9"/>
      <c r="C14" s="130"/>
      <c r="D14" s="131">
        <v>1.01</v>
      </c>
      <c r="E14" s="131"/>
      <c r="F14" s="131"/>
      <c r="G14" s="283" t="s">
        <v>98</v>
      </c>
      <c r="H14" s="131" t="s">
        <v>104</v>
      </c>
      <c r="I14" s="133">
        <v>22.4</v>
      </c>
      <c r="J14" s="134">
        <v>80350</v>
      </c>
      <c r="K14" s="142">
        <f>I14*J14</f>
        <v>1799840</v>
      </c>
      <c r="L14" s="10"/>
      <c r="M14" s="5"/>
      <c r="O14" s="243" t="s">
        <v>116</v>
      </c>
      <c r="P14" s="244">
        <v>0.99</v>
      </c>
      <c r="Q14" s="244"/>
      <c r="R14" s="244">
        <v>19.2</v>
      </c>
      <c r="S14" s="244">
        <f>ROUND((R9/3)+2,0)</f>
        <v>15</v>
      </c>
      <c r="T14" s="245"/>
      <c r="U14" s="245"/>
      <c r="V14" s="254">
        <f>+P14*R14*S14</f>
        <v>285.12</v>
      </c>
      <c r="W14" s="265"/>
    </row>
    <row r="15" spans="1:23" ht="22.5" customHeight="1" thickBot="1">
      <c r="A15" s="5"/>
      <c r="B15" s="9"/>
      <c r="C15" s="130"/>
      <c r="D15" s="131">
        <v>1.02</v>
      </c>
      <c r="E15" s="131"/>
      <c r="F15" s="131"/>
      <c r="G15" s="284" t="s">
        <v>99</v>
      </c>
      <c r="H15" s="131" t="s">
        <v>104</v>
      </c>
      <c r="I15" s="133">
        <v>11</v>
      </c>
      <c r="J15" s="134">
        <v>225586</v>
      </c>
      <c r="K15" s="142">
        <f t="shared" ref="K15:K19" si="0">I15*J15</f>
        <v>2481446</v>
      </c>
      <c r="L15" s="10"/>
      <c r="M15" s="5"/>
      <c r="O15" s="267" t="s">
        <v>117</v>
      </c>
      <c r="P15" s="268">
        <f>+P11</f>
        <v>0.9</v>
      </c>
      <c r="Q15" s="268"/>
      <c r="R15" s="268">
        <f>+R11</f>
        <v>40.439238865986525</v>
      </c>
      <c r="S15" s="268">
        <v>2</v>
      </c>
      <c r="T15" s="269"/>
      <c r="U15" s="270">
        <f>+P15*R15*S15</f>
        <v>72.790629958775753</v>
      </c>
      <c r="V15" s="271"/>
      <c r="W15" s="272"/>
    </row>
    <row r="16" spans="1:23" ht="25.5">
      <c r="A16" s="5"/>
      <c r="B16" s="9"/>
      <c r="C16" s="130"/>
      <c r="D16" s="131">
        <v>1.03</v>
      </c>
      <c r="E16" s="131"/>
      <c r="F16" s="131"/>
      <c r="G16" s="285" t="s">
        <v>100</v>
      </c>
      <c r="H16" s="131" t="s">
        <v>104</v>
      </c>
      <c r="I16" s="133">
        <v>8.9700000000000006</v>
      </c>
      <c r="J16" s="134">
        <v>1633325</v>
      </c>
      <c r="K16" s="142">
        <f t="shared" si="0"/>
        <v>14650925.250000002</v>
      </c>
      <c r="L16" s="10"/>
      <c r="M16" s="5"/>
      <c r="O16" s="248" t="s">
        <v>119</v>
      </c>
      <c r="P16" s="241">
        <v>1.6</v>
      </c>
      <c r="Q16" s="241"/>
      <c r="R16" s="241"/>
      <c r="S16" s="241">
        <f>+T10</f>
        <v>19.410834655673533</v>
      </c>
      <c r="T16" s="242"/>
      <c r="U16" s="242"/>
      <c r="V16" s="273"/>
      <c r="W16" s="264">
        <f>+P16*S16</f>
        <v>31.057335449077655</v>
      </c>
    </row>
    <row r="17" spans="1:23">
      <c r="A17" s="5"/>
      <c r="B17" s="9"/>
      <c r="C17" s="130"/>
      <c r="D17" s="131">
        <v>1.04</v>
      </c>
      <c r="E17" s="131"/>
      <c r="F17" s="131"/>
      <c r="G17" s="286" t="s">
        <v>101</v>
      </c>
      <c r="H17" s="131" t="s">
        <v>105</v>
      </c>
      <c r="I17" s="133">
        <v>101.46</v>
      </c>
      <c r="J17" s="134">
        <v>13900</v>
      </c>
      <c r="K17" s="142">
        <f t="shared" si="0"/>
        <v>1410294</v>
      </c>
      <c r="L17" s="10"/>
      <c r="M17" s="5"/>
      <c r="O17" s="249" t="s">
        <v>120</v>
      </c>
      <c r="P17" s="236">
        <v>2.4</v>
      </c>
      <c r="Q17" s="236"/>
      <c r="R17" s="236"/>
      <c r="S17" s="236">
        <f>+T11</f>
        <v>10.918594493816361</v>
      </c>
      <c r="T17" s="237"/>
      <c r="U17" s="237"/>
      <c r="V17" s="251"/>
      <c r="W17" s="266">
        <f>+P17*S17</f>
        <v>26.204626785159267</v>
      </c>
    </row>
    <row r="18" spans="1:23">
      <c r="A18" s="5"/>
      <c r="B18" s="9"/>
      <c r="C18" s="130"/>
      <c r="D18" s="131">
        <v>1.05</v>
      </c>
      <c r="E18" s="131"/>
      <c r="F18" s="131"/>
      <c r="G18" s="286" t="s">
        <v>102</v>
      </c>
      <c r="H18" s="131" t="s">
        <v>106</v>
      </c>
      <c r="I18" s="133">
        <v>58.67</v>
      </c>
      <c r="J18" s="134">
        <v>47860</v>
      </c>
      <c r="K18" s="142">
        <f t="shared" si="0"/>
        <v>2807946.2</v>
      </c>
      <c r="L18" s="10"/>
      <c r="M18" s="5"/>
      <c r="O18" s="249"/>
      <c r="P18" s="236"/>
      <c r="Q18" s="236"/>
      <c r="R18" s="236"/>
      <c r="S18" s="236"/>
      <c r="T18" s="237"/>
      <c r="U18" s="237"/>
      <c r="V18" s="251"/>
      <c r="W18" s="266"/>
    </row>
    <row r="19" spans="1:23" ht="25.5">
      <c r="A19" s="5"/>
      <c r="B19" s="9"/>
      <c r="C19" s="130"/>
      <c r="D19" s="131">
        <v>1.06</v>
      </c>
      <c r="E19" s="131"/>
      <c r="F19" s="131"/>
      <c r="G19" s="286" t="s">
        <v>103</v>
      </c>
      <c r="H19" s="131" t="s">
        <v>107</v>
      </c>
      <c r="I19" s="133">
        <v>30</v>
      </c>
      <c r="J19" s="134">
        <v>62057</v>
      </c>
      <c r="K19" s="142">
        <f t="shared" si="0"/>
        <v>1861710</v>
      </c>
      <c r="L19" s="10"/>
      <c r="M19" s="5"/>
      <c r="O19" s="249"/>
      <c r="P19" s="236"/>
      <c r="Q19" s="236"/>
      <c r="R19" s="236"/>
      <c r="S19" s="236"/>
      <c r="T19" s="237"/>
      <c r="U19" s="237"/>
      <c r="V19" s="251"/>
      <c r="W19" s="266"/>
    </row>
    <row r="20" spans="1:23" ht="30" customHeight="1" thickBot="1">
      <c r="A20" s="5"/>
      <c r="B20" s="9"/>
      <c r="C20" s="451" t="s">
        <v>18</v>
      </c>
      <c r="D20" s="452"/>
      <c r="E20" s="453"/>
      <c r="F20" s="452"/>
      <c r="G20" s="452"/>
      <c r="H20" s="452"/>
      <c r="I20" s="454"/>
      <c r="J20" s="452"/>
      <c r="K20" s="158">
        <f>SUM(K14:K19)</f>
        <v>25012161.449999999</v>
      </c>
      <c r="L20" s="10"/>
      <c r="M20" s="5"/>
      <c r="O20" s="274"/>
      <c r="P20" s="275"/>
      <c r="Q20" s="275"/>
      <c r="R20" s="275"/>
      <c r="S20" s="275"/>
      <c r="T20" s="276"/>
      <c r="U20" s="276"/>
      <c r="W20" s="274"/>
    </row>
    <row r="21" spans="1:23" ht="30" customHeight="1" thickBot="1">
      <c r="A21" s="5"/>
      <c r="B21" s="9"/>
      <c r="C21" s="462" t="s">
        <v>123</v>
      </c>
      <c r="D21" s="463"/>
      <c r="E21" s="463"/>
      <c r="F21" s="463"/>
      <c r="G21" s="463"/>
      <c r="H21" s="463"/>
      <c r="I21" s="463"/>
      <c r="J21" s="463"/>
      <c r="K21" s="464"/>
      <c r="L21" s="10"/>
      <c r="M21" s="5"/>
      <c r="O21" s="274"/>
      <c r="P21" s="275"/>
      <c r="Q21" s="275"/>
      <c r="R21" s="275"/>
      <c r="S21" s="275"/>
      <c r="T21" s="276"/>
      <c r="U21" s="276"/>
      <c r="W21" s="274"/>
    </row>
    <row r="22" spans="1:23" ht="30" customHeight="1">
      <c r="A22" s="5"/>
      <c r="B22" s="9"/>
      <c r="C22" s="459"/>
      <c r="D22" s="131">
        <v>2.0099999999999998</v>
      </c>
      <c r="E22" s="131"/>
      <c r="F22" s="131"/>
      <c r="G22" s="283" t="s">
        <v>98</v>
      </c>
      <c r="H22" s="131" t="s">
        <v>104</v>
      </c>
      <c r="I22" s="133">
        <v>22.4</v>
      </c>
      <c r="J22" s="134">
        <v>80350</v>
      </c>
      <c r="K22" s="460">
        <f>I22*J22</f>
        <v>1799840</v>
      </c>
      <c r="L22" s="10"/>
      <c r="M22" s="5"/>
      <c r="O22" s="274"/>
      <c r="P22" s="275"/>
      <c r="Q22" s="275"/>
      <c r="R22" s="275"/>
      <c r="S22" s="275"/>
      <c r="T22" s="276"/>
      <c r="U22" s="276"/>
      <c r="W22" s="274"/>
    </row>
    <row r="23" spans="1:23" ht="30" customHeight="1">
      <c r="A23" s="5"/>
      <c r="B23" s="9"/>
      <c r="C23" s="461"/>
      <c r="D23" s="131">
        <v>2.0099999999999998</v>
      </c>
      <c r="E23" s="131"/>
      <c r="F23" s="131"/>
      <c r="G23" s="284" t="s">
        <v>99</v>
      </c>
      <c r="H23" s="131" t="s">
        <v>104</v>
      </c>
      <c r="I23" s="133">
        <v>11</v>
      </c>
      <c r="J23" s="134">
        <v>225586</v>
      </c>
      <c r="K23" s="460">
        <f t="shared" ref="K23:K27" si="1">I23*J23</f>
        <v>2481446</v>
      </c>
      <c r="L23" s="10"/>
      <c r="M23" s="5"/>
      <c r="O23" s="274"/>
      <c r="P23" s="275"/>
      <c r="Q23" s="275"/>
      <c r="R23" s="275"/>
      <c r="S23" s="275"/>
      <c r="T23" s="276"/>
      <c r="U23" s="276"/>
      <c r="W23" s="274"/>
    </row>
    <row r="24" spans="1:23" ht="30" customHeight="1">
      <c r="A24" s="5"/>
      <c r="B24" s="9"/>
      <c r="C24" s="461"/>
      <c r="D24" s="131">
        <v>2.0099999999999998</v>
      </c>
      <c r="E24" s="131"/>
      <c r="F24" s="131"/>
      <c r="G24" s="285" t="s">
        <v>100</v>
      </c>
      <c r="H24" s="131" t="s">
        <v>104</v>
      </c>
      <c r="I24" s="133">
        <v>8.9700000000000006</v>
      </c>
      <c r="J24" s="134">
        <v>1633325</v>
      </c>
      <c r="K24" s="460">
        <f t="shared" si="1"/>
        <v>14650925.250000002</v>
      </c>
      <c r="L24" s="10"/>
      <c r="M24" s="5"/>
      <c r="O24" s="274"/>
      <c r="P24" s="275"/>
      <c r="Q24" s="275"/>
      <c r="R24" s="275"/>
      <c r="S24" s="275"/>
      <c r="T24" s="276"/>
      <c r="U24" s="276"/>
      <c r="W24" s="274"/>
    </row>
    <row r="25" spans="1:23" ht="30" customHeight="1">
      <c r="A25" s="5"/>
      <c r="B25" s="9"/>
      <c r="C25" s="461"/>
      <c r="D25" s="131">
        <v>2.0099999999999998</v>
      </c>
      <c r="E25" s="131"/>
      <c r="F25" s="131"/>
      <c r="G25" s="286" t="s">
        <v>101</v>
      </c>
      <c r="H25" s="131" t="s">
        <v>105</v>
      </c>
      <c r="I25" s="133">
        <v>101.46</v>
      </c>
      <c r="J25" s="134">
        <v>13900</v>
      </c>
      <c r="K25" s="460">
        <f t="shared" si="1"/>
        <v>1410294</v>
      </c>
      <c r="L25" s="10"/>
      <c r="M25" s="5"/>
      <c r="O25" s="274"/>
      <c r="P25" s="275"/>
      <c r="Q25" s="275"/>
      <c r="R25" s="275"/>
      <c r="S25" s="275"/>
      <c r="T25" s="276"/>
      <c r="U25" s="276"/>
      <c r="W25" s="274"/>
    </row>
    <row r="26" spans="1:23" ht="30" customHeight="1">
      <c r="A26" s="5"/>
      <c r="B26" s="9"/>
      <c r="C26" s="461"/>
      <c r="D26" s="131">
        <v>2.0099999999999998</v>
      </c>
      <c r="E26" s="131"/>
      <c r="F26" s="131"/>
      <c r="G26" s="286" t="s">
        <v>102</v>
      </c>
      <c r="H26" s="131" t="s">
        <v>106</v>
      </c>
      <c r="I26" s="133">
        <v>58.67</v>
      </c>
      <c r="J26" s="134">
        <v>47860</v>
      </c>
      <c r="K26" s="460">
        <f t="shared" si="1"/>
        <v>2807946.2</v>
      </c>
      <c r="L26" s="10"/>
      <c r="M26" s="5"/>
      <c r="O26" s="274"/>
      <c r="P26" s="275"/>
      <c r="Q26" s="275"/>
      <c r="R26" s="275"/>
      <c r="S26" s="275"/>
      <c r="T26" s="276"/>
      <c r="U26" s="276"/>
      <c r="W26" s="274"/>
    </row>
    <row r="27" spans="1:23" ht="30" customHeight="1">
      <c r="A27" s="5"/>
      <c r="B27" s="9"/>
      <c r="C27" s="461"/>
      <c r="D27" s="131">
        <v>2.0099999999999998</v>
      </c>
      <c r="E27" s="131"/>
      <c r="F27" s="131"/>
      <c r="G27" s="286" t="s">
        <v>103</v>
      </c>
      <c r="H27" s="131" t="s">
        <v>107</v>
      </c>
      <c r="I27" s="133">
        <v>13.902172196529094</v>
      </c>
      <c r="J27" s="134">
        <v>62057</v>
      </c>
      <c r="K27" s="460">
        <f t="shared" si="1"/>
        <v>862727.10000000591</v>
      </c>
      <c r="L27" s="10"/>
      <c r="M27" s="5"/>
      <c r="O27" s="274"/>
      <c r="P27" s="275"/>
      <c r="Q27" s="275"/>
      <c r="R27" s="275"/>
      <c r="S27" s="275"/>
      <c r="T27" s="276"/>
      <c r="U27" s="276"/>
      <c r="W27" s="274"/>
    </row>
    <row r="28" spans="1:23" ht="30" customHeight="1">
      <c r="A28" s="5"/>
      <c r="B28" s="9"/>
      <c r="C28" s="451" t="s">
        <v>18</v>
      </c>
      <c r="D28" s="452"/>
      <c r="E28" s="453"/>
      <c r="F28" s="452"/>
      <c r="G28" s="452"/>
      <c r="H28" s="452"/>
      <c r="I28" s="454"/>
      <c r="J28" s="452"/>
      <c r="K28" s="158">
        <f>SUM(K22:K27)</f>
        <v>24013178.550000004</v>
      </c>
      <c r="L28" s="10"/>
      <c r="M28" s="5"/>
      <c r="O28" s="274"/>
      <c r="P28" s="275"/>
      <c r="Q28" s="275"/>
      <c r="R28" s="275"/>
      <c r="S28" s="275"/>
      <c r="T28" s="276"/>
      <c r="U28" s="276"/>
      <c r="W28" s="274"/>
    </row>
    <row r="29" spans="1:23" s="3" customFormat="1" ht="30" customHeight="1" thickBot="1">
      <c r="A29" s="11"/>
      <c r="B29" s="12"/>
      <c r="C29" s="455" t="s">
        <v>124</v>
      </c>
      <c r="D29" s="456"/>
      <c r="E29" s="456"/>
      <c r="F29" s="456"/>
      <c r="G29" s="456"/>
      <c r="H29" s="456"/>
      <c r="I29" s="456"/>
      <c r="J29" s="457"/>
      <c r="K29" s="458">
        <f>+K28+K20</f>
        <v>49025340</v>
      </c>
      <c r="L29" s="13"/>
      <c r="M29" s="11"/>
      <c r="O29" s="235"/>
      <c r="P29" s="277"/>
      <c r="Q29" s="277"/>
      <c r="R29" s="277"/>
      <c r="S29" s="277"/>
      <c r="T29" s="278"/>
      <c r="U29" s="278"/>
      <c r="W29" s="279"/>
    </row>
    <row r="30" spans="1:23" s="3" customFormat="1" ht="15.75">
      <c r="A30" s="11"/>
      <c r="B30" s="12"/>
      <c r="C30" s="165"/>
      <c r="D30" s="165"/>
      <c r="E30" s="165"/>
      <c r="F30" s="165"/>
      <c r="G30" s="165"/>
      <c r="H30" s="165"/>
      <c r="I30" s="165"/>
      <c r="J30" s="165"/>
      <c r="K30" s="166"/>
      <c r="L30" s="13"/>
      <c r="M30" s="11"/>
      <c r="O30" s="235"/>
      <c r="P30" s="235"/>
      <c r="Q30" s="235"/>
      <c r="R30" s="235"/>
      <c r="S30" s="235"/>
    </row>
    <row r="31" spans="1:23" s="3" customFormat="1" thickBot="1">
      <c r="A31" s="11"/>
      <c r="B31" s="12"/>
      <c r="C31" s="167"/>
      <c r="D31" s="168"/>
      <c r="E31" s="168"/>
      <c r="F31" s="168"/>
      <c r="G31" s="167"/>
      <c r="H31" s="167"/>
      <c r="I31" s="187"/>
      <c r="J31" s="188"/>
      <c r="K31" s="189"/>
      <c r="L31" s="13"/>
      <c r="M31" s="11"/>
      <c r="O31" s="235"/>
      <c r="P31" s="235"/>
      <c r="Q31" s="235"/>
      <c r="R31" s="235"/>
      <c r="S31" s="235"/>
    </row>
    <row r="32" spans="1:23" s="3" customFormat="1" ht="15.75">
      <c r="A32" s="11"/>
      <c r="B32" s="12"/>
      <c r="C32" s="190"/>
      <c r="D32" s="296"/>
      <c r="E32" s="296"/>
      <c r="F32" s="296"/>
      <c r="G32" s="296"/>
      <c r="H32" s="296"/>
      <c r="I32" s="296"/>
      <c r="J32" s="296"/>
      <c r="K32" s="297"/>
      <c r="L32" s="14"/>
      <c r="M32" s="11"/>
      <c r="O32" s="235"/>
      <c r="P32" s="235"/>
      <c r="Q32" s="235"/>
      <c r="R32" s="235"/>
      <c r="S32" s="235"/>
    </row>
    <row r="33" spans="1:19" s="3" customFormat="1" ht="46.5" customHeight="1">
      <c r="A33" s="11"/>
      <c r="B33" s="12"/>
      <c r="C33" s="288" t="s">
        <v>22</v>
      </c>
      <c r="D33" s="289"/>
      <c r="E33" s="289"/>
      <c r="F33" s="289"/>
      <c r="G33" s="289"/>
      <c r="H33" s="294" t="s">
        <v>23</v>
      </c>
      <c r="I33" s="294"/>
      <c r="J33" s="294"/>
      <c r="K33" s="191" t="s">
        <v>24</v>
      </c>
      <c r="L33" s="15"/>
      <c r="M33" s="11"/>
      <c r="O33" s="235"/>
      <c r="P33" s="235"/>
      <c r="Q33" s="235"/>
      <c r="R33" s="235"/>
      <c r="S33" s="235"/>
    </row>
    <row r="34" spans="1:19" s="3" customFormat="1" ht="32.25" customHeight="1">
      <c r="A34" s="11"/>
      <c r="B34" s="12"/>
      <c r="C34" s="288" t="s">
        <v>25</v>
      </c>
      <c r="D34" s="289"/>
      <c r="E34" s="289"/>
      <c r="F34" s="289"/>
      <c r="G34" s="289"/>
      <c r="H34" s="295" t="s">
        <v>26</v>
      </c>
      <c r="I34" s="295"/>
      <c r="J34" s="192" t="s">
        <v>27</v>
      </c>
      <c r="K34" s="193">
        <v>0.3</v>
      </c>
      <c r="L34" s="15"/>
      <c r="M34" s="11"/>
      <c r="O34" s="235"/>
      <c r="P34" s="235"/>
      <c r="Q34" s="235"/>
      <c r="R34" s="235"/>
      <c r="S34" s="235"/>
    </row>
    <row r="35" spans="1:19" s="3" customFormat="1" ht="30" customHeight="1">
      <c r="A35" s="11"/>
      <c r="B35" s="12"/>
      <c r="C35" s="288" t="s">
        <v>28</v>
      </c>
      <c r="D35" s="289"/>
      <c r="E35" s="289"/>
      <c r="F35" s="289"/>
      <c r="G35" s="289"/>
      <c r="H35" s="321" t="s">
        <v>29</v>
      </c>
      <c r="I35" s="322"/>
      <c r="J35" s="192" t="s">
        <v>30</v>
      </c>
      <c r="K35" s="193">
        <v>0</v>
      </c>
      <c r="L35" s="15"/>
      <c r="M35" s="11"/>
      <c r="O35" s="235"/>
      <c r="P35" s="235"/>
      <c r="Q35" s="235"/>
      <c r="R35" s="235"/>
      <c r="S35" s="235"/>
    </row>
    <row r="36" spans="1:19" s="4" customFormat="1" ht="58.5" customHeight="1">
      <c r="A36" s="11"/>
      <c r="B36" s="12"/>
      <c r="C36" s="203"/>
      <c r="E36" s="204"/>
      <c r="F36" s="204"/>
      <c r="G36" s="205"/>
      <c r="H36" s="323" t="s">
        <v>31</v>
      </c>
      <c r="I36" s="295"/>
      <c r="J36" s="192" t="s">
        <v>32</v>
      </c>
      <c r="K36" s="193">
        <v>0.06</v>
      </c>
      <c r="L36" s="13"/>
      <c r="M36" s="11"/>
    </row>
    <row r="37" spans="1:19" ht="57" customHeight="1">
      <c r="A37" s="5"/>
      <c r="B37" s="9"/>
      <c r="C37" s="206"/>
      <c r="D37" s="207"/>
      <c r="E37" s="207"/>
      <c r="F37" s="207"/>
      <c r="G37" s="208"/>
      <c r="H37" s="295" t="s">
        <v>33</v>
      </c>
      <c r="I37" s="295"/>
      <c r="J37" s="192" t="s">
        <v>34</v>
      </c>
      <c r="K37" s="193">
        <v>0.36</v>
      </c>
      <c r="L37" s="10"/>
      <c r="M37" s="5"/>
    </row>
    <row r="38" spans="1:19" ht="17.25" thickBot="1">
      <c r="A38" s="5"/>
      <c r="B38" s="9"/>
      <c r="C38" s="213"/>
      <c r="D38" s="211"/>
      <c r="E38" s="211"/>
      <c r="F38" s="211"/>
      <c r="G38" s="212"/>
      <c r="H38" s="319"/>
      <c r="I38" s="319"/>
      <c r="J38" s="319"/>
      <c r="K38" s="320"/>
      <c r="L38" s="10"/>
      <c r="M38" s="5"/>
    </row>
    <row r="39" spans="1:19" ht="17.25" thickBot="1">
      <c r="A39" s="5"/>
      <c r="B39" s="229"/>
      <c r="C39" s="230"/>
      <c r="D39" s="230"/>
      <c r="E39" s="231"/>
      <c r="F39" s="230"/>
      <c r="G39" s="232"/>
      <c r="H39" s="230"/>
      <c r="I39" s="230"/>
      <c r="J39" s="230"/>
      <c r="K39" s="230"/>
      <c r="L39" s="233"/>
      <c r="M39" s="5"/>
    </row>
    <row r="40" spans="1:19" ht="17.25" thickTop="1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</sheetData>
  <mergeCells count="27">
    <mergeCell ref="H11:H12"/>
    <mergeCell ref="E11:F11"/>
    <mergeCell ref="C7:K8"/>
    <mergeCell ref="C9:K9"/>
    <mergeCell ref="H38:K38"/>
    <mergeCell ref="C35:G35"/>
    <mergeCell ref="H35:I35"/>
    <mergeCell ref="H36:I36"/>
    <mergeCell ref="H37:I37"/>
    <mergeCell ref="C21:K21"/>
    <mergeCell ref="C13:K13"/>
    <mergeCell ref="C3:F3"/>
    <mergeCell ref="C34:G34"/>
    <mergeCell ref="C10:K10"/>
    <mergeCell ref="C29:J29"/>
    <mergeCell ref="C33:G33"/>
    <mergeCell ref="H33:J33"/>
    <mergeCell ref="H34:I34"/>
    <mergeCell ref="D32:K32"/>
    <mergeCell ref="C6:K6"/>
    <mergeCell ref="I11:I12"/>
    <mergeCell ref="C5:K5"/>
    <mergeCell ref="J11:J12"/>
    <mergeCell ref="K11:K12"/>
    <mergeCell ref="C11:C12"/>
    <mergeCell ref="D11:D12"/>
    <mergeCell ref="G11:G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13" ht="26.25" customHeight="1">
      <c r="A3" s="5"/>
      <c r="B3" s="9"/>
      <c r="C3" s="324" t="s">
        <v>35</v>
      </c>
      <c r="D3" s="324"/>
      <c r="E3" s="324"/>
      <c r="F3" s="32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7" t="s">
        <v>1</v>
      </c>
      <c r="D4" s="198" t="s">
        <v>2</v>
      </c>
      <c r="E4" s="197" t="s">
        <v>3</v>
      </c>
      <c r="F4" s="198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25" t="s">
        <v>4</v>
      </c>
      <c r="D5" s="325"/>
      <c r="E5" s="325"/>
      <c r="F5" s="325"/>
      <c r="G5" s="325"/>
      <c r="H5" s="325"/>
      <c r="I5" s="325"/>
      <c r="J5" s="325"/>
      <c r="K5" s="325"/>
      <c r="L5" s="10"/>
      <c r="M5" s="5"/>
    </row>
    <row r="6" spans="1:13" ht="17.25" thickBot="1">
      <c r="A6" s="5"/>
      <c r="B6" s="9"/>
      <c r="C6" s="298" t="s">
        <v>36</v>
      </c>
      <c r="D6" s="298"/>
      <c r="E6" s="298"/>
      <c r="F6" s="298"/>
      <c r="G6" s="298"/>
      <c r="H6" s="298"/>
      <c r="I6" s="298"/>
      <c r="J6" s="298"/>
      <c r="K6" s="298"/>
      <c r="L6" s="10"/>
      <c r="M6" s="5"/>
    </row>
    <row r="7" spans="1:13" s="20" customFormat="1" ht="16.5" customHeight="1">
      <c r="A7" s="19"/>
      <c r="B7" s="214"/>
      <c r="C7" s="326" t="s">
        <v>37</v>
      </c>
      <c r="D7" s="327"/>
      <c r="E7" s="327"/>
      <c r="F7" s="327"/>
      <c r="G7" s="327"/>
      <c r="H7" s="327"/>
      <c r="I7" s="327"/>
      <c r="J7" s="327"/>
      <c r="K7" s="328"/>
      <c r="L7" s="21"/>
      <c r="M7" s="19"/>
    </row>
    <row r="8" spans="1:13" ht="33.75" customHeight="1" thickBot="1">
      <c r="A8" s="5"/>
      <c r="B8" s="215"/>
      <c r="C8" s="329"/>
      <c r="D8" s="330"/>
      <c r="E8" s="330"/>
      <c r="F8" s="330"/>
      <c r="G8" s="330"/>
      <c r="H8" s="330"/>
      <c r="I8" s="330"/>
      <c r="J8" s="330"/>
      <c r="K8" s="331"/>
      <c r="L8" s="10"/>
      <c r="M8" s="5"/>
    </row>
    <row r="9" spans="1:13" ht="34.5" customHeight="1">
      <c r="A9" s="5"/>
      <c r="B9" s="215"/>
      <c r="C9" s="332" t="s">
        <v>38</v>
      </c>
      <c r="D9" s="333"/>
      <c r="E9" s="333"/>
      <c r="F9" s="333"/>
      <c r="G9" s="333"/>
      <c r="H9" s="333"/>
      <c r="I9" s="333"/>
      <c r="J9" s="333"/>
      <c r="K9" s="334"/>
      <c r="L9" s="10"/>
      <c r="M9" s="5"/>
    </row>
    <row r="10" spans="1:13" ht="30" customHeight="1" thickBot="1">
      <c r="A10" s="5"/>
      <c r="B10" s="215"/>
      <c r="C10" s="335"/>
      <c r="D10" s="335"/>
      <c r="E10" s="335"/>
      <c r="F10" s="335"/>
      <c r="G10" s="335"/>
      <c r="H10" s="335"/>
      <c r="I10" s="335"/>
      <c r="J10" s="335"/>
      <c r="K10" s="336"/>
      <c r="L10" s="10"/>
      <c r="M10" s="5"/>
    </row>
    <row r="11" spans="1:13" ht="30" customHeight="1">
      <c r="A11" s="5"/>
      <c r="B11" s="9"/>
      <c r="C11" s="306" t="s">
        <v>8</v>
      </c>
      <c r="D11" s="299" t="s">
        <v>9</v>
      </c>
      <c r="E11" s="308" t="s">
        <v>10</v>
      </c>
      <c r="F11" s="308"/>
      <c r="G11" s="306" t="s">
        <v>11</v>
      </c>
      <c r="H11" s="299" t="s">
        <v>12</v>
      </c>
      <c r="I11" s="299" t="s">
        <v>13</v>
      </c>
      <c r="J11" s="302" t="s">
        <v>14</v>
      </c>
      <c r="K11" s="304" t="s">
        <v>15</v>
      </c>
      <c r="L11" s="10"/>
      <c r="M11" s="5"/>
    </row>
    <row r="12" spans="1:13" ht="30" customHeight="1" thickBot="1">
      <c r="A12" s="5"/>
      <c r="B12" s="9"/>
      <c r="C12" s="307"/>
      <c r="D12" s="300"/>
      <c r="E12" s="126" t="s">
        <v>16</v>
      </c>
      <c r="F12" s="126" t="s">
        <v>17</v>
      </c>
      <c r="G12" s="307"/>
      <c r="H12" s="300"/>
      <c r="I12" s="300"/>
      <c r="J12" s="303"/>
      <c r="K12" s="305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93" t="s">
        <v>19</v>
      </c>
      <c r="D40" s="337"/>
      <c r="E40" s="337"/>
      <c r="F40" s="337"/>
      <c r="G40" s="337"/>
      <c r="H40" s="337"/>
      <c r="I40" s="337"/>
      <c r="J40" s="338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339"/>
      <c r="H42" s="340"/>
      <c r="I42" s="340"/>
      <c r="J42" s="341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4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3" t="s">
        <v>21</v>
      </c>
      <c r="H49" s="184"/>
      <c r="I49" s="185"/>
      <c r="J49" s="186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7"/>
      <c r="J50" s="188"/>
      <c r="K50" s="189"/>
      <c r="L50" s="13"/>
      <c r="M50" s="11"/>
    </row>
    <row r="51" spans="1:13" s="3" customFormat="1" ht="15.75">
      <c r="A51" s="11"/>
      <c r="B51" s="12"/>
      <c r="C51" s="190"/>
      <c r="D51" s="296"/>
      <c r="E51" s="296"/>
      <c r="F51" s="296"/>
      <c r="G51" s="296"/>
      <c r="H51" s="296"/>
      <c r="I51" s="296"/>
      <c r="J51" s="296"/>
      <c r="K51" s="297"/>
      <c r="L51" s="14"/>
      <c r="M51" s="11"/>
    </row>
    <row r="52" spans="1:13" s="3" customFormat="1" ht="46.5" customHeight="1">
      <c r="A52" s="11"/>
      <c r="B52" s="12"/>
      <c r="C52" s="288" t="s">
        <v>39</v>
      </c>
      <c r="D52" s="289"/>
      <c r="E52" s="289"/>
      <c r="F52" s="289"/>
      <c r="G52" s="289"/>
      <c r="H52" s="294" t="s">
        <v>11</v>
      </c>
      <c r="I52" s="294"/>
      <c r="J52" s="294"/>
      <c r="K52" s="191" t="s">
        <v>24</v>
      </c>
      <c r="L52" s="15"/>
      <c r="M52" s="11"/>
    </row>
    <row r="53" spans="1:13" s="3" customFormat="1" ht="32.25" customHeight="1">
      <c r="A53" s="11"/>
      <c r="B53" s="12"/>
      <c r="C53" s="288" t="s">
        <v>40</v>
      </c>
      <c r="D53" s="289"/>
      <c r="E53" s="289"/>
      <c r="F53" s="289"/>
      <c r="G53" s="289"/>
      <c r="H53" s="295" t="s">
        <v>26</v>
      </c>
      <c r="I53" s="295"/>
      <c r="J53" s="192" t="s">
        <v>27</v>
      </c>
      <c r="K53" s="193" t="s">
        <v>41</v>
      </c>
      <c r="L53" s="209"/>
      <c r="M53" s="11"/>
    </row>
    <row r="54" spans="1:13" s="3" customFormat="1" ht="30" customHeight="1">
      <c r="A54" s="11"/>
      <c r="B54" s="12"/>
      <c r="C54" s="288" t="s">
        <v>28</v>
      </c>
      <c r="D54" s="289"/>
      <c r="E54" s="289"/>
      <c r="F54" s="289"/>
      <c r="G54" s="289"/>
      <c r="H54" s="321" t="s">
        <v>29</v>
      </c>
      <c r="I54" s="322"/>
      <c r="J54" s="192" t="s">
        <v>30</v>
      </c>
      <c r="K54" s="193" t="s">
        <v>41</v>
      </c>
      <c r="L54" s="15"/>
      <c r="M54" s="11"/>
    </row>
    <row r="55" spans="1:13" s="4" customFormat="1" ht="58.5" customHeight="1">
      <c r="A55" s="11"/>
      <c r="B55" s="12"/>
      <c r="C55" s="203"/>
      <c r="D55" s="204"/>
      <c r="E55" s="204"/>
      <c r="F55" s="204"/>
      <c r="G55" s="205"/>
      <c r="H55" s="323" t="s">
        <v>31</v>
      </c>
      <c r="I55" s="295"/>
      <c r="J55" s="192" t="s">
        <v>32</v>
      </c>
      <c r="K55" s="193" t="s">
        <v>41</v>
      </c>
      <c r="L55" s="13"/>
      <c r="M55" s="11"/>
    </row>
    <row r="56" spans="1:13" ht="57.75" customHeight="1">
      <c r="A56" s="5"/>
      <c r="B56" s="9"/>
      <c r="C56" s="206"/>
      <c r="D56" s="207"/>
      <c r="E56" s="207"/>
      <c r="F56" s="207"/>
      <c r="G56" s="208"/>
      <c r="H56" s="295" t="s">
        <v>33</v>
      </c>
      <c r="I56" s="295"/>
      <c r="J56" s="192" t="s">
        <v>34</v>
      </c>
      <c r="K56" s="193" t="s">
        <v>41</v>
      </c>
      <c r="L56" s="10"/>
      <c r="M56" s="5"/>
    </row>
    <row r="57" spans="1:13" ht="17.25" thickBot="1">
      <c r="A57" s="5"/>
      <c r="B57" s="9"/>
      <c r="C57" s="206"/>
      <c r="D57" s="211"/>
      <c r="E57" s="211"/>
      <c r="F57" s="207"/>
      <c r="G57" s="212"/>
      <c r="H57" s="342"/>
      <c r="I57" s="342"/>
      <c r="J57" s="342"/>
      <c r="K57" s="343"/>
      <c r="L57" s="10"/>
      <c r="M57" s="5"/>
    </row>
    <row r="58" spans="1:13" ht="47.25" customHeight="1">
      <c r="A58" s="5"/>
      <c r="B58" s="9"/>
      <c r="C58" s="210"/>
      <c r="D58" s="195"/>
      <c r="E58" s="195"/>
      <c r="F58" s="210"/>
      <c r="G58" s="195"/>
      <c r="H58" s="210"/>
      <c r="I58" s="210"/>
      <c r="J58" s="210"/>
      <c r="K58" s="210"/>
      <c r="L58" s="10"/>
      <c r="M58" s="5"/>
    </row>
    <row r="59" spans="1:13" ht="47.25" customHeight="1">
      <c r="A59" s="5"/>
      <c r="B59" s="9"/>
      <c r="C59" s="195"/>
      <c r="D59" s="195"/>
      <c r="E59" s="195"/>
      <c r="F59" s="195"/>
      <c r="G59" s="196" t="s">
        <v>42</v>
      </c>
      <c r="H59" s="195"/>
      <c r="I59" s="195"/>
      <c r="J59" s="195"/>
      <c r="K59" s="195"/>
      <c r="L59" s="10"/>
      <c r="M59" s="5"/>
    </row>
    <row r="60" spans="1:13" ht="17.25" thickBot="1">
      <c r="A60" s="5"/>
      <c r="B60" s="229"/>
      <c r="C60" s="230"/>
      <c r="D60" s="230"/>
      <c r="E60" s="231"/>
      <c r="F60" s="230"/>
      <c r="G60" s="232"/>
      <c r="H60" s="230"/>
      <c r="I60" s="230"/>
      <c r="J60" s="230"/>
      <c r="K60" s="230"/>
      <c r="L60" s="233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344" t="s">
        <v>35</v>
      </c>
      <c r="D3" s="344"/>
      <c r="E3" s="344"/>
      <c r="F3" s="344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45" t="s">
        <v>43</v>
      </c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91"/>
      <c r="D8" s="393"/>
      <c r="E8" s="394"/>
      <c r="F8" s="394"/>
      <c r="G8" s="394"/>
      <c r="H8" s="394"/>
      <c r="I8" s="394"/>
      <c r="J8" s="394"/>
      <c r="K8" s="395"/>
      <c r="L8" s="402"/>
      <c r="M8" s="403"/>
      <c r="N8" s="403"/>
      <c r="O8" s="404"/>
      <c r="P8" s="28"/>
    </row>
    <row r="9" spans="2:16" ht="15">
      <c r="B9" s="25"/>
      <c r="C9" s="392"/>
      <c r="D9" s="348" t="s">
        <v>44</v>
      </c>
      <c r="E9" s="349"/>
      <c r="F9" s="349"/>
      <c r="G9" s="349"/>
      <c r="H9" s="349"/>
      <c r="I9" s="349"/>
      <c r="J9" s="349"/>
      <c r="K9" s="350"/>
      <c r="L9" s="405"/>
      <c r="M9" s="406"/>
      <c r="N9" s="406"/>
      <c r="O9" s="407"/>
      <c r="P9" s="28"/>
    </row>
    <row r="10" spans="2:16" ht="15">
      <c r="B10" s="25"/>
      <c r="C10" s="392"/>
      <c r="D10" s="348"/>
      <c r="E10" s="349"/>
      <c r="F10" s="349"/>
      <c r="G10" s="349"/>
      <c r="H10" s="349"/>
      <c r="I10" s="349"/>
      <c r="J10" s="349"/>
      <c r="K10" s="350"/>
      <c r="L10" s="346" t="s">
        <v>45</v>
      </c>
      <c r="M10" s="408"/>
      <c r="N10" s="409"/>
      <c r="O10" s="410"/>
      <c r="P10" s="28"/>
    </row>
    <row r="11" spans="2:16" ht="15">
      <c r="B11" s="25"/>
      <c r="C11" s="392"/>
      <c r="D11" s="348" t="s">
        <v>46</v>
      </c>
      <c r="E11" s="349"/>
      <c r="F11" s="349"/>
      <c r="G11" s="349"/>
      <c r="H11" s="349"/>
      <c r="I11" s="349"/>
      <c r="J11" s="349"/>
      <c r="K11" s="350"/>
      <c r="L11" s="396"/>
      <c r="M11" s="411"/>
      <c r="N11" s="412"/>
      <c r="O11" s="413"/>
      <c r="P11" s="29"/>
    </row>
    <row r="12" spans="2:16" ht="12.75" customHeight="1">
      <c r="B12" s="25"/>
      <c r="C12" s="392"/>
      <c r="D12" s="351"/>
      <c r="E12" s="352"/>
      <c r="F12" s="352"/>
      <c r="G12" s="352"/>
      <c r="H12" s="352"/>
      <c r="I12" s="352"/>
      <c r="J12" s="352"/>
      <c r="K12" s="353"/>
      <c r="L12" s="346" t="s">
        <v>47</v>
      </c>
      <c r="M12" s="346">
        <v>1</v>
      </c>
      <c r="N12" s="346" t="s">
        <v>48</v>
      </c>
      <c r="O12" s="400">
        <v>1</v>
      </c>
      <c r="P12" s="28"/>
    </row>
    <row r="13" spans="2:16" ht="13.5">
      <c r="B13" s="25"/>
      <c r="C13" s="392"/>
      <c r="D13" s="351"/>
      <c r="E13" s="352"/>
      <c r="F13" s="352"/>
      <c r="G13" s="352"/>
      <c r="H13" s="352"/>
      <c r="I13" s="352"/>
      <c r="J13" s="352"/>
      <c r="K13" s="353"/>
      <c r="L13" s="347"/>
      <c r="M13" s="347"/>
      <c r="N13" s="347"/>
      <c r="O13" s="401"/>
      <c r="P13" s="28"/>
    </row>
    <row r="14" spans="2:16" ht="15">
      <c r="B14" s="25"/>
      <c r="C14" s="392"/>
      <c r="D14" s="348" t="s">
        <v>49</v>
      </c>
      <c r="E14" s="349"/>
      <c r="F14" s="349"/>
      <c r="G14" s="349"/>
      <c r="H14" s="349"/>
      <c r="I14" s="349"/>
      <c r="J14" s="349"/>
      <c r="K14" s="350"/>
      <c r="L14" s="347"/>
      <c r="M14" s="347"/>
      <c r="N14" s="347"/>
      <c r="O14" s="401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36" t="s">
        <v>54</v>
      </c>
      <c r="D18" s="437"/>
      <c r="E18" s="437"/>
      <c r="F18" s="437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61" t="s">
        <v>56</v>
      </c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3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57</v>
      </c>
      <c r="D24" s="397" t="s">
        <v>11</v>
      </c>
      <c r="E24" s="398"/>
      <c r="F24" s="398"/>
      <c r="G24" s="398"/>
      <c r="H24" s="398"/>
      <c r="I24" s="398"/>
      <c r="J24" s="398"/>
      <c r="K24" s="398"/>
      <c r="L24" s="399"/>
      <c r="M24" s="359" t="s">
        <v>58</v>
      </c>
      <c r="N24" s="360"/>
      <c r="O24" s="217" t="s">
        <v>13</v>
      </c>
      <c r="P24" s="34"/>
    </row>
    <row r="25" spans="2:16" ht="15" thickBot="1">
      <c r="B25" s="25"/>
      <c r="C25" s="79"/>
      <c r="D25" s="377"/>
      <c r="E25" s="417"/>
      <c r="F25" s="417"/>
      <c r="G25" s="417"/>
      <c r="H25" s="417"/>
      <c r="I25" s="417"/>
      <c r="J25" s="417"/>
      <c r="K25" s="417"/>
      <c r="L25" s="378"/>
      <c r="M25" s="377"/>
      <c r="N25" s="378"/>
      <c r="O25" s="80"/>
      <c r="P25" s="35"/>
    </row>
    <row r="26" spans="2:16">
      <c r="B26" s="25"/>
      <c r="C26" s="382" t="s">
        <v>59</v>
      </c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4"/>
      <c r="P26" s="36"/>
    </row>
    <row r="27" spans="2:16">
      <c r="B27" s="25"/>
      <c r="C27" s="385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7"/>
      <c r="P27" s="36"/>
    </row>
    <row r="28" spans="2:16" ht="13.5" thickBot="1">
      <c r="B28" s="25"/>
      <c r="C28" s="388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90"/>
      <c r="P28" s="36"/>
    </row>
    <row r="29" spans="2:16" ht="15">
      <c r="B29" s="25"/>
      <c r="C29" s="379" t="s">
        <v>11</v>
      </c>
      <c r="D29" s="380"/>
      <c r="E29" s="380"/>
      <c r="F29" s="380"/>
      <c r="G29" s="381"/>
      <c r="H29" s="357" t="s">
        <v>60</v>
      </c>
      <c r="I29" s="380"/>
      <c r="J29" s="415" t="s">
        <v>61</v>
      </c>
      <c r="K29" s="416"/>
      <c r="L29" s="219" t="s">
        <v>62</v>
      </c>
      <c r="M29" s="357" t="s">
        <v>63</v>
      </c>
      <c r="N29" s="358"/>
      <c r="O29" s="220" t="s">
        <v>64</v>
      </c>
      <c r="P29" s="37"/>
    </row>
    <row r="30" spans="2:16" ht="14.25">
      <c r="B30" s="25"/>
      <c r="C30" s="364"/>
      <c r="D30" s="365"/>
      <c r="E30" s="365"/>
      <c r="F30" s="365"/>
      <c r="G30" s="366"/>
      <c r="H30" s="367"/>
      <c r="I30" s="366"/>
      <c r="J30" s="367"/>
      <c r="K30" s="366"/>
      <c r="L30" s="81"/>
      <c r="M30" s="368"/>
      <c r="N30" s="369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68"/>
      <c r="N31" s="369"/>
      <c r="O31" s="82"/>
      <c r="P31" s="38"/>
    </row>
    <row r="32" spans="2:16" ht="15" thickBot="1">
      <c r="B32" s="25"/>
      <c r="C32" s="370"/>
      <c r="D32" s="371"/>
      <c r="E32" s="371"/>
      <c r="F32" s="371"/>
      <c r="G32" s="372"/>
      <c r="H32" s="418"/>
      <c r="I32" s="372"/>
      <c r="J32" s="418"/>
      <c r="K32" s="372"/>
      <c r="L32" s="87"/>
      <c r="M32" s="419"/>
      <c r="N32" s="420"/>
      <c r="O32" s="82"/>
      <c r="P32" s="38"/>
    </row>
    <row r="33" spans="2:16" ht="15.75" thickBot="1">
      <c r="B33" s="25"/>
      <c r="C33" s="354" t="s">
        <v>65</v>
      </c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6"/>
      <c r="O33" s="88"/>
      <c r="P33" s="39"/>
    </row>
    <row r="34" spans="2:16" ht="13.5" customHeight="1">
      <c r="B34" s="25"/>
      <c r="C34" s="382" t="s">
        <v>66</v>
      </c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4"/>
      <c r="P34" s="36"/>
    </row>
    <row r="35" spans="2:16">
      <c r="B35" s="25"/>
      <c r="C35" s="385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7"/>
      <c r="P35" s="36"/>
    </row>
    <row r="36" spans="2:16" ht="13.5" thickBot="1">
      <c r="B36" s="25"/>
      <c r="C36" s="388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90"/>
      <c r="P36" s="36"/>
    </row>
    <row r="37" spans="2:16" ht="15">
      <c r="B37" s="25"/>
      <c r="C37" s="379" t="s">
        <v>11</v>
      </c>
      <c r="D37" s="414"/>
      <c r="E37" s="414"/>
      <c r="F37" s="414"/>
      <c r="G37" s="414"/>
      <c r="H37" s="414"/>
      <c r="I37" s="414"/>
      <c r="J37" s="358"/>
      <c r="K37" s="218" t="s">
        <v>58</v>
      </c>
      <c r="L37" s="219" t="s">
        <v>13</v>
      </c>
      <c r="M37" s="357" t="s">
        <v>67</v>
      </c>
      <c r="N37" s="358"/>
      <c r="O37" s="220" t="s">
        <v>64</v>
      </c>
      <c r="P37" s="37"/>
    </row>
    <row r="38" spans="2:16" ht="14.25">
      <c r="B38" s="25"/>
      <c r="C38" s="364"/>
      <c r="D38" s="365"/>
      <c r="E38" s="365"/>
      <c r="F38" s="365"/>
      <c r="G38" s="365"/>
      <c r="H38" s="365"/>
      <c r="I38" s="365"/>
      <c r="J38" s="366"/>
      <c r="K38" s="89"/>
      <c r="L38" s="90"/>
      <c r="M38" s="375"/>
      <c r="N38" s="376"/>
      <c r="O38" s="82"/>
      <c r="P38" s="38"/>
    </row>
    <row r="39" spans="2:16" ht="15" thickBot="1">
      <c r="B39" s="25"/>
      <c r="C39" s="370"/>
      <c r="D39" s="371"/>
      <c r="E39" s="371"/>
      <c r="F39" s="371"/>
      <c r="G39" s="371"/>
      <c r="H39" s="371"/>
      <c r="I39" s="371"/>
      <c r="J39" s="372"/>
      <c r="K39" s="84"/>
      <c r="L39" s="91"/>
      <c r="M39" s="373"/>
      <c r="N39" s="374"/>
      <c r="O39" s="92"/>
      <c r="P39" s="38"/>
    </row>
    <row r="40" spans="2:16" ht="15.75" thickBot="1">
      <c r="B40" s="25"/>
      <c r="C40" s="354" t="s">
        <v>65</v>
      </c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6"/>
      <c r="O40" s="93">
        <v>0</v>
      </c>
      <c r="P40" s="38"/>
    </row>
    <row r="41" spans="2:16">
      <c r="B41" s="25"/>
      <c r="C41" s="382" t="s">
        <v>68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4"/>
      <c r="P41" s="36"/>
    </row>
    <row r="42" spans="2:16">
      <c r="B42" s="25"/>
      <c r="C42" s="385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7"/>
      <c r="P42" s="36"/>
    </row>
    <row r="43" spans="2:16" ht="13.5" thickBot="1">
      <c r="B43" s="25"/>
      <c r="C43" s="388"/>
      <c r="D43" s="389"/>
      <c r="E43" s="389"/>
      <c r="F43" s="389"/>
      <c r="G43" s="389"/>
      <c r="H43" s="389"/>
      <c r="I43" s="389"/>
      <c r="J43" s="389"/>
      <c r="K43" s="389"/>
      <c r="L43" s="389"/>
      <c r="M43" s="389"/>
      <c r="N43" s="389"/>
      <c r="O43" s="390"/>
      <c r="P43" s="36"/>
    </row>
    <row r="44" spans="2:16" ht="30">
      <c r="B44" s="25"/>
      <c r="C44" s="379" t="s">
        <v>69</v>
      </c>
      <c r="D44" s="414"/>
      <c r="E44" s="414"/>
      <c r="F44" s="414"/>
      <c r="G44" s="414"/>
      <c r="H44" s="414"/>
      <c r="I44" s="414"/>
      <c r="J44" s="223" t="s">
        <v>70</v>
      </c>
      <c r="K44" s="224" t="s">
        <v>71</v>
      </c>
      <c r="L44" s="222" t="s">
        <v>72</v>
      </c>
      <c r="M44" s="357" t="s">
        <v>73</v>
      </c>
      <c r="N44" s="358"/>
      <c r="O44" s="220" t="s">
        <v>64</v>
      </c>
      <c r="P44" s="37"/>
    </row>
    <row r="45" spans="2:16" ht="14.25">
      <c r="B45" s="25"/>
      <c r="C45" s="364"/>
      <c r="D45" s="365"/>
      <c r="E45" s="365"/>
      <c r="F45" s="365"/>
      <c r="G45" s="365"/>
      <c r="H45" s="365"/>
      <c r="I45" s="365"/>
      <c r="J45" s="94"/>
      <c r="K45" s="95"/>
      <c r="L45" s="94"/>
      <c r="M45" s="426"/>
      <c r="N45" s="427"/>
      <c r="O45" s="82"/>
      <c r="P45" s="38"/>
    </row>
    <row r="46" spans="2:16" ht="15" thickBot="1">
      <c r="B46" s="25"/>
      <c r="C46" s="370"/>
      <c r="D46" s="371"/>
      <c r="E46" s="371"/>
      <c r="F46" s="371"/>
      <c r="G46" s="371"/>
      <c r="H46" s="371"/>
      <c r="I46" s="371"/>
      <c r="J46" s="96"/>
      <c r="K46" s="97"/>
      <c r="L46" s="96"/>
      <c r="M46" s="373"/>
      <c r="N46" s="374"/>
      <c r="O46" s="98"/>
      <c r="P46" s="38"/>
    </row>
    <row r="47" spans="2:16" ht="15.75" thickBot="1">
      <c r="B47" s="25"/>
      <c r="C47" s="354" t="s">
        <v>65</v>
      </c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6"/>
      <c r="O47" s="88"/>
      <c r="P47" s="39"/>
    </row>
    <row r="48" spans="2:16">
      <c r="B48" s="25"/>
      <c r="C48" s="382" t="s">
        <v>74</v>
      </c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4"/>
      <c r="P48" s="36"/>
    </row>
    <row r="49" spans="2:16">
      <c r="B49" s="25"/>
      <c r="C49" s="385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7"/>
      <c r="P49" s="36"/>
    </row>
    <row r="50" spans="2:16" ht="13.5" thickBot="1">
      <c r="B50" s="25"/>
      <c r="C50" s="388"/>
      <c r="D50" s="389"/>
      <c r="E50" s="389"/>
      <c r="F50" s="389"/>
      <c r="G50" s="389"/>
      <c r="H50" s="389"/>
      <c r="I50" s="389"/>
      <c r="J50" s="389"/>
      <c r="K50" s="389"/>
      <c r="L50" s="389"/>
      <c r="M50" s="389"/>
      <c r="N50" s="389"/>
      <c r="O50" s="390"/>
      <c r="P50" s="36"/>
    </row>
    <row r="51" spans="2:16" ht="15">
      <c r="B51" s="25"/>
      <c r="C51" s="379" t="s">
        <v>75</v>
      </c>
      <c r="D51" s="414"/>
      <c r="E51" s="414"/>
      <c r="F51" s="414"/>
      <c r="G51" s="414"/>
      <c r="H51" s="414"/>
      <c r="I51" s="414"/>
      <c r="J51" s="219" t="s">
        <v>76</v>
      </c>
      <c r="K51" s="224" t="s">
        <v>77</v>
      </c>
      <c r="L51" s="223" t="s">
        <v>78</v>
      </c>
      <c r="M51" s="424" t="s">
        <v>63</v>
      </c>
      <c r="N51" s="425"/>
      <c r="O51" s="226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428"/>
      <c r="N52" s="429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428"/>
      <c r="N53" s="429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426"/>
      <c r="N54" s="427"/>
      <c r="O54" s="105"/>
      <c r="P54" s="41"/>
    </row>
    <row r="55" spans="2:16" ht="15" thickBot="1">
      <c r="B55" s="25"/>
      <c r="C55" s="370"/>
      <c r="D55" s="371"/>
      <c r="E55" s="371"/>
      <c r="F55" s="371"/>
      <c r="G55" s="371"/>
      <c r="H55" s="371"/>
      <c r="I55" s="371"/>
      <c r="J55" s="96"/>
      <c r="K55" s="97"/>
      <c r="L55" s="96"/>
      <c r="M55" s="373"/>
      <c r="N55" s="374"/>
      <c r="O55" s="98"/>
      <c r="P55" s="38"/>
    </row>
    <row r="56" spans="2:16" ht="15.75" thickBot="1">
      <c r="B56" s="25"/>
      <c r="C56" s="354" t="s">
        <v>65</v>
      </c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6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421" t="s">
        <v>79</v>
      </c>
      <c r="D58" s="422"/>
      <c r="E58" s="422"/>
      <c r="F58" s="422"/>
      <c r="G58" s="422"/>
      <c r="H58" s="422"/>
      <c r="I58" s="422"/>
      <c r="J58" s="422"/>
      <c r="K58" s="422"/>
      <c r="L58" s="422"/>
      <c r="M58" s="422"/>
      <c r="N58" s="423"/>
      <c r="O58" s="106"/>
      <c r="P58" s="42"/>
    </row>
    <row r="59" spans="2:16">
      <c r="B59" s="25"/>
      <c r="C59" s="382" t="s">
        <v>80</v>
      </c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4"/>
      <c r="P59" s="36"/>
    </row>
    <row r="60" spans="2:16">
      <c r="B60" s="25"/>
      <c r="C60" s="385"/>
      <c r="D60" s="386"/>
      <c r="E60" s="386"/>
      <c r="F60" s="386"/>
      <c r="G60" s="386"/>
      <c r="H60" s="386"/>
      <c r="I60" s="386"/>
      <c r="J60" s="386"/>
      <c r="K60" s="386"/>
      <c r="L60" s="386"/>
      <c r="M60" s="386"/>
      <c r="N60" s="386"/>
      <c r="O60" s="387"/>
      <c r="P60" s="36"/>
    </row>
    <row r="61" spans="2:16" ht="13.5" thickBot="1">
      <c r="B61" s="25"/>
      <c r="C61" s="388"/>
      <c r="D61" s="389"/>
      <c r="E61" s="389"/>
      <c r="F61" s="389"/>
      <c r="G61" s="389"/>
      <c r="H61" s="389"/>
      <c r="I61" s="389"/>
      <c r="J61" s="389"/>
      <c r="K61" s="389"/>
      <c r="L61" s="389"/>
      <c r="M61" s="389"/>
      <c r="N61" s="389"/>
      <c r="O61" s="390"/>
      <c r="P61" s="36"/>
    </row>
    <row r="62" spans="2:16" ht="15">
      <c r="B62" s="25"/>
      <c r="C62" s="379" t="s">
        <v>81</v>
      </c>
      <c r="D62" s="414"/>
      <c r="E62" s="414"/>
      <c r="F62" s="414"/>
      <c r="G62" s="414"/>
      <c r="H62" s="414"/>
      <c r="I62" s="414"/>
      <c r="J62" s="221"/>
      <c r="K62" s="225"/>
      <c r="L62" s="223" t="s">
        <v>82</v>
      </c>
      <c r="M62" s="424" t="s">
        <v>83</v>
      </c>
      <c r="N62" s="425"/>
      <c r="O62" s="99"/>
      <c r="P62" s="40"/>
    </row>
    <row r="63" spans="2:16" ht="14.25">
      <c r="B63" s="25"/>
      <c r="C63" s="364" t="s">
        <v>84</v>
      </c>
      <c r="D63" s="365"/>
      <c r="E63" s="365"/>
      <c r="F63" s="365"/>
      <c r="G63" s="365"/>
      <c r="H63" s="365"/>
      <c r="I63" s="365"/>
      <c r="J63" s="107"/>
      <c r="K63" s="108"/>
      <c r="L63" s="109"/>
      <c r="M63" s="444"/>
      <c r="N63" s="445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444"/>
      <c r="N64" s="445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446"/>
      <c r="N65" s="447"/>
      <c r="O65" s="110"/>
      <c r="P65" s="43"/>
    </row>
    <row r="66" spans="2:16" ht="15.75" thickBot="1">
      <c r="B66" s="25"/>
      <c r="C66" s="354" t="s">
        <v>65</v>
      </c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6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421" t="s">
        <v>87</v>
      </c>
      <c r="D68" s="422"/>
      <c r="E68" s="422"/>
      <c r="F68" s="422"/>
      <c r="G68" s="422"/>
      <c r="H68" s="422"/>
      <c r="I68" s="422"/>
      <c r="J68" s="422"/>
      <c r="K68" s="422"/>
      <c r="L68" s="422"/>
      <c r="M68" s="422"/>
      <c r="N68" s="423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441"/>
      <c r="D78" s="442"/>
      <c r="E78" s="442"/>
      <c r="F78" s="442"/>
      <c r="G78" s="442"/>
      <c r="H78" s="442"/>
      <c r="I78" s="442"/>
      <c r="J78" s="442"/>
      <c r="K78" s="442"/>
      <c r="L78" s="442"/>
      <c r="M78" s="442"/>
      <c r="N78" s="442"/>
      <c r="O78" s="443"/>
      <c r="P78" s="46"/>
    </row>
    <row r="79" spans="2:16" ht="14.25">
      <c r="B79" s="25"/>
      <c r="C79" s="441"/>
      <c r="D79" s="442"/>
      <c r="E79" s="442"/>
      <c r="F79" s="442"/>
      <c r="G79" s="442"/>
      <c r="H79" s="442"/>
      <c r="I79" s="442"/>
      <c r="J79" s="442"/>
      <c r="K79" s="442"/>
      <c r="L79" s="442"/>
      <c r="M79" s="442"/>
      <c r="N79" s="442"/>
      <c r="O79" s="443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438" t="s">
        <v>95</v>
      </c>
      <c r="D82" s="439"/>
      <c r="E82" s="439"/>
      <c r="F82" s="439"/>
      <c r="G82" s="439"/>
      <c r="H82" s="439"/>
      <c r="I82" s="439"/>
      <c r="J82" s="439"/>
      <c r="K82" s="439"/>
      <c r="L82" s="439"/>
      <c r="M82" s="439"/>
      <c r="N82" s="439"/>
      <c r="O82" s="440"/>
      <c r="P82" s="47"/>
    </row>
    <row r="83" spans="2:16" ht="28.5" customHeight="1">
      <c r="B83" s="25"/>
      <c r="C83" s="438"/>
      <c r="D83" s="439"/>
      <c r="E83" s="439"/>
      <c r="F83" s="439"/>
      <c r="G83" s="439"/>
      <c r="H83" s="439"/>
      <c r="I83" s="439"/>
      <c r="J83" s="439"/>
      <c r="K83" s="439"/>
      <c r="L83" s="439"/>
      <c r="M83" s="439"/>
      <c r="N83" s="439"/>
      <c r="O83" s="440"/>
      <c r="P83" s="47"/>
    </row>
    <row r="84" spans="2:16" ht="12.95" customHeight="1">
      <c r="B84" s="25"/>
      <c r="C84" s="448" t="s">
        <v>96</v>
      </c>
      <c r="D84" s="449"/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50"/>
      <c r="P84" s="47"/>
    </row>
    <row r="85" spans="2:16" ht="32.25" customHeight="1">
      <c r="B85" s="25"/>
      <c r="C85" s="448"/>
      <c r="D85" s="449"/>
      <c r="E85" s="449"/>
      <c r="F85" s="449"/>
      <c r="G85" s="449"/>
      <c r="H85" s="449"/>
      <c r="I85" s="449"/>
      <c r="J85" s="449"/>
      <c r="K85" s="449"/>
      <c r="L85" s="449"/>
      <c r="M85" s="449"/>
      <c r="N85" s="449"/>
      <c r="O85" s="450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430"/>
      <c r="L91" s="430"/>
      <c r="M91" s="430"/>
      <c r="N91" s="430"/>
      <c r="O91" s="431"/>
      <c r="P91" s="48"/>
    </row>
    <row r="92" spans="2:16" ht="18.75" customHeight="1" thickBot="1">
      <c r="B92" s="25"/>
      <c r="C92" s="434"/>
      <c r="D92" s="435"/>
      <c r="E92" s="435"/>
      <c r="F92" s="97"/>
      <c r="G92" s="97"/>
      <c r="H92" s="97"/>
      <c r="I92" s="97"/>
      <c r="J92" s="97"/>
      <c r="K92" s="432"/>
      <c r="L92" s="432"/>
      <c r="M92" s="432"/>
      <c r="N92" s="432"/>
      <c r="O92" s="433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2026-10-21T21:51:57Z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