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AURA\Desktop\FORMULACIÓN 2026\2592 nap\DOCUMENTOS PREVIOS NA_2592_pARTICIPACIÓM_23092026\"/>
    </mc:Choice>
  </mc:AlternateContent>
  <xr:revisionPtr revIDLastSave="0" documentId="13_ncr:1_{1FB39B0D-F34D-4C97-A661-BCF7B7D5F985}" xr6:coauthVersionLast="47" xr6:coauthVersionMax="47" xr10:uidLastSave="{00000000-0000-0000-0000-000000000000}"/>
  <bookViews>
    <workbookView xWindow="-108" yWindow="-108" windowWidth="23256" windowHeight="12456" xr2:uid="{3969B4C1-9F96-45EC-A0BF-5624922436A0}"/>
  </bookViews>
  <sheets>
    <sheet name="Hoja1" sheetId="2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3" i="28" l="1"/>
  <c r="I13" i="28"/>
  <c r="J13" i="28"/>
  <c r="K13" i="28"/>
  <c r="M13" i="28"/>
  <c r="N13" i="28"/>
  <c r="O13" i="28"/>
  <c r="W13" i="28" s="1"/>
  <c r="Q13" i="28"/>
  <c r="R13" i="28"/>
  <c r="S13" i="28"/>
  <c r="W15" i="28"/>
  <c r="X15" i="28"/>
  <c r="Y15" i="28"/>
  <c r="Z15" i="28"/>
  <c r="AA15" i="28"/>
  <c r="AB15" i="28"/>
  <c r="K15" i="28"/>
  <c r="X13" i="28" l="1"/>
  <c r="Y13" i="28" s="1"/>
  <c r="Z13" i="28" l="1"/>
  <c r="AB13" i="28" s="1"/>
  <c r="AA13" i="28" s="1"/>
  <c r="AB32" i="28" l="1"/>
  <c r="AB14" i="28"/>
  <c r="AB16" i="28"/>
  <c r="AB12" i="28"/>
  <c r="AB10" i="28"/>
  <c r="AB11" i="28"/>
  <c r="V8" i="28"/>
  <c r="AA8" i="28" s="1"/>
  <c r="W5" i="28"/>
  <c r="W6" i="28"/>
  <c r="W7" i="28"/>
  <c r="V5" i="28"/>
  <c r="AA5" i="28" s="1"/>
  <c r="V6" i="28"/>
  <c r="AA6" i="28" s="1"/>
  <c r="V7" i="28"/>
  <c r="AA7" i="28" s="1"/>
  <c r="F23" i="28"/>
  <c r="V23" i="28" s="1"/>
  <c r="AA23" i="28" s="1"/>
  <c r="W23" i="28"/>
  <c r="AB23" i="28" s="1"/>
  <c r="Q78" i="28"/>
  <c r="R78" i="28" s="1"/>
  <c r="M78" i="28"/>
  <c r="N78" i="28" s="1"/>
  <c r="O78" i="28" s="1"/>
  <c r="I78" i="28"/>
  <c r="J78" i="28" s="1"/>
  <c r="K78" i="28" s="1"/>
  <c r="Q77" i="28"/>
  <c r="R77" i="28" s="1"/>
  <c r="M77" i="28"/>
  <c r="N77" i="28" s="1"/>
  <c r="O77" i="28" s="1"/>
  <c r="I77" i="28"/>
  <c r="J77" i="28" s="1"/>
  <c r="K77" i="28" s="1"/>
  <c r="Q76" i="28"/>
  <c r="R76" i="28" s="1"/>
  <c r="M76" i="28"/>
  <c r="N76" i="28" s="1"/>
  <c r="O76" i="28" s="1"/>
  <c r="I76" i="28"/>
  <c r="J76" i="28" s="1"/>
  <c r="K76" i="28" s="1"/>
  <c r="Q75" i="28"/>
  <c r="R75" i="28" s="1"/>
  <c r="M75" i="28"/>
  <c r="N75" i="28" s="1"/>
  <c r="O75" i="28" s="1"/>
  <c r="I75" i="28"/>
  <c r="J75" i="28" s="1"/>
  <c r="K75" i="28" s="1"/>
  <c r="Q74" i="28"/>
  <c r="R74" i="28" s="1"/>
  <c r="O74" i="28"/>
  <c r="M74" i="28"/>
  <c r="N74" i="28" s="1"/>
  <c r="I74" i="28"/>
  <c r="J74" i="28" s="1"/>
  <c r="K74" i="28" s="1"/>
  <c r="Q73" i="28"/>
  <c r="R73" i="28" s="1"/>
  <c r="S73" i="28" s="1"/>
  <c r="M73" i="28"/>
  <c r="N73" i="28" s="1"/>
  <c r="O73" i="28" s="1"/>
  <c r="I73" i="28"/>
  <c r="J73" i="28" s="1"/>
  <c r="K73" i="28" s="1"/>
  <c r="Q72" i="28"/>
  <c r="R72" i="28" s="1"/>
  <c r="S72" i="28" s="1"/>
  <c r="M72" i="28"/>
  <c r="N72" i="28" s="1"/>
  <c r="O72" i="28" s="1"/>
  <c r="I72" i="28"/>
  <c r="J72" i="28" s="1"/>
  <c r="Q71" i="28"/>
  <c r="R71" i="28" s="1"/>
  <c r="S71" i="28" s="1"/>
  <c r="M71" i="28"/>
  <c r="N71" i="28" s="1"/>
  <c r="O71" i="28" s="1"/>
  <c r="I71" i="28"/>
  <c r="J71" i="28" s="1"/>
  <c r="Q70" i="28"/>
  <c r="R70" i="28" s="1"/>
  <c r="S70" i="28" s="1"/>
  <c r="M70" i="28"/>
  <c r="N70" i="28" s="1"/>
  <c r="V70" i="28" s="1"/>
  <c r="I70" i="28"/>
  <c r="J70" i="28" s="1"/>
  <c r="K70" i="28" s="1"/>
  <c r="Q69" i="28"/>
  <c r="R69" i="28" s="1"/>
  <c r="M69" i="28"/>
  <c r="N69" i="28" s="1"/>
  <c r="O69" i="28" s="1"/>
  <c r="I69" i="28"/>
  <c r="J69" i="28" s="1"/>
  <c r="K69" i="28" s="1"/>
  <c r="Q68" i="28"/>
  <c r="R68" i="28" s="1"/>
  <c r="M68" i="28"/>
  <c r="N68" i="28" s="1"/>
  <c r="O68" i="28" s="1"/>
  <c r="I68" i="28"/>
  <c r="J68" i="28" s="1"/>
  <c r="K68" i="28" s="1"/>
  <c r="Q67" i="28"/>
  <c r="R67" i="28" s="1"/>
  <c r="M67" i="28"/>
  <c r="N67" i="28" s="1"/>
  <c r="O67" i="28" s="1"/>
  <c r="J67" i="28"/>
  <c r="K67" i="28" s="1"/>
  <c r="I67" i="28"/>
  <c r="Q66" i="28"/>
  <c r="R66" i="28" s="1"/>
  <c r="M66" i="28"/>
  <c r="N66" i="28" s="1"/>
  <c r="O66" i="28" s="1"/>
  <c r="I66" i="28"/>
  <c r="J66" i="28" s="1"/>
  <c r="K66" i="28" s="1"/>
  <c r="Q65" i="28"/>
  <c r="R65" i="28" s="1"/>
  <c r="S65" i="28" s="1"/>
  <c r="M65" i="28"/>
  <c r="N65" i="28" s="1"/>
  <c r="O65" i="28" s="1"/>
  <c r="I65" i="28"/>
  <c r="J65" i="28" s="1"/>
  <c r="K65" i="28" s="1"/>
  <c r="Q64" i="28"/>
  <c r="R64" i="28" s="1"/>
  <c r="S64" i="28" s="1"/>
  <c r="M64" i="28"/>
  <c r="N64" i="28" s="1"/>
  <c r="O64" i="28" s="1"/>
  <c r="I64" i="28"/>
  <c r="J64" i="28" s="1"/>
  <c r="Q63" i="28"/>
  <c r="R63" i="28" s="1"/>
  <c r="S63" i="28" s="1"/>
  <c r="M63" i="28"/>
  <c r="N63" i="28" s="1"/>
  <c r="O63" i="28" s="1"/>
  <c r="I63" i="28"/>
  <c r="J63" i="28" s="1"/>
  <c r="Q62" i="28"/>
  <c r="R62" i="28" s="1"/>
  <c r="S62" i="28" s="1"/>
  <c r="M62" i="28"/>
  <c r="N62" i="28" s="1"/>
  <c r="I62" i="28"/>
  <c r="J62" i="28" s="1"/>
  <c r="K62" i="28" s="1"/>
  <c r="Q61" i="28"/>
  <c r="R61" i="28" s="1"/>
  <c r="M61" i="28"/>
  <c r="N61" i="28" s="1"/>
  <c r="O61" i="28" s="1"/>
  <c r="I61" i="28"/>
  <c r="J61" i="28" s="1"/>
  <c r="K61" i="28" s="1"/>
  <c r="Q60" i="28"/>
  <c r="R60" i="28" s="1"/>
  <c r="M60" i="28"/>
  <c r="N60" i="28" s="1"/>
  <c r="O60" i="28" s="1"/>
  <c r="I60" i="28"/>
  <c r="J60" i="28" s="1"/>
  <c r="K60" i="28" s="1"/>
  <c r="Q59" i="28"/>
  <c r="R59" i="28" s="1"/>
  <c r="M59" i="28"/>
  <c r="N59" i="28" s="1"/>
  <c r="O59" i="28" s="1"/>
  <c r="I59" i="28"/>
  <c r="J59" i="28" s="1"/>
  <c r="K59" i="28" s="1"/>
  <c r="V58" i="28"/>
  <c r="AA58" i="28" s="1"/>
  <c r="G58" i="28"/>
  <c r="W58" i="28" s="1"/>
  <c r="AB58" i="28" s="1"/>
  <c r="Q57" i="28"/>
  <c r="R57" i="28" s="1"/>
  <c r="M57" i="28"/>
  <c r="N57" i="28" s="1"/>
  <c r="O57" i="28" s="1"/>
  <c r="I57" i="28"/>
  <c r="J57" i="28" s="1"/>
  <c r="K57" i="28" s="1"/>
  <c r="Q56" i="28"/>
  <c r="R56" i="28" s="1"/>
  <c r="M56" i="28"/>
  <c r="N56" i="28" s="1"/>
  <c r="O56" i="28" s="1"/>
  <c r="I56" i="28"/>
  <c r="J56" i="28" s="1"/>
  <c r="K56" i="28" s="1"/>
  <c r="Q55" i="28"/>
  <c r="R55" i="28" s="1"/>
  <c r="S55" i="28" s="1"/>
  <c r="W55" i="28" s="1"/>
  <c r="M55" i="28"/>
  <c r="N55" i="28" s="1"/>
  <c r="O55" i="28" s="1"/>
  <c r="I55" i="28"/>
  <c r="J55" i="28" s="1"/>
  <c r="K55" i="28" s="1"/>
  <c r="Q54" i="28"/>
  <c r="R54" i="28" s="1"/>
  <c r="M54" i="28"/>
  <c r="N54" i="28" s="1"/>
  <c r="I54" i="28"/>
  <c r="J54" i="28" s="1"/>
  <c r="E54" i="28"/>
  <c r="Q53" i="28"/>
  <c r="R53" i="28" s="1"/>
  <c r="S53" i="28" s="1"/>
  <c r="M53" i="28"/>
  <c r="N53" i="28" s="1"/>
  <c r="I53" i="28"/>
  <c r="J53" i="28" s="1"/>
  <c r="K53" i="28" s="1"/>
  <c r="Q52" i="28"/>
  <c r="R52" i="28" s="1"/>
  <c r="M52" i="28"/>
  <c r="N52" i="28" s="1"/>
  <c r="O52" i="28" s="1"/>
  <c r="I52" i="28"/>
  <c r="J52" i="28" s="1"/>
  <c r="K52" i="28" s="1"/>
  <c r="AB51" i="28"/>
  <c r="AA51" i="28"/>
  <c r="K51" i="28"/>
  <c r="V50" i="28"/>
  <c r="AA50" i="28" s="1"/>
  <c r="G50" i="28"/>
  <c r="W50" i="28" s="1"/>
  <c r="AB50" i="28" s="1"/>
  <c r="V49" i="28"/>
  <c r="AA49" i="28" s="1"/>
  <c r="G49" i="28"/>
  <c r="W49" i="28" s="1"/>
  <c r="AB49" i="28" s="1"/>
  <c r="V48" i="28"/>
  <c r="AA48" i="28" s="1"/>
  <c r="G48" i="28"/>
  <c r="W48" i="28" s="1"/>
  <c r="AB48" i="28" s="1"/>
  <c r="V47" i="28"/>
  <c r="AA47" i="28" s="1"/>
  <c r="G47" i="28"/>
  <c r="W47" i="28" s="1"/>
  <c r="AB47" i="28" s="1"/>
  <c r="Q46" i="28"/>
  <c r="R46" i="28" s="1"/>
  <c r="M46" i="28"/>
  <c r="N46" i="28" s="1"/>
  <c r="O46" i="28" s="1"/>
  <c r="I46" i="28"/>
  <c r="J46" i="28" s="1"/>
  <c r="K46" i="28" s="1"/>
  <c r="Q45" i="28"/>
  <c r="R45" i="28" s="1"/>
  <c r="M45" i="28"/>
  <c r="N45" i="28" s="1"/>
  <c r="I45" i="28"/>
  <c r="J45" i="28" s="1"/>
  <c r="E45" i="28"/>
  <c r="Q44" i="28"/>
  <c r="R44" i="28" s="1"/>
  <c r="M44" i="28"/>
  <c r="N44" i="28" s="1"/>
  <c r="O44" i="28" s="1"/>
  <c r="I44" i="28"/>
  <c r="J44" i="28" s="1"/>
  <c r="K44" i="28" s="1"/>
  <c r="V43" i="28"/>
  <c r="AA43" i="28" s="1"/>
  <c r="G43" i="28"/>
  <c r="W43" i="28" s="1"/>
  <c r="AB43" i="28" s="1"/>
  <c r="V42" i="28"/>
  <c r="AA42" i="28" s="1"/>
  <c r="G42" i="28"/>
  <c r="W42" i="28" s="1"/>
  <c r="AB42" i="28" s="1"/>
  <c r="V41" i="28"/>
  <c r="AA41" i="28" s="1"/>
  <c r="G41" i="28"/>
  <c r="W41" i="28" s="1"/>
  <c r="AB41" i="28" s="1"/>
  <c r="AA40" i="28"/>
  <c r="W40" i="28"/>
  <c r="AB40" i="28" s="1"/>
  <c r="K40" i="28"/>
  <c r="Q39" i="28"/>
  <c r="R39" i="28" s="1"/>
  <c r="S39" i="28" s="1"/>
  <c r="M39" i="28"/>
  <c r="N39" i="28" s="1"/>
  <c r="I39" i="28"/>
  <c r="J39" i="28" s="1"/>
  <c r="K39" i="28" s="1"/>
  <c r="AB38" i="28"/>
  <c r="AA38" i="28"/>
  <c r="U38" i="28"/>
  <c r="Q38" i="28"/>
  <c r="R38" i="28" s="1"/>
  <c r="S38" i="28" s="1"/>
  <c r="M38" i="28"/>
  <c r="N38" i="28" s="1"/>
  <c r="O38" i="28" s="1"/>
  <c r="I38" i="28"/>
  <c r="J38" i="28" s="1"/>
  <c r="K38" i="28" s="1"/>
  <c r="Q37" i="28"/>
  <c r="R37" i="28" s="1"/>
  <c r="M37" i="28"/>
  <c r="N37" i="28" s="1"/>
  <c r="O37" i="28" s="1"/>
  <c r="I37" i="28"/>
  <c r="J37" i="28" s="1"/>
  <c r="K37" i="28" s="1"/>
  <c r="Q36" i="28"/>
  <c r="R36" i="28" s="1"/>
  <c r="S36" i="28" s="1"/>
  <c r="M36" i="28"/>
  <c r="N36" i="28" s="1"/>
  <c r="O36" i="28" s="1"/>
  <c r="I36" i="28"/>
  <c r="J36" i="28" s="1"/>
  <c r="K36" i="28" s="1"/>
  <c r="AE35" i="28"/>
  <c r="Q35" i="28"/>
  <c r="R35" i="28" s="1"/>
  <c r="M35" i="28"/>
  <c r="N35" i="28" s="1"/>
  <c r="O35" i="28" s="1"/>
  <c r="I35" i="28"/>
  <c r="J35" i="28" s="1"/>
  <c r="K35" i="28" s="1"/>
  <c r="Q34" i="28"/>
  <c r="R34" i="28" s="1"/>
  <c r="M34" i="28"/>
  <c r="N34" i="28" s="1"/>
  <c r="O34" i="28" s="1"/>
  <c r="I34" i="28"/>
  <c r="J34" i="28" s="1"/>
  <c r="K34" i="28" s="1"/>
  <c r="AB33" i="28"/>
  <c r="AA33" i="28"/>
  <c r="U33" i="28"/>
  <c r="Q33" i="28"/>
  <c r="R33" i="28" s="1"/>
  <c r="S33" i="28" s="1"/>
  <c r="M33" i="28"/>
  <c r="N33" i="28" s="1"/>
  <c r="O33" i="28" s="1"/>
  <c r="I33" i="28"/>
  <c r="J33" i="28" s="1"/>
  <c r="K33" i="28" s="1"/>
  <c r="Q32" i="28"/>
  <c r="R32" i="28" s="1"/>
  <c r="M32" i="28"/>
  <c r="N32" i="28" s="1"/>
  <c r="O32" i="28" s="1"/>
  <c r="I32" i="28"/>
  <c r="J32" i="28" s="1"/>
  <c r="E32" i="28"/>
  <c r="V31" i="28"/>
  <c r="G31" i="28"/>
  <c r="W31" i="28" s="1"/>
  <c r="AB31" i="28" s="1"/>
  <c r="V30" i="28"/>
  <c r="G30" i="28"/>
  <c r="W30" i="28" s="1"/>
  <c r="AB30" i="28" s="1"/>
  <c r="V29" i="28"/>
  <c r="D29" i="28"/>
  <c r="G29" i="28" s="1"/>
  <c r="W29" i="28" s="1"/>
  <c r="AB29" i="28" s="1"/>
  <c r="V28" i="28"/>
  <c r="G28" i="28"/>
  <c r="W28" i="28" s="1"/>
  <c r="AB28" i="28" s="1"/>
  <c r="AB27" i="28"/>
  <c r="W26" i="28"/>
  <c r="S26" i="28"/>
  <c r="O26" i="28"/>
  <c r="K26" i="28"/>
  <c r="Q25" i="28"/>
  <c r="R25" i="28" s="1"/>
  <c r="M25" i="28"/>
  <c r="N25" i="28" s="1"/>
  <c r="O25" i="28" s="1"/>
  <c r="I25" i="28"/>
  <c r="J25" i="28" s="1"/>
  <c r="K25" i="28" s="1"/>
  <c r="Q24" i="28"/>
  <c r="R24" i="28" s="1"/>
  <c r="M24" i="28"/>
  <c r="N24" i="28" s="1"/>
  <c r="O24" i="28" s="1"/>
  <c r="I24" i="28"/>
  <c r="J24" i="28" s="1"/>
  <c r="K24" i="28" s="1"/>
  <c r="V22" i="28"/>
  <c r="AA22" i="28" s="1"/>
  <c r="G22" i="28"/>
  <c r="W22" i="28" s="1"/>
  <c r="AB22" i="28" s="1"/>
  <c r="V21" i="28"/>
  <c r="AA21" i="28" s="1"/>
  <c r="G21" i="28"/>
  <c r="W21" i="28" s="1"/>
  <c r="AB21" i="28" s="1"/>
  <c r="V20" i="28"/>
  <c r="AA20" i="28" s="1"/>
  <c r="G20" i="28"/>
  <c r="W20" i="28" s="1"/>
  <c r="AB20" i="28" s="1"/>
  <c r="Q19" i="28"/>
  <c r="R19" i="28" s="1"/>
  <c r="M19" i="28"/>
  <c r="N19" i="28" s="1"/>
  <c r="O19" i="28" s="1"/>
  <c r="I19" i="28"/>
  <c r="J19" i="28" s="1"/>
  <c r="K19" i="28" s="1"/>
  <c r="R18" i="28"/>
  <c r="Q18" i="28"/>
  <c r="M18" i="28"/>
  <c r="N18" i="28" s="1"/>
  <c r="O18" i="28" s="1"/>
  <c r="I18" i="28"/>
  <c r="J18" i="28" s="1"/>
  <c r="K18" i="28" s="1"/>
  <c r="V17" i="28"/>
  <c r="AA17" i="28" s="1"/>
  <c r="U17" i="28"/>
  <c r="W17" i="28" s="1"/>
  <c r="AB17" i="28" s="1"/>
  <c r="Q16" i="28"/>
  <c r="R16" i="28" s="1"/>
  <c r="M16" i="28"/>
  <c r="N16" i="28" s="1"/>
  <c r="O16" i="28" s="1"/>
  <c r="I16" i="28"/>
  <c r="J16" i="28" s="1"/>
  <c r="K16" i="28" s="1"/>
  <c r="Q14" i="28"/>
  <c r="R14" i="28" s="1"/>
  <c r="M14" i="28"/>
  <c r="N14" i="28" s="1"/>
  <c r="O14" i="28" s="1"/>
  <c r="I14" i="28"/>
  <c r="J14" i="28" s="1"/>
  <c r="K14" i="28" s="1"/>
  <c r="E14" i="28"/>
  <c r="Q12" i="28"/>
  <c r="R12" i="28" s="1"/>
  <c r="M12" i="28"/>
  <c r="N12" i="28" s="1"/>
  <c r="O12" i="28" s="1"/>
  <c r="I12" i="28"/>
  <c r="J12" i="28" s="1"/>
  <c r="K12" i="28" s="1"/>
  <c r="Q11" i="28"/>
  <c r="R11" i="28" s="1"/>
  <c r="M11" i="28"/>
  <c r="N11" i="28" s="1"/>
  <c r="O11" i="28" s="1"/>
  <c r="I11" i="28"/>
  <c r="J11" i="28" s="1"/>
  <c r="K11" i="28" s="1"/>
  <c r="Q10" i="28"/>
  <c r="R10" i="28" s="1"/>
  <c r="M10" i="28"/>
  <c r="N10" i="28" s="1"/>
  <c r="O10" i="28" s="1"/>
  <c r="I10" i="28"/>
  <c r="J10" i="28" s="1"/>
  <c r="K10" i="28" s="1"/>
  <c r="Q9" i="28"/>
  <c r="R9" i="28" s="1"/>
  <c r="M9" i="28"/>
  <c r="N9" i="28" s="1"/>
  <c r="O9" i="28" s="1"/>
  <c r="I9" i="28"/>
  <c r="J9" i="28" s="1"/>
  <c r="K9" i="28" s="1"/>
  <c r="G8" i="28"/>
  <c r="W8" i="28" s="1"/>
  <c r="G7" i="28"/>
  <c r="G6" i="28"/>
  <c r="G5" i="28"/>
  <c r="V4" i="28"/>
  <c r="G4" i="28"/>
  <c r="W4" i="28" s="1"/>
  <c r="AB4" i="28" s="1"/>
  <c r="K45" i="28" l="1"/>
  <c r="K32" i="28"/>
  <c r="O45" i="28"/>
  <c r="K54" i="28"/>
  <c r="V61" i="28"/>
  <c r="V74" i="28"/>
  <c r="Y7" i="28"/>
  <c r="W36" i="28"/>
  <c r="V14" i="28"/>
  <c r="S45" i="28"/>
  <c r="V66" i="28"/>
  <c r="V68" i="28"/>
  <c r="V59" i="28"/>
  <c r="V76" i="28"/>
  <c r="V60" i="28"/>
  <c r="V75" i="28"/>
  <c r="X26" i="28"/>
  <c r="Z26" i="28" s="1"/>
  <c r="O54" i="28"/>
  <c r="V67" i="28"/>
  <c r="S12" i="28"/>
  <c r="W12" i="28" s="1"/>
  <c r="V12" i="28"/>
  <c r="K64" i="28"/>
  <c r="W64" i="28" s="1"/>
  <c r="V64" i="28"/>
  <c r="Z4" i="28"/>
  <c r="Y4" i="28"/>
  <c r="S9" i="28"/>
  <c r="W9" i="28" s="1"/>
  <c r="V9" i="28"/>
  <c r="S19" i="28"/>
  <c r="W19" i="28" s="1"/>
  <c r="V19" i="28"/>
  <c r="X25" i="28"/>
  <c r="V32" i="28"/>
  <c r="S32" i="28"/>
  <c r="W32" i="28" s="1"/>
  <c r="V62" i="28"/>
  <c r="K71" i="28"/>
  <c r="V71" i="28"/>
  <c r="X73" i="28"/>
  <c r="V11" i="28"/>
  <c r="S11" i="28"/>
  <c r="W11" i="28" s="1"/>
  <c r="AB5" i="28"/>
  <c r="Y5" i="28"/>
  <c r="Z5" i="28"/>
  <c r="V16" i="28"/>
  <c r="S16" i="28"/>
  <c r="W16" i="28" s="1"/>
  <c r="S18" i="28"/>
  <c r="W18" i="28" s="1"/>
  <c r="V18" i="28"/>
  <c r="V25" i="28"/>
  <c r="S25" i="28"/>
  <c r="W25" i="28" s="1"/>
  <c r="V37" i="28"/>
  <c r="S37" i="28"/>
  <c r="W37" i="28" s="1"/>
  <c r="V44" i="28"/>
  <c r="S44" i="28"/>
  <c r="W44" i="28" s="1"/>
  <c r="V52" i="28"/>
  <c r="S52" i="28"/>
  <c r="W52" i="28" s="1"/>
  <c r="K63" i="28"/>
  <c r="V63" i="28"/>
  <c r="X65" i="28"/>
  <c r="V77" i="28"/>
  <c r="S35" i="28"/>
  <c r="W35" i="28" s="1"/>
  <c r="V35" i="28"/>
  <c r="V34" i="28"/>
  <c r="S34" i="28"/>
  <c r="W34" i="28" s="1"/>
  <c r="X36" i="28"/>
  <c r="X53" i="28"/>
  <c r="W73" i="28"/>
  <c r="AA4" i="28"/>
  <c r="X32" i="28"/>
  <c r="O53" i="28"/>
  <c r="W53" i="28" s="1"/>
  <c r="V53" i="28"/>
  <c r="V54" i="28"/>
  <c r="S54" i="28"/>
  <c r="X54" i="28" s="1"/>
  <c r="V69" i="28"/>
  <c r="K72" i="28"/>
  <c r="W72" i="28" s="1"/>
  <c r="V72" i="28"/>
  <c r="Y8" i="28"/>
  <c r="AB8" i="28"/>
  <c r="Z8" i="28"/>
  <c r="AB6" i="28"/>
  <c r="Z6" i="28"/>
  <c r="Y6" i="28"/>
  <c r="S10" i="28"/>
  <c r="W10" i="28" s="1"/>
  <c r="V10" i="28"/>
  <c r="V24" i="28"/>
  <c r="S24" i="28"/>
  <c r="V36" i="28"/>
  <c r="O39" i="28"/>
  <c r="W39" i="28" s="1"/>
  <c r="V39" i="28"/>
  <c r="X45" i="28"/>
  <c r="V46" i="28"/>
  <c r="S46" i="28"/>
  <c r="W46" i="28" s="1"/>
  <c r="X55" i="28"/>
  <c r="Y55" i="28" s="1"/>
  <c r="V56" i="28"/>
  <c r="S56" i="28"/>
  <c r="W56" i="28" s="1"/>
  <c r="W65" i="28"/>
  <c r="X70" i="28"/>
  <c r="V78" i="28"/>
  <c r="V65" i="28"/>
  <c r="S66" i="28"/>
  <c r="W66" i="28" s="1"/>
  <c r="V73" i="28"/>
  <c r="S74" i="28"/>
  <c r="W74" i="28" s="1"/>
  <c r="Z7" i="28"/>
  <c r="S59" i="28"/>
  <c r="W59" i="28" s="1"/>
  <c r="S67" i="28"/>
  <c r="W67" i="28" s="1"/>
  <c r="S75" i="28"/>
  <c r="W75" i="28" s="1"/>
  <c r="S60" i="28"/>
  <c r="W60" i="28" s="1"/>
  <c r="O62" i="28"/>
  <c r="S68" i="28"/>
  <c r="W68" i="28" s="1"/>
  <c r="O70" i="28"/>
  <c r="S76" i="28"/>
  <c r="W76" i="28" s="1"/>
  <c r="AB7" i="28"/>
  <c r="S14" i="28"/>
  <c r="W14" i="28" s="1"/>
  <c r="Y26" i="28"/>
  <c r="AB26" i="28" s="1"/>
  <c r="AA26" i="28" s="1"/>
  <c r="V57" i="28"/>
  <c r="S61" i="28"/>
  <c r="W61" i="28" s="1"/>
  <c r="S69" i="28"/>
  <c r="W69" i="28" s="1"/>
  <c r="S77" i="28"/>
  <c r="W77" i="28" s="1"/>
  <c r="S57" i="28"/>
  <c r="W57" i="28" s="1"/>
  <c r="S78" i="28"/>
  <c r="W78" i="28" s="1"/>
  <c r="V45" i="28"/>
  <c r="V55" i="28"/>
  <c r="W63" i="28"/>
  <c r="W71" i="28"/>
  <c r="Y36" i="28" l="1"/>
  <c r="X10" i="28"/>
  <c r="X35" i="28"/>
  <c r="W45" i="28"/>
  <c r="Y45" i="28" s="1"/>
  <c r="X14" i="28"/>
  <c r="X75" i="28"/>
  <c r="Z75" i="28" s="1"/>
  <c r="X61" i="28"/>
  <c r="Y61" i="28" s="1"/>
  <c r="W54" i="28"/>
  <c r="X60" i="28"/>
  <c r="X39" i="28"/>
  <c r="X68" i="28"/>
  <c r="Z68" i="28" s="1"/>
  <c r="X18" i="28"/>
  <c r="Y18" i="28" s="1"/>
  <c r="X9" i="28"/>
  <c r="Z9" i="28" s="1"/>
  <c r="Z72" i="28"/>
  <c r="X46" i="28"/>
  <c r="Y46" i="28" s="1"/>
  <c r="W62" i="28"/>
  <c r="W70" i="28"/>
  <c r="Z53" i="28"/>
  <c r="Y53" i="28"/>
  <c r="X72" i="28"/>
  <c r="Y72" i="28" s="1"/>
  <c r="Y69" i="28"/>
  <c r="X78" i="28"/>
  <c r="Z78" i="28" s="1"/>
  <c r="X69" i="28"/>
  <c r="Z69" i="28" s="1"/>
  <c r="Z45" i="28"/>
  <c r="X62" i="28"/>
  <c r="X64" i="28"/>
  <c r="Z64" i="28" s="1"/>
  <c r="X11" i="28"/>
  <c r="Z11" i="28" s="1"/>
  <c r="X76" i="28"/>
  <c r="Y76" i="28" s="1"/>
  <c r="W24" i="28"/>
  <c r="X24" i="28"/>
  <c r="Y73" i="28"/>
  <c r="Z73" i="28"/>
  <c r="Z44" i="28"/>
  <c r="X71" i="28"/>
  <c r="Y71" i="28" s="1"/>
  <c r="Z32" i="28"/>
  <c r="Y32" i="28"/>
  <c r="X16" i="28"/>
  <c r="Z16" i="28" s="1"/>
  <c r="X57" i="28"/>
  <c r="Y57" i="28" s="1"/>
  <c r="Z55" i="28"/>
  <c r="AB55" i="28" s="1"/>
  <c r="AA55" i="28" s="1"/>
  <c r="Y63" i="28"/>
  <c r="AB63" i="28" s="1"/>
  <c r="AA63" i="28" s="1"/>
  <c r="Y65" i="28"/>
  <c r="Z65" i="28"/>
  <c r="Y54" i="28"/>
  <c r="Z54" i="28"/>
  <c r="X19" i="28"/>
  <c r="Z19" i="28" s="1"/>
  <c r="X67" i="28"/>
  <c r="Y67" i="28" s="1"/>
  <c r="X12" i="28"/>
  <c r="Z12" i="28" s="1"/>
  <c r="X52" i="28"/>
  <c r="Z52" i="28" s="1"/>
  <c r="Y74" i="28"/>
  <c r="Z74" i="28"/>
  <c r="X59" i="28"/>
  <c r="Y59" i="28" s="1"/>
  <c r="X74" i="28"/>
  <c r="X56" i="28"/>
  <c r="Y56" i="28" s="1"/>
  <c r="Z37" i="28"/>
  <c r="Z36" i="28"/>
  <c r="AB36" i="28" s="1"/>
  <c r="AA36" i="28" s="1"/>
  <c r="AA32" i="28"/>
  <c r="Z14" i="28"/>
  <c r="Y14" i="28"/>
  <c r="AA14" i="28" s="1"/>
  <c r="Y60" i="28"/>
  <c r="Z60" i="28"/>
  <c r="Z10" i="28"/>
  <c r="Y10" i="28"/>
  <c r="AB54" i="28"/>
  <c r="AA54" i="28" s="1"/>
  <c r="Z35" i="28"/>
  <c r="Y35" i="28"/>
  <c r="X77" i="28"/>
  <c r="Y77" i="28" s="1"/>
  <c r="X37" i="28"/>
  <c r="Y37" i="28" s="1"/>
  <c r="X44" i="28"/>
  <c r="Y44" i="28" s="1"/>
  <c r="Z39" i="28"/>
  <c r="Y39" i="28"/>
  <c r="AB39" i="28" s="1"/>
  <c r="AA39" i="28" s="1"/>
  <c r="X63" i="28"/>
  <c r="Z63" i="28" s="1"/>
  <c r="Z25" i="28"/>
  <c r="Y25" i="28"/>
  <c r="AB25" i="28" s="1"/>
  <c r="AA25" i="28" s="1"/>
  <c r="X34" i="28"/>
  <c r="Z34" i="28" s="1"/>
  <c r="X66" i="28"/>
  <c r="Y66" i="28" s="1"/>
  <c r="Y75" i="28" l="1"/>
  <c r="AB72" i="28"/>
  <c r="AA72" i="28" s="1"/>
  <c r="AB44" i="28"/>
  <c r="AA44" i="28" s="1"/>
  <c r="AA10" i="28"/>
  <c r="Y9" i="28"/>
  <c r="AB9" i="28" s="1"/>
  <c r="AB45" i="28"/>
  <c r="AA45" i="28" s="1"/>
  <c r="Z61" i="28"/>
  <c r="AB61" i="28" s="1"/>
  <c r="AA61" i="28" s="1"/>
  <c r="Y68" i="28"/>
  <c r="AB68" i="28" s="1"/>
  <c r="AA68" i="28" s="1"/>
  <c r="Z18" i="28"/>
  <c r="AB18" i="28" s="1"/>
  <c r="AA18" i="28" s="1"/>
  <c r="AB35" i="28"/>
  <c r="AA35" i="28" s="1"/>
  <c r="AB53" i="28"/>
  <c r="AA53" i="28" s="1"/>
  <c r="AB74" i="28"/>
  <c r="AA74" i="28" s="1"/>
  <c r="Z56" i="28"/>
  <c r="AB56" i="28" s="1"/>
  <c r="AA56" i="28" s="1"/>
  <c r="Y78" i="28"/>
  <c r="AB78" i="28" s="1"/>
  <c r="AA78" i="28" s="1"/>
  <c r="AB75" i="28"/>
  <c r="AA75" i="28" s="1"/>
  <c r="AB37" i="28"/>
  <c r="AA37" i="28" s="1"/>
  <c r="Y11" i="28"/>
  <c r="AB69" i="28"/>
  <c r="AA69" i="28" s="1"/>
  <c r="AB77" i="28"/>
  <c r="AA77" i="28" s="1"/>
  <c r="Z24" i="28"/>
  <c r="Y24" i="28"/>
  <c r="AB24" i="28" s="1"/>
  <c r="AA24" i="28" s="1"/>
  <c r="Y64" i="28"/>
  <c r="AB64" i="28" s="1"/>
  <c r="AA64" i="28" s="1"/>
  <c r="Y34" i="28"/>
  <c r="AB34" i="28" s="1"/>
  <c r="AA34" i="28" s="1"/>
  <c r="Z59" i="28"/>
  <c r="AB59" i="28" s="1"/>
  <c r="AA59" i="28" s="1"/>
  <c r="AB60" i="28"/>
  <c r="AA60" i="28" s="1"/>
  <c r="Z46" i="28"/>
  <c r="AB46" i="28" s="1"/>
  <c r="AA46" i="28" s="1"/>
  <c r="Z71" i="28"/>
  <c r="AB71" i="28" s="1"/>
  <c r="AA71" i="28" s="1"/>
  <c r="Y70" i="28"/>
  <c r="Z70" i="28"/>
  <c r="Z77" i="28"/>
  <c r="AB73" i="28"/>
  <c r="AA73" i="28" s="1"/>
  <c r="Z67" i="28"/>
  <c r="AB67" i="28" s="1"/>
  <c r="AA67" i="28" s="1"/>
  <c r="Z76" i="28"/>
  <c r="AB76" i="28" s="1"/>
  <c r="AA76" i="28" s="1"/>
  <c r="Y19" i="28"/>
  <c r="AB19" i="28" s="1"/>
  <c r="AA19" i="28" s="1"/>
  <c r="Y62" i="28"/>
  <c r="Z62" i="28"/>
  <c r="Z66" i="28"/>
  <c r="AB66" i="28" s="1"/>
  <c r="AA66" i="28" s="1"/>
  <c r="Z57" i="28"/>
  <c r="AB57" i="28" s="1"/>
  <c r="AA57" i="28" s="1"/>
  <c r="Y16" i="28"/>
  <c r="AA16" i="28" s="1"/>
  <c r="Y52" i="28"/>
  <c r="AB52" i="28" s="1"/>
  <c r="AA52" i="28" s="1"/>
  <c r="Y12" i="28"/>
  <c r="AA12" i="28" s="1"/>
  <c r="AB65" i="28"/>
  <c r="AA65" i="28" s="1"/>
  <c r="AA9" i="28"/>
  <c r="AA11" i="28"/>
  <c r="AB62" i="28" l="1"/>
  <c r="AA62" i="28" s="1"/>
  <c r="AB70" i="28"/>
  <c r="AA70" i="28" s="1"/>
  <c r="AB79" i="28" l="1"/>
  <c r="AB80" i="28" l="1"/>
  <c r="AB81" i="28" s="1"/>
</calcChain>
</file>

<file path=xl/sharedStrings.xml><?xml version="1.0" encoding="utf-8"?>
<sst xmlns="http://schemas.openxmlformats.org/spreadsheetml/2006/main" count="484" uniqueCount="183">
  <si>
    <t>NECESIDAD</t>
  </si>
  <si>
    <t>ITEM</t>
  </si>
  <si>
    <t>DESCRIPCIÓN</t>
  </si>
  <si>
    <t>U/ MEDIDA</t>
  </si>
  <si>
    <t>CANTIDAD</t>
  </si>
  <si>
    <t>VALOR UNITARIO</t>
  </si>
  <si>
    <t>IVA</t>
  </si>
  <si>
    <t>VALOR CON IVA</t>
  </si>
  <si>
    <t xml:space="preserve">VALOR TOTAL </t>
  </si>
  <si>
    <t>VALOR PROMEDIO UNITARIO IVA</t>
  </si>
  <si>
    <t>VALOR TOTAL PROMEDIO IVA</t>
  </si>
  <si>
    <t>DESVIACIÓN ESTANDAR</t>
  </si>
  <si>
    <t>LIM SUP</t>
  </si>
  <si>
    <t>LIM INF</t>
  </si>
  <si>
    <t>TIEMPO DE CONTRATACIÓN</t>
  </si>
  <si>
    <t>RESOLUCIÓN GOBIERNO</t>
  </si>
  <si>
    <t>V UNITARIO</t>
  </si>
  <si>
    <t>V TOTAL</t>
  </si>
  <si>
    <t>Mes</t>
  </si>
  <si>
    <t>N/A</t>
  </si>
  <si>
    <t>NOTAS:</t>
  </si>
  <si>
    <t>Para conocer todas las especificaciones técnicas de los ítems descritos en la tabla, así como las condiciones de instalación, adecuación, garantías y generalidades del proceso, entre otras, por favor, ver documento anexo.</t>
  </si>
  <si>
    <t>Unidad</t>
  </si>
  <si>
    <t>VALOR CANASTA DE PRECIOS</t>
  </si>
  <si>
    <t>VALOR CANSTA TOAL</t>
  </si>
  <si>
    <t>VCP</t>
  </si>
  <si>
    <t>ND</t>
  </si>
  <si>
    <t>VALOR REFERENCIA</t>
  </si>
  <si>
    <t>El Porcentaje techo de Gastos Administrativos corresponde al 12%</t>
  </si>
  <si>
    <t>TOTAL SIN GASTOS ADMINISTRATIVOS</t>
  </si>
  <si>
    <t>GASTOS ADMINISTRATIVOS 12%</t>
  </si>
  <si>
    <t>VALOR TOTAL + GASTOS ADMON</t>
  </si>
  <si>
    <t>Horas</t>
  </si>
  <si>
    <t xml:space="preserve">RECURSO HUMANO
Sabedor Ancestral </t>
  </si>
  <si>
    <t xml:space="preserve">RECURSO HUMANO 
Apoyo logístico </t>
  </si>
  <si>
    <t>KIT</t>
  </si>
  <si>
    <t xml:space="preserve">Unidad </t>
  </si>
  <si>
    <t>BOLSA DE INSUMOS</t>
  </si>
  <si>
    <t>REMUNERACIÓN ARTISTAS</t>
  </si>
  <si>
    <t>ESTACIÓN DE CAFÉ</t>
  </si>
  <si>
    <t>CERTIFICADOS</t>
  </si>
  <si>
    <t xml:space="preserve">RECURSO HUMANO
Coordinador </t>
  </si>
  <si>
    <t>Hora</t>
  </si>
  <si>
    <t>RECURSO HUMANO 
Apoyo administrativo.</t>
  </si>
  <si>
    <t>MANILLAS</t>
  </si>
  <si>
    <t>REFRIGRIOS</t>
  </si>
  <si>
    <t>SONIDO</t>
  </si>
  <si>
    <t>unidad</t>
  </si>
  <si>
    <t>MICROFONO</t>
  </si>
  <si>
    <t xml:space="preserve">Alquiler de un (1) micrófonos alámbricos (Incluye transporte, instalación y desinstalación) </t>
  </si>
  <si>
    <t xml:space="preserve">Alquiler de un (1) micrófonos inalámbricos (Incluye transporte, instalación y desinstalación) </t>
  </si>
  <si>
    <t>ALMUERZO ETNICO</t>
  </si>
  <si>
    <t>CARPAS</t>
  </si>
  <si>
    <t>MESAS</t>
  </si>
  <si>
    <t xml:space="preserve">Alquiler de mesas plásticas cuadradas de cuatro (4) puestos – Tiempo de alquiler medio (1/2) día (Incluye transporte, instalación y desinstalación) </t>
  </si>
  <si>
    <t>Alquiler de cabina de sonido de 700W  para uso en exteriores con conectividad bluetooth y lector USB (Incluye transporte, instalación y desinstalación) Para actividades 4 horas.</t>
  </si>
  <si>
    <t xml:space="preserve">SILLAS </t>
  </si>
  <si>
    <t>VOLANTES</t>
  </si>
  <si>
    <t>millar</t>
  </si>
  <si>
    <t>RECURSO HUMANO
Coordinador General</t>
  </si>
  <si>
    <t>JORNADA</t>
  </si>
  <si>
    <t>Montaje técnico (pantalla LED/proyector, sonido, operador, logística de proyección)</t>
  </si>
  <si>
    <t>sesión</t>
  </si>
  <si>
    <t>CABINA DE SONIDO</t>
  </si>
  <si>
    <t>UNIDAD</t>
  </si>
  <si>
    <t xml:space="preserve">CONTROLADORA </t>
  </si>
  <si>
    <t xml:space="preserve">UNIDAD </t>
  </si>
  <si>
    <t>SALON</t>
  </si>
  <si>
    <t>Servicio de alquiler de controladora DJ profesional de dos (2) canales para una jornada de máximo tres (3) horas, incluido un (1) operario técnico calificado para la instalación, configuración, prueba, operación y acompañamiento durante toda la actividad.
La controladora deberá contar, como mínimo, con las siguientes características:
- Dos (2) decks.
- Mezclador de dos (2) canales.
- Ecualizador de tres (3) bandas por canal.
- Efecto de filtro en cada canal.
- Jog wheels de mínimo 111,6 mm.
- Dieciséis (16) pads o funciones Hot Cue.
- Función Beat FX o equivalente.
- Funciones Smart Fader y Smart CFX, o equivalentes.
- Compatibilidad con los programas Rekordbox y Serato DJ.
- Mínimo un (1) puerto USB para conexión a computador PC o Mac.
El servicio deberá incluir transporte, cargue, descargue, instalación, configuración, pruebas técnicas, cableado y conexiones necesarias, operación durante la actividad, desmontaje y retiro del equipo. La controladora deberá entregarse en óptimas condiciones de funcionamiento y ser compatible con el sistema de sonido dispuesto para la jornada.
Duración del servicio: máximo tres (3) horas por jornada, sin incluir los tiempos de montaje, pruebas y desmontaje.
Personal requerido: un (1) operario técnico.
Unidad de medida: jornada de servicio integral.</t>
  </si>
  <si>
    <t>SERVICIO DE FOTOGRAFIÍA</t>
  </si>
  <si>
    <t>SERVICIO</t>
  </si>
  <si>
    <t>Alquiler de dos (2) cabinas de sonido 250w con USB, bluetooth, por tres (3) horas incluye transporte instalación y desinstalación</t>
  </si>
  <si>
    <t>SILLA BARBERIA PELUQUERIA</t>
  </si>
  <si>
    <t>Suministro de silla profesional para barbería, nueva, con estructura en acero, capacidad mínima de 120 kg, bomba hidráulica con pedal para ajustar la altura entre 49,5 y 64,7 cm y asiento giratorio de 360°. Debe contar con respaldo reclinable entre 90° y 135°, cabecera ajustable, reposabrazos, reposapiés y acolchado de alta densidad recubierto en material sintético resistente y de fácil limpieza.
Incluye transporte, entrega, ensamble, pruebas de funcionamiento y garantía</t>
  </si>
  <si>
    <t>ESPEJO</t>
  </si>
  <si>
    <t>CAPA DE BARBERIA</t>
  </si>
  <si>
    <t>Suministro de capa protectora para servicios de barbería y peluquería, elaborada en material liviano, impermeable, antiestático, resistente y de fácil limpieza. Con cierre ajustable en el cuello y dimensiones aproximadas de 140 cm de ancho por 160 cm de largo</t>
  </si>
  <si>
    <t>SET DE TIJERAS</t>
  </si>
  <si>
    <t>SET DE PEINILLAS</t>
  </si>
  <si>
    <t>Suministro de set de peinillas profesionales, fabricadas en material resistente, antiestático, flexible, de fácil limpieza y apto para uso continuo. Los dientes deberán tener puntas suaves y redondeadas para evitar lesiones en el cuero cabelludo.
Debe incluir como mínimo:
- Peinilla de corte.
- Peinilla de barbería.
- Peinilla de dientes finos.
- Peinilla de dientes anchos.
- Peinilla de cola para separar y dividir el cabello.
- Peinilla para máquina o cortes degradados.
- Peinilla curva para contornos.
- Peinilla de doble dentado.
- Peinilla tipo tenedor para volumen.
- Estuche organizador.
Los elementos deberán ser nuevos, resistentes al calor moderado y compatibles con procesos de limpieza y desinfección.
Cantidad: mínimo nueve (9) peinillas y un (1) estuche.</t>
  </si>
  <si>
    <t>SET MAQUINAS DE BARBERIA</t>
  </si>
  <si>
    <t>Suministro de fibra sintética para elaboración de trenzas, extensiones y peinados protectores. Material suave, liviano, resistente, fácil de manipular y apto para sellado con agua caliente. Longitud mínima aproximada de 60 cm y peso mínimo de 100 g por paquete. Color de acuerdo con el requerimiento de la entidad.</t>
  </si>
  <si>
    <t>FIBRA SINTERICA</t>
  </si>
  <si>
    <t xml:space="preserve">crema de peinar </t>
  </si>
  <si>
    <t xml:space="preserve">crema de alisar </t>
  </si>
  <si>
    <t>GUANTES</t>
  </si>
  <si>
    <t>Suministro de tapabocas desechables de tres capas, elaborado en material no tejido, con filtro intermedio, ajuste nasal flexible y bandas elásticas para sujeción en las orejas. Debe proporcionar cobertura completa de nariz, boca y mentón, ser liviano, cómodo y apto para actividades de peluquería y barbería. Producto nuevo, hipoalergénico y de un solo uso.
Presentación: caja de cincuenta (50) unidades.</t>
  </si>
  <si>
    <t>TAPABOCAS</t>
  </si>
  <si>
    <t>Jornada</t>
  </si>
  <si>
    <t>jornada</t>
  </si>
  <si>
    <t>REFRIGERIO ETNICO</t>
  </si>
  <si>
    <t>Solido de 200 gramos • Bebida: 300 ml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</si>
  <si>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BOLSA DE PAPELERÍA</t>
  </si>
  <si>
    <t>Servicio global de suministro de papelería, impresión y reproducción de material para cien (100) participantes durante ocho (8) sesiones. 
-Incluye elementos como papel, cartulinas, marcadores, colores, lápices, esferos, cintas, pegantes, tijeras, carpetas y demás materiales de papelería requeridos para las actividades pedagógicas.
-Contempla además impresiones y fotocopias a color y blanco y negro de guías, fichas pedagógicas, formatos de asistencia y evaluación, material informativo y contenidos relacionados con los saberes y prácticas culturales afrodescendientes, así como diagramación básica, escaneo, ampliaciones, anillado, grapado y plastificado, según las necesidades de las actividades.
-Incluye materiales, producción, empaque, transporte y entrega en el lugar definido.</t>
  </si>
  <si>
    <t>ALQUILER SALÓN / RESTAURANTE</t>
  </si>
  <si>
    <t>CUELLERA DESECHABLE</t>
  </si>
  <si>
    <t>Cuelleras desechables para uso en barbería y peluquería, elaboradas en material de papel, livianas, higiénicas y de un solo uso. Presentación: paquete de 100 unidades.</t>
  </si>
  <si>
    <t xml:space="preserve">HOJA DE CUCHILLAS </t>
  </si>
  <si>
    <t xml:space="preserve">Cuchillas desechables para uso en actividades de barbería y peluquería, elaboradas en acero inoxidable, resistentes y de buena precisión para trabajos de corte y perfilado. (1 Paquete de 100) </t>
  </si>
  <si>
    <t>Navajas profesionales para barbería y peluquería, destinadas a trabajos de perfilado, definición y acabado. Elaboradas en material resistente y de fácil manipulación.</t>
  </si>
  <si>
    <t>UNIFORMES</t>
  </si>
  <si>
    <t>GEL CAPILAR 1</t>
  </si>
  <si>
    <t>GEL CAPILAR 2</t>
  </si>
  <si>
    <t>GEL FIJACIÓN MEDIA/ALTA: Suministro de gel capilar de fijación media a alta, presentación de 500 g, para uso en peluquería y barbería, adecuado para moldear, definir y mantener diferentes estilos de peinado, permitiendo flexibilidad y manejo del cabello durante su aplicación.
Producto nuevo, debidamente sellado, con registro, notificación o autorización sanitaria aplicable y fecha de vencimiento vigente al momento de la entrega.</t>
  </si>
  <si>
    <t>GEL CAPILAR – FIJACIÓN EXTRA FUERTE: Suministro de gel capilar de fijación extra fuerte, presentación mínima de 500 g, para uso en peluquería y barbería, adecuado para estilos que requieran mayor rigidez, definición y duración de la fijación. De fácil aplicación y remoción con agua, sin dejar residuos visibles. Producto nuevo, debidamente sellado, con registro, notificación o autorización sanitaria aplicable y fecha de vencimiento vigente.</t>
  </si>
  <si>
    <t>Suministro de crema alisadora capilar, presentación de 120 g, indicada para el alisado o modificación temporal o permanente de la apariencia del cabello rizado o crespo, de acuerdo con las instrucciones y condiciones de uso establecidas por el fabricante. Producto de textura homogénea y de fácil aplicación.
Deberá entregarse nuevo, debidamente sellado, con número de lote, instrucciones y precauciones de uso, fecha de vencimiento vigente y registro, notificación o autorización sanitaria aplicable.</t>
  </si>
  <si>
    <t>NAVAJAS DE AFEITAR</t>
  </si>
  <si>
    <t xml:space="preserve">MUEBLE TOCADOR </t>
  </si>
  <si>
    <t>Mobiliario para peluquería. Medidas ancho 108 cm x 135 cm de alto x 40 cm de fondo, compuesto por superficie de trabajo, espejo y espacio o compartimentos para organizar y disponer los elementos y herramientas de uso profesional.</t>
  </si>
  <si>
    <t xml:space="preserve">ALQUILER DE SALON PARA SESIONES DE 3 HORAS PARA 30 PERSONAS DEBE SER UN ESPACIO AMPLIO QUE PERMITA EL MOVIMIENTO DENTRO DEL ESPACIO </t>
  </si>
  <si>
    <t xml:space="preserve">ALQUILER DE SALON </t>
  </si>
  <si>
    <t>SET DE ASEO</t>
  </si>
  <si>
    <t>Set de aseo compuesto por escoba, recogedor y trapero.</t>
  </si>
  <si>
    <t>SERVICIO DE CAFETERIA (TINTO, AROMATICA Y AGUA): OPERARIO + PRESENTACION MESA + VASOS DE CARTON BEBIDA CALIENTE 4 OZ. + MEZCLADOR + AZUCAR + CREMA PARA CAFE). DURACION DEL EVENTO APROX. 5 HORAS. TRANSPORTE INCLUIDO, PARA 100 PERSONAS</t>
  </si>
  <si>
    <t>$ 415.087</t>
  </si>
  <si>
    <t>CARPA 4 MTS X 4 MTS (POR DIA) CON LATERALES</t>
  </si>
  <si>
    <t>Silla plástica con apoyabrazos  El precio por día debe incluir transporte, montaje, desmontaje</t>
  </si>
  <si>
    <t>$ 4.260</t>
  </si>
  <si>
    <t>DISENO E IMPRESION DE 1.000 VOLANTES, CON PIEZA GRAFICAS DE COMUNICACION TERRITORIAL PARA DIFUNDIR EL MENSAJE DEL PROYECTO, INVITAR A LA PARTICIPACION COMUNITARIA Y FORTALECER EL RECONOCIMIENTO DEL PROCESO. ESPECIFICACIONES TECNICAS: MEDIDAS:10,5 CM X 15 CM (FORMATO POSTAL) TIPO DE IMPRESION: DIGITAL DE ALTA RESOLUCION IMPRESION: A FULL COLOR, POR AMBAS CARAS (SI APLICA) ACABADO: MATE, SIN BRILLO MATERIAL: VINILO ADHESIVO MATE, PARA EVITAR REFLEJOS DE LUZ Y GARANTIZAR BUENA VISIBILIDAD Y DURABILIDAD DISENO: VISUALMENTE ATRACTIVO, CON USO DE ELEMENTOS GRAFICOS E IDENTIDAD DEL PROYECTO. INCLUYE LOGO(S), LLAMADO A LA ACCION, DATOS DE CONTACTO Y CODIGO QR OPCIONAL. ENTREGABLES: ARCHIVOS EDITABLES Y EN FORMATO PDF LISTOS PARA IMPRESION 1.000 UNIDADES IMPRESAS REGISTRO FOTOGRAFICO DE ENTREGA</t>
  </si>
  <si>
    <t>COTIZADOR 2: OCTAGONO GROUP</t>
  </si>
  <si>
    <t xml:space="preserve">COTIZADOR 1: COMPROMISO Y AMOR </t>
  </si>
  <si>
    <t>COTIZADOR 3: KAIROS</t>
  </si>
  <si>
    <t>HORA</t>
  </si>
  <si>
    <t>Diseño de piezas</t>
  </si>
  <si>
    <t>RECURSO HUMANO
SABEDOR</t>
  </si>
  <si>
    <t>PROMEDIOS</t>
  </si>
  <si>
    <t>VALOR TOTAL</t>
  </si>
  <si>
    <t>SERVICIO DE CAFETERIA (TINTO, AROMATICA Y AGUA): OPERARIO + PRESENTACION MESA + VASOS DE CARTON BEBIDA CALIENTE 4 OZ. + MEZCLADOR + AZUCAR + CREMA PARA CAFE). DURACION DEL EVENTO APROX. 4 HORAS. TRANSPORTE INCLUIDO, PARA 30 PERSONAS</t>
  </si>
  <si>
    <t>ALQUILER  SALON 1</t>
  </si>
  <si>
    <t>ALQUILER SALON 2</t>
  </si>
  <si>
    <t>Alquiler de espacio con capacidad para mínimo 25 personas. Debe contar con mesas, sillas,  tablero, video beam ,computador y servicio de baño. Para sesiones de 4 horas.</t>
  </si>
  <si>
    <t>suministro y entrega de almuerzo preparado, compuesto por: sopa, una (1) porción de proteína  de 180 g, una (1) porción de carbohidrato 120g; una (1) porción de acompañamiento 100 g; y una (1) porción de ensalada fresca o verduras cocidas de mínimo 100 g. Bebida de 300 ml. y postre.
El almuerzo deberá entregarse en envase biodegradable apto para contacto con alimentos, resistente a la humedad y a la temperatura de los alimentos, Incluye cubiertos biodegradables, servilleta y bebida en recipiente individual cerrado.
solicitud de enfoque diferencial conforme a la cultura y práctica gastronómica de las comunidades Afrodescendientes</t>
  </si>
  <si>
    <t xml:space="preserve">RECURSO HUMANO 
Maestra de Danza </t>
  </si>
  <si>
    <t>RECURSO HUMANOS 
DJ</t>
  </si>
  <si>
    <t xml:space="preserve">Prestación del servicio profesional de registro fotográfico para tres (3) sesiones, cada una con una duración máxima de tres (3) horas, en las fechas, horarios y espacios de la localidad definidos por la entidad.
El servicio deberá ser prestado por mínimo una (1) persona perteneciente a la comunidad negra o afrocolombiana y residente en la localidad, preferiblemente en calidad de fotógrafo(a). Esta condición deberá acreditarse mediante el mecanismo de autorreconocimiento, certificación o documento que determine la entidad, de conformidad con la normativa aplicable.
El servicio incluye equipo fotográfico profesional, lentes, iluminación portátil, accesorios, desplazamientos, selección, clasificación, corrección de color, ajustes de iluminación y edición básica de las imágenes.
El proveedor deberá entregar como mínimo doscientas (200) fotografías digitales editadas, correspondientes al total de las tres sesiones, en formato JPG o JPEG, alta resolución, sin marcas de agua y aptas para archivo, publicación y difusión institucional. 
Cantidad: tres (3) sesiones.
Duración: máximo tres (3) horas por sesión.
Producto mínimo: doscientas (200) fotografías editadas en total.
Personal requerido: mínimo una (1) persona negra o afrocolombiana residente en la localidad.
Formato: JPG/JPEG en alta resolución y versión optimizada para medios digitales.
</t>
  </si>
  <si>
    <t>Suministro e instalación de espejo de 80 cm x 140 cm de alto, elaborado en vidrio de buena calidad, con bordes pulidos y acabado uniforme, libre de distorsiones, manchas o imperfecciones. Incluye elementos de fijación, soportes, transporte, montaje y demás materiales necesarios para garantizar una instalación segura, nivelada y estable en el lugar indicado por la entidad.</t>
  </si>
  <si>
    <t>Set profesional de máquinas para barbería, recargables y aptas para uso continuo. Debe incluir una (1) máquina cortadora de cabello con palanca de ajuste, una (1) máquina perfiladora con cuchilla de precisión y una (1) afeitadora eléctrica de doble lámina.
Incluye peines guía de diferentes medidas, cables o adaptadores de carga, protectores de cuchilla, cepillos de limpieza, aceite lubricante y estuche organizador. Los equipos deberán contar con cuchillas resistentes a la corrosión, diseño ergonómico, indicador de carga y autonomía mínima de 90 minutos.</t>
  </si>
  <si>
    <t>Alquiler de salón o restaurante con capacidad para  (115) personas durante cuatro (4) horas, para la realización del evento de cierre. El espacio deberá contar con mobiliario, menaje, servicio a la mesa, video beam, computador y elementos necesarios para proyección audiovisual.
Incluye servicio de alimentación para 115 personas, compuesto por plato fuerte con acompañamientos, postre, jugo natural o limonada y agua, de acuerdo con las cantidades y gramajes establecidos para el servicio.
Asimismo, deberá incluir la decoración y ambientación del espacio con enfoque cultural afrodescendiente, incorporando elementos visuales, textiles, ornamentales y decorativos alusivos a la identidad, memoria y expresiones culturales de las comunidades Negras y Afrocolombianas. Podrá incluir telas, flores, iluminación ambiental, centros de mesa, mantelería y demás elementos acordes con la temática, previa concertación de la propuesta de ambientación.
El servicio deberá incluir alquiler del espacio, alimentación, mobiliario, menaje, personal de servicio, ayudas audiovisuales, decoración.</t>
  </si>
  <si>
    <t>Alquiler de espacio con capacidad para mínimo 100 personas dotado, con video beam, computador, internet  y servicio de baño., 100 sillas y  10 mesas Para sesión de 2 horas.</t>
  </si>
  <si>
    <t>RECURSO HUMANO
Sabedor Ancestral NA</t>
  </si>
  <si>
    <t>Persona perteneciente a las comunidades Negras o Afrocolombianas (NA), con reconocimiento comunitario como sabedor(a) ancestral y experiencia acreditada en las temáticas relacionadas con el componente. Prestará sus servicios durante una (1) jornada de cuatro (4) horas, de conformidad con la programación y las orientaciones establecidas para la actividad. Al valor establecido se aplicarán únicamente los descuentos tributarios legalmente vigentes. VALOR NO OFERTABLE, CONCERTADO CON LA CONSULTIVA NA DE LA LOCALIDAD.</t>
  </si>
  <si>
    <t>Persona perteneciente a las comunidades Negras o Afrocolombianas (NA), con reconocimiento comunitario como sabedor(a) ancestral de la localidad de Usaquén. Prestará sus servicios durante dos (2) jornadas de dos (2) horas, de conformidad con la programación y las orientaciones establecidas para la actividad. Al valor establecido se aplicarán únicamente los descuentos tributarios legalmente vigentes. VALOR NO OFERTABLE, CONCERTADO CON LA CONSULTIVA NA DE LA LOCALIDAD.</t>
  </si>
  <si>
    <t xml:space="preserve">Pago a terceros: Remuneración a las presentaciones artísticas y/o culturales duración 40 minutos beneficiando artistas de la localidad de  Usaquén.  VALOR NO OFERTABLE - CONCERTADO CON LA CONSULTIVA NA DE LA LOCALIDAD DE USAQUÉN.  </t>
  </si>
  <si>
    <t xml:space="preserve">Persona con reconocimiento como líder de la comunidad NA de la Localidad de Usaquén. Para sesiones en colegios. Al valor establecido se aplicarán únicamente los descuentos tributarios legalmente vigentes. VALOR NO OFERTABLE, CONCERTADO CON LA CONSULTIVA NA DE LA LOCALIDAD.. </t>
  </si>
  <si>
    <t>Pago a terceros: Remuneración a las presentaciones artísticas y/o culturales duración 40 minutos beneficiando artistas de la localidad de  Usaquén.  VALOR NO OFERTABLE - CONCERTADO CON LA CONSULTIVA NA DE LA LOCALIDAD DE USAQUÉN.  1.400.000</t>
  </si>
  <si>
    <t>Persona de la comunidad NA de la Localidad de Usaquén con experiencia laboral en coordinación de actividades relacionas con la comunidad NA. La persona postulada debe acreditar experiencia de trabajo en realización y gestión de eventos con la comunidad NA de la localidad de Usaquén. Al valor establecido se aplicarán únicamente los descuentos tributarios legalmente vigentes. VALOR NO OFERTABLE, CONCERTADO CON LA CONSULTIVA NA DE LA LOCALIDAD.</t>
  </si>
  <si>
    <t>Persona de la comunidad NA de la Localidad de Usaquén, con experiencia laboral en trabajo de logística y organización de eventos. Para componente pedagógico. VAl valor establecido se aplicarán únicamente los descuentos tributarios legalmente vigentes. VALOR NO OFERTABLE, CONCERTADO CON LA CONSULTIVA NA DE LA LOCALIDAD.</t>
  </si>
  <si>
    <t>Persona con reconocimiento como líder de la comunidad NA de la Localidad de Usaquén. Al valor establecido se aplicarán únicamente los descuentos tributarios legalmente vigentes. VALOR NO OFERTABLE, CONCERTADO CON LA CONSULTIVA NA DE LA LOCALIDAD.</t>
  </si>
  <si>
    <t>Persona perteneciente a las comunidades negras y afrocolombianas, con conocimientos y experiencia acreditada en prácticas tradicionales o culturales relacionadas con peluquería, barbería y peinados afro. Su selección deberá concertarse con la instancia de representación de las comunidades negras y afrocolombianas de la localidad de Usaquén y contar con la aprobación del Fondo de Desarrollo Local de Usaquén (FDLUSA). VALOR NO OFERTABLE, CONCERTADO CON LA CONSULTIVA NA DE LA LOCALIDAD.</t>
  </si>
  <si>
    <t>Los costos del recurso humano que reposan en el presente Estudio de Mercado corresponden a valores no modificables, debido a que fueron establecidos y concertados previamente con la Consultiva NA de la Localidad de Usaquén y regidos bajo los parámetros de la Resolución 1124 del 11 de diciembre de 2024 de la Secretaría Distrital de Gobierno (SDG).</t>
  </si>
  <si>
    <t>OBJETO: “CONTRATAR LA PRESTACIÓN DE SERVICIOS LOGÍSTICOS, OPERATIVOS Y DE SUMINISTRO PARA LA IMPLEMENTACIÓN DE INICIATIVAS DE INVERSIÓN LOCAL CON LAS COMUNIDADES NEGRAS Y AFROCOLOMBIANAS DE LA LOCALIDAD DE USAQUÉN, ORIENTADAS A PROMOVER EL FORTALECIMIENTO DE SU IDENTIDAD ÉTNICA Y LA PRESERVACIÓN DE SU PATRIMONIO CULTURAL, EN EL MARCO DEL PROYECTO DE INVERSIÓN 2592”</t>
  </si>
  <si>
    <t>Persona de la comunidad NA de la Localidad de Usaquén, técnico con experiencia de al menos 72 meses. Al valor establecido se aplicarán únicamente los descuentos tributarios legalmente vigentes. VALOR NO OFERTABLE, CONCERTADO CON LA CONSULTIVA NA DE LA LOCALIDAD.</t>
  </si>
  <si>
    <t>Persona de la comunidad NA de la Localidad de Usaquén, con experiencia laboral en trabajo de logística y organización de eventos. Jornada de 4 horas. Al valor establecido se aplicarán únicamente los descuentos tributarios legalmente vigentes. VALOR NO OFERTABLE, CONCERTADO CON LA CONSULTIVA NA DE LA LOCALIDAD.</t>
  </si>
  <si>
    <t>Pago a terceros: Remuneración a las presentaciones artísticas y/o culturales duración 60 minutos beneficiando artistas de la localidad de  Usaquén.  VALOR NO OFERTABLE - CONCERTADO CON LA CONSULTIVA NA DE LA LOCALIDAD DE USAQUÉN.  1.700.000</t>
  </si>
  <si>
    <t>Persona de la comunidad NA de la Localidad de Usaquén, técnico con experiencia de al menos 36 meses. Al valor establecido se aplicarán únicamente los descuentos tributarios legalmente vigentes. VALOR NO OFERTABLE, CONCERTADO CON LA CONSULTIVA NA DE LA LOCALIDAD.</t>
  </si>
  <si>
    <t>Persona de la comunidad NA de la Localidad, integrante o vinculado a la Consultiva Local NA de Usaquén con experiencia laboral en coordinación de actividades relacionas con la comunidad NA. La persona postulada debe ser profesional en Administración de Empresas, con experiencia mínima de tres (3) años en la formulación, gestión, coordinación o ejecución de proyectos sociales, comunitarios, culturales o de fortalecimiento organizativo con enfoque étnico diferencial. Al valor establecido se aplicarán únicamente los descuentos tributarios legalmente vigentes. VALOR NO OFERTABLE, CONCERTADO CON LA CONSULTIVA NA DE LA LOCALIDAD.</t>
  </si>
  <si>
    <t>Diseño, diagramación e impresión de certificados tamaño carta (21,6 × 27,9 cm), impresión full color a una cara, en papel propalcote, opalina o material de características similares, con gramaje mínimo de 180 g, de acuerdo con el diseño y lineamientos aprobados por la entidad.
Incluye diseño, ajustes, impresión, acabados, empaque, transporte y entrega.</t>
  </si>
  <si>
    <t>Suministro de uniforme de dos (2) piezas para actividades de peluquería y barbería, compuesto por una (1) camisa o blusa y un (1) pantalón, de diseño cómodo, funcional y adecuado para jornadas prolongadas de formación y práctica.
El uniforme deberá estar confeccionado en tela liviana, transpirable, resistente y de fácil lavado y secado, tipo antifluido, microfibra, mezcla de poliéster-algodón o material de características equivalentes. Deberá permitir libertad de movimiento y facilitar la limpieza de residuos propios de las actividades de peluquería y barbería.
La camisa o blusa deberá contar con diseño funcional, cuello cómodo y mínimo dos (2) bolsillos. El pantalón deberá contar con cintura ajustable o elástica y mínimo dos (2) bolsillos.
Color: De acuerdo con el requerimiento de la entidad.
Tallas: Según caracterización y requerimiento de los beneficiarios.</t>
  </si>
  <si>
    <t>Set profesional avanzado, fabricado en acero inoxidable de alta resistencia, con tijeras de aproximadamente 6 pulgadas, diseño ergonómico, apoya dedos y tornillo regulador de tensión. Adecuado para cortes de precisión, deslizamiento, texturizado, disminución de volumen y acabados.
Debe incluir como mínimo:
- Una (1) tijera de corte recto.
- Una (1) tijera de corte deslizante o filo navaja.
- Una (1) tijera entresacadora.
- Una (1) tijera texturizadora.
- Tres (3) peines profesionales de diferentes tipos.
- Dos (2) pinzas separadoras de cabello.
- Una (1) llave para ajuste de tensión.
- Un (1) paño de limpieza.
- Aceite lubricante para mantenimiento.
- Un (1) estuche organizador rígido o semirrígido con cierre.
Todos los elementos deberán ser nuevos, resistentes, de fácil limpieza y aptos para uso profesional continuo.
Cantidad: mínimo trece (13) piezas.</t>
  </si>
  <si>
    <t>Lava cabezas portátil profesional</t>
  </si>
  <si>
    <t>Suministro de lava cabezas portátil para peluquería y estética, con diseño ergonómico y altura e inclinación ajustables, adaptable a diferentes posiciones y tipos de silla. Debe contar con recipiente profundo, apoyo cómodo para el cuello, estructura estable, ligera y resistente, y materiales impermeables de fácil limpieza y desinfección.
Incluye manguera flexible y sistema de desagüe que facilite la evacuación del agua y evite derrames durante su utilización. El producto deberá ser nuevo, desmontable o de fácil transporte, apto para uso profesional continuo y entregarse con todos los accesorios necesarios para su ensamble y funcionamiento.</t>
  </si>
  <si>
    <t>Suministro de crema capilar para peinar, presentación de 300 ml, adecuada para facilitar el peinado y desenredado, controlar el friz, aportar hidratación y favorecer el manejo del cabello. Apta para diferentes tipos y texturas de cabello y de uso sin enjuague.
Producto nuevo, debidamente sellado, con número de lote, instrucciones de uso, fecha de vencimiento vigente y registro, notificación o autorización sanitaria aplicable.</t>
  </si>
  <si>
    <t>Guantes desechables de nitrilo para peluquería, sin polvo y libres de látex, resistentes, ambidiestros, con ajuste anatómico y superficie que facilite el agarre. Aptos para lavado del cabello, aplicación de tintes, decolorantes, alisadores y otros tratamientos capilares. Deben contar con puño extendido y compatibilidad con los productos químicos utilizados. Presentación: caja de cien (100) unidades.</t>
  </si>
  <si>
    <t>Persona de la comunidad NA de la Localidad de Usaquén, con experiencia  en trabajo de logística y organización de eventos. Al valor establecido se aplicarán únicamente los descuentos tributarios legalmente vigentes. VALOR NO OFERTABLE, CONCERTADO CON LA CONSULTIVA NA DE LA LOCALIDAD.</t>
  </si>
  <si>
    <t>Diseño, diagramación, producción y suministro de: 
1. UNA (1)  libreta de diario, tamaño  de 13,5 cm de ancho x 18 cm de alto, elaborada en material de buena calidad, con impresión full color en portada según diseños aprobados por la entidad, con 80 hojas. 
2. UN (1) esfero ecológico 
3. UNA (1)Tula estampada: tade 35 cm de ancho × 40 cm de alto, tela no tejida (TNT) de 80 a 100 g/m². Estampado institucional a dos tintas, resistente al lavado.</t>
  </si>
  <si>
    <t>global</t>
  </si>
  <si>
    <t>Persona de la comunidad NA de la Localidad de Usaquén, con experiencia laboral en trabajo de logística y organización de eventos. Para componente pedagógico. Jornadas de 5 horas. Al valor establecido se aplicarán únicamente los descuentos tributarios legalmente vigentes. VALOR NO OFERTABLE, CONCERTADO CON LA CONSULTIVA NA DE LA LOCALIDAD.</t>
  </si>
  <si>
    <t>Persona de la comunidad NA de la Localidad de Usaquén, con experiencia laboral en trabajo en asuntos administrativos relacionados con proyectos. Al valor establecido se aplicarán únicamente los descuentos tributarios legalmente vigentes. VALOR NO OFERTABLE, CONCERTADO CON LA CONSULTIVA NA DE LA LOCALIDAD.</t>
  </si>
  <si>
    <t xml:space="preserve">Pulseras de silicona grabadas bajo relieve + 1 tinta
Tamaño estándar de 1.2 cm x 19 cm
Se suministrará el diseño y correspondiente. La marcación deberá reproducir fielmente el diseño aprobado, mediante impresión, respetando los textos, logotipos, proporciones, ubicación y los dos (2) colores definidos (pulsera y tinta), sin modificaciones no autorizadas. </t>
  </si>
  <si>
    <t>Producto de panadería: de sal o de dulce de 200 gramos o sándwich ((pan tipo molde,  pan francés,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</si>
  <si>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Alquiler de una (1) cabina auto potenciada de sonido de 7000w para uso en espacio cerrado con conectividad bluetooth y lector USB, computador, micrófono y técnico de sonido para manejo(Incluye transporte, instalación y desinstalación) durante tres horas</t>
  </si>
  <si>
    <t>Persona con reconocimiento como líder de la comunidad NA de la Localidad de Usaquén. Para sesiones en espacio público. Al valor establecido se aplicarán únicamente los descuentos tributarios legalmente vigentes. VALOR NO OFERTABLE, CONCERTADO CON LA CONSULTIVA NA DE LA LOCALIDAD.</t>
  </si>
  <si>
    <t xml:space="preserve">Servicio integral de montaje técnico para la realización de una jornada de cine foro al aire libre, con una duración máxima de cuatro (4) horas, en un espacio público de la localidad.
Incluye alquiler, transporte, cargue, descargue, instalación, pruebas, operación, desmontaje y retiro de pantalla LED o sistema de video proyección de alta luminosidad, adecuado para exteriores; estructura de soporte; sistema de sonido amplificado; consola de audio; micrófonos para la moderación del foro; computador o reproductor multimedia; cableado, conexiones, extensiones y demás elementos técnicos necesarios.
Comprende operador audiovisual y personal técnico durante toda la jornada, así como la recepción, revisión, configuración y reproducción del contenido. El proveedor deberá garantizar la correcta visualización y audición, la estabilidad y seguridad del montaje y el funcionamiento continuo de los equipos.
La prestación del servicio deberá incluir todos los costos directos e indirectos asociados. 
</t>
  </si>
  <si>
    <t>1 caja de crispetas tamaño mediano y  sándwich ((pan tipo molde,  pan francés, 2 rodajas de jamón (cerdo, pollo, cordero, pavo, etc.) de 70 gr, 2 rodajas de queso (doble crema o mozzarella)), 60 gr de lechuga (lisa o rizada) • Bebida: jugo de caja de 200 ml, Empaque biodegradable.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</si>
  <si>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Alquiler de salón con capacidad para 55 personas, debe contar al menos con 60 sillas y 4 mesas además de permitir la instalación de el montaje técnico para la reproducción de película. Durante 4 horas</t>
  </si>
  <si>
    <t>Profesional en danza de la comunidad NA de la localidad de Usaquén con experiencia como maestra de baile, para sesiones de 3 horas.</t>
  </si>
  <si>
    <t>Persona de la comunidad NA de Usaquén, con experiencia en selección, programación y mezcla musical en vivo de afro beat, ancehall, amapiano y música urbana afro, para sesiones de 3 horas.</t>
  </si>
  <si>
    <t xml:space="preserve">Diseño de 3 piezas graficas para circulación virtual. </t>
  </si>
  <si>
    <t>Persona perteneciente a las comunidades Negras o Afrocolombianas (NA), reconocida por la comunidad como sabedor(a) ancestral y con participación activa en la Consultiva Local de Comunidades Negras y Afrocolombianas de Usaquén. Deberá participar como capacitador(a) en dos (2) sesiones, de acuerdo con la programación y los contenidos previamente concertados, eventos de inicio y cierre. Asimismo, brindará apoyo logístico en las actividades relacionadas con el componente cuando sea para un total de 20 horas. Al valor establecido se aplicarán únicamente los descuentos tributarios legalmente vigentes. VALOR NO OFERTABLE, CONCERTADO CON LA CONSULTIVA NA DE LA LOCALIDAD.</t>
  </si>
  <si>
    <t>El valor techo de referencia se determinó mediante análisis estadístico de las cotizaciones válidas obtenidas en el estudio de mercado.</t>
  </si>
  <si>
    <t>Bolsa de insumos para el fortalecimiento de saberes culturales afro: conjunto de materiales destinado al desarrollo de actividades prácticas sobre partería, medicina tradicional, cuidado ancestral del cabello y preparación de bebidas propias de las comunidades afrodescendientes. 
Incluye : Botellas de 135 ml sumbos de azotea,  Plantas vivas de Aloe barbadensis miller, Naranjas, Limones, Miel de abeja pura, Alcohol, Envases de vidrio, Envases o atomizadores de agua, linaza, romero, canela, clavo de olor, jengibre, Sabila, embudos, Guates,  tapaboca, Ollas pequeñas de acero inoxidable con tapa de 4 litros, Ollas medianas de acero inoxidable con tapa de 9 Litros, Coladores de malla fina de acero,  Tela  muselina, Embudos medianos, Cucharas de madera, Espatulas de silicona, Bascula  pequeña, Jarras medidoras, Bolsas hermeticas, Guantes de cocina, Paños, toallas desinfectantes,  turbante Africano para mujer, Kit de peines, tela aficana, Bolsitas para empacar té, Envases para ungüentos, Aciete Oliva  Puro, Aceite Almendra, Cera de Abeja, Vaselina Pura  Hierbas de asotea Variadas, olla de cocion lenta  4 lt, Victamina E, Mortero de piedra, Cucharon  de palo Caja de Cofias. caneca plastica 10 litros, Velones, Enveses de 200 ml, vicho Puro, Paquete de hierras y bejucos del territorio ancestral, lacteos, Batidora,  envases desechables kit de cmedidoras y demás insumos necesarios para los encuentros y requeridos por los talleristas. Su propósito es promover la transmisión intergeneracional, el reconocimiento de las personas portadoras de saberes y la preservación de prácticas culturales, estéticas, medicinales y gastronómicas afrocolombianas. VALOR NO OFERTABLE, CONCERTADO CON LA CONSULTIVA NA DE LA LOCALIDAD.</t>
  </si>
  <si>
    <t xml:space="preserve">El método de adjudicación del presente proceso será hasta por $328.800.994 de pesos M/CTE del presupuesto total oficial  a cargo del Proyecto 2592. En el evento que se llegue a presentar un ahorro en el marco de la oferta económica, esa diferencia se consumirá en aquellos items que la entidad considere conveniente. </t>
  </si>
  <si>
    <t>Los valores de los items no ofertables corresponden a los valores concertados con la Consultiva NA de la localidad de Usaquén y no son suceptibles a cambio.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</si>
</sst>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
    <numFmt numFmtId="165" formatCode="_-&quot;$&quot;\ * #,##0_-;\-&quot;$&quot;\ * #,##0_-;_-&quot;$&quot;\ * &quot;-&quot;??_-;_-@_-"/>
  </numFmts>
  <fonts count="15" x14ac:knownFonts="1">
    <font>
      <sz val="11"/>
      <name val="Calibri"/>
      <family val="2"/>
      <scheme val="minor"/>
    </font>
    <font>
      <sz val="10"/>
      <name val="Garamond"/>
      <family val="1"/>
    </font>
    <font>
      <sz val="11"/>
      <name val="Garamond"/>
      <family val="1"/>
    </font>
    <font>
      <sz val="11"/>
      <name val="Calibri"/>
      <family val="2"/>
      <scheme val="minor"/>
    </font>
    <font>
      <sz val="11"/>
      <color theme="1"/>
      <name val="Calibri"/>
      <family val="2"/>
      <scheme val="minor"/>
    </font>
    <font>
      <sz val="10"/>
      <color theme="1"/>
      <name val="Garamond"/>
      <family val="1"/>
    </font>
    <font>
      <sz val="10"/>
      <color rgb="FFFF0000"/>
      <name val="Garamond"/>
      <family val="1"/>
    </font>
    <font>
      <sz val="8"/>
      <color rgb="FF000000"/>
      <name val="Garamond"/>
      <family val="1"/>
    </font>
    <font>
      <sz val="8"/>
      <color theme="1"/>
      <name val="Garamond"/>
      <family val="1"/>
    </font>
    <font>
      <sz val="10"/>
      <color theme="0"/>
      <name val="Garamond"/>
      <family val="1"/>
    </font>
    <font>
      <sz val="8"/>
      <color theme="0"/>
      <name val="Garamond"/>
      <family val="1"/>
    </font>
    <font>
      <sz val="11"/>
      <color theme="1"/>
      <name val="Garamond"/>
      <family val="1"/>
    </font>
    <font>
      <sz val="12"/>
      <color theme="1"/>
      <name val="Garamond"/>
      <family val="1"/>
    </font>
    <font>
      <sz val="11"/>
      <color theme="0"/>
      <name val="Garamond"/>
      <family val="1"/>
    </font>
    <font>
      <b/>
      <sz val="10"/>
      <color theme="1"/>
      <name val="Garamond"/>
      <family val="1"/>
    </font>
  </fonts>
  <fills count="30">
    <fill>
      <patternFill patternType="none"/>
    </fill>
    <fill>
      <patternFill patternType="gray125"/>
    </fill>
    <fill>
      <patternFill patternType="solid">
        <fgColor theme="0"/>
        <bgColor indexed="64"/>
      </patternFill>
    </fill>
    <fill>
      <patternFill patternType="solid">
        <fgColor theme="0"/>
        <bgColor rgb="FFB7B7B7"/>
      </patternFill>
    </fill>
    <fill>
      <patternFill patternType="solid">
        <fgColor rgb="FFFFFF00"/>
        <bgColor indexed="64"/>
      </patternFill>
    </fill>
    <fill>
      <patternFill patternType="solid">
        <fgColor theme="0"/>
        <bgColor rgb="FFECECEC"/>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9" tint="0.59999389629810485"/>
        <bgColor rgb="FFD9E2F3"/>
      </patternFill>
    </fill>
    <fill>
      <patternFill patternType="solid">
        <fgColor theme="9" tint="0.59999389629810485"/>
        <bgColor rgb="FFB7B7B7"/>
      </patternFill>
    </fill>
    <fill>
      <patternFill patternType="solid">
        <fgColor theme="9" tint="0.59999389629810485"/>
        <bgColor indexed="64"/>
      </patternFill>
    </fill>
    <fill>
      <patternFill patternType="solid">
        <fgColor theme="5" tint="0.59999389629810485"/>
        <bgColor rgb="FFE2EFD9"/>
      </patternFill>
    </fill>
    <fill>
      <patternFill patternType="solid">
        <fgColor theme="5" tint="0.59999389629810485"/>
        <bgColor rgb="FFD9E2F3"/>
      </patternFill>
    </fill>
    <fill>
      <patternFill patternType="solid">
        <fgColor theme="5" tint="0.59999389629810485"/>
        <bgColor indexed="64"/>
      </patternFill>
    </fill>
    <fill>
      <patternFill patternType="solid">
        <fgColor theme="4" tint="0.59999389629810485"/>
        <bgColor rgb="FFD9E2F3"/>
      </patternFill>
    </fill>
    <fill>
      <patternFill patternType="solid">
        <fgColor theme="4" tint="0.59999389629810485"/>
        <bgColor indexed="64"/>
      </patternFill>
    </fill>
    <fill>
      <patternFill patternType="solid">
        <fgColor rgb="FFFFCCFF"/>
        <bgColor rgb="FFD9E2F3"/>
      </patternFill>
    </fill>
    <fill>
      <patternFill patternType="solid">
        <fgColor theme="0"/>
        <bgColor rgb="FFFFFFFF"/>
      </patternFill>
    </fill>
    <fill>
      <patternFill patternType="solid">
        <fgColor rgb="FFB7B7B7"/>
        <bgColor rgb="FFB7B7B7"/>
      </patternFill>
    </fill>
    <fill>
      <patternFill patternType="solid">
        <fgColor rgb="FF002060"/>
        <bgColor rgb="FFECECEC"/>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rgb="FFBFBFBF"/>
        <bgColor rgb="FFBFBFBF"/>
      </patternFill>
    </fill>
    <fill>
      <patternFill patternType="solid">
        <fgColor theme="0" tint="-0.249977111117893"/>
        <bgColor indexed="64"/>
      </patternFill>
    </fill>
    <fill>
      <patternFill patternType="solid">
        <fgColor theme="4" tint="0.59999389629810485"/>
        <bgColor rgb="FFE2EFD9"/>
      </patternFill>
    </fill>
    <fill>
      <patternFill patternType="solid">
        <fgColor rgb="FFFFCCFF"/>
        <bgColor indexed="64"/>
      </patternFill>
    </fill>
    <fill>
      <patternFill patternType="solid">
        <fgColor theme="9" tint="-0.499984740745262"/>
        <bgColor indexed="64"/>
      </patternFill>
    </fill>
    <fill>
      <patternFill patternType="solid">
        <fgColor theme="9" tint="0.79998168889431442"/>
        <bgColor rgb="FFECECEC"/>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rgb="FF000000"/>
      </left>
      <right/>
      <top style="thin">
        <color rgb="FF000000"/>
      </top>
      <bottom style="thin">
        <color rgb="FF000000"/>
      </bottom>
      <diagonal/>
    </border>
    <border>
      <left style="thin">
        <color rgb="FF000000"/>
      </left>
      <right/>
      <top/>
      <bottom/>
      <diagonal/>
    </border>
    <border>
      <left/>
      <right/>
      <top style="thin">
        <color indexed="64"/>
      </top>
      <bottom style="thin">
        <color indexed="64"/>
      </bottom>
      <diagonal/>
    </border>
  </borders>
  <cellStyleXfs count="5">
    <xf numFmtId="0" fontId="0" fillId="0" borderId="0"/>
    <xf numFmtId="44" fontId="3" fillId="0" borderId="0" applyFont="0" applyFill="0" applyBorder="0" applyAlignment="0" applyProtection="0"/>
    <xf numFmtId="44" fontId="3" fillId="0" borderId="0" applyFont="0" applyFill="0" applyBorder="0" applyAlignment="0" applyProtection="0"/>
    <xf numFmtId="0" fontId="4" fillId="0" borderId="0"/>
    <xf numFmtId="0" fontId="3" fillId="0" borderId="0"/>
  </cellStyleXfs>
  <cellXfs count="138">
    <xf numFmtId="0" fontId="0" fillId="0" borderId="0" xfId="0"/>
    <xf numFmtId="0" fontId="1" fillId="2" borderId="0" xfId="0" applyFont="1" applyFill="1" applyAlignment="1">
      <alignment wrapText="1"/>
    </xf>
    <xf numFmtId="0" fontId="1" fillId="2" borderId="0" xfId="0" applyFont="1" applyFill="1" applyAlignment="1">
      <alignment horizontal="left" wrapText="1"/>
    </xf>
    <xf numFmtId="0" fontId="5" fillId="0" borderId="1" xfId="0" applyFont="1" applyBorder="1" applyAlignment="1">
      <alignment horizontal="center" vertical="center" wrapText="1"/>
    </xf>
    <xf numFmtId="0" fontId="1" fillId="0" borderId="0" xfId="0" applyFont="1" applyAlignment="1">
      <alignment wrapText="1"/>
    </xf>
    <xf numFmtId="165" fontId="1" fillId="3" borderId="1" xfId="2" applyNumberFormat="1" applyFont="1" applyFill="1" applyBorder="1" applyAlignment="1">
      <alignment horizontal="right" vertical="center" wrapText="1"/>
    </xf>
    <xf numFmtId="165" fontId="1" fillId="3" borderId="1" xfId="0" applyNumberFormat="1" applyFont="1" applyFill="1" applyBorder="1" applyAlignment="1">
      <alignment horizontal="right" vertical="center" wrapText="1"/>
    </xf>
    <xf numFmtId="0" fontId="1" fillId="4" borderId="0" xfId="0" applyFont="1" applyFill="1" applyAlignment="1">
      <alignment wrapText="1"/>
    </xf>
    <xf numFmtId="164" fontId="1" fillId="5" borderId="1" xfId="0" applyNumberFormat="1" applyFont="1" applyFill="1" applyBorder="1" applyAlignment="1">
      <alignment horizontal="right" vertical="center" wrapText="1"/>
    </xf>
    <xf numFmtId="0" fontId="1" fillId="2" borderId="0" xfId="0" applyFont="1" applyFill="1" applyAlignment="1">
      <alignment horizontal="center" vertical="center" wrapText="1"/>
    </xf>
    <xf numFmtId="0" fontId="1" fillId="6" borderId="0" xfId="0" applyFont="1" applyFill="1" applyAlignment="1">
      <alignment horizontal="center" vertical="center" wrapText="1"/>
    </xf>
    <xf numFmtId="0" fontId="1" fillId="6" borderId="0" xfId="0" applyFont="1" applyFill="1" applyAlignment="1">
      <alignment wrapText="1"/>
    </xf>
    <xf numFmtId="0" fontId="1" fillId="0" borderId="0" xfId="0" applyFont="1" applyAlignment="1">
      <alignment horizontal="center" vertical="center" wrapText="1"/>
    </xf>
    <xf numFmtId="165" fontId="1" fillId="0" borderId="0" xfId="2" applyNumberFormat="1" applyFont="1" applyAlignment="1">
      <alignment wrapText="1"/>
    </xf>
    <xf numFmtId="165" fontId="1" fillId="0" borderId="0" xfId="0" applyNumberFormat="1" applyFont="1" applyAlignment="1">
      <alignment wrapText="1"/>
    </xf>
    <xf numFmtId="0" fontId="1" fillId="7" borderId="0" xfId="0" applyFont="1" applyFill="1" applyAlignment="1">
      <alignment wrapText="1"/>
    </xf>
    <xf numFmtId="0" fontId="1" fillId="0" borderId="0" xfId="0" applyFont="1" applyAlignment="1">
      <alignment horizontal="left" wrapText="1"/>
    </xf>
    <xf numFmtId="0" fontId="1" fillId="8" borderId="0" xfId="0" applyFont="1" applyFill="1" applyAlignment="1">
      <alignment wrapText="1"/>
    </xf>
    <xf numFmtId="165" fontId="1" fillId="2" borderId="1" xfId="2" applyNumberFormat="1" applyFont="1" applyFill="1" applyBorder="1" applyAlignment="1">
      <alignment horizontal="right" vertical="center"/>
    </xf>
    <xf numFmtId="165" fontId="1" fillId="2" borderId="0" xfId="0" applyNumberFormat="1" applyFont="1" applyFill="1" applyAlignment="1">
      <alignment wrapText="1"/>
    </xf>
    <xf numFmtId="165" fontId="1" fillId="2" borderId="1" xfId="0" applyNumberFormat="1" applyFont="1" applyFill="1" applyBorder="1" applyAlignment="1">
      <alignment horizontal="right" vertical="center" wrapText="1"/>
    </xf>
    <xf numFmtId="164" fontId="1" fillId="9" borderId="1" xfId="0" applyNumberFormat="1" applyFont="1" applyFill="1" applyBorder="1" applyAlignment="1">
      <alignment horizontal="right" vertical="center" wrapText="1"/>
    </xf>
    <xf numFmtId="165" fontId="1" fillId="10" borderId="1" xfId="0" applyNumberFormat="1" applyFont="1" applyFill="1" applyBorder="1" applyAlignment="1">
      <alignment horizontal="right" vertical="center" wrapText="1"/>
    </xf>
    <xf numFmtId="165" fontId="1" fillId="9" borderId="1" xfId="2" applyNumberFormat="1" applyFont="1" applyFill="1" applyBorder="1" applyAlignment="1">
      <alignment horizontal="right" vertical="center" wrapText="1"/>
    </xf>
    <xf numFmtId="165" fontId="1" fillId="11" borderId="1" xfId="2" applyNumberFormat="1" applyFont="1" applyFill="1" applyBorder="1" applyAlignment="1">
      <alignment horizontal="right" vertical="center" wrapText="1"/>
    </xf>
    <xf numFmtId="164" fontId="1" fillId="12" borderId="1" xfId="0" applyNumberFormat="1" applyFont="1" applyFill="1" applyBorder="1" applyAlignment="1">
      <alignment horizontal="right" vertical="center" wrapText="1"/>
    </xf>
    <xf numFmtId="165" fontId="1" fillId="13" borderId="1" xfId="2" applyNumberFormat="1" applyFont="1" applyFill="1" applyBorder="1" applyAlignment="1">
      <alignment horizontal="right" vertical="center" wrapText="1"/>
    </xf>
    <xf numFmtId="165" fontId="1" fillId="14" borderId="1" xfId="2" applyNumberFormat="1" applyFont="1" applyFill="1" applyBorder="1" applyAlignment="1">
      <alignment horizontal="right" vertical="center" wrapText="1"/>
    </xf>
    <xf numFmtId="164" fontId="1" fillId="15" borderId="1" xfId="0" applyNumberFormat="1" applyFont="1" applyFill="1" applyBorder="1" applyAlignment="1">
      <alignment horizontal="right" vertical="center" wrapText="1"/>
    </xf>
    <xf numFmtId="165" fontId="1" fillId="15" borderId="1" xfId="2" applyNumberFormat="1" applyFont="1" applyFill="1" applyBorder="1" applyAlignment="1">
      <alignment horizontal="right" vertical="center" wrapText="1"/>
    </xf>
    <xf numFmtId="165" fontId="1" fillId="16" borderId="1" xfId="2" applyNumberFormat="1" applyFont="1" applyFill="1" applyBorder="1" applyAlignment="1">
      <alignment horizontal="right" vertical="center" wrapText="1"/>
    </xf>
    <xf numFmtId="164" fontId="1" fillId="17" borderId="1" xfId="0" applyNumberFormat="1" applyFont="1" applyFill="1" applyBorder="1" applyAlignment="1">
      <alignment horizontal="right" vertical="center" wrapText="1"/>
    </xf>
    <xf numFmtId="165" fontId="1" fillId="17" borderId="1" xfId="2" applyNumberFormat="1" applyFont="1" applyFill="1" applyBorder="1" applyAlignment="1">
      <alignment horizontal="right"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0" borderId="0" xfId="0" applyFont="1" applyAlignment="1">
      <alignment horizontal="center" wrapText="1"/>
    </xf>
    <xf numFmtId="0" fontId="1" fillId="2" borderId="0" xfId="0" applyFont="1" applyFill="1" applyAlignment="1">
      <alignment horizontal="center" wrapText="1"/>
    </xf>
    <xf numFmtId="0" fontId="1" fillId="0" borderId="0" xfId="0" applyFont="1" applyAlignment="1">
      <alignment horizontal="right" vertical="center" wrapText="1"/>
    </xf>
    <xf numFmtId="0" fontId="5" fillId="2" borderId="0" xfId="0" applyFont="1" applyFill="1" applyAlignment="1">
      <alignment horizontal="left" vertical="top" wrapText="1"/>
    </xf>
    <xf numFmtId="165" fontId="5" fillId="2" borderId="0" xfId="0" applyNumberFormat="1" applyFont="1" applyFill="1" applyAlignment="1">
      <alignment horizontal="left" vertical="top" wrapText="1"/>
    </xf>
    <xf numFmtId="165" fontId="1" fillId="2" borderId="0" xfId="2" applyNumberFormat="1" applyFont="1" applyFill="1" applyBorder="1" applyAlignment="1">
      <alignment wrapText="1"/>
    </xf>
    <xf numFmtId="165" fontId="1" fillId="11" borderId="2" xfId="2" applyNumberFormat="1" applyFont="1" applyFill="1" applyBorder="1" applyAlignment="1">
      <alignment horizontal="right" vertical="center" wrapText="1"/>
    </xf>
    <xf numFmtId="0" fontId="1" fillId="2" borderId="0" xfId="0" applyFont="1" applyFill="1" applyAlignment="1">
      <alignment vertical="center" wrapText="1"/>
    </xf>
    <xf numFmtId="0" fontId="5" fillId="2" borderId="0" xfId="0" applyFont="1" applyFill="1" applyAlignment="1">
      <alignment vertical="center"/>
    </xf>
    <xf numFmtId="165" fontId="1" fillId="2" borderId="1" xfId="2" applyNumberFormat="1" applyFont="1" applyFill="1" applyBorder="1" applyAlignment="1">
      <alignment horizontal="left" vertical="center" wrapText="1" indent="1"/>
    </xf>
    <xf numFmtId="165" fontId="1" fillId="2" borderId="0" xfId="2" applyNumberFormat="1" applyFont="1" applyFill="1" applyAlignment="1">
      <alignment wrapText="1"/>
    </xf>
    <xf numFmtId="0" fontId="5" fillId="2" borderId="0" xfId="0" applyFont="1" applyFill="1" applyAlignment="1">
      <alignment horizontal="left" vertical="center" wrapText="1"/>
    </xf>
    <xf numFmtId="0" fontId="1" fillId="2" borderId="0" xfId="0" applyFont="1" applyFill="1" applyAlignment="1">
      <alignment horizontal="right"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wrapText="1"/>
    </xf>
    <xf numFmtId="0" fontId="1" fillId="0" borderId="1" xfId="0" applyFont="1" applyBorder="1" applyAlignment="1">
      <alignment horizontal="left" vertical="center" wrapText="1"/>
    </xf>
    <xf numFmtId="0" fontId="1" fillId="2" borderId="1" xfId="0" applyFont="1" applyFill="1" applyBorder="1" applyAlignment="1">
      <alignment horizontal="left" vertical="center" wrapText="1"/>
    </xf>
    <xf numFmtId="0" fontId="1" fillId="18" borderId="1" xfId="0" applyFont="1" applyFill="1" applyBorder="1" applyAlignment="1">
      <alignment vertical="center" wrapText="1"/>
    </xf>
    <xf numFmtId="165" fontId="1" fillId="2" borderId="1" xfId="2" applyNumberFormat="1" applyFont="1" applyFill="1" applyBorder="1" applyAlignment="1">
      <alignment horizontal="center" vertical="center" wrapText="1"/>
    </xf>
    <xf numFmtId="165" fontId="5" fillId="2" borderId="1" xfId="2" applyNumberFormat="1" applyFont="1" applyFill="1" applyBorder="1" applyAlignment="1">
      <alignment horizontal="center" vertical="center" wrapText="1"/>
    </xf>
    <xf numFmtId="165" fontId="1" fillId="0" borderId="1" xfId="2" applyNumberFormat="1" applyFont="1" applyFill="1" applyBorder="1" applyAlignment="1">
      <alignment horizontal="center" vertical="center" wrapText="1"/>
    </xf>
    <xf numFmtId="165" fontId="1" fillId="0" borderId="1" xfId="0" applyNumberFormat="1" applyFont="1" applyBorder="1" applyAlignment="1">
      <alignment horizontal="right" vertical="center" wrapText="1"/>
    </xf>
    <xf numFmtId="165" fontId="1" fillId="3" borderId="1" xfId="0" applyNumberFormat="1" applyFont="1" applyFill="1" applyBorder="1" applyAlignment="1">
      <alignment horizontal="center" vertical="center" wrapText="1"/>
    </xf>
    <xf numFmtId="0" fontId="7" fillId="2" borderId="3" xfId="0" applyFont="1" applyFill="1" applyBorder="1" applyAlignment="1">
      <alignment horizontal="left" vertical="center" wrapText="1"/>
    </xf>
    <xf numFmtId="0" fontId="8" fillId="2" borderId="3" xfId="0" applyFont="1" applyFill="1" applyBorder="1" applyAlignment="1">
      <alignment horizontal="center" vertical="center" wrapText="1"/>
    </xf>
    <xf numFmtId="0" fontId="1" fillId="19" borderId="1" xfId="0" applyFont="1" applyFill="1" applyBorder="1" applyAlignment="1">
      <alignment horizontal="center" vertical="center" wrapText="1"/>
    </xf>
    <xf numFmtId="164" fontId="1" fillId="9" borderId="1" xfId="0" applyNumberFormat="1" applyFont="1" applyFill="1" applyBorder="1" applyAlignment="1">
      <alignment horizontal="center" vertical="center" wrapText="1"/>
    </xf>
    <xf numFmtId="164" fontId="1" fillId="12" borderId="1" xfId="0" applyNumberFormat="1" applyFont="1" applyFill="1" applyBorder="1" applyAlignment="1">
      <alignment horizontal="center" vertical="center" wrapText="1"/>
    </xf>
    <xf numFmtId="164" fontId="1" fillId="15" borderId="1" xfId="0" applyNumberFormat="1" applyFont="1" applyFill="1" applyBorder="1" applyAlignment="1">
      <alignment horizontal="center" vertical="center" wrapText="1"/>
    </xf>
    <xf numFmtId="164" fontId="1" fillId="17" borderId="1" xfId="0" applyNumberFormat="1" applyFont="1" applyFill="1" applyBorder="1" applyAlignment="1">
      <alignment horizontal="center" vertical="center" wrapText="1"/>
    </xf>
    <xf numFmtId="164" fontId="9" fillId="20" borderId="1" xfId="0" applyNumberFormat="1" applyFont="1" applyFill="1" applyBorder="1" applyAlignment="1">
      <alignment horizontal="center" vertical="center" wrapText="1"/>
    </xf>
    <xf numFmtId="0" fontId="10" fillId="22" borderId="8" xfId="0" applyFont="1" applyFill="1" applyBorder="1" applyAlignment="1">
      <alignment wrapText="1"/>
    </xf>
    <xf numFmtId="165" fontId="10" fillId="22" borderId="1" xfId="2" applyNumberFormat="1" applyFont="1" applyFill="1" applyBorder="1" applyAlignment="1">
      <alignment horizontal="right" vertical="center" wrapText="1"/>
    </xf>
    <xf numFmtId="0" fontId="10" fillId="22" borderId="0" xfId="0" applyFont="1" applyFill="1" applyAlignment="1">
      <alignment wrapText="1"/>
    </xf>
    <xf numFmtId="165" fontId="10" fillId="22" borderId="1" xfId="2" applyNumberFormat="1" applyFont="1" applyFill="1" applyBorder="1" applyAlignment="1">
      <alignment vertical="center" wrapText="1"/>
    </xf>
    <xf numFmtId="0" fontId="10" fillId="22"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wrapText="1"/>
    </xf>
    <xf numFmtId="165" fontId="13" fillId="11" borderId="1" xfId="0" applyNumberFormat="1" applyFont="1" applyFill="1" applyBorder="1" applyAlignment="1">
      <alignment vertical="center" wrapText="1"/>
    </xf>
    <xf numFmtId="165" fontId="13" fillId="14" borderId="1" xfId="0" applyNumberFormat="1" applyFont="1" applyFill="1" applyBorder="1" applyAlignment="1">
      <alignment vertical="center" wrapText="1"/>
    </xf>
    <xf numFmtId="165" fontId="13" fillId="16" borderId="1" xfId="0" applyNumberFormat="1" applyFont="1" applyFill="1" applyBorder="1" applyAlignment="1">
      <alignment vertical="center" wrapText="1"/>
    </xf>
    <xf numFmtId="165" fontId="11" fillId="2" borderId="1" xfId="0" applyNumberFormat="1" applyFont="1" applyFill="1" applyBorder="1" applyAlignment="1">
      <alignment vertical="center" wrapText="1"/>
    </xf>
    <xf numFmtId="165" fontId="1" fillId="2" borderId="1" xfId="2" applyNumberFormat="1" applyFont="1" applyFill="1" applyBorder="1" applyAlignment="1">
      <alignment horizontal="left" vertical="center" wrapText="1"/>
    </xf>
    <xf numFmtId="44" fontId="1" fillId="0" borderId="0" xfId="0" applyNumberFormat="1" applyFont="1" applyAlignment="1">
      <alignment wrapText="1"/>
    </xf>
    <xf numFmtId="0" fontId="5" fillId="2" borderId="0" xfId="0" applyFont="1" applyFill="1" applyAlignment="1">
      <alignment wrapText="1"/>
    </xf>
    <xf numFmtId="165" fontId="5" fillId="2" borderId="0" xfId="0" applyNumberFormat="1" applyFont="1" applyFill="1" applyAlignment="1">
      <alignment wrapText="1"/>
    </xf>
    <xf numFmtId="165" fontId="5" fillId="2" borderId="0" xfId="0" applyNumberFormat="1" applyFont="1" applyFill="1" applyAlignment="1">
      <alignment vertical="center" wrapText="1"/>
    </xf>
    <xf numFmtId="0" fontId="5" fillId="2" borderId="0" xfId="0" applyFont="1" applyFill="1" applyAlignment="1">
      <alignment vertical="center" wrapText="1"/>
    </xf>
    <xf numFmtId="165" fontId="5" fillId="2" borderId="0" xfId="0" applyNumberFormat="1" applyFont="1" applyFill="1" applyAlignment="1">
      <alignment horizontal="left" vertical="center" wrapText="1"/>
    </xf>
    <xf numFmtId="0" fontId="5" fillId="0" borderId="0" xfId="0" applyFont="1" applyAlignment="1">
      <alignment horizontal="left" vertical="center" wrapText="1"/>
    </xf>
    <xf numFmtId="165" fontId="5" fillId="0" borderId="0" xfId="0" applyNumberFormat="1" applyFont="1" applyAlignment="1">
      <alignment horizontal="left" vertical="center" wrapText="1"/>
    </xf>
    <xf numFmtId="0" fontId="5" fillId="0" borderId="0" xfId="0" applyFont="1" applyAlignment="1">
      <alignment vertical="center" wrapText="1"/>
    </xf>
    <xf numFmtId="44" fontId="0" fillId="0" borderId="0" xfId="2" applyFont="1"/>
    <xf numFmtId="44" fontId="0" fillId="0" borderId="0" xfId="0" applyNumberFormat="1"/>
    <xf numFmtId="0" fontId="9" fillId="28" borderId="4" xfId="0" applyFont="1" applyFill="1" applyBorder="1" applyAlignment="1">
      <alignment horizontal="center" vertical="center" wrapText="1"/>
    </xf>
    <xf numFmtId="165" fontId="9" fillId="28" borderId="4" xfId="0" applyNumberFormat="1" applyFont="1" applyFill="1" applyBorder="1" applyAlignment="1">
      <alignment horizontal="center" vertical="center" wrapText="1"/>
    </xf>
    <xf numFmtId="165" fontId="9" fillId="28" borderId="1" xfId="2" applyNumberFormat="1" applyFont="1" applyFill="1" applyBorder="1" applyAlignment="1">
      <alignment horizontal="left" vertical="center" wrapText="1" indent="1"/>
    </xf>
    <xf numFmtId="165" fontId="1" fillId="8" borderId="1" xfId="0" applyNumberFormat="1" applyFont="1" applyFill="1" applyBorder="1" applyAlignment="1">
      <alignment horizontal="right" vertical="center" wrapText="1"/>
    </xf>
    <xf numFmtId="165" fontId="1" fillId="8" borderId="1" xfId="2" applyNumberFormat="1" applyFont="1" applyFill="1" applyBorder="1" applyAlignment="1">
      <alignment horizontal="left" vertical="center" wrapText="1" indent="1"/>
    </xf>
    <xf numFmtId="164" fontId="1" fillId="29" borderId="1" xfId="0" applyNumberFormat="1" applyFont="1" applyFill="1" applyBorder="1" applyAlignment="1">
      <alignment horizontal="right" vertical="center" wrapText="1"/>
    </xf>
    <xf numFmtId="165" fontId="11" fillId="8" borderId="1" xfId="0" applyNumberFormat="1" applyFont="1" applyFill="1" applyBorder="1" applyAlignment="1">
      <alignment vertical="center" wrapText="1"/>
    </xf>
    <xf numFmtId="0" fontId="5" fillId="0" borderId="1" xfId="0" applyFont="1" applyBorder="1" applyAlignment="1">
      <alignment wrapText="1"/>
    </xf>
    <xf numFmtId="0" fontId="5" fillId="0" borderId="1" xfId="0" applyFont="1" applyBorder="1" applyAlignment="1">
      <alignment vertical="center" wrapText="1"/>
    </xf>
    <xf numFmtId="0" fontId="1" fillId="2" borderId="1" xfId="0" applyFont="1" applyFill="1" applyBorder="1" applyAlignment="1">
      <alignment horizontal="center" wrapText="1"/>
    </xf>
    <xf numFmtId="0" fontId="1" fillId="2" borderId="1" xfId="0" applyFont="1" applyFill="1" applyBorder="1" applyAlignment="1">
      <alignment horizontal="left" vertical="top" wrapText="1"/>
    </xf>
    <xf numFmtId="0" fontId="1" fillId="2" borderId="1" xfId="0" applyFont="1" applyFill="1" applyBorder="1" applyAlignment="1">
      <alignment horizontal="left" wrapText="1"/>
    </xf>
    <xf numFmtId="0" fontId="2" fillId="23" borderId="9" xfId="0" applyFont="1" applyFill="1" applyBorder="1" applyAlignment="1">
      <alignment horizontal="center" vertical="center" wrapText="1"/>
    </xf>
    <xf numFmtId="0" fontId="2" fillId="23" borderId="0" xfId="0" applyFont="1" applyFill="1" applyAlignment="1">
      <alignment horizontal="center" vertical="center" wrapText="1"/>
    </xf>
    <xf numFmtId="0" fontId="1" fillId="24" borderId="2" xfId="0" applyFont="1" applyFill="1" applyBorder="1" applyAlignment="1">
      <alignment horizontal="center" vertical="center" wrapText="1"/>
    </xf>
    <xf numFmtId="0" fontId="1" fillId="24" borderId="5" xfId="0" applyFont="1" applyFill="1" applyBorder="1" applyAlignment="1">
      <alignment horizontal="center" vertical="center" wrapText="1"/>
    </xf>
    <xf numFmtId="0" fontId="1" fillId="19" borderId="2" xfId="0" applyFont="1" applyFill="1" applyBorder="1" applyAlignment="1">
      <alignment horizontal="center" vertical="center" wrapText="1"/>
    </xf>
    <xf numFmtId="0" fontId="1" fillId="19" borderId="5" xfId="0" applyFont="1" applyFill="1" applyBorder="1" applyAlignment="1">
      <alignment horizontal="center" vertical="center" wrapText="1"/>
    </xf>
    <xf numFmtId="0" fontId="1" fillId="25" borderId="1" xfId="0" applyFont="1" applyFill="1" applyBorder="1" applyAlignment="1">
      <alignment horizontal="center" vertical="center" wrapText="1"/>
    </xf>
    <xf numFmtId="0" fontId="1" fillId="25" borderId="1" xfId="0" applyFont="1" applyFill="1" applyBorder="1" applyAlignment="1">
      <alignment wrapText="1"/>
    </xf>
    <xf numFmtId="0" fontId="1" fillId="25" borderId="3" xfId="0" applyFont="1" applyFill="1" applyBorder="1" applyAlignment="1">
      <alignment horizontal="center" vertical="center" wrapText="1"/>
    </xf>
    <xf numFmtId="0" fontId="1" fillId="25" borderId="6"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11" borderId="1" xfId="0" applyFont="1" applyFill="1" applyBorder="1" applyAlignment="1">
      <alignment wrapText="1"/>
    </xf>
    <xf numFmtId="0" fontId="1" fillId="12" borderId="1" xfId="0" applyFont="1" applyFill="1" applyBorder="1" applyAlignment="1">
      <alignment horizontal="center" vertical="center" wrapText="1"/>
    </xf>
    <xf numFmtId="0" fontId="1" fillId="14" borderId="1" xfId="0" applyFont="1" applyFill="1" applyBorder="1" applyAlignment="1">
      <alignment wrapText="1"/>
    </xf>
    <xf numFmtId="0" fontId="1" fillId="26" borderId="1" xfId="0" applyFont="1" applyFill="1" applyBorder="1" applyAlignment="1">
      <alignment horizontal="center" vertical="center" wrapText="1"/>
    </xf>
    <xf numFmtId="0" fontId="1" fillId="16" borderId="1" xfId="0" applyFont="1" applyFill="1" applyBorder="1" applyAlignment="1">
      <alignment wrapText="1"/>
    </xf>
    <xf numFmtId="0" fontId="1" fillId="27" borderId="3" xfId="0" applyFont="1" applyFill="1" applyBorder="1" applyAlignment="1">
      <alignment horizontal="center" wrapText="1"/>
    </xf>
    <xf numFmtId="0" fontId="1" fillId="27" borderId="6" xfId="0" applyFont="1" applyFill="1" applyBorder="1" applyAlignment="1">
      <alignment horizontal="center" wrapText="1"/>
    </xf>
    <xf numFmtId="0" fontId="9" fillId="20" borderId="1" xfId="0" applyFont="1" applyFill="1" applyBorder="1" applyAlignment="1">
      <alignment horizontal="center" vertical="center" wrapText="1"/>
    </xf>
    <xf numFmtId="0" fontId="9" fillId="21" borderId="1" xfId="0" applyFont="1" applyFill="1" applyBorder="1" applyAlignment="1">
      <alignment horizontal="center" wrapText="1"/>
    </xf>
    <xf numFmtId="0" fontId="5" fillId="0" borderId="1" xfId="0" applyFont="1" applyBorder="1" applyAlignment="1">
      <alignment vertical="top" wrapText="1"/>
    </xf>
    <xf numFmtId="165" fontId="9" fillId="21" borderId="2" xfId="2" applyNumberFormat="1" applyFont="1" applyFill="1" applyBorder="1" applyAlignment="1">
      <alignment horizontal="center" vertical="center" wrapText="1"/>
    </xf>
    <xf numFmtId="165" fontId="9" fillId="21" borderId="5" xfId="2" applyNumberFormat="1" applyFont="1" applyFill="1" applyBorder="1" applyAlignment="1">
      <alignment horizontal="center" vertical="center" wrapText="1"/>
    </xf>
    <xf numFmtId="165" fontId="9" fillId="21" borderId="1" xfId="0" applyNumberFormat="1" applyFont="1" applyFill="1" applyBorder="1" applyAlignment="1">
      <alignment horizontal="center" vertical="center" wrapText="1"/>
    </xf>
    <xf numFmtId="0" fontId="5" fillId="0" borderId="1" xfId="0" applyFont="1" applyBorder="1" applyAlignment="1">
      <alignment wrapText="1"/>
    </xf>
    <xf numFmtId="0" fontId="5" fillId="0" borderId="1" xfId="0" applyFont="1" applyBorder="1" applyAlignment="1">
      <alignment vertical="center" wrapText="1"/>
    </xf>
    <xf numFmtId="0" fontId="9" fillId="28" borderId="4" xfId="0" applyFont="1" applyFill="1" applyBorder="1" applyAlignment="1">
      <alignment horizontal="center" vertical="center" wrapText="1"/>
    </xf>
    <xf numFmtId="0" fontId="9" fillId="28" borderId="0" xfId="0" applyFont="1" applyFill="1" applyAlignment="1">
      <alignment horizontal="center" vertical="center" wrapText="1"/>
    </xf>
    <xf numFmtId="0" fontId="9" fillId="21" borderId="3" xfId="0" applyFont="1" applyFill="1" applyBorder="1" applyAlignment="1">
      <alignment horizontal="right" wrapText="1"/>
    </xf>
    <xf numFmtId="0" fontId="9" fillId="21" borderId="10" xfId="0" applyFont="1" applyFill="1" applyBorder="1" applyAlignment="1">
      <alignment horizontal="right" wrapText="1"/>
    </xf>
    <xf numFmtId="0" fontId="9" fillId="21" borderId="6" xfId="0" applyFont="1" applyFill="1" applyBorder="1" applyAlignment="1">
      <alignment horizontal="right" wrapText="1"/>
    </xf>
    <xf numFmtId="0" fontId="14" fillId="0" borderId="7" xfId="0" applyFont="1" applyBorder="1" applyAlignment="1">
      <alignment horizontal="left" vertical="center" wrapText="1"/>
    </xf>
    <xf numFmtId="0" fontId="14" fillId="0" borderId="0" xfId="0" applyFont="1" applyAlignment="1">
      <alignment horizontal="left" vertical="center" wrapText="1"/>
    </xf>
  </cellXfs>
  <cellStyles count="5">
    <cellStyle name="Currency 2" xfId="1" xr:uid="{206FEFDB-D715-4F38-85CB-DAB582CCBA41}"/>
    <cellStyle name="Moneda" xfId="2" builtinId="4"/>
    <cellStyle name="Normal" xfId="0" builtinId="0"/>
    <cellStyle name="Normal 2" xfId="3" xr:uid="{BB187FE0-D21E-4894-A407-8AB7A24C51D4}"/>
    <cellStyle name="Normal 3" xfId="4" xr:uid="{8B438535-B58B-4062-8BD2-C2BAEC8C4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AB2D5-FBF2-4727-936E-5A5178DA938B}">
  <dimension ref="A1:AP477"/>
  <sheetViews>
    <sheetView tabSelected="1" topLeftCell="A75" zoomScale="80" zoomScaleNormal="80" workbookViewId="0">
      <pane xSplit="5" topLeftCell="J1" activePane="topRight" state="frozen"/>
      <selection activeCell="A8" sqref="A8"/>
      <selection pane="topRight" activeCell="B88" sqref="B88:P88"/>
    </sheetView>
  </sheetViews>
  <sheetFormatPr baseColWidth="10" defaultColWidth="12.109375" defaultRowHeight="14.4" x14ac:dyDescent="0.3"/>
  <cols>
    <col min="1" max="1" width="11.109375" style="35" customWidth="1"/>
    <col min="2" max="2" width="76" style="16" customWidth="1"/>
    <col min="3" max="3" width="9.77734375" style="35" customWidth="1"/>
    <col min="4" max="4" width="8.33203125" style="35" customWidth="1"/>
    <col min="5" max="5" width="6.109375" style="12" customWidth="1"/>
    <col min="6" max="6" width="11.88671875" style="37" customWidth="1"/>
    <col min="7" max="7" width="11" style="37" bestFit="1" customWidth="1"/>
    <col min="8" max="8" width="11" style="11" bestFit="1" customWidth="1"/>
    <col min="9" max="9" width="10.109375" style="11" bestFit="1" customWidth="1"/>
    <col min="10" max="10" width="12.109375" style="11"/>
    <col min="11" max="11" width="11" style="11" bestFit="1" customWidth="1"/>
    <col min="12" max="12" width="12" style="17" bestFit="1" customWidth="1"/>
    <col min="13" max="13" width="10.109375" style="17" bestFit="1" customWidth="1"/>
    <col min="14" max="14" width="12.109375" style="17"/>
    <col min="15" max="15" width="11" style="17" bestFit="1" customWidth="1"/>
    <col min="16" max="16" width="11" style="15" bestFit="1" customWidth="1"/>
    <col min="17" max="17" width="10.109375" style="15" bestFit="1" customWidth="1"/>
    <col min="18" max="18" width="12.109375" style="15"/>
    <col min="19" max="19" width="11" style="15" bestFit="1" customWidth="1"/>
    <col min="20" max="20" width="12.33203125" style="15" bestFit="1" customWidth="1"/>
    <col min="21" max="21" width="10.109375" style="15" bestFit="1" customWidth="1"/>
    <col min="22" max="22" width="12.109375" style="4"/>
    <col min="23" max="23" width="14.109375" style="4" customWidth="1"/>
    <col min="24" max="24" width="12.109375" style="13"/>
    <col min="25" max="27" width="12.109375" style="14"/>
    <col min="28" max="28" width="20.33203125" style="42" customWidth="1"/>
    <col min="29" max="29" width="16.44140625" customWidth="1"/>
    <col min="31" max="42" width="12.109375" style="1"/>
    <col min="43" max="16384" width="12.109375" style="4"/>
  </cols>
  <sheetData>
    <row r="1" spans="1:30" ht="37.200000000000003" customHeight="1" x14ac:dyDescent="0.3">
      <c r="A1" s="105" t="s">
        <v>150</v>
      </c>
      <c r="B1" s="106"/>
      <c r="C1" s="106"/>
      <c r="D1" s="106"/>
      <c r="E1" s="106"/>
      <c r="F1" s="106"/>
      <c r="G1" s="106"/>
      <c r="H1" s="106"/>
      <c r="I1" s="106"/>
      <c r="J1" s="106"/>
      <c r="K1" s="106"/>
      <c r="L1" s="106"/>
      <c r="M1" s="106"/>
      <c r="N1" s="106"/>
      <c r="O1" s="106"/>
      <c r="P1" s="106"/>
      <c r="Q1" s="106"/>
      <c r="R1" s="106"/>
      <c r="S1" s="106"/>
      <c r="T1" s="106"/>
      <c r="U1" s="106"/>
      <c r="V1" s="106"/>
      <c r="W1" s="106"/>
      <c r="X1" s="106"/>
      <c r="Y1" s="106"/>
      <c r="Z1" s="106"/>
      <c r="AA1" s="106"/>
      <c r="AB1" s="106"/>
    </row>
    <row r="2" spans="1:30" ht="21" customHeight="1" x14ac:dyDescent="0.3">
      <c r="A2" s="107" t="s">
        <v>1</v>
      </c>
      <c r="B2" s="109" t="s">
        <v>2</v>
      </c>
      <c r="C2" s="111" t="s">
        <v>0</v>
      </c>
      <c r="D2" s="111"/>
      <c r="E2" s="112"/>
      <c r="F2" s="113" t="s">
        <v>15</v>
      </c>
      <c r="G2" s="114"/>
      <c r="H2" s="115" t="s">
        <v>120</v>
      </c>
      <c r="I2" s="116"/>
      <c r="J2" s="116"/>
      <c r="K2" s="116"/>
      <c r="L2" s="117" t="s">
        <v>119</v>
      </c>
      <c r="M2" s="118"/>
      <c r="N2" s="118"/>
      <c r="O2" s="118"/>
      <c r="P2" s="119" t="s">
        <v>121</v>
      </c>
      <c r="Q2" s="120"/>
      <c r="R2" s="120"/>
      <c r="S2" s="120"/>
      <c r="T2" s="121" t="s">
        <v>25</v>
      </c>
      <c r="U2" s="122"/>
      <c r="V2" s="123" t="s">
        <v>125</v>
      </c>
      <c r="W2" s="124"/>
      <c r="X2" s="126" t="s">
        <v>11</v>
      </c>
      <c r="Y2" s="128" t="s">
        <v>12</v>
      </c>
      <c r="Z2" s="128" t="s">
        <v>13</v>
      </c>
      <c r="AA2" s="131" t="s">
        <v>27</v>
      </c>
      <c r="AB2" s="132"/>
    </row>
    <row r="3" spans="1:30" ht="48.6" customHeight="1" x14ac:dyDescent="0.3">
      <c r="A3" s="108"/>
      <c r="B3" s="110"/>
      <c r="C3" s="64" t="s">
        <v>3</v>
      </c>
      <c r="D3" s="64" t="s">
        <v>14</v>
      </c>
      <c r="E3" s="64" t="s">
        <v>4</v>
      </c>
      <c r="F3" s="64" t="s">
        <v>16</v>
      </c>
      <c r="G3" s="64" t="s">
        <v>17</v>
      </c>
      <c r="H3" s="65" t="s">
        <v>5</v>
      </c>
      <c r="I3" s="65" t="s">
        <v>6</v>
      </c>
      <c r="J3" s="65" t="s">
        <v>7</v>
      </c>
      <c r="K3" s="65" t="s">
        <v>8</v>
      </c>
      <c r="L3" s="66" t="s">
        <v>5</v>
      </c>
      <c r="M3" s="66" t="s">
        <v>6</v>
      </c>
      <c r="N3" s="66" t="s">
        <v>7</v>
      </c>
      <c r="O3" s="66" t="s">
        <v>8</v>
      </c>
      <c r="P3" s="67" t="s">
        <v>5</v>
      </c>
      <c r="Q3" s="67" t="s">
        <v>6</v>
      </c>
      <c r="R3" s="67" t="s">
        <v>7</v>
      </c>
      <c r="S3" s="67" t="s">
        <v>8</v>
      </c>
      <c r="T3" s="68" t="s">
        <v>23</v>
      </c>
      <c r="U3" s="68" t="s">
        <v>24</v>
      </c>
      <c r="V3" s="69" t="s">
        <v>9</v>
      </c>
      <c r="W3" s="69" t="s">
        <v>10</v>
      </c>
      <c r="X3" s="127"/>
      <c r="Y3" s="128"/>
      <c r="Z3" s="128"/>
      <c r="AA3" s="94" t="s">
        <v>5</v>
      </c>
      <c r="AB3" s="93" t="s">
        <v>126</v>
      </c>
    </row>
    <row r="4" spans="1:30" ht="92.4" x14ac:dyDescent="0.3">
      <c r="A4" s="51" t="s">
        <v>59</v>
      </c>
      <c r="B4" s="101" t="s">
        <v>155</v>
      </c>
      <c r="C4" s="51" t="s">
        <v>18</v>
      </c>
      <c r="D4" s="51">
        <v>2</v>
      </c>
      <c r="E4" s="51">
        <v>1</v>
      </c>
      <c r="F4" s="57">
        <v>6600000</v>
      </c>
      <c r="G4" s="20">
        <f>F4*E4*D4</f>
        <v>13200000</v>
      </c>
      <c r="H4" s="21"/>
      <c r="I4" s="21"/>
      <c r="J4" s="21"/>
      <c r="K4" s="22"/>
      <c r="L4" s="25"/>
      <c r="M4" s="25"/>
      <c r="N4" s="25"/>
      <c r="O4" s="25"/>
      <c r="P4" s="28"/>
      <c r="Q4" s="28"/>
      <c r="R4" s="28"/>
      <c r="S4" s="28"/>
      <c r="T4" s="31"/>
      <c r="U4" s="31"/>
      <c r="V4" s="5">
        <f>F4</f>
        <v>6600000</v>
      </c>
      <c r="W4" s="6">
        <f>G4</f>
        <v>13200000</v>
      </c>
      <c r="X4" s="18">
        <v>0</v>
      </c>
      <c r="Y4" s="20">
        <f t="shared" ref="Y4:Y16" si="0">W4+X4</f>
        <v>13200000</v>
      </c>
      <c r="Z4" s="20">
        <f t="shared" ref="Z4:Z16" si="1">W4-X4</f>
        <v>13200000</v>
      </c>
      <c r="AA4" s="96">
        <f>(AB4/D4)/E4</f>
        <v>6600000</v>
      </c>
      <c r="AB4" s="97">
        <f>W4</f>
        <v>13200000</v>
      </c>
    </row>
    <row r="5" spans="1:30" ht="105.6" x14ac:dyDescent="0.3">
      <c r="A5" s="51" t="s">
        <v>139</v>
      </c>
      <c r="B5" s="101" t="s">
        <v>178</v>
      </c>
      <c r="C5" s="51" t="s">
        <v>32</v>
      </c>
      <c r="D5" s="51">
        <v>20</v>
      </c>
      <c r="E5" s="51">
        <v>4</v>
      </c>
      <c r="F5" s="57">
        <v>600000</v>
      </c>
      <c r="G5" s="20">
        <f>F5*E5*D5</f>
        <v>48000000</v>
      </c>
      <c r="H5" s="21"/>
      <c r="I5" s="21"/>
      <c r="J5" s="21"/>
      <c r="K5" s="22"/>
      <c r="L5" s="25"/>
      <c r="M5" s="25"/>
      <c r="N5" s="25"/>
      <c r="O5" s="25"/>
      <c r="P5" s="28"/>
      <c r="Q5" s="28"/>
      <c r="R5" s="28"/>
      <c r="S5" s="28"/>
      <c r="T5" s="31"/>
      <c r="U5" s="31"/>
      <c r="V5" s="5">
        <f t="shared" ref="V5:V8" si="2">F5</f>
        <v>600000</v>
      </c>
      <c r="W5" s="6">
        <f t="shared" ref="W5:W8" si="3">G5</f>
        <v>48000000</v>
      </c>
      <c r="X5" s="18">
        <v>0</v>
      </c>
      <c r="Y5" s="20">
        <f t="shared" si="0"/>
        <v>48000000</v>
      </c>
      <c r="Z5" s="20">
        <f t="shared" si="1"/>
        <v>48000000</v>
      </c>
      <c r="AA5" s="96">
        <f>V5</f>
        <v>600000</v>
      </c>
      <c r="AB5" s="97">
        <f>W5</f>
        <v>48000000</v>
      </c>
    </row>
    <row r="6" spans="1:30" ht="79.2" x14ac:dyDescent="0.3">
      <c r="A6" s="51" t="s">
        <v>33</v>
      </c>
      <c r="B6" s="52" t="s">
        <v>140</v>
      </c>
      <c r="C6" s="51" t="s">
        <v>88</v>
      </c>
      <c r="D6" s="51">
        <v>1</v>
      </c>
      <c r="E6" s="33">
        <v>4</v>
      </c>
      <c r="F6" s="57">
        <v>2000000</v>
      </c>
      <c r="G6" s="20">
        <f>F6*E6*D6</f>
        <v>8000000</v>
      </c>
      <c r="H6" s="21"/>
      <c r="I6" s="21"/>
      <c r="J6" s="21"/>
      <c r="K6" s="22"/>
      <c r="L6" s="25"/>
      <c r="M6" s="25"/>
      <c r="N6" s="25"/>
      <c r="O6" s="25"/>
      <c r="P6" s="28"/>
      <c r="Q6" s="28"/>
      <c r="R6" s="28"/>
      <c r="S6" s="28"/>
      <c r="T6" s="31"/>
      <c r="U6" s="31"/>
      <c r="V6" s="5">
        <f t="shared" si="2"/>
        <v>2000000</v>
      </c>
      <c r="W6" s="6">
        <f t="shared" si="3"/>
        <v>8000000</v>
      </c>
      <c r="X6" s="18">
        <v>0</v>
      </c>
      <c r="Y6" s="20">
        <f t="shared" si="0"/>
        <v>8000000</v>
      </c>
      <c r="Z6" s="20">
        <f t="shared" si="1"/>
        <v>8000000</v>
      </c>
      <c r="AA6" s="96">
        <f>V6</f>
        <v>2000000</v>
      </c>
      <c r="AB6" s="97">
        <f>W6</f>
        <v>8000000</v>
      </c>
    </row>
    <row r="7" spans="1:30" ht="79.2" x14ac:dyDescent="0.3">
      <c r="A7" s="51" t="s">
        <v>33</v>
      </c>
      <c r="B7" s="52" t="s">
        <v>141</v>
      </c>
      <c r="C7" s="51" t="s">
        <v>88</v>
      </c>
      <c r="D7" s="51">
        <v>2</v>
      </c>
      <c r="E7" s="33">
        <v>1</v>
      </c>
      <c r="F7" s="57">
        <v>1000000</v>
      </c>
      <c r="G7" s="20">
        <f>F7*E7*D7</f>
        <v>2000000</v>
      </c>
      <c r="H7" s="21"/>
      <c r="I7" s="21"/>
      <c r="J7" s="21"/>
      <c r="K7" s="22"/>
      <c r="L7" s="25"/>
      <c r="M7" s="25"/>
      <c r="N7" s="25"/>
      <c r="O7" s="25"/>
      <c r="P7" s="28"/>
      <c r="Q7" s="28"/>
      <c r="R7" s="28"/>
      <c r="S7" s="28"/>
      <c r="T7" s="31"/>
      <c r="U7" s="31"/>
      <c r="V7" s="5">
        <f t="shared" si="2"/>
        <v>1000000</v>
      </c>
      <c r="W7" s="6">
        <f t="shared" si="3"/>
        <v>2000000</v>
      </c>
      <c r="X7" s="18">
        <v>0</v>
      </c>
      <c r="Y7" s="20">
        <f>W7+X7</f>
        <v>2000000</v>
      </c>
      <c r="Z7" s="20">
        <f>W7-X7</f>
        <v>2000000</v>
      </c>
      <c r="AA7" s="96">
        <f>V7</f>
        <v>1000000</v>
      </c>
      <c r="AB7" s="97">
        <f>W7</f>
        <v>2000000</v>
      </c>
    </row>
    <row r="8" spans="1:30" ht="52.8" x14ac:dyDescent="0.3">
      <c r="A8" s="51" t="s">
        <v>34</v>
      </c>
      <c r="B8" s="52" t="s">
        <v>163</v>
      </c>
      <c r="C8" s="51" t="s">
        <v>89</v>
      </c>
      <c r="D8" s="51">
        <v>2</v>
      </c>
      <c r="E8" s="51">
        <v>3</v>
      </c>
      <c r="F8" s="59">
        <v>252000</v>
      </c>
      <c r="G8" s="60">
        <f>F8*E8*D8</f>
        <v>1512000</v>
      </c>
      <c r="H8" s="21"/>
      <c r="I8" s="21"/>
      <c r="J8" s="21"/>
      <c r="K8" s="22"/>
      <c r="L8" s="25"/>
      <c r="M8" s="25"/>
      <c r="N8" s="25"/>
      <c r="O8" s="25"/>
      <c r="P8" s="28"/>
      <c r="Q8" s="28"/>
      <c r="R8" s="28"/>
      <c r="S8" s="28"/>
      <c r="T8" s="31"/>
      <c r="U8" s="31"/>
      <c r="V8" s="5">
        <f t="shared" si="2"/>
        <v>252000</v>
      </c>
      <c r="W8" s="6">
        <f t="shared" si="3"/>
        <v>1512000</v>
      </c>
      <c r="X8" s="18">
        <v>0</v>
      </c>
      <c r="Y8" s="20">
        <f t="shared" si="0"/>
        <v>1512000</v>
      </c>
      <c r="Z8" s="20">
        <f t="shared" si="1"/>
        <v>1512000</v>
      </c>
      <c r="AA8" s="96">
        <f>V8</f>
        <v>252000</v>
      </c>
      <c r="AB8" s="97">
        <f>W8</f>
        <v>1512000</v>
      </c>
    </row>
    <row r="9" spans="1:30" ht="26.4" x14ac:dyDescent="0.3">
      <c r="A9" s="51" t="s">
        <v>128</v>
      </c>
      <c r="B9" s="52" t="s">
        <v>130</v>
      </c>
      <c r="C9" s="51" t="s">
        <v>22</v>
      </c>
      <c r="D9" s="51" t="s">
        <v>19</v>
      </c>
      <c r="E9" s="51">
        <v>8</v>
      </c>
      <c r="F9" s="51" t="s">
        <v>19</v>
      </c>
      <c r="G9" s="51" t="s">
        <v>19</v>
      </c>
      <c r="H9" s="23">
        <v>337000</v>
      </c>
      <c r="I9" s="23">
        <f t="shared" ref="I9:I14" si="4">H9*0.19</f>
        <v>64030</v>
      </c>
      <c r="J9" s="23">
        <f t="shared" ref="J9:J14" si="5">H9+I9</f>
        <v>401030</v>
      </c>
      <c r="K9" s="23">
        <f t="shared" ref="K9:K14" si="6">J9*E9</f>
        <v>3208240</v>
      </c>
      <c r="L9" s="26">
        <v>342000</v>
      </c>
      <c r="M9" s="26">
        <f t="shared" ref="M9:M14" si="7">L9*0.19</f>
        <v>64980</v>
      </c>
      <c r="N9" s="26">
        <f t="shared" ref="N9:N14" si="8">L9+M9</f>
        <v>406980</v>
      </c>
      <c r="O9" s="26">
        <f t="shared" ref="O9:O14" si="9">N9*E9</f>
        <v>3255840</v>
      </c>
      <c r="P9" s="29">
        <v>358000</v>
      </c>
      <c r="Q9" s="29">
        <f t="shared" ref="Q9:Q14" si="10">P9*0.19</f>
        <v>68020</v>
      </c>
      <c r="R9" s="29">
        <f t="shared" ref="R9:R14" si="11">P9+Q9</f>
        <v>426020</v>
      </c>
      <c r="S9" s="29">
        <f t="shared" ref="S9:S14" si="12">R9*E9</f>
        <v>3408160</v>
      </c>
      <c r="T9" s="32"/>
      <c r="U9" s="32"/>
      <c r="V9" s="8">
        <f>(R9+N9+J9)/3</f>
        <v>411343.33333333331</v>
      </c>
      <c r="W9" s="8">
        <f>(S9+O9+K9)/3</f>
        <v>3290746.6666666665</v>
      </c>
      <c r="X9" s="18">
        <f t="shared" ref="X9:X16" si="13">+_xlfn.STDEV.P(K9,O9,S9)</f>
        <v>85267.649720681817</v>
      </c>
      <c r="Y9" s="20">
        <f t="shared" si="0"/>
        <v>3376014.3163873483</v>
      </c>
      <c r="Z9" s="20">
        <f t="shared" si="1"/>
        <v>3205479.0169459847</v>
      </c>
      <c r="AA9" s="96">
        <f>AB9/E9</f>
        <v>404005</v>
      </c>
      <c r="AB9" s="97">
        <f>IFERROR((IF(AND(K9&gt;=MIN(Y9:Z9),K9&lt;=MAX(Y9:Z9)),K9,0)+IF(AND(O9&gt;=MIN(Y9:Z9),O9&lt;=MAX(Y9:Z9)),O9,0)+IF(AND(S9&gt;=MIN(Y9:Z9),S9&lt;=MAX(Y9:Z9)),S9,0))/(IF(AND(K9&gt;=MIN(Y9:Z9),K9&lt;=MAX(Y9:Z9)),1,0)+IF(AND(O9&gt;=MIN(Y9:Z9),O9&lt;=MAX(Y9:Z9)),1,0)+IF(AND(S9&gt;=MIN(Y9:Z9),S9&lt;=MAX(Y9:Z9)),1,0)),"NINGUNO CUMPLE")</f>
        <v>3232040</v>
      </c>
    </row>
    <row r="10" spans="1:30" ht="26.4" x14ac:dyDescent="0.3">
      <c r="A10" s="51" t="s">
        <v>129</v>
      </c>
      <c r="B10" s="52" t="s">
        <v>138</v>
      </c>
      <c r="C10" s="51" t="s">
        <v>22</v>
      </c>
      <c r="D10" s="51" t="s">
        <v>19</v>
      </c>
      <c r="E10" s="51">
        <v>1</v>
      </c>
      <c r="F10" s="51" t="s">
        <v>19</v>
      </c>
      <c r="G10" s="51" t="s">
        <v>19</v>
      </c>
      <c r="H10" s="23">
        <v>480000</v>
      </c>
      <c r="I10" s="23">
        <f t="shared" si="4"/>
        <v>91200</v>
      </c>
      <c r="J10" s="23">
        <f t="shared" si="5"/>
        <v>571200</v>
      </c>
      <c r="K10" s="23">
        <f t="shared" si="6"/>
        <v>571200</v>
      </c>
      <c r="L10" s="26">
        <v>460000</v>
      </c>
      <c r="M10" s="26">
        <f t="shared" si="7"/>
        <v>87400</v>
      </c>
      <c r="N10" s="26">
        <f t="shared" si="8"/>
        <v>547400</v>
      </c>
      <c r="O10" s="26">
        <f t="shared" si="9"/>
        <v>547400</v>
      </c>
      <c r="P10" s="29">
        <v>500000</v>
      </c>
      <c r="Q10" s="29">
        <f t="shared" si="10"/>
        <v>95000</v>
      </c>
      <c r="R10" s="29">
        <f t="shared" si="11"/>
        <v>595000</v>
      </c>
      <c r="S10" s="29">
        <f t="shared" si="12"/>
        <v>595000</v>
      </c>
      <c r="T10" s="32"/>
      <c r="U10" s="32"/>
      <c r="V10" s="8">
        <f t="shared" ref="V10:W16" si="14">(R10+N10+J10)/3</f>
        <v>571200</v>
      </c>
      <c r="W10" s="8">
        <f>(S10+O10+K10)/3</f>
        <v>571200</v>
      </c>
      <c r="X10" s="18">
        <f t="shared" si="13"/>
        <v>19432.618626079879</v>
      </c>
      <c r="Y10" s="20">
        <f t="shared" si="0"/>
        <v>590632.61862607987</v>
      </c>
      <c r="Z10" s="20">
        <f t="shared" si="1"/>
        <v>551767.38137392013</v>
      </c>
      <c r="AA10" s="96">
        <f t="shared" ref="AA10:AA16" si="15">AB10/E10</f>
        <v>571200</v>
      </c>
      <c r="AB10" s="97">
        <f t="shared" ref="AB10:AB11" si="16">IFERROR((IF(AND(K10&gt;=MIN(Y10:Z10),K10&lt;=MAX(Y10:Z10)),K10,0)+IF(AND(O10&gt;=MIN(Y10:Z10),O10&lt;=MAX(Y10:Z10)),O10,0)+IF(AND(S10&gt;=MIN(Y10:Z10),S10&lt;=MAX(Y10:Z10)),S10,0))/(IF(AND(K10&gt;=MIN(Y10:Z10),K10&lt;=MAX(Y10:Z10)),1,0)+IF(AND(O10&gt;=MIN(Y10:Z10),O10&lt;=MAX(Y10:Z10)),1,0)+IF(AND(S10&gt;=MIN(Y10:Z10),S10&lt;=MAX(Y10:Z10)),1,0)),"NINGUNO CUMPLE")</f>
        <v>571200</v>
      </c>
    </row>
    <row r="11" spans="1:30" ht="160.19999999999999" customHeight="1" x14ac:dyDescent="0.3">
      <c r="A11" s="51" t="s">
        <v>94</v>
      </c>
      <c r="B11" s="53" t="s">
        <v>137</v>
      </c>
      <c r="C11" s="51" t="s">
        <v>22</v>
      </c>
      <c r="D11" s="51" t="s">
        <v>19</v>
      </c>
      <c r="E11" s="51">
        <v>1</v>
      </c>
      <c r="F11" s="51" t="s">
        <v>19</v>
      </c>
      <c r="G11" s="51" t="s">
        <v>19</v>
      </c>
      <c r="H11" s="23">
        <v>10732000</v>
      </c>
      <c r="I11" s="23">
        <f t="shared" si="4"/>
        <v>2039080</v>
      </c>
      <c r="J11" s="23">
        <f t="shared" si="5"/>
        <v>12771080</v>
      </c>
      <c r="K11" s="23">
        <f t="shared" si="6"/>
        <v>12771080</v>
      </c>
      <c r="L11" s="26">
        <v>10715000</v>
      </c>
      <c r="M11" s="26">
        <f t="shared" si="7"/>
        <v>2035850</v>
      </c>
      <c r="N11" s="26">
        <f t="shared" si="8"/>
        <v>12750850</v>
      </c>
      <c r="O11" s="26">
        <f t="shared" si="9"/>
        <v>12750850</v>
      </c>
      <c r="P11" s="29">
        <v>10718000</v>
      </c>
      <c r="Q11" s="29">
        <f t="shared" si="10"/>
        <v>2036420</v>
      </c>
      <c r="R11" s="29">
        <f t="shared" si="11"/>
        <v>12754420</v>
      </c>
      <c r="S11" s="29">
        <f t="shared" si="12"/>
        <v>12754420</v>
      </c>
      <c r="T11" s="32"/>
      <c r="U11" s="32"/>
      <c r="V11" s="8">
        <f t="shared" si="14"/>
        <v>12758783.333333334</v>
      </c>
      <c r="W11" s="8">
        <f>(S11+O11+K11)/3</f>
        <v>12758783.333333334</v>
      </c>
      <c r="X11" s="18">
        <f t="shared" si="13"/>
        <v>8816.3572724541718</v>
      </c>
      <c r="Y11" s="20">
        <f t="shared" si="0"/>
        <v>12767599.690605788</v>
      </c>
      <c r="Z11" s="20">
        <f t="shared" si="1"/>
        <v>12749966.97606088</v>
      </c>
      <c r="AA11" s="96">
        <f t="shared" si="15"/>
        <v>12752635</v>
      </c>
      <c r="AB11" s="97">
        <f t="shared" si="16"/>
        <v>12752635</v>
      </c>
    </row>
    <row r="12" spans="1:30" ht="89.4" customHeight="1" x14ac:dyDescent="0.3">
      <c r="A12" s="51" t="s">
        <v>35</v>
      </c>
      <c r="B12" s="53" t="s">
        <v>164</v>
      </c>
      <c r="C12" s="51" t="s">
        <v>36</v>
      </c>
      <c r="D12" s="51" t="s">
        <v>19</v>
      </c>
      <c r="E12" s="51">
        <v>100</v>
      </c>
      <c r="F12" s="51" t="s">
        <v>19</v>
      </c>
      <c r="G12" s="51" t="s">
        <v>19</v>
      </c>
      <c r="H12" s="23">
        <v>30000</v>
      </c>
      <c r="I12" s="23">
        <f t="shared" si="4"/>
        <v>5700</v>
      </c>
      <c r="J12" s="23">
        <f t="shared" si="5"/>
        <v>35700</v>
      </c>
      <c r="K12" s="23">
        <f t="shared" si="6"/>
        <v>3570000</v>
      </c>
      <c r="L12" s="26">
        <v>29800</v>
      </c>
      <c r="M12" s="26">
        <f t="shared" si="7"/>
        <v>5662</v>
      </c>
      <c r="N12" s="26">
        <f t="shared" si="8"/>
        <v>35462</v>
      </c>
      <c r="O12" s="26">
        <f t="shared" si="9"/>
        <v>3546200</v>
      </c>
      <c r="P12" s="29">
        <v>29390</v>
      </c>
      <c r="Q12" s="29">
        <f t="shared" si="10"/>
        <v>5584.1</v>
      </c>
      <c r="R12" s="29">
        <f t="shared" si="11"/>
        <v>34974.1</v>
      </c>
      <c r="S12" s="29">
        <f t="shared" si="12"/>
        <v>3497410</v>
      </c>
      <c r="T12" s="32"/>
      <c r="U12" s="32"/>
      <c r="V12" s="8">
        <f t="shared" si="14"/>
        <v>35378.700000000004</v>
      </c>
      <c r="W12" s="8">
        <f t="shared" si="14"/>
        <v>3537870</v>
      </c>
      <c r="X12" s="18">
        <f t="shared" si="13"/>
        <v>30214.441359500041</v>
      </c>
      <c r="Y12" s="20">
        <f t="shared" si="0"/>
        <v>3568084.4413594999</v>
      </c>
      <c r="Z12" s="20">
        <f t="shared" si="1"/>
        <v>3507655.5586405001</v>
      </c>
      <c r="AA12" s="96">
        <f t="shared" si="15"/>
        <v>35462</v>
      </c>
      <c r="AB12" s="97">
        <f>IFERROR((IF(AND(K12&gt;=MIN(Y12:Z12),K12&lt;=MAX(Y12:Z12)),K12,0)+IF(AND(O12&gt;=MIN(Y12:Z12),O12&lt;=MAX(Y12:Z12)),O12,0)+IF(AND(S12&gt;=MIN(Y12:Z12),S12&lt;=MAX(Y12:Z12)),S12,0))/(IF(AND(K12&gt;=MIN(Y12:Z12),K12&lt;=MAX(Y12:Z12)),1,0)+IF(AND(O12&gt;=MIN(Y12:Z12),O12&lt;=MAX(Y12:Z12)),1,0)+IF(AND(S12&gt;=MIN(Y12:Z12),S12&lt;=MAX(Y12:Z12)),1,0)),"NINGUNO CUMPLE")</f>
        <v>3546200</v>
      </c>
    </row>
    <row r="13" spans="1:30" s="1" customFormat="1" ht="119.4" customHeight="1" x14ac:dyDescent="0.3">
      <c r="A13" s="51" t="s">
        <v>37</v>
      </c>
      <c r="B13" s="100" t="s">
        <v>180</v>
      </c>
      <c r="C13" s="51" t="s">
        <v>22</v>
      </c>
      <c r="D13" s="51" t="s">
        <v>19</v>
      </c>
      <c r="E13" s="51">
        <v>4</v>
      </c>
      <c r="F13" s="51" t="s">
        <v>19</v>
      </c>
      <c r="G13" s="51" t="s">
        <v>19</v>
      </c>
      <c r="H13" s="23">
        <v>3100000</v>
      </c>
      <c r="I13" s="23">
        <f t="shared" si="4"/>
        <v>589000</v>
      </c>
      <c r="J13" s="23">
        <f t="shared" si="5"/>
        <v>3689000</v>
      </c>
      <c r="K13" s="23">
        <f t="shared" si="6"/>
        <v>14756000</v>
      </c>
      <c r="L13" s="26">
        <v>3100000</v>
      </c>
      <c r="M13" s="26">
        <f t="shared" si="7"/>
        <v>589000</v>
      </c>
      <c r="N13" s="26">
        <f t="shared" si="8"/>
        <v>3689000</v>
      </c>
      <c r="O13" s="26">
        <f t="shared" si="9"/>
        <v>14756000</v>
      </c>
      <c r="P13" s="29">
        <v>3100000</v>
      </c>
      <c r="Q13" s="29">
        <f t="shared" si="10"/>
        <v>589000</v>
      </c>
      <c r="R13" s="29">
        <f t="shared" si="11"/>
        <v>3689000</v>
      </c>
      <c r="S13" s="29">
        <f t="shared" si="12"/>
        <v>14756000</v>
      </c>
      <c r="T13" s="32"/>
      <c r="U13" s="32"/>
      <c r="V13" s="8">
        <f t="shared" si="14"/>
        <v>3689000</v>
      </c>
      <c r="W13" s="8">
        <f t="shared" si="14"/>
        <v>14756000</v>
      </c>
      <c r="X13" s="18">
        <f t="shared" si="13"/>
        <v>0</v>
      </c>
      <c r="Y13" s="20">
        <f t="shared" si="0"/>
        <v>14756000</v>
      </c>
      <c r="Z13" s="20">
        <f t="shared" si="1"/>
        <v>14756000</v>
      </c>
      <c r="AA13" s="96">
        <f t="shared" si="15"/>
        <v>3689000</v>
      </c>
      <c r="AB13" s="97">
        <f>IFERROR((IF(AND(K13&gt;=MIN(Y13:Z13),K13&lt;=MAX(Y13:Z13)),K13,0)+IF(AND(O13&gt;=MIN(Y13:Z13),O13&lt;=MAX(Y13:Z13)),O13,0)+IF(AND(S13&gt;=MIN(Y13:Z13),S13&lt;=MAX(Y13:Z13)),S13,0))/(IF(AND(K13&gt;=MIN(Y13:Z13),K13&lt;=MAX(Y13:Z13)),1,0)+IF(AND(O13&gt;=MIN(Y13:Z13),O13&lt;=MAX(Y13:Z13)),1,0)+IF(AND(S13&gt;=MIN(Y13:Z13),S13&lt;=MAX(Y13:Z13)),1,0)),"NINGUNO CUMPLE")</f>
        <v>14756000</v>
      </c>
      <c r="AC13"/>
      <c r="AD13"/>
    </row>
    <row r="14" spans="1:30" ht="106.8" customHeight="1" x14ac:dyDescent="0.3">
      <c r="A14" s="51" t="s">
        <v>90</v>
      </c>
      <c r="B14" s="54" t="s">
        <v>91</v>
      </c>
      <c r="C14" s="51" t="s">
        <v>22</v>
      </c>
      <c r="D14" s="51" t="s">
        <v>19</v>
      </c>
      <c r="E14" s="51">
        <f>30*9</f>
        <v>270</v>
      </c>
      <c r="F14" s="51" t="s">
        <v>19</v>
      </c>
      <c r="G14" s="51" t="s">
        <v>19</v>
      </c>
      <c r="H14" s="23">
        <v>25800</v>
      </c>
      <c r="I14" s="23">
        <f t="shared" si="4"/>
        <v>4902</v>
      </c>
      <c r="J14" s="23">
        <f t="shared" si="5"/>
        <v>30702</v>
      </c>
      <c r="K14" s="23">
        <f t="shared" si="6"/>
        <v>8289540</v>
      </c>
      <c r="L14" s="26">
        <v>26000</v>
      </c>
      <c r="M14" s="26">
        <f t="shared" si="7"/>
        <v>4940</v>
      </c>
      <c r="N14" s="26">
        <f t="shared" si="8"/>
        <v>30940</v>
      </c>
      <c r="O14" s="26">
        <f t="shared" si="9"/>
        <v>8353800</v>
      </c>
      <c r="P14" s="29">
        <v>25000</v>
      </c>
      <c r="Q14" s="29">
        <f t="shared" si="10"/>
        <v>4750</v>
      </c>
      <c r="R14" s="29">
        <f t="shared" si="11"/>
        <v>29750</v>
      </c>
      <c r="S14" s="29">
        <f t="shared" si="12"/>
        <v>8032500</v>
      </c>
      <c r="T14" s="32"/>
      <c r="U14" s="32"/>
      <c r="V14" s="8">
        <f t="shared" si="14"/>
        <v>30464</v>
      </c>
      <c r="W14" s="8">
        <f t="shared" si="14"/>
        <v>8225280</v>
      </c>
      <c r="X14" s="18">
        <f t="shared" si="13"/>
        <v>138817.46575989635</v>
      </c>
      <c r="Y14" s="20">
        <f t="shared" si="0"/>
        <v>8364097.4657598967</v>
      </c>
      <c r="Z14" s="20">
        <f t="shared" si="1"/>
        <v>8086462.5342401033</v>
      </c>
      <c r="AA14" s="96">
        <f t="shared" si="15"/>
        <v>30821</v>
      </c>
      <c r="AB14" s="97">
        <f t="shared" ref="AB14:AB73" si="17">IFERROR((IF(AND(K14&gt;=MIN(Y14:Z14),K14&lt;=MAX(Y14:Z14)),K14,0)+IF(AND(O14&gt;=MIN(Y14:Z14),O14&lt;=MAX(Y14:Z14)),O14,0)+IF(AND(S14&gt;=MIN(Y14:Z14),S14&lt;=MAX(Y14:Z14)),S14,0))/(IF(AND(K14&gt;=MIN(Y14:Z14),K14&lt;=MAX(Y14:Z14)),1,0)+IF(AND(O14&gt;=MIN(Y14:Z14),O14&lt;=MAX(Y14:Z14)),1,0)+IF(AND(S14&gt;=MIN(Y14:Z14),S14&lt;=MAX(Y14:Z14)),1,0)),"NINGUNO CUMPLE")</f>
        <v>8321670</v>
      </c>
    </row>
    <row r="15" spans="1:30" ht="39.6" x14ac:dyDescent="0.3">
      <c r="A15" s="51" t="s">
        <v>38</v>
      </c>
      <c r="B15" s="54" t="s">
        <v>142</v>
      </c>
      <c r="C15" s="51" t="s">
        <v>22</v>
      </c>
      <c r="D15" s="51" t="s">
        <v>19</v>
      </c>
      <c r="E15" s="51">
        <v>1</v>
      </c>
      <c r="F15" s="51" t="s">
        <v>19</v>
      </c>
      <c r="G15" s="51" t="s">
        <v>19</v>
      </c>
      <c r="H15" s="23">
        <v>1400000</v>
      </c>
      <c r="I15" s="23" t="s">
        <v>26</v>
      </c>
      <c r="J15" s="23" t="s">
        <v>26</v>
      </c>
      <c r="K15" s="23">
        <f>H15</f>
        <v>1400000</v>
      </c>
      <c r="L15" s="26">
        <v>1400000</v>
      </c>
      <c r="M15" s="26" t="s">
        <v>26</v>
      </c>
      <c r="N15" s="26" t="s">
        <v>26</v>
      </c>
      <c r="O15" s="26">
        <v>1400000</v>
      </c>
      <c r="P15" s="29">
        <v>1400000</v>
      </c>
      <c r="Q15" s="29" t="s">
        <v>26</v>
      </c>
      <c r="R15" s="29" t="s">
        <v>26</v>
      </c>
      <c r="S15" s="29">
        <v>1400000</v>
      </c>
      <c r="T15" s="32"/>
      <c r="U15" s="32"/>
      <c r="V15" s="8">
        <v>1400000</v>
      </c>
      <c r="W15" s="8">
        <f t="shared" si="14"/>
        <v>1400000</v>
      </c>
      <c r="X15" s="18">
        <f t="shared" si="13"/>
        <v>0</v>
      </c>
      <c r="Y15" s="20">
        <f t="shared" si="0"/>
        <v>1400000</v>
      </c>
      <c r="Z15" s="20">
        <f t="shared" si="1"/>
        <v>1400000</v>
      </c>
      <c r="AA15" s="96">
        <f t="shared" si="15"/>
        <v>1400000</v>
      </c>
      <c r="AB15" s="97">
        <f t="shared" si="17"/>
        <v>1400000</v>
      </c>
    </row>
    <row r="16" spans="1:30" ht="40.200000000000003" customHeight="1" x14ac:dyDescent="0.3">
      <c r="A16" s="51" t="s">
        <v>39</v>
      </c>
      <c r="B16" s="62" t="s">
        <v>127</v>
      </c>
      <c r="C16" s="51" t="s">
        <v>22</v>
      </c>
      <c r="D16" s="51" t="s">
        <v>19</v>
      </c>
      <c r="E16" s="51">
        <v>8</v>
      </c>
      <c r="F16" s="51" t="s">
        <v>19</v>
      </c>
      <c r="G16" s="51" t="s">
        <v>19</v>
      </c>
      <c r="H16" s="23">
        <v>329000</v>
      </c>
      <c r="I16" s="23">
        <f>H16*(0.19)</f>
        <v>62510</v>
      </c>
      <c r="J16" s="23">
        <f>H16+I16</f>
        <v>391510</v>
      </c>
      <c r="K16" s="23">
        <f>J16*E16</f>
        <v>3132080</v>
      </c>
      <c r="L16" s="26">
        <v>326000</v>
      </c>
      <c r="M16" s="26">
        <f>L16*(0.19)</f>
        <v>61940</v>
      </c>
      <c r="N16" s="26">
        <f>L16+M16</f>
        <v>387940</v>
      </c>
      <c r="O16" s="26">
        <f>N16*E16</f>
        <v>3103520</v>
      </c>
      <c r="P16" s="29">
        <v>332000</v>
      </c>
      <c r="Q16" s="29">
        <f>P16*0.19</f>
        <v>63080</v>
      </c>
      <c r="R16" s="29">
        <f>P16+Q16</f>
        <v>395080</v>
      </c>
      <c r="S16" s="29">
        <f>R16*E16</f>
        <v>3160640</v>
      </c>
      <c r="T16" s="32"/>
      <c r="U16" s="32"/>
      <c r="V16" s="8">
        <f>(R16+N16+J16)/3</f>
        <v>391510</v>
      </c>
      <c r="W16" s="8">
        <f t="shared" si="14"/>
        <v>3132080</v>
      </c>
      <c r="X16" s="18">
        <f t="shared" si="13"/>
        <v>23319.142351295857</v>
      </c>
      <c r="Y16" s="20">
        <f t="shared" si="0"/>
        <v>3155399.1423512958</v>
      </c>
      <c r="Z16" s="20">
        <f t="shared" si="1"/>
        <v>3108760.8576487042</v>
      </c>
      <c r="AA16" s="96">
        <f t="shared" si="15"/>
        <v>391510</v>
      </c>
      <c r="AB16" s="97">
        <f t="shared" si="17"/>
        <v>3132080</v>
      </c>
    </row>
    <row r="17" spans="1:42" ht="31.8" x14ac:dyDescent="0.3">
      <c r="A17" s="51" t="s">
        <v>39</v>
      </c>
      <c r="B17" s="70" t="s">
        <v>113</v>
      </c>
      <c r="C17" s="51" t="s">
        <v>22</v>
      </c>
      <c r="D17" s="51" t="s">
        <v>19</v>
      </c>
      <c r="E17" s="51">
        <v>1</v>
      </c>
      <c r="F17" s="51" t="s">
        <v>19</v>
      </c>
      <c r="G17" s="51" t="s">
        <v>19</v>
      </c>
      <c r="H17" s="23" t="s">
        <v>26</v>
      </c>
      <c r="I17" s="23" t="s">
        <v>26</v>
      </c>
      <c r="J17" s="23" t="s">
        <v>26</v>
      </c>
      <c r="K17" s="23" t="s">
        <v>26</v>
      </c>
      <c r="L17" s="26" t="s">
        <v>26</v>
      </c>
      <c r="M17" s="26" t="s">
        <v>26</v>
      </c>
      <c r="N17" s="26" t="s">
        <v>26</v>
      </c>
      <c r="O17" s="26" t="s">
        <v>26</v>
      </c>
      <c r="P17" s="29" t="s">
        <v>26</v>
      </c>
      <c r="Q17" s="29" t="s">
        <v>26</v>
      </c>
      <c r="R17" s="29" t="s">
        <v>26</v>
      </c>
      <c r="S17" s="29" t="s">
        <v>26</v>
      </c>
      <c r="T17" s="71" t="s">
        <v>114</v>
      </c>
      <c r="U17" s="32">
        <f>E17*T17</f>
        <v>415087</v>
      </c>
      <c r="V17" s="8" t="str">
        <f>T17</f>
        <v>$ 415.087</v>
      </c>
      <c r="W17" s="8">
        <f>U17</f>
        <v>415087</v>
      </c>
      <c r="X17" s="18"/>
      <c r="Y17" s="20"/>
      <c r="Z17" s="20"/>
      <c r="AA17" s="96" t="str">
        <f>V17</f>
        <v>$ 415.087</v>
      </c>
      <c r="AB17" s="97">
        <f>W17</f>
        <v>415087</v>
      </c>
    </row>
    <row r="18" spans="1:42" ht="52.8" x14ac:dyDescent="0.3">
      <c r="A18" s="51" t="s">
        <v>40</v>
      </c>
      <c r="B18" s="54" t="s">
        <v>156</v>
      </c>
      <c r="C18" s="51" t="s">
        <v>22</v>
      </c>
      <c r="D18" s="51" t="s">
        <v>19</v>
      </c>
      <c r="E18" s="51">
        <v>100</v>
      </c>
      <c r="F18" s="51" t="s">
        <v>19</v>
      </c>
      <c r="G18" s="51" t="s">
        <v>19</v>
      </c>
      <c r="H18" s="23">
        <v>7610</v>
      </c>
      <c r="I18" s="23">
        <f>H18*(0.19)</f>
        <v>1445.9</v>
      </c>
      <c r="J18" s="23">
        <f>H18+I18</f>
        <v>9055.9</v>
      </c>
      <c r="K18" s="23">
        <f>J18*E18</f>
        <v>905590</v>
      </c>
      <c r="L18" s="26">
        <v>7560</v>
      </c>
      <c r="M18" s="26">
        <f>L18*(0.19)</f>
        <v>1436.4</v>
      </c>
      <c r="N18" s="26">
        <f>L18+M18</f>
        <v>8996.4</v>
      </c>
      <c r="O18" s="26">
        <f>N18*E18</f>
        <v>899640</v>
      </c>
      <c r="P18" s="29">
        <v>7550</v>
      </c>
      <c r="Q18" s="29">
        <f>P18*0.19</f>
        <v>1434.5</v>
      </c>
      <c r="R18" s="29">
        <f>P18+Q18</f>
        <v>8984.5</v>
      </c>
      <c r="S18" s="29">
        <f>R18*E18</f>
        <v>898450</v>
      </c>
      <c r="T18" s="32"/>
      <c r="U18" s="32"/>
      <c r="V18" s="8">
        <f>(R18+N18+J18)/3</f>
        <v>9012.2666666666682</v>
      </c>
      <c r="W18" s="8">
        <f>(S18+O18+K18)/3</f>
        <v>901226.66666666663</v>
      </c>
      <c r="X18" s="18">
        <f>+_xlfn.STDEV.P(K18,O18,S18)</f>
        <v>3123.3564566913515</v>
      </c>
      <c r="Y18" s="20">
        <f>W18+X18</f>
        <v>904350.02312335803</v>
      </c>
      <c r="Z18" s="20">
        <f>W18-X18</f>
        <v>898103.31020997523</v>
      </c>
      <c r="AA18" s="96">
        <f>AB18/E18</f>
        <v>8990.4500000000007</v>
      </c>
      <c r="AB18" s="97">
        <f t="shared" si="17"/>
        <v>899045</v>
      </c>
    </row>
    <row r="19" spans="1:42" ht="119.4" x14ac:dyDescent="0.3">
      <c r="A19" s="51" t="s">
        <v>92</v>
      </c>
      <c r="B19" s="53" t="s">
        <v>93</v>
      </c>
      <c r="C19" s="51" t="s">
        <v>165</v>
      </c>
      <c r="D19" s="51" t="s">
        <v>19</v>
      </c>
      <c r="E19" s="51">
        <v>1</v>
      </c>
      <c r="F19" s="51" t="s">
        <v>19</v>
      </c>
      <c r="G19" s="51" t="s">
        <v>19</v>
      </c>
      <c r="H19" s="23">
        <v>482000</v>
      </c>
      <c r="I19" s="23">
        <f>H19*(0.19)</f>
        <v>91580</v>
      </c>
      <c r="J19" s="23">
        <f>H19+I19</f>
        <v>573580</v>
      </c>
      <c r="K19" s="23">
        <f>J19*E19</f>
        <v>573580</v>
      </c>
      <c r="L19" s="26">
        <v>480000</v>
      </c>
      <c r="M19" s="26">
        <f>L19*(0.19)</f>
        <v>91200</v>
      </c>
      <c r="N19" s="26">
        <f>L19+M19</f>
        <v>571200</v>
      </c>
      <c r="O19" s="26">
        <f>N19*E19</f>
        <v>571200</v>
      </c>
      <c r="P19" s="29">
        <v>471000</v>
      </c>
      <c r="Q19" s="29">
        <f>P19*0.19</f>
        <v>89490</v>
      </c>
      <c r="R19" s="29">
        <f>P19+Q19</f>
        <v>560490</v>
      </c>
      <c r="S19" s="29">
        <f>R19*E19</f>
        <v>560490</v>
      </c>
      <c r="T19" s="32"/>
      <c r="U19" s="32"/>
      <c r="V19" s="8">
        <f>(R19+N19+J19)/3</f>
        <v>568423.33333333337</v>
      </c>
      <c r="W19" s="8">
        <f>(S19+O19+K19)/3</f>
        <v>568423.33333333337</v>
      </c>
      <c r="X19" s="18">
        <f>+_xlfn.STDEV.P(K19,O19,S19)</f>
        <v>5693.2377041149048</v>
      </c>
      <c r="Y19" s="20">
        <f>W19+X19</f>
        <v>574116.57103744824</v>
      </c>
      <c r="Z19" s="20">
        <f>W19-X19</f>
        <v>562730.0956292185</v>
      </c>
      <c r="AA19" s="96">
        <f>AB19/E19</f>
        <v>572390</v>
      </c>
      <c r="AB19" s="97">
        <f t="shared" si="17"/>
        <v>572390</v>
      </c>
    </row>
    <row r="20" spans="1:42" ht="52.8" x14ac:dyDescent="0.3">
      <c r="A20" s="34" t="s">
        <v>41</v>
      </c>
      <c r="B20" s="48" t="s">
        <v>154</v>
      </c>
      <c r="C20" s="34" t="s">
        <v>18</v>
      </c>
      <c r="D20" s="34">
        <v>2</v>
      </c>
      <c r="E20" s="34">
        <v>1</v>
      </c>
      <c r="F20" s="58">
        <v>4600000</v>
      </c>
      <c r="G20" s="61">
        <f>F20*E20*D20</f>
        <v>9200000</v>
      </c>
      <c r="H20" s="23"/>
      <c r="I20" s="23"/>
      <c r="J20" s="23"/>
      <c r="K20" s="23"/>
      <c r="L20" s="26"/>
      <c r="M20" s="26"/>
      <c r="N20" s="26"/>
      <c r="O20" s="26"/>
      <c r="P20" s="29"/>
      <c r="Q20" s="29"/>
      <c r="R20" s="29"/>
      <c r="S20" s="29"/>
      <c r="T20" s="32"/>
      <c r="U20" s="32"/>
      <c r="V20" s="8">
        <f>F20</f>
        <v>4600000</v>
      </c>
      <c r="W20" s="8">
        <f>G20</f>
        <v>9200000</v>
      </c>
      <c r="X20" s="18">
        <v>0</v>
      </c>
      <c r="Y20" s="20">
        <v>0</v>
      </c>
      <c r="Z20" s="20">
        <v>0</v>
      </c>
      <c r="AA20" s="96">
        <f t="shared" ref="AA20:AB22" si="18">V20</f>
        <v>4600000</v>
      </c>
      <c r="AB20" s="97">
        <f t="shared" si="18"/>
        <v>9200000</v>
      </c>
    </row>
    <row r="21" spans="1:42" ht="52.8" x14ac:dyDescent="0.3">
      <c r="A21" s="34" t="s">
        <v>139</v>
      </c>
      <c r="B21" s="48" t="s">
        <v>143</v>
      </c>
      <c r="C21" s="34" t="s">
        <v>122</v>
      </c>
      <c r="D21" s="34">
        <v>10</v>
      </c>
      <c r="E21" s="34">
        <v>2</v>
      </c>
      <c r="F21" s="58">
        <v>600000</v>
      </c>
      <c r="G21" s="61">
        <f>F21*E21*D21</f>
        <v>12000000</v>
      </c>
      <c r="H21" s="23"/>
      <c r="I21" s="23"/>
      <c r="J21" s="23"/>
      <c r="K21" s="23"/>
      <c r="L21" s="26"/>
      <c r="M21" s="26"/>
      <c r="N21" s="26"/>
      <c r="O21" s="26"/>
      <c r="P21" s="29"/>
      <c r="Q21" s="29"/>
      <c r="R21" s="29"/>
      <c r="S21" s="29"/>
      <c r="T21" s="32"/>
      <c r="U21" s="32"/>
      <c r="V21" s="8">
        <f t="shared" ref="V21:W22" si="19">F21</f>
        <v>600000</v>
      </c>
      <c r="W21" s="8">
        <f t="shared" si="19"/>
        <v>12000000</v>
      </c>
      <c r="X21" s="18">
        <v>0</v>
      </c>
      <c r="Y21" s="20">
        <v>0</v>
      </c>
      <c r="Z21" s="20">
        <v>0</v>
      </c>
      <c r="AA21" s="96">
        <f t="shared" si="18"/>
        <v>600000</v>
      </c>
      <c r="AB21" s="97">
        <f t="shared" si="18"/>
        <v>12000000</v>
      </c>
    </row>
    <row r="22" spans="1:42" ht="53.4" x14ac:dyDescent="0.3">
      <c r="A22" s="34" t="s">
        <v>34</v>
      </c>
      <c r="B22" s="50" t="s">
        <v>166</v>
      </c>
      <c r="C22" s="34" t="s">
        <v>60</v>
      </c>
      <c r="D22" s="34">
        <v>5</v>
      </c>
      <c r="E22" s="34">
        <v>2</v>
      </c>
      <c r="F22" s="58">
        <v>200000</v>
      </c>
      <c r="G22" s="61">
        <f>F22*D22*E22</f>
        <v>2000000</v>
      </c>
      <c r="H22" s="23"/>
      <c r="I22" s="23"/>
      <c r="J22" s="23"/>
      <c r="K22" s="23"/>
      <c r="L22" s="26"/>
      <c r="M22" s="26"/>
      <c r="N22" s="26"/>
      <c r="O22" s="26"/>
      <c r="P22" s="29"/>
      <c r="Q22" s="29"/>
      <c r="R22" s="29"/>
      <c r="S22" s="29"/>
      <c r="T22" s="32"/>
      <c r="U22" s="32"/>
      <c r="V22" s="8">
        <f t="shared" si="19"/>
        <v>200000</v>
      </c>
      <c r="W22" s="8">
        <f t="shared" si="19"/>
        <v>2000000</v>
      </c>
      <c r="X22" s="18">
        <v>0</v>
      </c>
      <c r="Y22" s="20">
        <v>0</v>
      </c>
      <c r="Z22" s="20">
        <v>0</v>
      </c>
      <c r="AA22" s="96">
        <f t="shared" si="18"/>
        <v>200000</v>
      </c>
      <c r="AB22" s="97">
        <f t="shared" si="18"/>
        <v>2000000</v>
      </c>
    </row>
    <row r="23" spans="1:42" ht="66" x14ac:dyDescent="0.3">
      <c r="A23" s="34" t="s">
        <v>43</v>
      </c>
      <c r="B23" s="50" t="s">
        <v>167</v>
      </c>
      <c r="C23" s="34" t="s">
        <v>18</v>
      </c>
      <c r="D23" s="34">
        <v>1.5</v>
      </c>
      <c r="E23" s="34">
        <v>1</v>
      </c>
      <c r="F23" s="58">
        <f>G23/D23</f>
        <v>1651400</v>
      </c>
      <c r="G23" s="61">
        <v>2477100</v>
      </c>
      <c r="H23" s="23"/>
      <c r="I23" s="23"/>
      <c r="J23" s="23"/>
      <c r="K23" s="23"/>
      <c r="L23" s="26"/>
      <c r="M23" s="26"/>
      <c r="N23" s="26"/>
      <c r="O23" s="26"/>
      <c r="P23" s="29"/>
      <c r="Q23" s="29"/>
      <c r="R23" s="29"/>
      <c r="S23" s="29"/>
      <c r="T23" s="32"/>
      <c r="U23" s="32"/>
      <c r="V23" s="8">
        <f t="shared" ref="V23" si="20">F23</f>
        <v>1651400</v>
      </c>
      <c r="W23" s="8">
        <f t="shared" ref="W23" si="21">G23</f>
        <v>2477100</v>
      </c>
      <c r="X23" s="18">
        <v>0</v>
      </c>
      <c r="Y23" s="20">
        <v>0</v>
      </c>
      <c r="Z23" s="20">
        <v>0</v>
      </c>
      <c r="AA23" s="96">
        <f t="shared" ref="AA23" si="22">V23</f>
        <v>1651400</v>
      </c>
      <c r="AB23" s="97">
        <f t="shared" ref="AB23" si="23">W23</f>
        <v>2477100</v>
      </c>
    </row>
    <row r="24" spans="1:42" ht="66" x14ac:dyDescent="0.3">
      <c r="A24" s="34" t="s">
        <v>44</v>
      </c>
      <c r="B24" s="48" t="s">
        <v>168</v>
      </c>
      <c r="C24" s="34" t="s">
        <v>22</v>
      </c>
      <c r="D24" s="34" t="s">
        <v>19</v>
      </c>
      <c r="E24" s="34">
        <v>500</v>
      </c>
      <c r="F24" s="34" t="s">
        <v>19</v>
      </c>
      <c r="G24" s="34" t="s">
        <v>19</v>
      </c>
      <c r="H24" s="23">
        <v>2980</v>
      </c>
      <c r="I24" s="23">
        <f>H24*(0.19)</f>
        <v>566.20000000000005</v>
      </c>
      <c r="J24" s="23">
        <f>H24+I24</f>
        <v>3546.2</v>
      </c>
      <c r="K24" s="23">
        <f>J24*E24</f>
        <v>1773100</v>
      </c>
      <c r="L24" s="26">
        <v>2900</v>
      </c>
      <c r="M24" s="26">
        <f>L24*(0.19)</f>
        <v>551</v>
      </c>
      <c r="N24" s="26">
        <f>L24+M24</f>
        <v>3451</v>
      </c>
      <c r="O24" s="26">
        <f>N24*E24</f>
        <v>1725500</v>
      </c>
      <c r="P24" s="29">
        <v>2830</v>
      </c>
      <c r="Q24" s="29">
        <f>P24*(0.19)</f>
        <v>537.70000000000005</v>
      </c>
      <c r="R24" s="29">
        <f>P24+Q24</f>
        <v>3367.7</v>
      </c>
      <c r="S24" s="29">
        <f>R24*E24</f>
        <v>1683850</v>
      </c>
      <c r="T24" s="32"/>
      <c r="U24" s="32"/>
      <c r="V24" s="8">
        <f>(R24+N24+J24)/3</f>
        <v>3454.9666666666667</v>
      </c>
      <c r="W24" s="8">
        <f>(S24+O24+K24)/3</f>
        <v>1727483.3333333333</v>
      </c>
      <c r="X24" s="18">
        <f>+_xlfn.STDEV.P(K24,O24,S24)</f>
        <v>36463.139683186302</v>
      </c>
      <c r="Y24" s="20">
        <f>W24+X24</f>
        <v>1763946.4730165196</v>
      </c>
      <c r="Z24" s="20">
        <f>W24-X24</f>
        <v>1691020.1936501469</v>
      </c>
      <c r="AA24" s="96">
        <f>AB24/E24</f>
        <v>3451</v>
      </c>
      <c r="AB24" s="97">
        <f t="shared" si="17"/>
        <v>1725500</v>
      </c>
    </row>
    <row r="25" spans="1:42" ht="132" x14ac:dyDescent="0.3">
      <c r="A25" s="34" t="s">
        <v>45</v>
      </c>
      <c r="B25" s="48" t="s">
        <v>169</v>
      </c>
      <c r="C25" s="34" t="s">
        <v>22</v>
      </c>
      <c r="D25" s="34" t="s">
        <v>19</v>
      </c>
      <c r="E25" s="34">
        <v>500</v>
      </c>
      <c r="F25" s="34" t="s">
        <v>19</v>
      </c>
      <c r="G25" s="34" t="s">
        <v>19</v>
      </c>
      <c r="H25" s="23">
        <v>20000</v>
      </c>
      <c r="I25" s="23">
        <f>H25*(0.19)</f>
        <v>3800</v>
      </c>
      <c r="J25" s="23">
        <f>H25+I25</f>
        <v>23800</v>
      </c>
      <c r="K25" s="23">
        <f>J25*E25</f>
        <v>11900000</v>
      </c>
      <c r="L25" s="26">
        <v>21000</v>
      </c>
      <c r="M25" s="26">
        <f>L25*(0.19)</f>
        <v>3990</v>
      </c>
      <c r="N25" s="26">
        <f>L25+M25</f>
        <v>24990</v>
      </c>
      <c r="O25" s="26">
        <f>N25*E25</f>
        <v>12495000</v>
      </c>
      <c r="P25" s="29">
        <v>19800</v>
      </c>
      <c r="Q25" s="29">
        <f>P25*(0.19)</f>
        <v>3762</v>
      </c>
      <c r="R25" s="29">
        <f>P25+Q25</f>
        <v>23562</v>
      </c>
      <c r="S25" s="29">
        <f>R25*E25</f>
        <v>11781000</v>
      </c>
      <c r="T25" s="32"/>
      <c r="U25" s="32"/>
      <c r="V25" s="8">
        <f>(R25+N25+J25)/3</f>
        <v>24117.333333333332</v>
      </c>
      <c r="W25" s="8">
        <f>(S25+O25+K25)/3</f>
        <v>12058666.666666666</v>
      </c>
      <c r="X25" s="18">
        <f>+_xlfn.STDEV.P(K25,O25,S25)</f>
        <v>312335.64566913515</v>
      </c>
      <c r="Y25" s="20">
        <f>W25+X25</f>
        <v>12371002.3123358</v>
      </c>
      <c r="Z25" s="20">
        <f>W25-X25</f>
        <v>11746331.020997532</v>
      </c>
      <c r="AA25" s="96">
        <f>AB25/E25</f>
        <v>23681</v>
      </c>
      <c r="AB25" s="97">
        <f t="shared" si="17"/>
        <v>11840500</v>
      </c>
    </row>
    <row r="26" spans="1:42" ht="39.6" x14ac:dyDescent="0.3">
      <c r="A26" s="34" t="s">
        <v>38</v>
      </c>
      <c r="B26" s="48" t="s">
        <v>144</v>
      </c>
      <c r="C26" s="34" t="s">
        <v>22</v>
      </c>
      <c r="D26" s="34" t="s">
        <v>19</v>
      </c>
      <c r="E26" s="34">
        <v>5</v>
      </c>
      <c r="F26" s="34" t="s">
        <v>19</v>
      </c>
      <c r="G26" s="34" t="s">
        <v>19</v>
      </c>
      <c r="H26" s="23">
        <v>1400000</v>
      </c>
      <c r="I26" s="23" t="s">
        <v>26</v>
      </c>
      <c r="J26" s="23" t="s">
        <v>26</v>
      </c>
      <c r="K26" s="23">
        <f>H26*E26</f>
        <v>7000000</v>
      </c>
      <c r="L26" s="26">
        <v>1400000</v>
      </c>
      <c r="M26" s="26" t="s">
        <v>26</v>
      </c>
      <c r="N26" s="26" t="s">
        <v>26</v>
      </c>
      <c r="O26" s="26">
        <f>L26*E26</f>
        <v>7000000</v>
      </c>
      <c r="P26" s="29">
        <v>1400000</v>
      </c>
      <c r="Q26" s="29" t="s">
        <v>26</v>
      </c>
      <c r="R26" s="29" t="s">
        <v>26</v>
      </c>
      <c r="S26" s="29">
        <f>P26*E26</f>
        <v>7000000</v>
      </c>
      <c r="T26" s="32"/>
      <c r="U26" s="32"/>
      <c r="V26" s="8">
        <v>1400000</v>
      </c>
      <c r="W26" s="8">
        <f>V26*E26</f>
        <v>7000000</v>
      </c>
      <c r="X26" s="18">
        <f>+_xlfn.STDEV.P(K26,O26,S26)</f>
        <v>0</v>
      </c>
      <c r="Y26" s="20">
        <f>W26+X26</f>
        <v>7000000</v>
      </c>
      <c r="Z26" s="20">
        <f>W26-X26</f>
        <v>7000000</v>
      </c>
      <c r="AA26" s="96">
        <f>AB26/E26</f>
        <v>1400000</v>
      </c>
      <c r="AB26" s="97">
        <f t="shared" si="17"/>
        <v>7000000</v>
      </c>
    </row>
    <row r="27" spans="1:42" ht="40.200000000000003" x14ac:dyDescent="0.3">
      <c r="A27" s="34" t="s">
        <v>46</v>
      </c>
      <c r="B27" s="50" t="s">
        <v>170</v>
      </c>
      <c r="C27" s="34" t="s">
        <v>47</v>
      </c>
      <c r="D27" s="34" t="s">
        <v>19</v>
      </c>
      <c r="E27" s="34">
        <v>5</v>
      </c>
      <c r="F27" s="34" t="s">
        <v>19</v>
      </c>
      <c r="G27" s="34" t="s">
        <v>19</v>
      </c>
      <c r="H27" s="23">
        <v>440000</v>
      </c>
      <c r="I27" s="23">
        <v>83600</v>
      </c>
      <c r="J27" s="23">
        <v>523600</v>
      </c>
      <c r="K27" s="23">
        <v>2618000</v>
      </c>
      <c r="L27" s="26">
        <v>451000</v>
      </c>
      <c r="M27" s="26">
        <v>85690</v>
      </c>
      <c r="N27" s="26">
        <v>536690</v>
      </c>
      <c r="O27" s="26">
        <v>2683450</v>
      </c>
      <c r="P27" s="29">
        <v>467400</v>
      </c>
      <c r="Q27" s="29">
        <v>88806</v>
      </c>
      <c r="R27" s="29">
        <v>556206</v>
      </c>
      <c r="S27" s="29">
        <v>2781030</v>
      </c>
      <c r="T27" s="32"/>
      <c r="U27" s="32"/>
      <c r="V27" s="8">
        <v>538832</v>
      </c>
      <c r="W27" s="8">
        <v>2694160</v>
      </c>
      <c r="X27" s="18">
        <v>66986.184147678301</v>
      </c>
      <c r="Y27" s="20">
        <v>2761146.1841476783</v>
      </c>
      <c r="Z27" s="20">
        <v>2627173.8158523217</v>
      </c>
      <c r="AA27" s="96">
        <v>536690</v>
      </c>
      <c r="AB27" s="97">
        <f t="shared" si="17"/>
        <v>2683450</v>
      </c>
    </row>
    <row r="28" spans="1:42" s="9" customFormat="1" ht="66" x14ac:dyDescent="0.3">
      <c r="A28" s="34" t="s">
        <v>41</v>
      </c>
      <c r="B28" s="48" t="s">
        <v>145</v>
      </c>
      <c r="C28" s="34" t="s">
        <v>18</v>
      </c>
      <c r="D28" s="34">
        <v>2</v>
      </c>
      <c r="E28" s="34">
        <v>1</v>
      </c>
      <c r="F28" s="58">
        <v>3800000</v>
      </c>
      <c r="G28" s="61">
        <f>F28*D28*E28</f>
        <v>7600000</v>
      </c>
      <c r="H28" s="24"/>
      <c r="I28" s="23"/>
      <c r="J28" s="23"/>
      <c r="K28" s="23"/>
      <c r="L28" s="26"/>
      <c r="M28" s="26"/>
      <c r="N28" s="26"/>
      <c r="O28" s="26"/>
      <c r="P28" s="30"/>
      <c r="Q28" s="29"/>
      <c r="R28" s="29"/>
      <c r="S28" s="29"/>
      <c r="T28" s="32"/>
      <c r="U28" s="32"/>
      <c r="V28" s="8">
        <f>F28</f>
        <v>3800000</v>
      </c>
      <c r="W28" s="8">
        <f>G28</f>
        <v>7600000</v>
      </c>
      <c r="X28" s="18">
        <v>0</v>
      </c>
      <c r="Y28" s="20">
        <v>0</v>
      </c>
      <c r="Z28" s="20">
        <v>0</v>
      </c>
      <c r="AA28" s="98">
        <v>3800000</v>
      </c>
      <c r="AB28" s="97">
        <f>W28</f>
        <v>7600000</v>
      </c>
      <c r="AC28"/>
      <c r="AD28"/>
    </row>
    <row r="29" spans="1:42" s="9" customFormat="1" ht="52.8" x14ac:dyDescent="0.3">
      <c r="A29" s="34" t="s">
        <v>139</v>
      </c>
      <c r="B29" s="48" t="s">
        <v>171</v>
      </c>
      <c r="C29" s="34" t="s">
        <v>42</v>
      </c>
      <c r="D29" s="34">
        <f>3*5</f>
        <v>15</v>
      </c>
      <c r="E29" s="34">
        <v>1</v>
      </c>
      <c r="F29" s="58">
        <v>600000</v>
      </c>
      <c r="G29" s="61">
        <f>F29*D29*E29</f>
        <v>9000000</v>
      </c>
      <c r="H29" s="24"/>
      <c r="I29" s="23"/>
      <c r="J29" s="23"/>
      <c r="K29" s="23"/>
      <c r="L29" s="26"/>
      <c r="M29" s="26"/>
      <c r="N29" s="26"/>
      <c r="O29" s="26"/>
      <c r="P29" s="30"/>
      <c r="Q29" s="29"/>
      <c r="R29" s="29"/>
      <c r="S29" s="29"/>
      <c r="T29" s="32"/>
      <c r="U29" s="32"/>
      <c r="V29" s="8">
        <f t="shared" ref="V29:W31" si="24">F29</f>
        <v>600000</v>
      </c>
      <c r="W29" s="8">
        <f t="shared" si="24"/>
        <v>9000000</v>
      </c>
      <c r="X29" s="18">
        <v>0</v>
      </c>
      <c r="Y29" s="20">
        <v>0</v>
      </c>
      <c r="Z29" s="20">
        <v>0</v>
      </c>
      <c r="AA29" s="98">
        <v>600000</v>
      </c>
      <c r="AB29" s="97">
        <f>W29</f>
        <v>9000000</v>
      </c>
      <c r="AC29"/>
      <c r="AD29"/>
    </row>
    <row r="30" spans="1:42" s="10" customFormat="1" ht="53.4" x14ac:dyDescent="0.3">
      <c r="A30" s="34" t="s">
        <v>34</v>
      </c>
      <c r="B30" s="50" t="s">
        <v>146</v>
      </c>
      <c r="C30" s="34" t="s">
        <v>60</v>
      </c>
      <c r="D30" s="34">
        <v>5</v>
      </c>
      <c r="E30" s="34">
        <v>2</v>
      </c>
      <c r="F30" s="58">
        <v>300000</v>
      </c>
      <c r="G30" s="61">
        <f>F30*D30*E30</f>
        <v>3000000</v>
      </c>
      <c r="H30" s="24"/>
      <c r="I30" s="23"/>
      <c r="J30" s="23"/>
      <c r="K30" s="23"/>
      <c r="L30" s="27"/>
      <c r="M30" s="26"/>
      <c r="N30" s="26"/>
      <c r="O30" s="26"/>
      <c r="P30" s="30"/>
      <c r="Q30" s="29"/>
      <c r="R30" s="29"/>
      <c r="S30" s="29"/>
      <c r="T30" s="32"/>
      <c r="U30" s="32"/>
      <c r="V30" s="8">
        <f t="shared" si="24"/>
        <v>300000</v>
      </c>
      <c r="W30" s="8">
        <f t="shared" si="24"/>
        <v>3000000</v>
      </c>
      <c r="X30" s="18">
        <v>0</v>
      </c>
      <c r="Y30" s="20">
        <v>0</v>
      </c>
      <c r="Z30" s="20">
        <v>0</v>
      </c>
      <c r="AA30" s="98">
        <v>300000</v>
      </c>
      <c r="AB30" s="97">
        <f>W30</f>
        <v>3000000</v>
      </c>
      <c r="AC30"/>
      <c r="AD30"/>
      <c r="AE30" s="9"/>
      <c r="AF30" s="9"/>
      <c r="AG30" s="9"/>
      <c r="AH30" s="9"/>
      <c r="AI30" s="9"/>
      <c r="AJ30" s="9"/>
      <c r="AK30" s="9"/>
      <c r="AL30" s="9"/>
      <c r="AM30" s="9"/>
      <c r="AN30" s="9"/>
      <c r="AO30" s="9"/>
      <c r="AP30" s="9"/>
    </row>
    <row r="31" spans="1:42" s="11" customFormat="1" ht="66" x14ac:dyDescent="0.3">
      <c r="A31" s="34" t="s">
        <v>43</v>
      </c>
      <c r="B31" s="50" t="s">
        <v>167</v>
      </c>
      <c r="C31" s="34" t="s">
        <v>18</v>
      </c>
      <c r="D31" s="34">
        <v>1</v>
      </c>
      <c r="E31" s="34">
        <v>1</v>
      </c>
      <c r="F31" s="58">
        <v>3200000</v>
      </c>
      <c r="G31" s="61">
        <f>F31*D31*E31</f>
        <v>3200000</v>
      </c>
      <c r="H31" s="24"/>
      <c r="I31" s="23"/>
      <c r="J31" s="23"/>
      <c r="K31" s="23"/>
      <c r="L31" s="27"/>
      <c r="M31" s="26"/>
      <c r="N31" s="26"/>
      <c r="O31" s="26"/>
      <c r="P31" s="30"/>
      <c r="Q31" s="29"/>
      <c r="R31" s="29"/>
      <c r="S31" s="29"/>
      <c r="T31" s="32"/>
      <c r="U31" s="32"/>
      <c r="V31" s="8">
        <f t="shared" si="24"/>
        <v>3200000</v>
      </c>
      <c r="W31" s="8">
        <f t="shared" si="24"/>
        <v>3200000</v>
      </c>
      <c r="X31" s="18">
        <v>0</v>
      </c>
      <c r="Y31" s="20">
        <v>0</v>
      </c>
      <c r="Z31" s="20">
        <v>0</v>
      </c>
      <c r="AA31" s="98">
        <v>3200000</v>
      </c>
      <c r="AB31" s="97">
        <f>W31</f>
        <v>3200000</v>
      </c>
      <c r="AC31"/>
      <c r="AD31"/>
      <c r="AE31" s="1"/>
      <c r="AF31" s="1"/>
      <c r="AG31" s="1"/>
      <c r="AH31" s="1"/>
      <c r="AI31" s="1"/>
      <c r="AJ31" s="1"/>
      <c r="AK31" s="1"/>
      <c r="AL31" s="1"/>
      <c r="AM31" s="1"/>
      <c r="AN31" s="1"/>
      <c r="AO31" s="1"/>
      <c r="AP31" s="1"/>
    </row>
    <row r="32" spans="1:42" s="11" customFormat="1" ht="105.6" x14ac:dyDescent="0.3">
      <c r="A32" s="34" t="s">
        <v>51</v>
      </c>
      <c r="B32" s="48" t="s">
        <v>131</v>
      </c>
      <c r="C32" s="34" t="s">
        <v>47</v>
      </c>
      <c r="D32" s="34" t="s">
        <v>19</v>
      </c>
      <c r="E32" s="34">
        <f>55*5</f>
        <v>275</v>
      </c>
      <c r="F32" s="34" t="s">
        <v>19</v>
      </c>
      <c r="G32" s="34" t="s">
        <v>19</v>
      </c>
      <c r="H32" s="24">
        <v>41600</v>
      </c>
      <c r="I32" s="23">
        <f t="shared" ref="I32:I39" si="25">H32*(0.19)</f>
        <v>7904</v>
      </c>
      <c r="J32" s="23">
        <f t="shared" ref="J32:J39" si="26">H32+I32</f>
        <v>49504</v>
      </c>
      <c r="K32" s="23">
        <f t="shared" ref="K32:K39" si="27">J32*E32</f>
        <v>13613600</v>
      </c>
      <c r="L32" s="27">
        <v>41200</v>
      </c>
      <c r="M32" s="26">
        <f t="shared" ref="M32:M39" si="28">L32*(0.19)</f>
        <v>7828</v>
      </c>
      <c r="N32" s="26">
        <f t="shared" ref="N32:N39" si="29">L32+M32</f>
        <v>49028</v>
      </c>
      <c r="O32" s="26">
        <f t="shared" ref="O32:O39" si="30">N32*E32</f>
        <v>13482700</v>
      </c>
      <c r="P32" s="30">
        <v>41460</v>
      </c>
      <c r="Q32" s="29">
        <f>P32*(0.19)</f>
        <v>7877.4000000000005</v>
      </c>
      <c r="R32" s="29">
        <f t="shared" ref="R32:R39" si="31">P32+Q32</f>
        <v>49337.4</v>
      </c>
      <c r="S32" s="29">
        <f t="shared" ref="S32:S39" si="32">R32*E32</f>
        <v>13567785</v>
      </c>
      <c r="T32" s="32"/>
      <c r="U32" s="32"/>
      <c r="V32" s="8">
        <f>(R32+N32+J32)/3</f>
        <v>49289.799999999996</v>
      </c>
      <c r="W32" s="8">
        <f>(S32+O32+K32)/3</f>
        <v>13554695</v>
      </c>
      <c r="X32" s="18">
        <f>+_xlfn.STDEV.P(K32,O32,S32)</f>
        <v>54235.373297015911</v>
      </c>
      <c r="Y32" s="20">
        <f>W32+X32</f>
        <v>13608930.373297015</v>
      </c>
      <c r="Z32" s="20">
        <f>W32-X32</f>
        <v>13500459.626702985</v>
      </c>
      <c r="AA32" s="96">
        <f>AB32/E32</f>
        <v>49337.4</v>
      </c>
      <c r="AB32" s="97">
        <f>IFERROR((IF(AND(K32&gt;=MIN(Y32:Z32),K32&lt;=MAX(Y32:Z32)),K32,0)+IF(AND(O32&gt;=MIN(Y32:Z32),O32&lt;=MAX(Y32:Z32)),O32,0)+IF(AND(S32&gt;=MIN(Y32:Z32),S32&lt;=MAX(Y32:Z32)),S32,0))/(IF(AND(K32&gt;=MIN(Y32:Z32),K32&lt;=MAX(Y32:Z32)),1,0)+IF(AND(O32&gt;=MIN(Y32:Z32),O32&lt;=MAX(Y32:Z32)),1,0)+IF(AND(S32&gt;=MIN(Y32:Z32),S32&lt;=MAX(Y32:Z32)),1,0)),"NINGUNO CUMPLE")</f>
        <v>13567785</v>
      </c>
      <c r="AC32"/>
      <c r="AD32"/>
      <c r="AE32" s="1"/>
      <c r="AF32" s="1"/>
      <c r="AG32" s="1"/>
      <c r="AH32" s="1"/>
      <c r="AI32" s="1"/>
      <c r="AJ32" s="1"/>
      <c r="AK32" s="1"/>
      <c r="AL32" s="1"/>
      <c r="AM32" s="1"/>
      <c r="AN32" s="1"/>
      <c r="AO32" s="1"/>
      <c r="AP32" s="1"/>
    </row>
    <row r="33" spans="1:42" s="7" customFormat="1" x14ac:dyDescent="0.3">
      <c r="A33" s="34" t="s">
        <v>52</v>
      </c>
      <c r="B33" s="72" t="s">
        <v>115</v>
      </c>
      <c r="C33" s="34" t="s">
        <v>22</v>
      </c>
      <c r="D33" s="34" t="s">
        <v>19</v>
      </c>
      <c r="E33" s="34">
        <v>5</v>
      </c>
      <c r="F33" s="34" t="s">
        <v>19</v>
      </c>
      <c r="G33" s="34" t="s">
        <v>19</v>
      </c>
      <c r="H33" s="24">
        <v>310000</v>
      </c>
      <c r="I33" s="23">
        <f t="shared" si="25"/>
        <v>58900</v>
      </c>
      <c r="J33" s="23">
        <f t="shared" si="26"/>
        <v>368900</v>
      </c>
      <c r="K33" s="23">
        <f t="shared" si="27"/>
        <v>1844500</v>
      </c>
      <c r="L33" s="27">
        <v>360000</v>
      </c>
      <c r="M33" s="26">
        <f t="shared" si="28"/>
        <v>68400</v>
      </c>
      <c r="N33" s="26">
        <f t="shared" si="29"/>
        <v>428400</v>
      </c>
      <c r="O33" s="26">
        <f t="shared" si="30"/>
        <v>2142000</v>
      </c>
      <c r="P33" s="30">
        <v>370000</v>
      </c>
      <c r="Q33" s="29">
        <f t="shared" ref="Q33:Q39" si="33">P33*(0.19)</f>
        <v>70300</v>
      </c>
      <c r="R33" s="29">
        <f t="shared" si="31"/>
        <v>440300</v>
      </c>
      <c r="S33" s="29">
        <f t="shared" si="32"/>
        <v>2201500</v>
      </c>
      <c r="T33" s="73">
        <v>400830</v>
      </c>
      <c r="U33" s="32">
        <f>T33*E33</f>
        <v>2004150</v>
      </c>
      <c r="V33" s="8">
        <v>400830</v>
      </c>
      <c r="W33" s="8">
        <v>2004150</v>
      </c>
      <c r="X33" s="18" t="s">
        <v>26</v>
      </c>
      <c r="Y33" s="20" t="s">
        <v>26</v>
      </c>
      <c r="Z33" s="20" t="s">
        <v>26</v>
      </c>
      <c r="AA33" s="96">
        <f>V33</f>
        <v>400830</v>
      </c>
      <c r="AB33" s="97">
        <f>W33</f>
        <v>2004150</v>
      </c>
      <c r="AC33"/>
      <c r="AD33"/>
      <c r="AE33" s="1"/>
      <c r="AF33" s="1"/>
      <c r="AG33" s="1"/>
      <c r="AH33" s="1"/>
      <c r="AI33" s="1"/>
      <c r="AJ33" s="1"/>
      <c r="AK33" s="1"/>
      <c r="AL33" s="1"/>
      <c r="AM33" s="1"/>
      <c r="AN33" s="1"/>
      <c r="AO33" s="1"/>
      <c r="AP33" s="1"/>
    </row>
    <row r="34" spans="1:42" s="1" customFormat="1" ht="26.4" x14ac:dyDescent="0.3">
      <c r="A34" s="34" t="s">
        <v>53</v>
      </c>
      <c r="B34" s="48" t="s">
        <v>54</v>
      </c>
      <c r="C34" s="34" t="s">
        <v>22</v>
      </c>
      <c r="D34" s="34" t="s">
        <v>19</v>
      </c>
      <c r="E34" s="34">
        <v>10</v>
      </c>
      <c r="F34" s="34" t="s">
        <v>19</v>
      </c>
      <c r="G34" s="34" t="s">
        <v>19</v>
      </c>
      <c r="H34" s="41">
        <v>17000</v>
      </c>
      <c r="I34" s="23">
        <f t="shared" si="25"/>
        <v>3230</v>
      </c>
      <c r="J34" s="23">
        <f t="shared" si="26"/>
        <v>20230</v>
      </c>
      <c r="K34" s="23">
        <f t="shared" si="27"/>
        <v>202300</v>
      </c>
      <c r="L34" s="27">
        <v>16800</v>
      </c>
      <c r="M34" s="26">
        <f t="shared" si="28"/>
        <v>3192</v>
      </c>
      <c r="N34" s="26">
        <f t="shared" si="29"/>
        <v>19992</v>
      </c>
      <c r="O34" s="26">
        <f t="shared" si="30"/>
        <v>199920</v>
      </c>
      <c r="P34" s="30">
        <v>18200</v>
      </c>
      <c r="Q34" s="29">
        <f t="shared" si="33"/>
        <v>3458</v>
      </c>
      <c r="R34" s="29">
        <f t="shared" si="31"/>
        <v>21658</v>
      </c>
      <c r="S34" s="29">
        <f t="shared" si="32"/>
        <v>216580</v>
      </c>
      <c r="T34" s="32"/>
      <c r="U34" s="32"/>
      <c r="V34" s="8">
        <f t="shared" ref="V34:W37" si="34">(R34+N34+J34)/3</f>
        <v>20626.666666666668</v>
      </c>
      <c r="W34" s="8">
        <f t="shared" si="34"/>
        <v>206266.66666666666</v>
      </c>
      <c r="X34" s="18">
        <f>+_xlfn.STDEV.P(K34,O34,S34)</f>
        <v>7357.0706730932579</v>
      </c>
      <c r="Y34" s="20">
        <f>W34+X34</f>
        <v>213623.73733975991</v>
      </c>
      <c r="Z34" s="20">
        <f>W34-X34</f>
        <v>198909.5959935734</v>
      </c>
      <c r="AA34" s="96">
        <f>AB34/E34</f>
        <v>20111</v>
      </c>
      <c r="AB34" s="97">
        <f t="shared" si="17"/>
        <v>201110</v>
      </c>
      <c r="AC34"/>
      <c r="AD34"/>
    </row>
    <row r="35" spans="1:42" s="9" customFormat="1" ht="26.4" x14ac:dyDescent="0.3">
      <c r="A35" s="34" t="s">
        <v>48</v>
      </c>
      <c r="B35" s="50" t="s">
        <v>50</v>
      </c>
      <c r="C35" s="34" t="s">
        <v>22</v>
      </c>
      <c r="D35" s="34" t="s">
        <v>19</v>
      </c>
      <c r="E35" s="34">
        <v>5</v>
      </c>
      <c r="F35" s="34" t="s">
        <v>19</v>
      </c>
      <c r="G35" s="34" t="s">
        <v>19</v>
      </c>
      <c r="H35" s="23">
        <v>120000</v>
      </c>
      <c r="I35" s="23">
        <f t="shared" si="25"/>
        <v>22800</v>
      </c>
      <c r="J35" s="23">
        <f t="shared" si="26"/>
        <v>142800</v>
      </c>
      <c r="K35" s="23">
        <f t="shared" si="27"/>
        <v>714000</v>
      </c>
      <c r="L35" s="26">
        <v>141000</v>
      </c>
      <c r="M35" s="26">
        <f t="shared" si="28"/>
        <v>26790</v>
      </c>
      <c r="N35" s="26">
        <f t="shared" si="29"/>
        <v>167790</v>
      </c>
      <c r="O35" s="26">
        <f t="shared" si="30"/>
        <v>838950</v>
      </c>
      <c r="P35" s="29">
        <v>132000</v>
      </c>
      <c r="Q35" s="29">
        <f t="shared" si="33"/>
        <v>25080</v>
      </c>
      <c r="R35" s="29">
        <f t="shared" si="31"/>
        <v>157080</v>
      </c>
      <c r="S35" s="29">
        <f t="shared" si="32"/>
        <v>785400</v>
      </c>
      <c r="T35" s="32"/>
      <c r="U35" s="32"/>
      <c r="V35" s="8">
        <f t="shared" si="34"/>
        <v>155890</v>
      </c>
      <c r="W35" s="8">
        <f t="shared" si="34"/>
        <v>779450</v>
      </c>
      <c r="X35" s="18">
        <f>+_xlfn.STDEV.P(K35,O35,S35)</f>
        <v>51183.835338903627</v>
      </c>
      <c r="Y35" s="20">
        <f>W35+X35</f>
        <v>830633.83533890359</v>
      </c>
      <c r="Z35" s="20">
        <f>W35-X35</f>
        <v>728266.16466109641</v>
      </c>
      <c r="AA35" s="96">
        <f>AB35/E35</f>
        <v>157080</v>
      </c>
      <c r="AB35" s="97">
        <f t="shared" si="17"/>
        <v>785400</v>
      </c>
      <c r="AC35"/>
      <c r="AD35"/>
      <c r="AE35" s="19">
        <f>AD35/12</f>
        <v>0</v>
      </c>
    </row>
    <row r="36" spans="1:42" ht="26.4" x14ac:dyDescent="0.3">
      <c r="A36" s="34" t="s">
        <v>48</v>
      </c>
      <c r="B36" s="50" t="s">
        <v>49</v>
      </c>
      <c r="C36" s="34" t="s">
        <v>22</v>
      </c>
      <c r="D36" s="34" t="s">
        <v>19</v>
      </c>
      <c r="E36" s="34">
        <v>5</v>
      </c>
      <c r="F36" s="34" t="s">
        <v>19</v>
      </c>
      <c r="G36" s="34" t="s">
        <v>19</v>
      </c>
      <c r="H36" s="23">
        <v>80000</v>
      </c>
      <c r="I36" s="23">
        <f t="shared" si="25"/>
        <v>15200</v>
      </c>
      <c r="J36" s="23">
        <f t="shared" si="26"/>
        <v>95200</v>
      </c>
      <c r="K36" s="23">
        <f t="shared" si="27"/>
        <v>476000</v>
      </c>
      <c r="L36" s="26">
        <v>81000</v>
      </c>
      <c r="M36" s="26">
        <f t="shared" si="28"/>
        <v>15390</v>
      </c>
      <c r="N36" s="26">
        <f t="shared" si="29"/>
        <v>96390</v>
      </c>
      <c r="O36" s="26">
        <f t="shared" si="30"/>
        <v>481950</v>
      </c>
      <c r="P36" s="29">
        <v>81400</v>
      </c>
      <c r="Q36" s="29">
        <f t="shared" si="33"/>
        <v>15466</v>
      </c>
      <c r="R36" s="29">
        <f t="shared" si="31"/>
        <v>96866</v>
      </c>
      <c r="S36" s="29">
        <f t="shared" si="32"/>
        <v>484330</v>
      </c>
      <c r="T36" s="32"/>
      <c r="U36" s="32"/>
      <c r="V36" s="8">
        <f t="shared" si="34"/>
        <v>96152</v>
      </c>
      <c r="W36" s="8">
        <f t="shared" si="34"/>
        <v>480760</v>
      </c>
      <c r="X36" s="18">
        <f>+_xlfn.STDEV.P(K36,O36,S36)</f>
        <v>3503.2651436433794</v>
      </c>
      <c r="Y36" s="20">
        <f>W36+X36</f>
        <v>484263.26514364337</v>
      </c>
      <c r="Z36" s="20">
        <f>W36-X36</f>
        <v>477256.73485635663</v>
      </c>
      <c r="AA36" s="96">
        <f>AB36/E36</f>
        <v>96390</v>
      </c>
      <c r="AB36" s="97">
        <f t="shared" si="17"/>
        <v>481950</v>
      </c>
    </row>
    <row r="37" spans="1:42" s="1" customFormat="1" ht="27.6" customHeight="1" x14ac:dyDescent="0.3">
      <c r="A37" s="34" t="s">
        <v>46</v>
      </c>
      <c r="B37" s="50" t="s">
        <v>55</v>
      </c>
      <c r="C37" s="34" t="s">
        <v>47</v>
      </c>
      <c r="D37" s="34" t="s">
        <v>19</v>
      </c>
      <c r="E37" s="34">
        <v>5</v>
      </c>
      <c r="F37" s="34" t="s">
        <v>19</v>
      </c>
      <c r="G37" s="34" t="s">
        <v>19</v>
      </c>
      <c r="H37" s="41">
        <v>300000</v>
      </c>
      <c r="I37" s="23">
        <f t="shared" si="25"/>
        <v>57000</v>
      </c>
      <c r="J37" s="23">
        <f t="shared" si="26"/>
        <v>357000</v>
      </c>
      <c r="K37" s="23">
        <f t="shared" si="27"/>
        <v>1785000</v>
      </c>
      <c r="L37" s="27">
        <v>320000</v>
      </c>
      <c r="M37" s="26">
        <f t="shared" si="28"/>
        <v>60800</v>
      </c>
      <c r="N37" s="26">
        <f t="shared" si="29"/>
        <v>380800</v>
      </c>
      <c r="O37" s="26">
        <f t="shared" si="30"/>
        <v>1904000</v>
      </c>
      <c r="P37" s="30">
        <v>330000</v>
      </c>
      <c r="Q37" s="29">
        <f t="shared" si="33"/>
        <v>62700</v>
      </c>
      <c r="R37" s="29">
        <f t="shared" si="31"/>
        <v>392700</v>
      </c>
      <c r="S37" s="29">
        <f t="shared" si="32"/>
        <v>1963500</v>
      </c>
      <c r="T37" s="32"/>
      <c r="U37" s="32"/>
      <c r="V37" s="8">
        <f t="shared" si="34"/>
        <v>376833.33333333331</v>
      </c>
      <c r="W37" s="8">
        <f t="shared" si="34"/>
        <v>1884166.6666666667</v>
      </c>
      <c r="X37" s="18">
        <f>+_xlfn.STDEV.P(K37,O37,S37)</f>
        <v>74209.538171016509</v>
      </c>
      <c r="Y37" s="20">
        <f>W37+X37</f>
        <v>1958376.2048376834</v>
      </c>
      <c r="Z37" s="20">
        <f>W37-X37</f>
        <v>1809957.1284956501</v>
      </c>
      <c r="AA37" s="96">
        <f>AB37/E37</f>
        <v>380800</v>
      </c>
      <c r="AB37" s="97">
        <f t="shared" si="17"/>
        <v>1904000</v>
      </c>
      <c r="AC37"/>
      <c r="AD37"/>
    </row>
    <row r="38" spans="1:42" s="1" customFormat="1" ht="27" customHeight="1" x14ac:dyDescent="0.3">
      <c r="A38" s="34" t="s">
        <v>56</v>
      </c>
      <c r="B38" s="74" t="s">
        <v>116</v>
      </c>
      <c r="C38" s="34" t="s">
        <v>22</v>
      </c>
      <c r="D38" s="34" t="s">
        <v>19</v>
      </c>
      <c r="E38" s="34">
        <v>10</v>
      </c>
      <c r="F38" s="34" t="s">
        <v>19</v>
      </c>
      <c r="G38" s="34" t="s">
        <v>19</v>
      </c>
      <c r="H38" s="41">
        <v>4000</v>
      </c>
      <c r="I38" s="23">
        <f t="shared" si="25"/>
        <v>760</v>
      </c>
      <c r="J38" s="23">
        <f t="shared" si="26"/>
        <v>4760</v>
      </c>
      <c r="K38" s="23">
        <f t="shared" si="27"/>
        <v>47600</v>
      </c>
      <c r="L38" s="27">
        <v>4100</v>
      </c>
      <c r="M38" s="26">
        <f t="shared" si="28"/>
        <v>779</v>
      </c>
      <c r="N38" s="26">
        <f t="shared" si="29"/>
        <v>4879</v>
      </c>
      <c r="O38" s="26">
        <f t="shared" si="30"/>
        <v>48790</v>
      </c>
      <c r="P38" s="30">
        <v>4050</v>
      </c>
      <c r="Q38" s="29">
        <f t="shared" si="33"/>
        <v>769.5</v>
      </c>
      <c r="R38" s="29">
        <f t="shared" si="31"/>
        <v>4819.5</v>
      </c>
      <c r="S38" s="29">
        <f t="shared" si="32"/>
        <v>48195</v>
      </c>
      <c r="T38" s="71" t="s">
        <v>117</v>
      </c>
      <c r="U38" s="32">
        <f>T38*E38</f>
        <v>42600</v>
      </c>
      <c r="V38" s="8" t="s">
        <v>117</v>
      </c>
      <c r="W38" s="8">
        <v>42600</v>
      </c>
      <c r="X38" s="18" t="s">
        <v>26</v>
      </c>
      <c r="Y38" s="20" t="s">
        <v>26</v>
      </c>
      <c r="Z38" s="20" t="s">
        <v>26</v>
      </c>
      <c r="AA38" s="96" t="str">
        <f>V38</f>
        <v>$ 4.260</v>
      </c>
      <c r="AB38" s="97">
        <f>W38</f>
        <v>42600</v>
      </c>
      <c r="AC38"/>
      <c r="AD38"/>
    </row>
    <row r="39" spans="1:42" s="1" customFormat="1" ht="102" x14ac:dyDescent="0.3">
      <c r="A39" s="34" t="s">
        <v>57</v>
      </c>
      <c r="B39" s="63" t="s">
        <v>118</v>
      </c>
      <c r="C39" s="34" t="s">
        <v>58</v>
      </c>
      <c r="D39" s="34" t="s">
        <v>19</v>
      </c>
      <c r="E39" s="33">
        <v>1</v>
      </c>
      <c r="F39" s="34" t="s">
        <v>19</v>
      </c>
      <c r="G39" s="34" t="s">
        <v>19</v>
      </c>
      <c r="H39" s="41">
        <v>110000</v>
      </c>
      <c r="I39" s="23">
        <f t="shared" si="25"/>
        <v>20900</v>
      </c>
      <c r="J39" s="23">
        <f t="shared" si="26"/>
        <v>130900</v>
      </c>
      <c r="K39" s="23">
        <f t="shared" si="27"/>
        <v>130900</v>
      </c>
      <c r="L39" s="27">
        <v>118000</v>
      </c>
      <c r="M39" s="26">
        <f t="shared" si="28"/>
        <v>22420</v>
      </c>
      <c r="N39" s="26">
        <f t="shared" si="29"/>
        <v>140420</v>
      </c>
      <c r="O39" s="26">
        <f t="shared" si="30"/>
        <v>140420</v>
      </c>
      <c r="P39" s="30">
        <v>124000</v>
      </c>
      <c r="Q39" s="29">
        <f t="shared" si="33"/>
        <v>23560</v>
      </c>
      <c r="R39" s="29">
        <f t="shared" si="31"/>
        <v>147560</v>
      </c>
      <c r="S39" s="29">
        <f t="shared" si="32"/>
        <v>147560</v>
      </c>
      <c r="T39" s="32"/>
      <c r="U39" s="32"/>
      <c r="V39" s="8">
        <f>(R39+N39+J39)/3</f>
        <v>139626.66666666666</v>
      </c>
      <c r="W39" s="8">
        <f>(S39+O39+K39)/3</f>
        <v>139626.66666666666</v>
      </c>
      <c r="X39" s="18">
        <f>+_xlfn.STDEV.P(K39,O39,S39)</f>
        <v>6824.511378520484</v>
      </c>
      <c r="Y39" s="20">
        <f>W39+X39</f>
        <v>146451.17804518715</v>
      </c>
      <c r="Z39" s="20">
        <f>W39-X39</f>
        <v>132802.15528814617</v>
      </c>
      <c r="AA39" s="96">
        <f>AB39/E39</f>
        <v>140420</v>
      </c>
      <c r="AB39" s="97">
        <f t="shared" si="17"/>
        <v>140420</v>
      </c>
      <c r="AC39"/>
      <c r="AD39"/>
    </row>
    <row r="40" spans="1:42" s="1" customFormat="1" ht="39.6" x14ac:dyDescent="0.3">
      <c r="A40" s="34" t="s">
        <v>38</v>
      </c>
      <c r="B40" s="48" t="s">
        <v>144</v>
      </c>
      <c r="C40" s="34" t="s">
        <v>22</v>
      </c>
      <c r="D40" s="34" t="s">
        <v>19</v>
      </c>
      <c r="E40" s="34">
        <v>5</v>
      </c>
      <c r="F40" s="34" t="s">
        <v>19</v>
      </c>
      <c r="G40" s="34" t="s">
        <v>19</v>
      </c>
      <c r="H40" s="41">
        <v>1400000</v>
      </c>
      <c r="I40" s="23" t="s">
        <v>26</v>
      </c>
      <c r="J40" s="23" t="s">
        <v>26</v>
      </c>
      <c r="K40" s="23">
        <f>H40*E40</f>
        <v>7000000</v>
      </c>
      <c r="L40" s="27">
        <v>1400000</v>
      </c>
      <c r="M40" s="26" t="s">
        <v>26</v>
      </c>
      <c r="N40" s="26" t="s">
        <v>26</v>
      </c>
      <c r="O40" s="26">
        <v>7000000</v>
      </c>
      <c r="P40" s="30">
        <v>1400000</v>
      </c>
      <c r="Q40" s="29" t="s">
        <v>26</v>
      </c>
      <c r="R40" s="29" t="s">
        <v>26</v>
      </c>
      <c r="S40" s="29">
        <v>7000000</v>
      </c>
      <c r="T40" s="32"/>
      <c r="U40" s="32"/>
      <c r="V40" s="8">
        <v>1400000</v>
      </c>
      <c r="W40" s="8">
        <f>V40*5</f>
        <v>7000000</v>
      </c>
      <c r="X40" s="18" t="s">
        <v>26</v>
      </c>
      <c r="Y40" s="20" t="s">
        <v>26</v>
      </c>
      <c r="Z40" s="20" t="s">
        <v>26</v>
      </c>
      <c r="AA40" s="98">
        <f t="shared" ref="AA40:AB43" si="35">V40</f>
        <v>1400000</v>
      </c>
      <c r="AB40" s="97">
        <f t="shared" si="35"/>
        <v>7000000</v>
      </c>
      <c r="AC40"/>
      <c r="AD40"/>
    </row>
    <row r="41" spans="1:42" ht="52.8" x14ac:dyDescent="0.3">
      <c r="A41" s="34" t="s">
        <v>41</v>
      </c>
      <c r="B41" s="48" t="s">
        <v>151</v>
      </c>
      <c r="C41" s="34" t="s">
        <v>18</v>
      </c>
      <c r="D41" s="34">
        <v>2</v>
      </c>
      <c r="E41" s="34">
        <v>1</v>
      </c>
      <c r="F41" s="58">
        <v>5114000</v>
      </c>
      <c r="G41" s="61">
        <f>F41*E41*D41</f>
        <v>10228000</v>
      </c>
      <c r="H41" s="23"/>
      <c r="I41" s="23"/>
      <c r="J41" s="23"/>
      <c r="K41" s="23"/>
      <c r="L41" s="26"/>
      <c r="M41" s="26"/>
      <c r="N41" s="26"/>
      <c r="O41" s="26"/>
      <c r="P41" s="29"/>
      <c r="Q41" s="29"/>
      <c r="R41" s="29"/>
      <c r="S41" s="29"/>
      <c r="T41" s="32"/>
      <c r="U41" s="32"/>
      <c r="V41" s="8">
        <f>F41</f>
        <v>5114000</v>
      </c>
      <c r="W41" s="8">
        <f>G41</f>
        <v>10228000</v>
      </c>
      <c r="X41" s="18">
        <v>0</v>
      </c>
      <c r="Y41" s="20">
        <v>0</v>
      </c>
      <c r="Z41" s="20">
        <v>0</v>
      </c>
      <c r="AA41" s="96">
        <f t="shared" si="35"/>
        <v>5114000</v>
      </c>
      <c r="AB41" s="97">
        <f t="shared" si="35"/>
        <v>10228000</v>
      </c>
    </row>
    <row r="42" spans="1:42" s="1" customFormat="1" ht="52.8" x14ac:dyDescent="0.3">
      <c r="A42" s="34" t="s">
        <v>139</v>
      </c>
      <c r="B42" s="48" t="s">
        <v>147</v>
      </c>
      <c r="C42" s="34" t="s">
        <v>60</v>
      </c>
      <c r="D42" s="34">
        <v>3</v>
      </c>
      <c r="E42" s="34">
        <v>1</v>
      </c>
      <c r="F42" s="58">
        <v>1000000</v>
      </c>
      <c r="G42" s="58">
        <f>F42*D42*E42</f>
        <v>3000000</v>
      </c>
      <c r="H42" s="41"/>
      <c r="I42" s="23"/>
      <c r="J42" s="23"/>
      <c r="K42" s="23"/>
      <c r="L42" s="27"/>
      <c r="M42" s="26"/>
      <c r="N42" s="26"/>
      <c r="O42" s="26"/>
      <c r="P42" s="30"/>
      <c r="Q42" s="29"/>
      <c r="R42" s="29"/>
      <c r="S42" s="29"/>
      <c r="T42" s="32"/>
      <c r="U42" s="32"/>
      <c r="V42" s="8">
        <f t="shared" ref="V42:W43" si="36">F42</f>
        <v>1000000</v>
      </c>
      <c r="W42" s="8">
        <f t="shared" si="36"/>
        <v>3000000</v>
      </c>
      <c r="X42" s="18">
        <v>0</v>
      </c>
      <c r="Y42" s="20">
        <v>0</v>
      </c>
      <c r="Z42" s="20">
        <v>0</v>
      </c>
      <c r="AA42" s="96">
        <f t="shared" si="35"/>
        <v>1000000</v>
      </c>
      <c r="AB42" s="97">
        <f t="shared" si="35"/>
        <v>3000000</v>
      </c>
      <c r="AC42"/>
      <c r="AD42"/>
    </row>
    <row r="43" spans="1:42" s="1" customFormat="1" ht="52.8" x14ac:dyDescent="0.3">
      <c r="A43" s="34" t="s">
        <v>34</v>
      </c>
      <c r="B43" s="48" t="s">
        <v>152</v>
      </c>
      <c r="C43" s="34" t="s">
        <v>60</v>
      </c>
      <c r="D43" s="34">
        <v>3</v>
      </c>
      <c r="E43" s="34">
        <v>1</v>
      </c>
      <c r="F43" s="59">
        <v>252000</v>
      </c>
      <c r="G43" s="58">
        <f>F43*D43*E43</f>
        <v>756000</v>
      </c>
      <c r="H43" s="41"/>
      <c r="I43" s="23"/>
      <c r="J43" s="23"/>
      <c r="K43" s="23"/>
      <c r="L43" s="27"/>
      <c r="M43" s="26"/>
      <c r="N43" s="26"/>
      <c r="O43" s="26"/>
      <c r="P43" s="30"/>
      <c r="Q43" s="29"/>
      <c r="R43" s="29"/>
      <c r="S43" s="29"/>
      <c r="T43" s="32"/>
      <c r="U43" s="32"/>
      <c r="V43" s="8">
        <f t="shared" si="36"/>
        <v>252000</v>
      </c>
      <c r="W43" s="8">
        <f t="shared" si="36"/>
        <v>756000</v>
      </c>
      <c r="X43" s="18">
        <v>0</v>
      </c>
      <c r="Y43" s="20">
        <v>0</v>
      </c>
      <c r="Z43" s="20">
        <v>0</v>
      </c>
      <c r="AA43" s="96">
        <f t="shared" si="35"/>
        <v>252000</v>
      </c>
      <c r="AB43" s="97">
        <f t="shared" si="35"/>
        <v>756000</v>
      </c>
      <c r="AC43"/>
      <c r="AD43"/>
    </row>
    <row r="44" spans="1:42" s="1" customFormat="1" ht="158.4" customHeight="1" x14ac:dyDescent="0.3">
      <c r="A44" s="33" t="s">
        <v>61</v>
      </c>
      <c r="B44" s="56" t="s">
        <v>172</v>
      </c>
      <c r="C44" s="34" t="s">
        <v>22</v>
      </c>
      <c r="D44" s="33" t="s">
        <v>19</v>
      </c>
      <c r="E44" s="34">
        <v>3</v>
      </c>
      <c r="F44" s="51" t="s">
        <v>19</v>
      </c>
      <c r="G44" s="51" t="s">
        <v>19</v>
      </c>
      <c r="H44" s="41">
        <v>2100000</v>
      </c>
      <c r="I44" s="23">
        <f>H44*(0.19)</f>
        <v>399000</v>
      </c>
      <c r="J44" s="23">
        <f>H44+I44</f>
        <v>2499000</v>
      </c>
      <c r="K44" s="23">
        <f>J44*E44</f>
        <v>7497000</v>
      </c>
      <c r="L44" s="27">
        <v>2019000</v>
      </c>
      <c r="M44" s="26">
        <f>L44*(0.19)</f>
        <v>383610</v>
      </c>
      <c r="N44" s="26">
        <f>L44+M44</f>
        <v>2402610</v>
      </c>
      <c r="O44" s="26">
        <f>N44*E44</f>
        <v>7207830</v>
      </c>
      <c r="P44" s="30">
        <v>2000000</v>
      </c>
      <c r="Q44" s="29">
        <f>P44*(0.19)</f>
        <v>380000</v>
      </c>
      <c r="R44" s="29">
        <f>P44+Q44</f>
        <v>2380000</v>
      </c>
      <c r="S44" s="29">
        <f>R44*E44</f>
        <v>7140000</v>
      </c>
      <c r="T44" s="32"/>
      <c r="U44" s="32"/>
      <c r="V44" s="8">
        <f t="shared" ref="V44:W46" si="37">(R44+N44+J44)/3</f>
        <v>2427203.3333333335</v>
      </c>
      <c r="W44" s="8">
        <f t="shared" si="37"/>
        <v>7281610</v>
      </c>
      <c r="X44" s="18">
        <f>+_xlfn.STDEV.P(K44,O44,S44)</f>
        <v>154800.65955931842</v>
      </c>
      <c r="Y44" s="20">
        <f>W44+X44</f>
        <v>7436410.6595593188</v>
      </c>
      <c r="Z44" s="20">
        <f>W44-X44</f>
        <v>7126809.3404406812</v>
      </c>
      <c r="AA44" s="96">
        <f>AB44/E44</f>
        <v>2391305</v>
      </c>
      <c r="AB44" s="97">
        <f t="shared" si="17"/>
        <v>7173915</v>
      </c>
      <c r="AC44"/>
      <c r="AD44"/>
    </row>
    <row r="45" spans="1:42" s="1" customFormat="1" ht="111" customHeight="1" x14ac:dyDescent="0.3">
      <c r="A45" s="34" t="s">
        <v>45</v>
      </c>
      <c r="B45" s="48" t="s">
        <v>173</v>
      </c>
      <c r="C45" s="34" t="s">
        <v>22</v>
      </c>
      <c r="D45" s="34" t="s">
        <v>19</v>
      </c>
      <c r="E45" s="34">
        <f>55*3</f>
        <v>165</v>
      </c>
      <c r="F45" s="34" t="s">
        <v>19</v>
      </c>
      <c r="G45" s="34" t="s">
        <v>19</v>
      </c>
      <c r="H45" s="41">
        <v>20500</v>
      </c>
      <c r="I45" s="23">
        <f>H45*(0.19)</f>
        <v>3895</v>
      </c>
      <c r="J45" s="23">
        <f>H45+I45</f>
        <v>24395</v>
      </c>
      <c r="K45" s="23">
        <f>J45*E45</f>
        <v>4025175</v>
      </c>
      <c r="L45" s="27">
        <v>19800</v>
      </c>
      <c r="M45" s="26">
        <f>L45*(0.19)</f>
        <v>3762</v>
      </c>
      <c r="N45" s="26">
        <f>L45+M45</f>
        <v>23562</v>
      </c>
      <c r="O45" s="26">
        <f>N45*E45</f>
        <v>3887730</v>
      </c>
      <c r="P45" s="30">
        <v>20100</v>
      </c>
      <c r="Q45" s="29">
        <f>P45*(0.19)</f>
        <v>3819</v>
      </c>
      <c r="R45" s="29">
        <f>P45+Q45</f>
        <v>23919</v>
      </c>
      <c r="S45" s="29">
        <f>R45*E45</f>
        <v>3946635</v>
      </c>
      <c r="T45" s="32"/>
      <c r="U45" s="32"/>
      <c r="V45" s="8">
        <f t="shared" si="37"/>
        <v>23958.666666666668</v>
      </c>
      <c r="W45" s="8">
        <f t="shared" si="37"/>
        <v>3953180</v>
      </c>
      <c r="X45" s="18">
        <f>+_xlfn.STDEV.P(K45,O45,S45)</f>
        <v>56302.218872793994</v>
      </c>
      <c r="Y45" s="20">
        <f>W45+X45</f>
        <v>4009482.218872794</v>
      </c>
      <c r="Z45" s="20">
        <f>W45-X45</f>
        <v>3896877.781127206</v>
      </c>
      <c r="AA45" s="96">
        <f>AB45/E45</f>
        <v>23919</v>
      </c>
      <c r="AB45" s="97">
        <f t="shared" si="17"/>
        <v>3946635</v>
      </c>
      <c r="AC45"/>
      <c r="AD45"/>
    </row>
    <row r="46" spans="1:42" s="1" customFormat="1" ht="38.4" customHeight="1" x14ac:dyDescent="0.3">
      <c r="A46" s="34" t="s">
        <v>110</v>
      </c>
      <c r="B46" s="46" t="s">
        <v>174</v>
      </c>
      <c r="C46" s="34" t="s">
        <v>22</v>
      </c>
      <c r="D46" s="34" t="s">
        <v>19</v>
      </c>
      <c r="E46" s="34">
        <v>3</v>
      </c>
      <c r="F46" s="34" t="s">
        <v>19</v>
      </c>
      <c r="G46" s="34" t="s">
        <v>19</v>
      </c>
      <c r="H46" s="41">
        <v>352000</v>
      </c>
      <c r="I46" s="23">
        <f>H46*(0.19)</f>
        <v>66880</v>
      </c>
      <c r="J46" s="23">
        <f>H46+I46</f>
        <v>418880</v>
      </c>
      <c r="K46" s="23">
        <f>J46*E46</f>
        <v>1256640</v>
      </c>
      <c r="L46" s="27">
        <v>348000</v>
      </c>
      <c r="M46" s="26">
        <f>L46*(0.19)</f>
        <v>66120</v>
      </c>
      <c r="N46" s="26">
        <f>L46+M46</f>
        <v>414120</v>
      </c>
      <c r="O46" s="26">
        <f>N46*E46</f>
        <v>1242360</v>
      </c>
      <c r="P46" s="30">
        <v>359000</v>
      </c>
      <c r="Q46" s="29">
        <f>P46*(0.19)</f>
        <v>68210</v>
      </c>
      <c r="R46" s="29">
        <f>P46+Q46</f>
        <v>427210</v>
      </c>
      <c r="S46" s="29">
        <f>R46*E46</f>
        <v>1281630</v>
      </c>
      <c r="T46" s="32"/>
      <c r="U46" s="32"/>
      <c r="V46" s="8">
        <f t="shared" si="37"/>
        <v>420070</v>
      </c>
      <c r="W46" s="8">
        <f t="shared" si="37"/>
        <v>1260210</v>
      </c>
      <c r="X46" s="18">
        <f>+_xlfn.STDEV.P(K46,O46,S46)</f>
        <v>16229.436219413168</v>
      </c>
      <c r="Y46" s="20">
        <f>W46+X46</f>
        <v>1276439.4362194131</v>
      </c>
      <c r="Z46" s="20">
        <f>W46-X46</f>
        <v>1243980.5637805869</v>
      </c>
      <c r="AA46" s="96">
        <f>AB46/E46</f>
        <v>418880</v>
      </c>
      <c r="AB46" s="97">
        <f t="shared" si="17"/>
        <v>1256640</v>
      </c>
      <c r="AC46"/>
      <c r="AD46"/>
    </row>
    <row r="47" spans="1:42" s="1" customFormat="1" ht="48" customHeight="1" x14ac:dyDescent="0.3">
      <c r="A47" s="34" t="s">
        <v>139</v>
      </c>
      <c r="B47" s="48" t="s">
        <v>147</v>
      </c>
      <c r="C47" s="34" t="s">
        <v>122</v>
      </c>
      <c r="D47" s="34">
        <v>3</v>
      </c>
      <c r="E47" s="34">
        <v>2</v>
      </c>
      <c r="F47" s="58">
        <v>600000</v>
      </c>
      <c r="G47" s="58">
        <f>F47*D47*E47</f>
        <v>3600000</v>
      </c>
      <c r="H47" s="41"/>
      <c r="I47" s="23"/>
      <c r="J47" s="23"/>
      <c r="K47" s="23"/>
      <c r="L47" s="27"/>
      <c r="M47" s="26"/>
      <c r="N47" s="26"/>
      <c r="O47" s="26"/>
      <c r="P47" s="30"/>
      <c r="Q47" s="29"/>
      <c r="R47" s="29"/>
      <c r="S47" s="29"/>
      <c r="T47" s="32"/>
      <c r="U47" s="32"/>
      <c r="V47" s="8">
        <f>F47</f>
        <v>600000</v>
      </c>
      <c r="W47" s="8">
        <f>G47</f>
        <v>3600000</v>
      </c>
      <c r="X47" s="18">
        <v>0</v>
      </c>
      <c r="Y47" s="20">
        <v>0</v>
      </c>
      <c r="Z47" s="20">
        <v>0</v>
      </c>
      <c r="AA47" s="96">
        <f t="shared" ref="AA47:AB51" si="38">V47</f>
        <v>600000</v>
      </c>
      <c r="AB47" s="97">
        <f t="shared" si="38"/>
        <v>3600000</v>
      </c>
      <c r="AC47"/>
      <c r="AD47"/>
    </row>
    <row r="48" spans="1:42" s="1" customFormat="1" ht="52.8" x14ac:dyDescent="0.3">
      <c r="A48" s="34" t="s">
        <v>132</v>
      </c>
      <c r="B48" s="48" t="s">
        <v>175</v>
      </c>
      <c r="C48" s="34" t="s">
        <v>62</v>
      </c>
      <c r="D48" s="34">
        <v>3</v>
      </c>
      <c r="E48" s="34">
        <v>1</v>
      </c>
      <c r="F48" s="58">
        <v>1200000</v>
      </c>
      <c r="G48" s="58">
        <f>F48*D48*E48</f>
        <v>3600000</v>
      </c>
      <c r="H48" s="41"/>
      <c r="I48" s="23"/>
      <c r="J48" s="23"/>
      <c r="K48" s="23"/>
      <c r="L48" s="27"/>
      <c r="M48" s="26"/>
      <c r="N48" s="26"/>
      <c r="O48" s="26"/>
      <c r="P48" s="30"/>
      <c r="Q48" s="29"/>
      <c r="R48" s="29"/>
      <c r="S48" s="29"/>
      <c r="T48" s="32"/>
      <c r="U48" s="32"/>
      <c r="V48" s="8">
        <f t="shared" ref="V48:W50" si="39">F48</f>
        <v>1200000</v>
      </c>
      <c r="W48" s="8">
        <f t="shared" si="39"/>
        <v>3600000</v>
      </c>
      <c r="X48" s="18">
        <v>0</v>
      </c>
      <c r="Y48" s="20">
        <v>0</v>
      </c>
      <c r="Z48" s="20">
        <v>0</v>
      </c>
      <c r="AA48" s="96">
        <f t="shared" si="38"/>
        <v>1200000</v>
      </c>
      <c r="AB48" s="97">
        <f t="shared" si="38"/>
        <v>3600000</v>
      </c>
      <c r="AC48"/>
      <c r="AD48"/>
    </row>
    <row r="49" spans="1:30" s="1" customFormat="1" ht="39.6" x14ac:dyDescent="0.3">
      <c r="A49" s="34" t="s">
        <v>133</v>
      </c>
      <c r="B49" s="48" t="s">
        <v>176</v>
      </c>
      <c r="C49" s="34" t="s">
        <v>62</v>
      </c>
      <c r="D49" s="34">
        <v>3</v>
      </c>
      <c r="E49" s="34">
        <v>1</v>
      </c>
      <c r="F49" s="58">
        <v>1200000</v>
      </c>
      <c r="G49" s="58">
        <f>F49*D49*E49</f>
        <v>3600000</v>
      </c>
      <c r="H49" s="41"/>
      <c r="I49" s="23"/>
      <c r="J49" s="23"/>
      <c r="K49" s="23"/>
      <c r="L49" s="27"/>
      <c r="M49" s="26"/>
      <c r="N49" s="26"/>
      <c r="O49" s="26"/>
      <c r="P49" s="30"/>
      <c r="Q49" s="29"/>
      <c r="R49" s="29"/>
      <c r="S49" s="29"/>
      <c r="T49" s="32"/>
      <c r="U49" s="32"/>
      <c r="V49" s="8">
        <f t="shared" si="39"/>
        <v>1200000</v>
      </c>
      <c r="W49" s="8">
        <f t="shared" si="39"/>
        <v>3600000</v>
      </c>
      <c r="X49" s="18">
        <v>0</v>
      </c>
      <c r="Y49" s="20">
        <v>0</v>
      </c>
      <c r="Z49" s="20">
        <v>0</v>
      </c>
      <c r="AA49" s="96">
        <f t="shared" si="38"/>
        <v>1200000</v>
      </c>
      <c r="AB49" s="97">
        <f t="shared" si="38"/>
        <v>3600000</v>
      </c>
      <c r="AC49"/>
      <c r="AD49"/>
    </row>
    <row r="50" spans="1:30" s="1" customFormat="1" ht="52.8" x14ac:dyDescent="0.3">
      <c r="A50" s="34" t="s">
        <v>34</v>
      </c>
      <c r="B50" s="48" t="s">
        <v>152</v>
      </c>
      <c r="C50" s="34" t="s">
        <v>60</v>
      </c>
      <c r="D50" s="34">
        <v>4</v>
      </c>
      <c r="E50" s="34">
        <v>1</v>
      </c>
      <c r="F50" s="59">
        <v>252000</v>
      </c>
      <c r="G50" s="58">
        <f>F50*D50*E50</f>
        <v>1008000</v>
      </c>
      <c r="H50" s="41"/>
      <c r="I50" s="23"/>
      <c r="J50" s="23"/>
      <c r="K50" s="23"/>
      <c r="L50" s="27"/>
      <c r="M50" s="26"/>
      <c r="N50" s="26"/>
      <c r="O50" s="26"/>
      <c r="P50" s="30"/>
      <c r="Q50" s="29"/>
      <c r="R50" s="29"/>
      <c r="S50" s="29"/>
      <c r="T50" s="32"/>
      <c r="U50" s="32"/>
      <c r="V50" s="8">
        <f t="shared" si="39"/>
        <v>252000</v>
      </c>
      <c r="W50" s="8">
        <f t="shared" si="39"/>
        <v>1008000</v>
      </c>
      <c r="X50" s="18">
        <v>0</v>
      </c>
      <c r="Y50" s="20">
        <v>0</v>
      </c>
      <c r="Z50" s="20">
        <v>0</v>
      </c>
      <c r="AA50" s="96">
        <f t="shared" si="38"/>
        <v>252000</v>
      </c>
      <c r="AB50" s="97">
        <f t="shared" si="38"/>
        <v>1008000</v>
      </c>
      <c r="AC50"/>
      <c r="AD50"/>
    </row>
    <row r="51" spans="1:30" s="1" customFormat="1" ht="49.2" customHeight="1" x14ac:dyDescent="0.3">
      <c r="A51" s="34" t="s">
        <v>38</v>
      </c>
      <c r="B51" s="48" t="s">
        <v>153</v>
      </c>
      <c r="C51" s="34" t="s">
        <v>22</v>
      </c>
      <c r="D51" s="34">
        <v>1</v>
      </c>
      <c r="E51" s="34">
        <v>1</v>
      </c>
      <c r="F51" s="34" t="s">
        <v>19</v>
      </c>
      <c r="G51" s="34" t="s">
        <v>19</v>
      </c>
      <c r="H51" s="41">
        <v>1700000</v>
      </c>
      <c r="I51" s="23" t="s">
        <v>26</v>
      </c>
      <c r="J51" s="23" t="s">
        <v>26</v>
      </c>
      <c r="K51" s="23">
        <f>H51*E51</f>
        <v>1700000</v>
      </c>
      <c r="L51" s="27">
        <v>1700000</v>
      </c>
      <c r="M51" s="26" t="s">
        <v>26</v>
      </c>
      <c r="N51" s="26" t="s">
        <v>26</v>
      </c>
      <c r="O51" s="26">
        <v>1700000</v>
      </c>
      <c r="P51" s="30">
        <v>1700000</v>
      </c>
      <c r="Q51" s="29" t="s">
        <v>26</v>
      </c>
      <c r="R51" s="29" t="s">
        <v>26</v>
      </c>
      <c r="S51" s="29">
        <v>1700000</v>
      </c>
      <c r="T51" s="32"/>
      <c r="U51" s="32"/>
      <c r="V51" s="8">
        <v>1400000</v>
      </c>
      <c r="W51" s="8">
        <v>1400000</v>
      </c>
      <c r="X51" s="18" t="s">
        <v>26</v>
      </c>
      <c r="Y51" s="20" t="s">
        <v>26</v>
      </c>
      <c r="Z51" s="20" t="s">
        <v>26</v>
      </c>
      <c r="AA51" s="98">
        <f t="shared" si="38"/>
        <v>1400000</v>
      </c>
      <c r="AB51" s="97">
        <f t="shared" si="38"/>
        <v>1400000</v>
      </c>
      <c r="AC51"/>
      <c r="AD51"/>
    </row>
    <row r="52" spans="1:30" s="1" customFormat="1" ht="26.4" x14ac:dyDescent="0.3">
      <c r="A52" s="34" t="s">
        <v>63</v>
      </c>
      <c r="B52" s="48" t="s">
        <v>71</v>
      </c>
      <c r="C52" s="34" t="s">
        <v>64</v>
      </c>
      <c r="D52" s="34" t="s">
        <v>19</v>
      </c>
      <c r="E52" s="34">
        <v>3</v>
      </c>
      <c r="F52" s="34" t="s">
        <v>19</v>
      </c>
      <c r="G52" s="34" t="s">
        <v>19</v>
      </c>
      <c r="H52" s="41">
        <v>410900</v>
      </c>
      <c r="I52" s="23">
        <f>H52*(0.19)</f>
        <v>78071</v>
      </c>
      <c r="J52" s="23">
        <f t="shared" ref="J52:J57" si="40">H52+I52</f>
        <v>488971</v>
      </c>
      <c r="K52" s="23">
        <f t="shared" ref="K52:K57" si="41">J52*E52</f>
        <v>1466913</v>
      </c>
      <c r="L52" s="27">
        <v>480000</v>
      </c>
      <c r="M52" s="26">
        <f>L52*(0.19)</f>
        <v>91200</v>
      </c>
      <c r="N52" s="26">
        <f t="shared" ref="N52:N57" si="42">L52+M52</f>
        <v>571200</v>
      </c>
      <c r="O52" s="26">
        <f t="shared" ref="O52:O57" si="43">N52*E52</f>
        <v>1713600</v>
      </c>
      <c r="P52" s="30">
        <v>428900</v>
      </c>
      <c r="Q52" s="29">
        <f>P52*(0.19)</f>
        <v>81491</v>
      </c>
      <c r="R52" s="29">
        <f t="shared" ref="R52:R57" si="44">P52+Q52</f>
        <v>510391</v>
      </c>
      <c r="S52" s="29">
        <f t="shared" ref="S52:S57" si="45">R52*E52</f>
        <v>1531173</v>
      </c>
      <c r="T52" s="32"/>
      <c r="U52" s="32"/>
      <c r="V52" s="8">
        <f t="shared" ref="V52:W57" si="46">(R52+N52+J52)/3</f>
        <v>523520.66666666669</v>
      </c>
      <c r="W52" s="8">
        <f t="shared" si="46"/>
        <v>1570562</v>
      </c>
      <c r="X52" s="18">
        <f t="shared" ref="X52:X57" si="47">+_xlfn.STDEV.P(K52,O52,S52)</f>
        <v>104489.99627715565</v>
      </c>
      <c r="Y52" s="20">
        <f t="shared" ref="Y52:Y57" si="48">W52+X52</f>
        <v>1675051.9962771556</v>
      </c>
      <c r="Z52" s="20">
        <f t="shared" ref="Z52:Z57" si="49">W52-X52</f>
        <v>1466072.0037228444</v>
      </c>
      <c r="AA52" s="96">
        <f t="shared" ref="AA52:AA57" si="50">AB52/E52</f>
        <v>499681</v>
      </c>
      <c r="AB52" s="97">
        <f t="shared" si="17"/>
        <v>1499043</v>
      </c>
      <c r="AC52"/>
      <c r="AD52"/>
    </row>
    <row r="53" spans="1:30" s="1" customFormat="1" ht="26.4" x14ac:dyDescent="0.3">
      <c r="A53" s="34" t="s">
        <v>123</v>
      </c>
      <c r="B53" s="48" t="s">
        <v>177</v>
      </c>
      <c r="C53" s="34" t="s">
        <v>47</v>
      </c>
      <c r="D53" s="34" t="s">
        <v>19</v>
      </c>
      <c r="E53" s="34">
        <v>1</v>
      </c>
      <c r="F53" s="34" t="s">
        <v>19</v>
      </c>
      <c r="G53" s="34" t="s">
        <v>19</v>
      </c>
      <c r="H53" s="41">
        <v>120000</v>
      </c>
      <c r="I53" s="23">
        <f>H53*(0.19)</f>
        <v>22800</v>
      </c>
      <c r="J53" s="23">
        <f t="shared" si="40"/>
        <v>142800</v>
      </c>
      <c r="K53" s="23">
        <f t="shared" si="41"/>
        <v>142800</v>
      </c>
      <c r="L53" s="27">
        <v>100000</v>
      </c>
      <c r="M53" s="26">
        <f>L53*(0.19)</f>
        <v>19000</v>
      </c>
      <c r="N53" s="26">
        <f t="shared" si="42"/>
        <v>119000</v>
      </c>
      <c r="O53" s="26">
        <f t="shared" si="43"/>
        <v>119000</v>
      </c>
      <c r="P53" s="30">
        <v>110000</v>
      </c>
      <c r="Q53" s="29">
        <f>P53*(0.19)</f>
        <v>20900</v>
      </c>
      <c r="R53" s="29">
        <f t="shared" si="44"/>
        <v>130900</v>
      </c>
      <c r="S53" s="29">
        <f t="shared" si="45"/>
        <v>130900</v>
      </c>
      <c r="T53" s="32"/>
      <c r="U53" s="32"/>
      <c r="V53" s="8">
        <f t="shared" si="46"/>
        <v>130900</v>
      </c>
      <c r="W53" s="8">
        <f t="shared" si="46"/>
        <v>130900</v>
      </c>
      <c r="X53" s="18">
        <f t="shared" si="47"/>
        <v>9716.3093130399393</v>
      </c>
      <c r="Y53" s="20">
        <f t="shared" si="48"/>
        <v>140616.30931303994</v>
      </c>
      <c r="Z53" s="20">
        <f t="shared" si="49"/>
        <v>121183.69068696006</v>
      </c>
      <c r="AA53" s="96">
        <f t="shared" si="50"/>
        <v>130900</v>
      </c>
      <c r="AB53" s="97">
        <f t="shared" si="17"/>
        <v>130900</v>
      </c>
      <c r="AC53"/>
      <c r="AD53"/>
    </row>
    <row r="54" spans="1:30" ht="92.4" x14ac:dyDescent="0.3">
      <c r="A54" s="33" t="s">
        <v>90</v>
      </c>
      <c r="B54" s="55" t="s">
        <v>91</v>
      </c>
      <c r="C54" s="33" t="s">
        <v>22</v>
      </c>
      <c r="D54" s="33" t="s">
        <v>19</v>
      </c>
      <c r="E54" s="33">
        <f>30*4</f>
        <v>120</v>
      </c>
      <c r="F54" s="51" t="s">
        <v>19</v>
      </c>
      <c r="G54" s="51" t="s">
        <v>19</v>
      </c>
      <c r="H54" s="23">
        <v>27000</v>
      </c>
      <c r="I54" s="23">
        <f>H54*0.19</f>
        <v>5130</v>
      </c>
      <c r="J54" s="23">
        <f t="shared" si="40"/>
        <v>32130</v>
      </c>
      <c r="K54" s="23">
        <f t="shared" si="41"/>
        <v>3855600</v>
      </c>
      <c r="L54" s="26">
        <v>26000</v>
      </c>
      <c r="M54" s="26">
        <f>L54*0.19</f>
        <v>4940</v>
      </c>
      <c r="N54" s="26">
        <f t="shared" si="42"/>
        <v>30940</v>
      </c>
      <c r="O54" s="26">
        <f t="shared" si="43"/>
        <v>3712800</v>
      </c>
      <c r="P54" s="29">
        <v>25000</v>
      </c>
      <c r="Q54" s="29">
        <f>P54*0.19</f>
        <v>4750</v>
      </c>
      <c r="R54" s="29">
        <f t="shared" si="44"/>
        <v>29750</v>
      </c>
      <c r="S54" s="29">
        <f t="shared" si="45"/>
        <v>3570000</v>
      </c>
      <c r="T54" s="32"/>
      <c r="U54" s="32"/>
      <c r="V54" s="8">
        <f t="shared" si="46"/>
        <v>30940</v>
      </c>
      <c r="W54" s="8">
        <f t="shared" si="46"/>
        <v>3712800</v>
      </c>
      <c r="X54" s="18">
        <f t="shared" si="47"/>
        <v>116595.71175647927</v>
      </c>
      <c r="Y54" s="20">
        <f t="shared" si="48"/>
        <v>3829395.7117564795</v>
      </c>
      <c r="Z54" s="20">
        <f t="shared" si="49"/>
        <v>3596204.2882435205</v>
      </c>
      <c r="AA54" s="96">
        <f t="shared" si="50"/>
        <v>30940</v>
      </c>
      <c r="AB54" s="97">
        <f t="shared" si="17"/>
        <v>3712800</v>
      </c>
    </row>
    <row r="55" spans="1:30" s="1" customFormat="1" ht="184.2" customHeight="1" x14ac:dyDescent="0.3">
      <c r="A55" s="34" t="s">
        <v>65</v>
      </c>
      <c r="B55" s="48" t="s">
        <v>68</v>
      </c>
      <c r="C55" s="34" t="s">
        <v>66</v>
      </c>
      <c r="D55" s="34" t="s">
        <v>19</v>
      </c>
      <c r="E55" s="34">
        <v>3</v>
      </c>
      <c r="F55" s="34" t="s">
        <v>19</v>
      </c>
      <c r="G55" s="34" t="s">
        <v>19</v>
      </c>
      <c r="H55" s="41">
        <v>480000</v>
      </c>
      <c r="I55" s="23">
        <f>H55*0.19</f>
        <v>91200</v>
      </c>
      <c r="J55" s="23">
        <f t="shared" si="40"/>
        <v>571200</v>
      </c>
      <c r="K55" s="23">
        <f t="shared" si="41"/>
        <v>1713600</v>
      </c>
      <c r="L55" s="27">
        <v>410000</v>
      </c>
      <c r="M55" s="26">
        <f>L55*0.19</f>
        <v>77900</v>
      </c>
      <c r="N55" s="26">
        <f t="shared" si="42"/>
        <v>487900</v>
      </c>
      <c r="O55" s="26">
        <f t="shared" si="43"/>
        <v>1463700</v>
      </c>
      <c r="P55" s="30">
        <v>487000</v>
      </c>
      <c r="Q55" s="29">
        <f>P55*0.19</f>
        <v>92530</v>
      </c>
      <c r="R55" s="29">
        <f t="shared" si="44"/>
        <v>579530</v>
      </c>
      <c r="S55" s="29">
        <f t="shared" si="45"/>
        <v>1738590</v>
      </c>
      <c r="T55" s="32"/>
      <c r="U55" s="32"/>
      <c r="V55" s="8">
        <f t="shared" si="46"/>
        <v>546210</v>
      </c>
      <c r="W55" s="8">
        <f t="shared" si="46"/>
        <v>1638630</v>
      </c>
      <c r="X55" s="18">
        <f t="shared" si="47"/>
        <v>124114.20466650865</v>
      </c>
      <c r="Y55" s="20">
        <f t="shared" si="48"/>
        <v>1762744.2046665086</v>
      </c>
      <c r="Z55" s="20">
        <f t="shared" si="49"/>
        <v>1514515.7953334914</v>
      </c>
      <c r="AA55" s="96">
        <f t="shared" si="50"/>
        <v>575365</v>
      </c>
      <c r="AB55" s="97">
        <f t="shared" si="17"/>
        <v>1726095</v>
      </c>
      <c r="AC55"/>
      <c r="AD55"/>
    </row>
    <row r="56" spans="1:30" s="1" customFormat="1" ht="264" x14ac:dyDescent="0.3">
      <c r="A56" s="75" t="s">
        <v>69</v>
      </c>
      <c r="B56" s="48" t="s">
        <v>134</v>
      </c>
      <c r="C56" s="34" t="s">
        <v>70</v>
      </c>
      <c r="D56" s="34" t="s">
        <v>19</v>
      </c>
      <c r="E56" s="49">
        <v>1</v>
      </c>
      <c r="F56" s="34" t="s">
        <v>19</v>
      </c>
      <c r="G56" s="34" t="s">
        <v>19</v>
      </c>
      <c r="H56" s="41">
        <v>1320000</v>
      </c>
      <c r="I56" s="23">
        <f>H56*0.19</f>
        <v>250800</v>
      </c>
      <c r="J56" s="23">
        <f t="shared" si="40"/>
        <v>1570800</v>
      </c>
      <c r="K56" s="23">
        <f t="shared" si="41"/>
        <v>1570800</v>
      </c>
      <c r="L56" s="27">
        <v>1400000</v>
      </c>
      <c r="M56" s="26">
        <f>L56*0.19</f>
        <v>266000</v>
      </c>
      <c r="N56" s="26">
        <f t="shared" si="42"/>
        <v>1666000</v>
      </c>
      <c r="O56" s="26">
        <f t="shared" si="43"/>
        <v>1666000</v>
      </c>
      <c r="P56" s="30">
        <v>1350000</v>
      </c>
      <c r="Q56" s="29">
        <f>P56*0.19</f>
        <v>256500</v>
      </c>
      <c r="R56" s="29">
        <f t="shared" si="44"/>
        <v>1606500</v>
      </c>
      <c r="S56" s="29">
        <f t="shared" si="45"/>
        <v>1606500</v>
      </c>
      <c r="T56" s="32"/>
      <c r="U56" s="32"/>
      <c r="V56" s="8">
        <f t="shared" si="46"/>
        <v>1614433.3333333333</v>
      </c>
      <c r="W56" s="8">
        <f t="shared" si="46"/>
        <v>1614433.3333333333</v>
      </c>
      <c r="X56" s="18">
        <f t="shared" si="47"/>
        <v>39267.996581892941</v>
      </c>
      <c r="Y56" s="20">
        <f t="shared" si="48"/>
        <v>1653701.3299152262</v>
      </c>
      <c r="Z56" s="20">
        <f t="shared" si="49"/>
        <v>1575165.3367514403</v>
      </c>
      <c r="AA56" s="96">
        <f t="shared" si="50"/>
        <v>1606500</v>
      </c>
      <c r="AB56" s="97">
        <f t="shared" si="17"/>
        <v>1606500</v>
      </c>
      <c r="AC56"/>
      <c r="AD56"/>
    </row>
    <row r="57" spans="1:30" s="1" customFormat="1" ht="26.4" x14ac:dyDescent="0.3">
      <c r="A57" s="76" t="s">
        <v>67</v>
      </c>
      <c r="B57" s="48" t="s">
        <v>109</v>
      </c>
      <c r="C57" s="34" t="s">
        <v>64</v>
      </c>
      <c r="D57" s="34" t="s">
        <v>19</v>
      </c>
      <c r="E57" s="49">
        <v>4</v>
      </c>
      <c r="F57" s="34" t="s">
        <v>19</v>
      </c>
      <c r="G57" s="34" t="s">
        <v>19</v>
      </c>
      <c r="H57" s="41">
        <v>267000</v>
      </c>
      <c r="I57" s="23">
        <f>H57*0.19</f>
        <v>50730</v>
      </c>
      <c r="J57" s="23">
        <f t="shared" si="40"/>
        <v>317730</v>
      </c>
      <c r="K57" s="23">
        <f t="shared" si="41"/>
        <v>1270920</v>
      </c>
      <c r="L57" s="27">
        <v>279000</v>
      </c>
      <c r="M57" s="26">
        <f>L57*0.19</f>
        <v>53010</v>
      </c>
      <c r="N57" s="26">
        <f t="shared" si="42"/>
        <v>332010</v>
      </c>
      <c r="O57" s="26">
        <f t="shared" si="43"/>
        <v>1328040</v>
      </c>
      <c r="P57" s="30">
        <v>260000</v>
      </c>
      <c r="Q57" s="29">
        <f>P57*0.19</f>
        <v>49400</v>
      </c>
      <c r="R57" s="29">
        <f t="shared" si="44"/>
        <v>309400</v>
      </c>
      <c r="S57" s="29">
        <f t="shared" si="45"/>
        <v>1237600</v>
      </c>
      <c r="T57" s="32"/>
      <c r="U57" s="32"/>
      <c r="V57" s="8">
        <f t="shared" si="46"/>
        <v>319713.33333333331</v>
      </c>
      <c r="W57" s="8">
        <f t="shared" si="46"/>
        <v>1278853.3333333333</v>
      </c>
      <c r="X57" s="18">
        <f t="shared" si="47"/>
        <v>37345.697952449031</v>
      </c>
      <c r="Y57" s="20">
        <f t="shared" si="48"/>
        <v>1316199.0312857823</v>
      </c>
      <c r="Z57" s="20">
        <f t="shared" si="49"/>
        <v>1241507.6353808842</v>
      </c>
      <c r="AA57" s="96">
        <f t="shared" si="50"/>
        <v>317730</v>
      </c>
      <c r="AB57" s="97">
        <f t="shared" si="17"/>
        <v>1270920</v>
      </c>
      <c r="AC57"/>
      <c r="AD57"/>
    </row>
    <row r="58" spans="1:30" s="1" customFormat="1" ht="79.2" x14ac:dyDescent="0.3">
      <c r="A58" s="51" t="s">
        <v>124</v>
      </c>
      <c r="B58" s="52" t="s">
        <v>148</v>
      </c>
      <c r="C58" s="51" t="s">
        <v>18</v>
      </c>
      <c r="D58" s="51">
        <v>2</v>
      </c>
      <c r="E58" s="51">
        <v>2</v>
      </c>
      <c r="F58" s="57">
        <v>4000000</v>
      </c>
      <c r="G58" s="20">
        <f>F58*E58*D58</f>
        <v>16000000</v>
      </c>
      <c r="H58" s="77"/>
      <c r="I58" s="77"/>
      <c r="J58" s="77"/>
      <c r="K58" s="77"/>
      <c r="L58" s="78"/>
      <c r="M58" s="78"/>
      <c r="N58" s="78"/>
      <c r="O58" s="78"/>
      <c r="P58" s="79"/>
      <c r="Q58" s="79"/>
      <c r="R58" s="79"/>
      <c r="S58" s="79"/>
      <c r="T58" s="32"/>
      <c r="U58" s="32"/>
      <c r="V58" s="80">
        <f>F58</f>
        <v>4000000</v>
      </c>
      <c r="W58" s="80">
        <f>G58</f>
        <v>16000000</v>
      </c>
      <c r="X58" s="80">
        <v>0</v>
      </c>
      <c r="Y58" s="80">
        <v>0</v>
      </c>
      <c r="Z58" s="80">
        <v>0</v>
      </c>
      <c r="AA58" s="99">
        <f>V58</f>
        <v>4000000</v>
      </c>
      <c r="AB58" s="97">
        <f>W58</f>
        <v>16000000</v>
      </c>
      <c r="AC58"/>
      <c r="AD58"/>
    </row>
    <row r="59" spans="1:30" s="1" customFormat="1" ht="66" x14ac:dyDescent="0.3">
      <c r="A59" s="33" t="s">
        <v>72</v>
      </c>
      <c r="B59" s="55" t="s">
        <v>73</v>
      </c>
      <c r="C59" s="33" t="s">
        <v>64</v>
      </c>
      <c r="D59" s="33" t="s">
        <v>19</v>
      </c>
      <c r="E59" s="33">
        <v>2</v>
      </c>
      <c r="F59" s="33" t="s">
        <v>19</v>
      </c>
      <c r="G59" s="33" t="s">
        <v>19</v>
      </c>
      <c r="H59" s="41">
        <v>760000</v>
      </c>
      <c r="I59" s="23">
        <f t="shared" ref="I59:I78" si="51">H59*0.19</f>
        <v>144400</v>
      </c>
      <c r="J59" s="23">
        <f t="shared" ref="J59:J78" si="52">H59+I59</f>
        <v>904400</v>
      </c>
      <c r="K59" s="23">
        <f t="shared" ref="K59:K78" si="53">J59*E59</f>
        <v>1808800</v>
      </c>
      <c r="L59" s="27">
        <v>740000</v>
      </c>
      <c r="M59" s="26">
        <f t="shared" ref="M59:M78" si="54">L59*0.19</f>
        <v>140600</v>
      </c>
      <c r="N59" s="26">
        <f t="shared" ref="N59:N78" si="55">L59+M59</f>
        <v>880600</v>
      </c>
      <c r="O59" s="26">
        <f t="shared" ref="O59:O78" si="56">N59*E59</f>
        <v>1761200</v>
      </c>
      <c r="P59" s="30">
        <v>770000</v>
      </c>
      <c r="Q59" s="29">
        <f t="shared" ref="Q59:Q78" si="57">P59*0.19</f>
        <v>146300</v>
      </c>
      <c r="R59" s="29">
        <f t="shared" ref="R59:R78" si="58">P59+Q59</f>
        <v>916300</v>
      </c>
      <c r="S59" s="29">
        <f t="shared" ref="S59:S78" si="59">R59*E59</f>
        <v>1832600</v>
      </c>
      <c r="T59" s="32"/>
      <c r="U59" s="32"/>
      <c r="V59" s="8">
        <f t="shared" ref="V59:W78" si="60">(R59+N59+J59)/3</f>
        <v>900433.33333333337</v>
      </c>
      <c r="W59" s="8">
        <f t="shared" si="60"/>
        <v>1800866.6666666667</v>
      </c>
      <c r="X59" s="18">
        <f t="shared" ref="X59:X78" si="61">+_xlfn.STDEV.P(K59,O59,S59)</f>
        <v>29683.815268406601</v>
      </c>
      <c r="Y59" s="20">
        <f t="shared" ref="Y59:Y78" si="62">W59+X59</f>
        <v>1830550.4819350734</v>
      </c>
      <c r="Z59" s="20">
        <f t="shared" ref="Z59:Z78" si="63">W59-X59</f>
        <v>1771182.8513982601</v>
      </c>
      <c r="AA59" s="96">
        <f>AB59/E59</f>
        <v>904400</v>
      </c>
      <c r="AB59" s="97">
        <f t="shared" si="17"/>
        <v>1808800</v>
      </c>
      <c r="AC59"/>
      <c r="AD59"/>
    </row>
    <row r="60" spans="1:30" s="1" customFormat="1" ht="52.8" x14ac:dyDescent="0.3">
      <c r="A60" s="33" t="s">
        <v>74</v>
      </c>
      <c r="B60" s="55" t="s">
        <v>135</v>
      </c>
      <c r="C60" s="33" t="s">
        <v>64</v>
      </c>
      <c r="D60" s="33" t="s">
        <v>19</v>
      </c>
      <c r="E60" s="33">
        <v>1</v>
      </c>
      <c r="F60" s="33" t="s">
        <v>19</v>
      </c>
      <c r="G60" s="33" t="s">
        <v>19</v>
      </c>
      <c r="H60" s="41">
        <v>430000</v>
      </c>
      <c r="I60" s="23">
        <f t="shared" si="51"/>
        <v>81700</v>
      </c>
      <c r="J60" s="23">
        <f t="shared" si="52"/>
        <v>511700</v>
      </c>
      <c r="K60" s="23">
        <f t="shared" si="53"/>
        <v>511700</v>
      </c>
      <c r="L60" s="27">
        <v>415000</v>
      </c>
      <c r="M60" s="26">
        <f t="shared" si="54"/>
        <v>78850</v>
      </c>
      <c r="N60" s="26">
        <f t="shared" si="55"/>
        <v>493850</v>
      </c>
      <c r="O60" s="26">
        <f t="shared" si="56"/>
        <v>493850</v>
      </c>
      <c r="P60" s="30">
        <v>418000</v>
      </c>
      <c r="Q60" s="29">
        <f t="shared" si="57"/>
        <v>79420</v>
      </c>
      <c r="R60" s="29">
        <f t="shared" si="58"/>
        <v>497420</v>
      </c>
      <c r="S60" s="29">
        <f t="shared" si="59"/>
        <v>497420</v>
      </c>
      <c r="T60" s="32"/>
      <c r="U60" s="32"/>
      <c r="V60" s="8">
        <f t="shared" si="60"/>
        <v>500990</v>
      </c>
      <c r="W60" s="8">
        <f t="shared" si="60"/>
        <v>500990</v>
      </c>
      <c r="X60" s="18">
        <f t="shared" si="61"/>
        <v>7712.0814311053537</v>
      </c>
      <c r="Y60" s="20">
        <f t="shared" si="62"/>
        <v>508702.08143110533</v>
      </c>
      <c r="Z60" s="20">
        <f t="shared" si="63"/>
        <v>493277.91856889467</v>
      </c>
      <c r="AA60" s="96">
        <f t="shared" ref="AA60:AA78" si="64">AB60/E60</f>
        <v>495635</v>
      </c>
      <c r="AB60" s="97">
        <f t="shared" si="17"/>
        <v>495635</v>
      </c>
      <c r="AC60"/>
      <c r="AD60"/>
    </row>
    <row r="61" spans="1:30" s="1" customFormat="1" ht="39.6" x14ac:dyDescent="0.3">
      <c r="A61" s="33" t="s">
        <v>75</v>
      </c>
      <c r="B61" s="55" t="s">
        <v>76</v>
      </c>
      <c r="C61" s="33" t="s">
        <v>64</v>
      </c>
      <c r="D61" s="33" t="s">
        <v>19</v>
      </c>
      <c r="E61" s="33">
        <v>2</v>
      </c>
      <c r="F61" s="33" t="s">
        <v>19</v>
      </c>
      <c r="G61" s="33" t="s">
        <v>19</v>
      </c>
      <c r="H61" s="41">
        <v>32600</v>
      </c>
      <c r="I61" s="23">
        <f t="shared" si="51"/>
        <v>6194</v>
      </c>
      <c r="J61" s="23">
        <f t="shared" si="52"/>
        <v>38794</v>
      </c>
      <c r="K61" s="23">
        <f t="shared" si="53"/>
        <v>77588</v>
      </c>
      <c r="L61" s="27">
        <v>32000</v>
      </c>
      <c r="M61" s="26">
        <f t="shared" si="54"/>
        <v>6080</v>
      </c>
      <c r="N61" s="26">
        <f t="shared" si="55"/>
        <v>38080</v>
      </c>
      <c r="O61" s="26">
        <f t="shared" si="56"/>
        <v>76160</v>
      </c>
      <c r="P61" s="30">
        <v>33000</v>
      </c>
      <c r="Q61" s="29">
        <f t="shared" si="57"/>
        <v>6270</v>
      </c>
      <c r="R61" s="29">
        <f t="shared" si="58"/>
        <v>39270</v>
      </c>
      <c r="S61" s="29">
        <f t="shared" si="59"/>
        <v>78540</v>
      </c>
      <c r="T61" s="32"/>
      <c r="U61" s="32"/>
      <c r="V61" s="8">
        <f t="shared" si="60"/>
        <v>38714.666666666664</v>
      </c>
      <c r="W61" s="8">
        <f t="shared" si="60"/>
        <v>77429.333333333328</v>
      </c>
      <c r="X61" s="18">
        <f t="shared" si="61"/>
        <v>978.08702180441105</v>
      </c>
      <c r="Y61" s="20">
        <f t="shared" si="62"/>
        <v>78407.420355137743</v>
      </c>
      <c r="Z61" s="20">
        <f t="shared" si="63"/>
        <v>76451.246311528914</v>
      </c>
      <c r="AA61" s="96">
        <f t="shared" si="64"/>
        <v>38794</v>
      </c>
      <c r="AB61" s="97">
        <f t="shared" si="17"/>
        <v>77588</v>
      </c>
      <c r="AC61"/>
      <c r="AD61"/>
    </row>
    <row r="62" spans="1:30" s="1" customFormat="1" ht="39.6" x14ac:dyDescent="0.3">
      <c r="A62" s="33" t="s">
        <v>95</v>
      </c>
      <c r="B62" s="55" t="s">
        <v>96</v>
      </c>
      <c r="C62" s="33" t="s">
        <v>64</v>
      </c>
      <c r="D62" s="33" t="s">
        <v>19</v>
      </c>
      <c r="E62" s="33">
        <v>2</v>
      </c>
      <c r="F62" s="33" t="s">
        <v>19</v>
      </c>
      <c r="G62" s="33" t="s">
        <v>19</v>
      </c>
      <c r="H62" s="41">
        <v>10000</v>
      </c>
      <c r="I62" s="23">
        <f t="shared" si="51"/>
        <v>1900</v>
      </c>
      <c r="J62" s="23">
        <f t="shared" si="52"/>
        <v>11900</v>
      </c>
      <c r="K62" s="23">
        <f t="shared" si="53"/>
        <v>23800</v>
      </c>
      <c r="L62" s="27">
        <v>12000</v>
      </c>
      <c r="M62" s="26">
        <f t="shared" si="54"/>
        <v>2280</v>
      </c>
      <c r="N62" s="26">
        <f t="shared" si="55"/>
        <v>14280</v>
      </c>
      <c r="O62" s="26">
        <f t="shared" si="56"/>
        <v>28560</v>
      </c>
      <c r="P62" s="30">
        <v>9000</v>
      </c>
      <c r="Q62" s="29">
        <f t="shared" si="57"/>
        <v>1710</v>
      </c>
      <c r="R62" s="29">
        <f t="shared" si="58"/>
        <v>10710</v>
      </c>
      <c r="S62" s="29">
        <f t="shared" si="59"/>
        <v>21420</v>
      </c>
      <c r="T62" s="32"/>
      <c r="U62" s="32"/>
      <c r="V62" s="8">
        <f t="shared" si="60"/>
        <v>12296.666666666666</v>
      </c>
      <c r="W62" s="8">
        <f t="shared" si="60"/>
        <v>24593.333333333332</v>
      </c>
      <c r="X62" s="18">
        <f t="shared" si="61"/>
        <v>2968.3815268406602</v>
      </c>
      <c r="Y62" s="20">
        <f t="shared" si="62"/>
        <v>27561.714860173994</v>
      </c>
      <c r="Z62" s="20">
        <f t="shared" si="63"/>
        <v>21624.951806492671</v>
      </c>
      <c r="AA62" s="96">
        <f t="shared" si="64"/>
        <v>11900</v>
      </c>
      <c r="AB62" s="97">
        <f t="shared" si="17"/>
        <v>23800</v>
      </c>
      <c r="AC62"/>
      <c r="AD62"/>
    </row>
    <row r="63" spans="1:30" s="1" customFormat="1" ht="102" customHeight="1" x14ac:dyDescent="0.3">
      <c r="A63" s="33" t="s">
        <v>77</v>
      </c>
      <c r="B63" s="55" t="s">
        <v>158</v>
      </c>
      <c r="C63" s="33" t="s">
        <v>64</v>
      </c>
      <c r="D63" s="33" t="s">
        <v>19</v>
      </c>
      <c r="E63" s="33">
        <v>2</v>
      </c>
      <c r="F63" s="33" t="s">
        <v>19</v>
      </c>
      <c r="G63" s="33" t="s">
        <v>19</v>
      </c>
      <c r="H63" s="41">
        <v>130000</v>
      </c>
      <c r="I63" s="23">
        <f t="shared" si="51"/>
        <v>24700</v>
      </c>
      <c r="J63" s="23">
        <f t="shared" si="52"/>
        <v>154700</v>
      </c>
      <c r="K63" s="23">
        <f t="shared" si="53"/>
        <v>309400</v>
      </c>
      <c r="L63" s="27">
        <v>120000</v>
      </c>
      <c r="M63" s="26">
        <f t="shared" si="54"/>
        <v>22800</v>
      </c>
      <c r="N63" s="26">
        <f t="shared" si="55"/>
        <v>142800</v>
      </c>
      <c r="O63" s="26">
        <f t="shared" si="56"/>
        <v>285600</v>
      </c>
      <c r="P63" s="30">
        <v>127000</v>
      </c>
      <c r="Q63" s="29">
        <f t="shared" si="57"/>
        <v>24130</v>
      </c>
      <c r="R63" s="29">
        <f t="shared" si="58"/>
        <v>151130</v>
      </c>
      <c r="S63" s="29">
        <f t="shared" si="59"/>
        <v>302260</v>
      </c>
      <c r="T63" s="32"/>
      <c r="U63" s="32"/>
      <c r="V63" s="8">
        <f t="shared" si="60"/>
        <v>149543.33333333334</v>
      </c>
      <c r="W63" s="8">
        <f t="shared" si="60"/>
        <v>299086.66666666669</v>
      </c>
      <c r="X63" s="18">
        <f t="shared" si="61"/>
        <v>9972.045371381384</v>
      </c>
      <c r="Y63" s="20">
        <f t="shared" si="62"/>
        <v>309058.71203804808</v>
      </c>
      <c r="Z63" s="20">
        <f t="shared" si="63"/>
        <v>289114.62129528529</v>
      </c>
      <c r="AA63" s="96">
        <f t="shared" si="64"/>
        <v>151130</v>
      </c>
      <c r="AB63" s="97">
        <f t="shared" si="17"/>
        <v>302260</v>
      </c>
      <c r="AC63"/>
      <c r="AD63"/>
    </row>
    <row r="64" spans="1:30" s="1" customFormat="1" ht="224.4" x14ac:dyDescent="0.3">
      <c r="A64" s="33" t="s">
        <v>78</v>
      </c>
      <c r="B64" s="55" t="s">
        <v>79</v>
      </c>
      <c r="C64" s="33" t="s">
        <v>64</v>
      </c>
      <c r="D64" s="33" t="s">
        <v>19</v>
      </c>
      <c r="E64" s="33">
        <v>2</v>
      </c>
      <c r="F64" s="33" t="s">
        <v>19</v>
      </c>
      <c r="G64" s="33" t="s">
        <v>19</v>
      </c>
      <c r="H64" s="41">
        <v>60000</v>
      </c>
      <c r="I64" s="23">
        <f t="shared" si="51"/>
        <v>11400</v>
      </c>
      <c r="J64" s="23">
        <f t="shared" si="52"/>
        <v>71400</v>
      </c>
      <c r="K64" s="23">
        <f t="shared" si="53"/>
        <v>142800</v>
      </c>
      <c r="L64" s="27">
        <v>60800</v>
      </c>
      <c r="M64" s="26">
        <f t="shared" si="54"/>
        <v>11552</v>
      </c>
      <c r="N64" s="26">
        <f t="shared" si="55"/>
        <v>72352</v>
      </c>
      <c r="O64" s="26">
        <f t="shared" si="56"/>
        <v>144704</v>
      </c>
      <c r="P64" s="30">
        <v>62000</v>
      </c>
      <c r="Q64" s="29">
        <f t="shared" si="57"/>
        <v>11780</v>
      </c>
      <c r="R64" s="29">
        <f t="shared" si="58"/>
        <v>73780</v>
      </c>
      <c r="S64" s="29">
        <f t="shared" si="59"/>
        <v>147560</v>
      </c>
      <c r="T64" s="32"/>
      <c r="U64" s="32"/>
      <c r="V64" s="8">
        <f t="shared" si="60"/>
        <v>72510.666666666672</v>
      </c>
      <c r="W64" s="8">
        <f t="shared" si="60"/>
        <v>145021.33333333334</v>
      </c>
      <c r="X64" s="18">
        <f t="shared" si="61"/>
        <v>1956.1740436088221</v>
      </c>
      <c r="Y64" s="20">
        <f t="shared" si="62"/>
        <v>146977.50737694217</v>
      </c>
      <c r="Z64" s="20">
        <f t="shared" si="63"/>
        <v>143065.15928972451</v>
      </c>
      <c r="AA64" s="96">
        <f t="shared" si="64"/>
        <v>72352</v>
      </c>
      <c r="AB64" s="97">
        <f t="shared" si="17"/>
        <v>144704</v>
      </c>
      <c r="AC64"/>
      <c r="AD64"/>
    </row>
    <row r="65" spans="1:30" s="1" customFormat="1" ht="92.4" x14ac:dyDescent="0.3">
      <c r="A65" s="33" t="s">
        <v>80</v>
      </c>
      <c r="B65" s="55" t="s">
        <v>136</v>
      </c>
      <c r="C65" s="33" t="s">
        <v>64</v>
      </c>
      <c r="D65" s="33" t="s">
        <v>19</v>
      </c>
      <c r="E65" s="33">
        <v>2</v>
      </c>
      <c r="F65" s="33" t="s">
        <v>19</v>
      </c>
      <c r="G65" s="33" t="s">
        <v>19</v>
      </c>
      <c r="H65" s="41">
        <v>480000</v>
      </c>
      <c r="I65" s="23">
        <f t="shared" si="51"/>
        <v>91200</v>
      </c>
      <c r="J65" s="23">
        <f t="shared" si="52"/>
        <v>571200</v>
      </c>
      <c r="K65" s="23">
        <f t="shared" si="53"/>
        <v>1142400</v>
      </c>
      <c r="L65" s="27">
        <v>520000</v>
      </c>
      <c r="M65" s="26">
        <f t="shared" si="54"/>
        <v>98800</v>
      </c>
      <c r="N65" s="26">
        <f t="shared" si="55"/>
        <v>618800</v>
      </c>
      <c r="O65" s="26">
        <f t="shared" si="56"/>
        <v>1237600</v>
      </c>
      <c r="P65" s="30">
        <v>510000</v>
      </c>
      <c r="Q65" s="29">
        <f t="shared" si="57"/>
        <v>96900</v>
      </c>
      <c r="R65" s="29">
        <f t="shared" si="58"/>
        <v>606900</v>
      </c>
      <c r="S65" s="29">
        <f t="shared" si="59"/>
        <v>1213800</v>
      </c>
      <c r="T65" s="32"/>
      <c r="U65" s="32"/>
      <c r="V65" s="8">
        <f t="shared" si="60"/>
        <v>598966.66666666663</v>
      </c>
      <c r="W65" s="8">
        <f t="shared" si="60"/>
        <v>1197933.3333333333</v>
      </c>
      <c r="X65" s="18">
        <f t="shared" si="61"/>
        <v>40452.22147450276</v>
      </c>
      <c r="Y65" s="20">
        <f t="shared" si="62"/>
        <v>1238385.554807836</v>
      </c>
      <c r="Z65" s="20">
        <f t="shared" si="63"/>
        <v>1157481.1118588306</v>
      </c>
      <c r="AA65" s="96">
        <f t="shared" si="64"/>
        <v>612850</v>
      </c>
      <c r="AB65" s="97">
        <f t="shared" si="17"/>
        <v>1225700</v>
      </c>
      <c r="AC65"/>
      <c r="AD65"/>
    </row>
    <row r="66" spans="1:30" s="1" customFormat="1" ht="105.6" x14ac:dyDescent="0.3">
      <c r="A66" s="33" t="s">
        <v>159</v>
      </c>
      <c r="B66" s="55" t="s">
        <v>160</v>
      </c>
      <c r="C66" s="33" t="s">
        <v>64</v>
      </c>
      <c r="D66" s="33" t="s">
        <v>19</v>
      </c>
      <c r="E66" s="33">
        <v>1</v>
      </c>
      <c r="F66" s="33" t="s">
        <v>19</v>
      </c>
      <c r="G66" s="33" t="s">
        <v>19</v>
      </c>
      <c r="H66" s="41">
        <v>490000</v>
      </c>
      <c r="I66" s="23">
        <f t="shared" si="51"/>
        <v>93100</v>
      </c>
      <c r="J66" s="23">
        <f t="shared" si="52"/>
        <v>583100</v>
      </c>
      <c r="K66" s="23">
        <f t="shared" si="53"/>
        <v>583100</v>
      </c>
      <c r="L66" s="27">
        <v>480000</v>
      </c>
      <c r="M66" s="26">
        <f t="shared" si="54"/>
        <v>91200</v>
      </c>
      <c r="N66" s="26">
        <f t="shared" si="55"/>
        <v>571200</v>
      </c>
      <c r="O66" s="26">
        <f t="shared" si="56"/>
        <v>571200</v>
      </c>
      <c r="P66" s="30">
        <v>510000</v>
      </c>
      <c r="Q66" s="29">
        <f t="shared" si="57"/>
        <v>96900</v>
      </c>
      <c r="R66" s="29">
        <f t="shared" si="58"/>
        <v>606900</v>
      </c>
      <c r="S66" s="29">
        <f t="shared" si="59"/>
        <v>606900</v>
      </c>
      <c r="T66" s="32"/>
      <c r="U66" s="32"/>
      <c r="V66" s="8">
        <f t="shared" si="60"/>
        <v>587066.66666666663</v>
      </c>
      <c r="W66" s="8">
        <f t="shared" si="60"/>
        <v>587066.66666666663</v>
      </c>
      <c r="X66" s="18">
        <f t="shared" si="61"/>
        <v>14841.907634203302</v>
      </c>
      <c r="Y66" s="20">
        <f t="shared" si="62"/>
        <v>601908.57430086995</v>
      </c>
      <c r="Z66" s="20">
        <f t="shared" si="63"/>
        <v>572224.75903246331</v>
      </c>
      <c r="AA66" s="96">
        <f t="shared" si="64"/>
        <v>583100</v>
      </c>
      <c r="AB66" s="97">
        <f t="shared" si="17"/>
        <v>583100</v>
      </c>
      <c r="AC66"/>
      <c r="AD66"/>
    </row>
    <row r="67" spans="1:30" s="1" customFormat="1" ht="52.8" x14ac:dyDescent="0.3">
      <c r="A67" s="33" t="s">
        <v>82</v>
      </c>
      <c r="B67" s="55" t="s">
        <v>81</v>
      </c>
      <c r="C67" s="33" t="s">
        <v>64</v>
      </c>
      <c r="D67" s="33" t="s">
        <v>19</v>
      </c>
      <c r="E67" s="33">
        <v>76</v>
      </c>
      <c r="F67" s="33" t="s">
        <v>19</v>
      </c>
      <c r="G67" s="33" t="s">
        <v>19</v>
      </c>
      <c r="H67" s="41">
        <v>17000</v>
      </c>
      <c r="I67" s="23">
        <f t="shared" si="51"/>
        <v>3230</v>
      </c>
      <c r="J67" s="23">
        <f t="shared" si="52"/>
        <v>20230</v>
      </c>
      <c r="K67" s="23">
        <f t="shared" si="53"/>
        <v>1537480</v>
      </c>
      <c r="L67" s="27">
        <v>17100</v>
      </c>
      <c r="M67" s="26">
        <f t="shared" si="54"/>
        <v>3249</v>
      </c>
      <c r="N67" s="26">
        <f t="shared" si="55"/>
        <v>20349</v>
      </c>
      <c r="O67" s="26">
        <f t="shared" si="56"/>
        <v>1546524</v>
      </c>
      <c r="P67" s="30">
        <v>18300</v>
      </c>
      <c r="Q67" s="29">
        <f t="shared" si="57"/>
        <v>3477</v>
      </c>
      <c r="R67" s="29">
        <f t="shared" si="58"/>
        <v>21777</v>
      </c>
      <c r="S67" s="29">
        <f t="shared" si="59"/>
        <v>1655052</v>
      </c>
      <c r="T67" s="32"/>
      <c r="U67" s="32"/>
      <c r="V67" s="8">
        <f t="shared" si="60"/>
        <v>20785.333333333332</v>
      </c>
      <c r="W67" s="8">
        <f t="shared" si="60"/>
        <v>1579685.3333333333</v>
      </c>
      <c r="X67" s="18">
        <f t="shared" si="61"/>
        <v>53420.029435492535</v>
      </c>
      <c r="Y67" s="20">
        <f t="shared" si="62"/>
        <v>1633105.3627688258</v>
      </c>
      <c r="Z67" s="20">
        <f t="shared" si="63"/>
        <v>1526265.3038978407</v>
      </c>
      <c r="AA67" s="96">
        <f t="shared" si="64"/>
        <v>20289.5</v>
      </c>
      <c r="AB67" s="97">
        <f t="shared" si="17"/>
        <v>1542002</v>
      </c>
      <c r="AC67"/>
      <c r="AD67"/>
    </row>
    <row r="68" spans="1:30" s="1" customFormat="1" ht="66" x14ac:dyDescent="0.3">
      <c r="A68" s="33" t="s">
        <v>101</v>
      </c>
      <c r="B68" s="55" t="s">
        <v>103</v>
      </c>
      <c r="C68" s="33" t="s">
        <v>64</v>
      </c>
      <c r="D68" s="33" t="s">
        <v>19</v>
      </c>
      <c r="E68" s="33">
        <v>6</v>
      </c>
      <c r="F68" s="33" t="s">
        <v>19</v>
      </c>
      <c r="G68" s="33" t="s">
        <v>19</v>
      </c>
      <c r="H68" s="41">
        <v>20000</v>
      </c>
      <c r="I68" s="23">
        <f t="shared" si="51"/>
        <v>3800</v>
      </c>
      <c r="J68" s="23">
        <f t="shared" si="52"/>
        <v>23800</v>
      </c>
      <c r="K68" s="23">
        <f t="shared" si="53"/>
        <v>142800</v>
      </c>
      <c r="L68" s="27">
        <v>19000</v>
      </c>
      <c r="M68" s="26">
        <f t="shared" si="54"/>
        <v>3610</v>
      </c>
      <c r="N68" s="26">
        <f t="shared" si="55"/>
        <v>22610</v>
      </c>
      <c r="O68" s="26">
        <f t="shared" si="56"/>
        <v>135660</v>
      </c>
      <c r="P68" s="30">
        <v>22000</v>
      </c>
      <c r="Q68" s="29">
        <f t="shared" si="57"/>
        <v>4180</v>
      </c>
      <c r="R68" s="29">
        <f t="shared" si="58"/>
        <v>26180</v>
      </c>
      <c r="S68" s="29">
        <f t="shared" si="59"/>
        <v>157080</v>
      </c>
      <c r="T68" s="32"/>
      <c r="U68" s="32"/>
      <c r="V68" s="8">
        <f t="shared" si="60"/>
        <v>24196.666666666668</v>
      </c>
      <c r="W68" s="8">
        <f t="shared" si="60"/>
        <v>145180</v>
      </c>
      <c r="X68" s="18">
        <f t="shared" si="61"/>
        <v>8905.144580521981</v>
      </c>
      <c r="Y68" s="20">
        <f t="shared" si="62"/>
        <v>154085.14458052197</v>
      </c>
      <c r="Z68" s="20">
        <f t="shared" si="63"/>
        <v>136274.85541947803</v>
      </c>
      <c r="AA68" s="96">
        <f t="shared" si="64"/>
        <v>23800</v>
      </c>
      <c r="AB68" s="97">
        <f t="shared" si="17"/>
        <v>142800</v>
      </c>
      <c r="AC68"/>
      <c r="AD68"/>
    </row>
    <row r="69" spans="1:30" s="1" customFormat="1" ht="66" x14ac:dyDescent="0.3">
      <c r="A69" s="33" t="s">
        <v>102</v>
      </c>
      <c r="B69" s="55" t="s">
        <v>104</v>
      </c>
      <c r="C69" s="33" t="s">
        <v>64</v>
      </c>
      <c r="D69" s="33" t="s">
        <v>19</v>
      </c>
      <c r="E69" s="33">
        <v>6</v>
      </c>
      <c r="F69" s="33" t="s">
        <v>19</v>
      </c>
      <c r="G69" s="33" t="s">
        <v>19</v>
      </c>
      <c r="H69" s="41">
        <v>24000</v>
      </c>
      <c r="I69" s="23">
        <f t="shared" si="51"/>
        <v>4560</v>
      </c>
      <c r="J69" s="23">
        <f t="shared" si="52"/>
        <v>28560</v>
      </c>
      <c r="K69" s="23">
        <f t="shared" si="53"/>
        <v>171360</v>
      </c>
      <c r="L69" s="27">
        <v>23000</v>
      </c>
      <c r="M69" s="26">
        <f t="shared" si="54"/>
        <v>4370</v>
      </c>
      <c r="N69" s="26">
        <f t="shared" si="55"/>
        <v>27370</v>
      </c>
      <c r="O69" s="26">
        <f t="shared" si="56"/>
        <v>164220</v>
      </c>
      <c r="P69" s="30">
        <v>25000</v>
      </c>
      <c r="Q69" s="29">
        <f t="shared" si="57"/>
        <v>4750</v>
      </c>
      <c r="R69" s="29">
        <f t="shared" si="58"/>
        <v>29750</v>
      </c>
      <c r="S69" s="29">
        <f t="shared" si="59"/>
        <v>178500</v>
      </c>
      <c r="T69" s="32"/>
      <c r="U69" s="32"/>
      <c r="V69" s="8">
        <f t="shared" si="60"/>
        <v>28560</v>
      </c>
      <c r="W69" s="8">
        <f t="shared" si="60"/>
        <v>171360</v>
      </c>
      <c r="X69" s="18">
        <f t="shared" si="61"/>
        <v>5829.7855878239643</v>
      </c>
      <c r="Y69" s="20">
        <f t="shared" si="62"/>
        <v>177189.78558782395</v>
      </c>
      <c r="Z69" s="20">
        <f t="shared" si="63"/>
        <v>165530.21441217605</v>
      </c>
      <c r="AA69" s="96">
        <f t="shared" si="64"/>
        <v>28560</v>
      </c>
      <c r="AB69" s="97">
        <f t="shared" si="17"/>
        <v>171360</v>
      </c>
      <c r="AC69"/>
      <c r="AD69"/>
    </row>
    <row r="70" spans="1:30" s="1" customFormat="1" ht="66" x14ac:dyDescent="0.3">
      <c r="A70" s="33" t="s">
        <v>83</v>
      </c>
      <c r="B70" s="55" t="s">
        <v>161</v>
      </c>
      <c r="C70" s="33" t="s">
        <v>64</v>
      </c>
      <c r="D70" s="33" t="s">
        <v>19</v>
      </c>
      <c r="E70" s="33">
        <v>6</v>
      </c>
      <c r="F70" s="33" t="s">
        <v>19</v>
      </c>
      <c r="G70" s="33" t="s">
        <v>19</v>
      </c>
      <c r="H70" s="41">
        <v>24000</v>
      </c>
      <c r="I70" s="23">
        <f t="shared" si="51"/>
        <v>4560</v>
      </c>
      <c r="J70" s="23">
        <f t="shared" si="52"/>
        <v>28560</v>
      </c>
      <c r="K70" s="23">
        <f t="shared" si="53"/>
        <v>171360</v>
      </c>
      <c r="L70" s="27">
        <v>23000</v>
      </c>
      <c r="M70" s="26">
        <f t="shared" si="54"/>
        <v>4370</v>
      </c>
      <c r="N70" s="26">
        <f t="shared" si="55"/>
        <v>27370</v>
      </c>
      <c r="O70" s="26">
        <f t="shared" si="56"/>
        <v>164220</v>
      </c>
      <c r="P70" s="30">
        <v>24000</v>
      </c>
      <c r="Q70" s="29">
        <f t="shared" si="57"/>
        <v>4560</v>
      </c>
      <c r="R70" s="29">
        <f t="shared" si="58"/>
        <v>28560</v>
      </c>
      <c r="S70" s="29">
        <f t="shared" si="59"/>
        <v>171360</v>
      </c>
      <c r="T70" s="32"/>
      <c r="U70" s="32"/>
      <c r="V70" s="8">
        <f t="shared" si="60"/>
        <v>28163.333333333332</v>
      </c>
      <c r="W70" s="8">
        <f t="shared" si="60"/>
        <v>168980</v>
      </c>
      <c r="X70" s="18">
        <f t="shared" si="61"/>
        <v>3365.8282784479661</v>
      </c>
      <c r="Y70" s="20">
        <f t="shared" si="62"/>
        <v>172345.82827844797</v>
      </c>
      <c r="Z70" s="20">
        <f t="shared" si="63"/>
        <v>165614.17172155203</v>
      </c>
      <c r="AA70" s="96">
        <f t="shared" si="64"/>
        <v>28560</v>
      </c>
      <c r="AB70" s="97">
        <f t="shared" si="17"/>
        <v>171360</v>
      </c>
      <c r="AC70"/>
      <c r="AD70"/>
    </row>
    <row r="71" spans="1:30" s="1" customFormat="1" ht="79.2" x14ac:dyDescent="0.3">
      <c r="A71" s="33" t="s">
        <v>84</v>
      </c>
      <c r="B71" s="55" t="s">
        <v>105</v>
      </c>
      <c r="C71" s="33" t="s">
        <v>64</v>
      </c>
      <c r="D71" s="33" t="s">
        <v>19</v>
      </c>
      <c r="E71" s="33">
        <v>6</v>
      </c>
      <c r="F71" s="33" t="s">
        <v>19</v>
      </c>
      <c r="G71" s="33" t="s">
        <v>19</v>
      </c>
      <c r="H71" s="41">
        <v>18000</v>
      </c>
      <c r="I71" s="23">
        <f t="shared" si="51"/>
        <v>3420</v>
      </c>
      <c r="J71" s="23">
        <f t="shared" si="52"/>
        <v>21420</v>
      </c>
      <c r="K71" s="23">
        <f t="shared" si="53"/>
        <v>128520</v>
      </c>
      <c r="L71" s="27">
        <v>17000</v>
      </c>
      <c r="M71" s="26">
        <f t="shared" si="54"/>
        <v>3230</v>
      </c>
      <c r="N71" s="26">
        <f t="shared" si="55"/>
        <v>20230</v>
      </c>
      <c r="O71" s="26">
        <f t="shared" si="56"/>
        <v>121380</v>
      </c>
      <c r="P71" s="30">
        <v>18000</v>
      </c>
      <c r="Q71" s="29">
        <f t="shared" si="57"/>
        <v>3420</v>
      </c>
      <c r="R71" s="29">
        <f t="shared" si="58"/>
        <v>21420</v>
      </c>
      <c r="S71" s="29">
        <f t="shared" si="59"/>
        <v>128520</v>
      </c>
      <c r="T71" s="32"/>
      <c r="U71" s="32"/>
      <c r="V71" s="8">
        <f t="shared" si="60"/>
        <v>21023.333333333332</v>
      </c>
      <c r="W71" s="8">
        <f t="shared" si="60"/>
        <v>126140</v>
      </c>
      <c r="X71" s="18">
        <f t="shared" si="61"/>
        <v>3365.8282784479661</v>
      </c>
      <c r="Y71" s="20">
        <f t="shared" si="62"/>
        <v>129505.82827844797</v>
      </c>
      <c r="Z71" s="20">
        <f t="shared" si="63"/>
        <v>122774.17172155203</v>
      </c>
      <c r="AA71" s="96">
        <f t="shared" si="64"/>
        <v>21420</v>
      </c>
      <c r="AB71" s="97">
        <f t="shared" si="17"/>
        <v>128520</v>
      </c>
      <c r="AC71"/>
      <c r="AD71"/>
    </row>
    <row r="72" spans="1:30" s="1" customFormat="1" ht="52.8" x14ac:dyDescent="0.3">
      <c r="A72" s="33" t="s">
        <v>85</v>
      </c>
      <c r="B72" s="55" t="s">
        <v>162</v>
      </c>
      <c r="C72" s="33" t="s">
        <v>64</v>
      </c>
      <c r="D72" s="33" t="s">
        <v>19</v>
      </c>
      <c r="E72" s="33">
        <v>2</v>
      </c>
      <c r="F72" s="33" t="s">
        <v>19</v>
      </c>
      <c r="G72" s="33" t="s">
        <v>19</v>
      </c>
      <c r="H72" s="41">
        <v>36000</v>
      </c>
      <c r="I72" s="23">
        <f t="shared" si="51"/>
        <v>6840</v>
      </c>
      <c r="J72" s="23">
        <f t="shared" si="52"/>
        <v>42840</v>
      </c>
      <c r="K72" s="23">
        <f t="shared" si="53"/>
        <v>85680</v>
      </c>
      <c r="L72" s="27">
        <v>38000</v>
      </c>
      <c r="M72" s="26">
        <f t="shared" si="54"/>
        <v>7220</v>
      </c>
      <c r="N72" s="26">
        <f t="shared" si="55"/>
        <v>45220</v>
      </c>
      <c r="O72" s="26">
        <f t="shared" si="56"/>
        <v>90440</v>
      </c>
      <c r="P72" s="30">
        <v>35500</v>
      </c>
      <c r="Q72" s="29">
        <f t="shared" si="57"/>
        <v>6745</v>
      </c>
      <c r="R72" s="29">
        <f t="shared" si="58"/>
        <v>42245</v>
      </c>
      <c r="S72" s="29">
        <f t="shared" si="59"/>
        <v>84490</v>
      </c>
      <c r="T72" s="32"/>
      <c r="U72" s="32"/>
      <c r="V72" s="8">
        <f t="shared" si="60"/>
        <v>43435</v>
      </c>
      <c r="W72" s="8">
        <f t="shared" si="60"/>
        <v>86870</v>
      </c>
      <c r="X72" s="18">
        <f t="shared" si="61"/>
        <v>2570.6938103684511</v>
      </c>
      <c r="Y72" s="20">
        <f t="shared" si="62"/>
        <v>89440.693810368452</v>
      </c>
      <c r="Z72" s="20">
        <f t="shared" si="63"/>
        <v>84299.306189631548</v>
      </c>
      <c r="AA72" s="96">
        <f t="shared" si="64"/>
        <v>42542.5</v>
      </c>
      <c r="AB72" s="97">
        <f t="shared" si="17"/>
        <v>85085</v>
      </c>
      <c r="AC72"/>
      <c r="AD72"/>
    </row>
    <row r="73" spans="1:30" s="1" customFormat="1" ht="66" x14ac:dyDescent="0.3">
      <c r="A73" s="33" t="s">
        <v>87</v>
      </c>
      <c r="B73" s="55" t="s">
        <v>86</v>
      </c>
      <c r="C73" s="33" t="s">
        <v>64</v>
      </c>
      <c r="D73" s="33" t="s">
        <v>19</v>
      </c>
      <c r="E73" s="33">
        <v>2</v>
      </c>
      <c r="F73" s="33" t="s">
        <v>19</v>
      </c>
      <c r="G73" s="33" t="s">
        <v>19</v>
      </c>
      <c r="H73" s="41">
        <v>12000</v>
      </c>
      <c r="I73" s="23">
        <f t="shared" si="51"/>
        <v>2280</v>
      </c>
      <c r="J73" s="23">
        <f t="shared" si="52"/>
        <v>14280</v>
      </c>
      <c r="K73" s="23">
        <f t="shared" si="53"/>
        <v>28560</v>
      </c>
      <c r="L73" s="27">
        <v>14000</v>
      </c>
      <c r="M73" s="26">
        <f t="shared" si="54"/>
        <v>2660</v>
      </c>
      <c r="N73" s="26">
        <f t="shared" si="55"/>
        <v>16660</v>
      </c>
      <c r="O73" s="26">
        <f t="shared" si="56"/>
        <v>33320</v>
      </c>
      <c r="P73" s="30">
        <v>13000</v>
      </c>
      <c r="Q73" s="29">
        <f t="shared" si="57"/>
        <v>2470</v>
      </c>
      <c r="R73" s="29">
        <f t="shared" si="58"/>
        <v>15470</v>
      </c>
      <c r="S73" s="29">
        <f t="shared" si="59"/>
        <v>30940</v>
      </c>
      <c r="T73" s="32"/>
      <c r="U73" s="32"/>
      <c r="V73" s="8">
        <f t="shared" si="60"/>
        <v>15470</v>
      </c>
      <c r="W73" s="8">
        <f t="shared" si="60"/>
        <v>30940</v>
      </c>
      <c r="X73" s="18">
        <f t="shared" si="61"/>
        <v>1943.261862607988</v>
      </c>
      <c r="Y73" s="20">
        <f t="shared" si="62"/>
        <v>32883.261862607986</v>
      </c>
      <c r="Z73" s="20">
        <f t="shared" si="63"/>
        <v>28996.738137392011</v>
      </c>
      <c r="AA73" s="96">
        <f t="shared" si="64"/>
        <v>15470</v>
      </c>
      <c r="AB73" s="97">
        <f t="shared" si="17"/>
        <v>30940</v>
      </c>
      <c r="AC73"/>
      <c r="AD73"/>
    </row>
    <row r="74" spans="1:30" s="1" customFormat="1" ht="26.4" x14ac:dyDescent="0.3">
      <c r="A74" s="33" t="s">
        <v>97</v>
      </c>
      <c r="B74" s="55" t="s">
        <v>98</v>
      </c>
      <c r="C74" s="33" t="s">
        <v>64</v>
      </c>
      <c r="D74" s="33" t="s">
        <v>19</v>
      </c>
      <c r="E74" s="33">
        <v>1</v>
      </c>
      <c r="F74" s="33" t="s">
        <v>19</v>
      </c>
      <c r="G74" s="33" t="s">
        <v>19</v>
      </c>
      <c r="H74" s="41">
        <v>28000</v>
      </c>
      <c r="I74" s="23">
        <f t="shared" si="51"/>
        <v>5320</v>
      </c>
      <c r="J74" s="23">
        <f t="shared" si="52"/>
        <v>33320</v>
      </c>
      <c r="K74" s="23">
        <f t="shared" si="53"/>
        <v>33320</v>
      </c>
      <c r="L74" s="27">
        <v>24000</v>
      </c>
      <c r="M74" s="26">
        <f t="shared" si="54"/>
        <v>4560</v>
      </c>
      <c r="N74" s="26">
        <f t="shared" si="55"/>
        <v>28560</v>
      </c>
      <c r="O74" s="26">
        <f t="shared" si="56"/>
        <v>28560</v>
      </c>
      <c r="P74" s="30">
        <v>23000</v>
      </c>
      <c r="Q74" s="29">
        <f t="shared" si="57"/>
        <v>4370</v>
      </c>
      <c r="R74" s="29">
        <f t="shared" si="58"/>
        <v>27370</v>
      </c>
      <c r="S74" s="29">
        <f t="shared" si="59"/>
        <v>27370</v>
      </c>
      <c r="T74" s="32"/>
      <c r="U74" s="32"/>
      <c r="V74" s="8">
        <f t="shared" si="60"/>
        <v>29750</v>
      </c>
      <c r="W74" s="8">
        <f t="shared" si="60"/>
        <v>29750</v>
      </c>
      <c r="X74" s="18">
        <f t="shared" si="61"/>
        <v>2570.6938103684511</v>
      </c>
      <c r="Y74" s="20">
        <f t="shared" si="62"/>
        <v>32320.693810368452</v>
      </c>
      <c r="Z74" s="20">
        <f t="shared" si="63"/>
        <v>27179.306189631548</v>
      </c>
      <c r="AA74" s="96">
        <f t="shared" si="64"/>
        <v>27965</v>
      </c>
      <c r="AB74" s="97">
        <f>IFERROR((IF(AND(K74&gt;=MIN(Y74:Z74),K74&lt;=MAX(Y74:Z74)),K74,0)+IF(AND(O74&gt;=MIN(Y74:Z74),O74&lt;=MAX(Y74:Z74)),O74,0)+IF(AND(S74&gt;=MIN(Y74:Z74),S74&lt;=MAX(Y74:Z74)),S74,0))/(IF(AND(K74&gt;=MIN(Y74:Z74),K74&lt;=MAX(Y74:Z74)),1,0)+IF(AND(O74&gt;=MIN(Y74:Z74),O74&lt;=MAX(Y74:Z74)),1,0)+IF(AND(S74&gt;=MIN(Y74:Z74),S74&lt;=MAX(Y74:Z74)),1,0)),"NINGUNO CUMPLE")</f>
        <v>27965</v>
      </c>
      <c r="AC74"/>
      <c r="AD74"/>
    </row>
    <row r="75" spans="1:30" s="1" customFormat="1" ht="39.6" x14ac:dyDescent="0.3">
      <c r="A75" s="33" t="s">
        <v>106</v>
      </c>
      <c r="B75" s="55" t="s">
        <v>99</v>
      </c>
      <c r="C75" s="33" t="s">
        <v>64</v>
      </c>
      <c r="D75" s="33" t="s">
        <v>19</v>
      </c>
      <c r="E75" s="33">
        <v>2</v>
      </c>
      <c r="F75" s="33" t="s">
        <v>19</v>
      </c>
      <c r="G75" s="33" t="s">
        <v>19</v>
      </c>
      <c r="H75" s="41">
        <v>22000</v>
      </c>
      <c r="I75" s="23">
        <f t="shared" si="51"/>
        <v>4180</v>
      </c>
      <c r="J75" s="23">
        <f t="shared" si="52"/>
        <v>26180</v>
      </c>
      <c r="K75" s="23">
        <f t="shared" si="53"/>
        <v>52360</v>
      </c>
      <c r="L75" s="27">
        <v>20000</v>
      </c>
      <c r="M75" s="26">
        <f t="shared" si="54"/>
        <v>3800</v>
      </c>
      <c r="N75" s="26">
        <f t="shared" si="55"/>
        <v>23800</v>
      </c>
      <c r="O75" s="26">
        <f t="shared" si="56"/>
        <v>47600</v>
      </c>
      <c r="P75" s="30">
        <v>21000</v>
      </c>
      <c r="Q75" s="29">
        <f t="shared" si="57"/>
        <v>3990</v>
      </c>
      <c r="R75" s="29">
        <f t="shared" si="58"/>
        <v>24990</v>
      </c>
      <c r="S75" s="29">
        <f t="shared" si="59"/>
        <v>49980</v>
      </c>
      <c r="T75" s="32"/>
      <c r="U75" s="32"/>
      <c r="V75" s="8">
        <f t="shared" si="60"/>
        <v>24990</v>
      </c>
      <c r="W75" s="8">
        <f t="shared" si="60"/>
        <v>49980</v>
      </c>
      <c r="X75" s="18">
        <f t="shared" si="61"/>
        <v>1943.261862607988</v>
      </c>
      <c r="Y75" s="20">
        <f t="shared" si="62"/>
        <v>51923.261862607986</v>
      </c>
      <c r="Z75" s="20">
        <f t="shared" si="63"/>
        <v>48036.738137392014</v>
      </c>
      <c r="AA75" s="96">
        <f t="shared" si="64"/>
        <v>24990</v>
      </c>
      <c r="AB75" s="97">
        <f>IFERROR((IF(AND(K75&gt;=MIN(Y75:Z75),K75&lt;=MAX(Y75:Z75)),K75,0)+IF(AND(O75&gt;=MIN(Y75:Z75),O75&lt;=MAX(Y75:Z75)),O75,0)+IF(AND(S75&gt;=MIN(Y75:Z75),S75&lt;=MAX(Y75:Z75)),S75,0))/(IF(AND(K75&gt;=MIN(Y75:Z75),K75&lt;=MAX(Y75:Z75)),1,0)+IF(AND(O75&gt;=MIN(Y75:Z75),O75&lt;=MAX(Y75:Z75)),1,0)+IF(AND(S75&gt;=MIN(Y75:Z75),S75&lt;=MAX(Y75:Z75)),1,0)),"NINGUNO CUMPLE")</f>
        <v>49980</v>
      </c>
      <c r="AC75"/>
      <c r="AD75"/>
    </row>
    <row r="76" spans="1:30" s="1" customFormat="1" ht="145.19999999999999" x14ac:dyDescent="0.3">
      <c r="A76" s="33" t="s">
        <v>100</v>
      </c>
      <c r="B76" s="55" t="s">
        <v>157</v>
      </c>
      <c r="C76" s="33" t="s">
        <v>64</v>
      </c>
      <c r="D76" s="33" t="s">
        <v>19</v>
      </c>
      <c r="E76" s="33">
        <v>2</v>
      </c>
      <c r="F76" s="33" t="s">
        <v>19</v>
      </c>
      <c r="G76" s="33" t="s">
        <v>19</v>
      </c>
      <c r="H76" s="41">
        <v>120000</v>
      </c>
      <c r="I76" s="23">
        <f t="shared" si="51"/>
        <v>22800</v>
      </c>
      <c r="J76" s="23">
        <f t="shared" si="52"/>
        <v>142800</v>
      </c>
      <c r="K76" s="23">
        <f t="shared" si="53"/>
        <v>285600</v>
      </c>
      <c r="L76" s="27">
        <v>105000</v>
      </c>
      <c r="M76" s="26">
        <f t="shared" si="54"/>
        <v>19950</v>
      </c>
      <c r="N76" s="26">
        <f t="shared" si="55"/>
        <v>124950</v>
      </c>
      <c r="O76" s="26">
        <f t="shared" si="56"/>
        <v>249900</v>
      </c>
      <c r="P76" s="30">
        <v>100000</v>
      </c>
      <c r="Q76" s="29">
        <f t="shared" si="57"/>
        <v>19000</v>
      </c>
      <c r="R76" s="29">
        <f t="shared" si="58"/>
        <v>119000</v>
      </c>
      <c r="S76" s="29">
        <f t="shared" si="59"/>
        <v>238000</v>
      </c>
      <c r="T76" s="32"/>
      <c r="U76" s="32"/>
      <c r="V76" s="8">
        <f t="shared" si="60"/>
        <v>128916.66666666667</v>
      </c>
      <c r="W76" s="8">
        <f t="shared" si="60"/>
        <v>257833.33333333334</v>
      </c>
      <c r="X76" s="18">
        <f t="shared" si="61"/>
        <v>20226.11073725138</v>
      </c>
      <c r="Y76" s="20">
        <f t="shared" si="62"/>
        <v>278059.44407058472</v>
      </c>
      <c r="Z76" s="20">
        <f t="shared" si="63"/>
        <v>237607.22259608196</v>
      </c>
      <c r="AA76" s="96">
        <f t="shared" si="64"/>
        <v>121975</v>
      </c>
      <c r="AB76" s="97">
        <f>IFERROR((IF(AND(K76&gt;=MIN(Y76:Z76),K76&lt;=MAX(Y76:Z76)),K76,0)+IF(AND(O76&gt;=MIN(Y76:Z76),O76&lt;=MAX(Y76:Z76)),O76,0)+IF(AND(S76&gt;=MIN(Y76:Z76),S76&lt;=MAX(Y76:Z76)),S76,0))/(IF(AND(K76&gt;=MIN(Y76:Z76),K76&lt;=MAX(Y76:Z76)),1,0)+IF(AND(O76&gt;=MIN(Y76:Z76),O76&lt;=MAX(Y76:Z76)),1,0)+IF(AND(S76&gt;=MIN(Y76:Z76),S76&lt;=MAX(Y76:Z76)),1,0)),"NINGUNO CUMPLE")</f>
        <v>243950</v>
      </c>
      <c r="AC76"/>
      <c r="AD76"/>
    </row>
    <row r="77" spans="1:30" s="1" customFormat="1" ht="39.6" x14ac:dyDescent="0.3">
      <c r="A77" s="33" t="s">
        <v>107</v>
      </c>
      <c r="B77" s="55" t="s">
        <v>108</v>
      </c>
      <c r="C77" s="33" t="s">
        <v>64</v>
      </c>
      <c r="D77" s="33" t="s">
        <v>19</v>
      </c>
      <c r="E77" s="33">
        <v>1</v>
      </c>
      <c r="F77" s="33" t="s">
        <v>19</v>
      </c>
      <c r="G77" s="33" t="s">
        <v>19</v>
      </c>
      <c r="H77" s="41">
        <v>520000</v>
      </c>
      <c r="I77" s="23">
        <f t="shared" si="51"/>
        <v>98800</v>
      </c>
      <c r="J77" s="23">
        <f t="shared" si="52"/>
        <v>618800</v>
      </c>
      <c r="K77" s="23">
        <f t="shared" si="53"/>
        <v>618800</v>
      </c>
      <c r="L77" s="27">
        <v>500000</v>
      </c>
      <c r="M77" s="26">
        <f t="shared" si="54"/>
        <v>95000</v>
      </c>
      <c r="N77" s="26">
        <f t="shared" si="55"/>
        <v>595000</v>
      </c>
      <c r="O77" s="26">
        <f t="shared" si="56"/>
        <v>595000</v>
      </c>
      <c r="P77" s="30">
        <v>513000</v>
      </c>
      <c r="Q77" s="29">
        <f t="shared" si="57"/>
        <v>97470</v>
      </c>
      <c r="R77" s="29">
        <f t="shared" si="58"/>
        <v>610470</v>
      </c>
      <c r="S77" s="29">
        <f t="shared" si="59"/>
        <v>610470</v>
      </c>
      <c r="T77" s="32"/>
      <c r="U77" s="32"/>
      <c r="V77" s="8">
        <f t="shared" si="60"/>
        <v>608090</v>
      </c>
      <c r="W77" s="8">
        <f t="shared" si="60"/>
        <v>608090</v>
      </c>
      <c r="X77" s="18">
        <f t="shared" si="61"/>
        <v>9860.9769630938026</v>
      </c>
      <c r="Y77" s="20">
        <f t="shared" si="62"/>
        <v>617950.97696309385</v>
      </c>
      <c r="Z77" s="20">
        <f t="shared" si="63"/>
        <v>598229.02303690615</v>
      </c>
      <c r="AA77" s="96">
        <f t="shared" si="64"/>
        <v>610470</v>
      </c>
      <c r="AB77" s="97">
        <f>IFERROR((IF(AND(K77&gt;=MIN(Y77:Z77),K77&lt;=MAX(Y77:Z77)),K77,0)+IF(AND(O77&gt;=MIN(Y77:Z77),O77&lt;=MAX(Y77:Z77)),O77,0)+IF(AND(S77&gt;=MIN(Y77:Z77),S77&lt;=MAX(Y77:Z77)),S77,0))/(IF(AND(K77&gt;=MIN(Y77:Z77),K77&lt;=MAX(Y77:Z77)),1,0)+IF(AND(O77&gt;=MIN(Y77:Z77),O77&lt;=MAX(Y77:Z77)),1,0)+IF(AND(S77&gt;=MIN(Y77:Z77),S77&lt;=MAX(Y77:Z77)),1,0)),"NINGUNO CUMPLE")</f>
        <v>610470</v>
      </c>
      <c r="AC77"/>
      <c r="AD77"/>
    </row>
    <row r="78" spans="1:30" s="1" customFormat="1" ht="26.4" x14ac:dyDescent="0.3">
      <c r="A78" s="33" t="s">
        <v>111</v>
      </c>
      <c r="B78" s="55" t="s">
        <v>112</v>
      </c>
      <c r="C78" s="33" t="s">
        <v>64</v>
      </c>
      <c r="D78" s="33" t="s">
        <v>19</v>
      </c>
      <c r="E78" s="33">
        <v>1</v>
      </c>
      <c r="F78" s="33" t="s">
        <v>19</v>
      </c>
      <c r="G78" s="33" t="s">
        <v>19</v>
      </c>
      <c r="H78" s="41">
        <v>22400</v>
      </c>
      <c r="I78" s="23">
        <f t="shared" si="51"/>
        <v>4256</v>
      </c>
      <c r="J78" s="23">
        <f t="shared" si="52"/>
        <v>26656</v>
      </c>
      <c r="K78" s="23">
        <f t="shared" si="53"/>
        <v>26656</v>
      </c>
      <c r="L78" s="27">
        <v>22200</v>
      </c>
      <c r="M78" s="26">
        <f t="shared" si="54"/>
        <v>4218</v>
      </c>
      <c r="N78" s="26">
        <f t="shared" si="55"/>
        <v>26418</v>
      </c>
      <c r="O78" s="26">
        <f t="shared" si="56"/>
        <v>26418</v>
      </c>
      <c r="P78" s="30">
        <v>22300</v>
      </c>
      <c r="Q78" s="29">
        <f t="shared" si="57"/>
        <v>4237</v>
      </c>
      <c r="R78" s="29">
        <f t="shared" si="58"/>
        <v>26537</v>
      </c>
      <c r="S78" s="29">
        <f t="shared" si="59"/>
        <v>26537</v>
      </c>
      <c r="T78" s="32"/>
      <c r="U78" s="32"/>
      <c r="V78" s="8">
        <f t="shared" si="60"/>
        <v>26537</v>
      </c>
      <c r="W78" s="8">
        <f t="shared" si="60"/>
        <v>26537</v>
      </c>
      <c r="X78" s="18">
        <f t="shared" si="61"/>
        <v>97.163093130399389</v>
      </c>
      <c r="Y78" s="20">
        <f t="shared" si="62"/>
        <v>26634.163093130399</v>
      </c>
      <c r="Z78" s="20">
        <f t="shared" si="63"/>
        <v>26439.836906869601</v>
      </c>
      <c r="AA78" s="96">
        <f t="shared" si="64"/>
        <v>26537</v>
      </c>
      <c r="AB78" s="97">
        <f>IFERROR((IF(AND(K78&gt;=MIN(Y78:Z78),K78&lt;=MAX(Y78:Z78)),K78,0)+IF(AND(O78&gt;=MIN(Y78:Z78),O78&lt;=MAX(Y78:Z78)),O78,0)+IF(AND(S78&gt;=MIN(Y78:Z78),S78&lt;=MAX(Y78:Z78)),S78,0))/(IF(AND(K78&gt;=MIN(Y78:Z78),K78&lt;=MAX(Y78:Z78)),1,0)+IF(AND(O78&gt;=MIN(Y78:Z78),O78&lt;=MAX(Y78:Z78)),1,0)+IF(AND(S78&gt;=MIN(Y78:Z78),S78&lt;=MAX(Y78:Z78)),1,0)),"NINGUNO CUMPLE")</f>
        <v>26537</v>
      </c>
      <c r="AC78"/>
      <c r="AD78"/>
    </row>
    <row r="79" spans="1:30" ht="14.4" customHeight="1" x14ac:dyDescent="0.3">
      <c r="A79" s="133" t="s">
        <v>29</v>
      </c>
      <c r="B79" s="134"/>
      <c r="C79" s="134"/>
      <c r="D79" s="134"/>
      <c r="E79" s="134"/>
      <c r="F79" s="134"/>
      <c r="G79" s="134"/>
      <c r="H79" s="134"/>
      <c r="I79" s="134"/>
      <c r="J79" s="134"/>
      <c r="K79" s="134"/>
      <c r="L79" s="134"/>
      <c r="M79" s="134"/>
      <c r="N79" s="134"/>
      <c r="O79" s="134"/>
      <c r="P79" s="134"/>
      <c r="Q79" s="134"/>
      <c r="R79" s="134"/>
      <c r="S79" s="134"/>
      <c r="T79" s="134"/>
      <c r="U79" s="134"/>
      <c r="V79" s="134"/>
      <c r="W79" s="134"/>
      <c r="X79" s="134"/>
      <c r="Y79" s="134"/>
      <c r="Z79" s="134"/>
      <c r="AA79" s="135"/>
      <c r="AB79" s="44">
        <f>SUM(AB4:AB78)</f>
        <v>293572316</v>
      </c>
    </row>
    <row r="80" spans="1:30" ht="14.4" customHeight="1" x14ac:dyDescent="0.3">
      <c r="A80" s="133" t="s">
        <v>30</v>
      </c>
      <c r="B80" s="134"/>
      <c r="C80" s="134"/>
      <c r="D80" s="134"/>
      <c r="E80" s="134"/>
      <c r="F80" s="134"/>
      <c r="G80" s="134"/>
      <c r="H80" s="134"/>
      <c r="I80" s="134"/>
      <c r="J80" s="134"/>
      <c r="K80" s="134"/>
      <c r="L80" s="134"/>
      <c r="M80" s="134"/>
      <c r="N80" s="134"/>
      <c r="O80" s="134"/>
      <c r="P80" s="134"/>
      <c r="Q80" s="134"/>
      <c r="R80" s="134"/>
      <c r="S80" s="134"/>
      <c r="T80" s="134"/>
      <c r="U80" s="134"/>
      <c r="V80" s="134"/>
      <c r="W80" s="134"/>
      <c r="X80" s="134"/>
      <c r="Y80" s="134"/>
      <c r="Z80" s="134"/>
      <c r="AA80" s="135"/>
      <c r="AB80" s="44">
        <f>AB79*0.12</f>
        <v>35228677.920000002</v>
      </c>
      <c r="AC80" s="91"/>
    </row>
    <row r="81" spans="1:42" ht="14.4" customHeight="1" x14ac:dyDescent="0.3">
      <c r="A81" s="133" t="s">
        <v>31</v>
      </c>
      <c r="B81" s="134"/>
      <c r="C81" s="134"/>
      <c r="D81" s="134"/>
      <c r="E81" s="134"/>
      <c r="F81" s="134"/>
      <c r="G81" s="134"/>
      <c r="H81" s="134"/>
      <c r="I81" s="134"/>
      <c r="J81" s="134"/>
      <c r="K81" s="134"/>
      <c r="L81" s="134"/>
      <c r="M81" s="134"/>
      <c r="N81" s="134"/>
      <c r="O81" s="134"/>
      <c r="P81" s="134"/>
      <c r="Q81" s="134"/>
      <c r="R81" s="134"/>
      <c r="S81" s="134"/>
      <c r="T81" s="134"/>
      <c r="U81" s="134"/>
      <c r="V81" s="134"/>
      <c r="W81" s="134"/>
      <c r="X81" s="134"/>
      <c r="Y81" s="134"/>
      <c r="Z81" s="134"/>
      <c r="AA81" s="135"/>
      <c r="AB81" s="95">
        <f>AB79+AB80</f>
        <v>328800993.92000002</v>
      </c>
      <c r="AC81" s="92"/>
    </row>
    <row r="82" spans="1:42" x14ac:dyDescent="0.3">
      <c r="A82" s="136" t="s">
        <v>20</v>
      </c>
      <c r="B82" s="137"/>
      <c r="C82" s="137"/>
      <c r="D82" s="137"/>
      <c r="E82" s="137"/>
      <c r="F82" s="137"/>
      <c r="G82" s="137"/>
      <c r="H82" s="137"/>
      <c r="I82" s="4"/>
      <c r="J82" s="4"/>
      <c r="K82" s="4"/>
      <c r="L82" s="4"/>
      <c r="M82" s="4"/>
      <c r="N82" s="4"/>
      <c r="O82" s="4"/>
      <c r="P82" s="4"/>
      <c r="Q82" s="1"/>
      <c r="R82" s="1"/>
      <c r="S82" s="1"/>
      <c r="T82" s="1"/>
      <c r="U82" s="1"/>
      <c r="V82" s="1"/>
      <c r="W82" s="1"/>
      <c r="X82" s="45"/>
      <c r="Y82" s="19"/>
      <c r="Z82" s="19"/>
      <c r="AA82" s="81"/>
      <c r="AB82" s="82"/>
      <c r="AP82" s="4"/>
    </row>
    <row r="83" spans="1:42" ht="13.2" customHeight="1" x14ac:dyDescent="0.3">
      <c r="A83" s="3"/>
      <c r="B83" s="129" t="s">
        <v>181</v>
      </c>
      <c r="C83" s="129"/>
      <c r="D83" s="129"/>
      <c r="E83" s="129"/>
      <c r="F83" s="129"/>
      <c r="G83" s="129"/>
      <c r="H83" s="129"/>
      <c r="I83" s="129"/>
      <c r="J83" s="129"/>
      <c r="K83" s="129"/>
      <c r="L83" s="129"/>
      <c r="M83" s="129"/>
      <c r="N83" s="129"/>
      <c r="O83" s="129"/>
      <c r="P83" s="129"/>
      <c r="Q83" s="83"/>
      <c r="R83" s="83"/>
      <c r="S83" s="83"/>
      <c r="T83" s="83"/>
      <c r="U83" s="83"/>
      <c r="V83" s="83"/>
      <c r="W83" s="83"/>
      <c r="X83" s="84"/>
      <c r="Y83" s="19"/>
      <c r="Z83" s="19"/>
      <c r="AA83" s="85"/>
      <c r="AB83" s="1"/>
      <c r="AP83" s="4"/>
    </row>
    <row r="84" spans="1:42" ht="30" customHeight="1" x14ac:dyDescent="0.3">
      <c r="A84" s="3"/>
      <c r="B84" s="130" t="s">
        <v>149</v>
      </c>
      <c r="C84" s="130"/>
      <c r="D84" s="130"/>
      <c r="E84" s="130"/>
      <c r="F84" s="130"/>
      <c r="G84" s="130"/>
      <c r="H84" s="130"/>
      <c r="I84" s="130"/>
      <c r="J84" s="130"/>
      <c r="K84" s="130"/>
      <c r="L84" s="130"/>
      <c r="M84" s="130"/>
      <c r="N84" s="130"/>
      <c r="O84" s="130"/>
      <c r="P84" s="130"/>
      <c r="Q84" s="83"/>
      <c r="R84" s="83"/>
      <c r="S84" s="83"/>
      <c r="T84" s="83"/>
      <c r="U84" s="83"/>
      <c r="V84" s="83"/>
      <c r="W84" s="83"/>
      <c r="X84" s="84"/>
      <c r="Y84" s="19"/>
      <c r="Z84" s="19"/>
      <c r="AA84" s="86"/>
      <c r="AB84" s="1"/>
      <c r="AP84" s="4"/>
    </row>
    <row r="85" spans="1:42" x14ac:dyDescent="0.3">
      <c r="A85" s="3"/>
      <c r="B85" s="130" t="s">
        <v>28</v>
      </c>
      <c r="C85" s="130"/>
      <c r="D85" s="130"/>
      <c r="E85" s="130"/>
      <c r="F85" s="130"/>
      <c r="G85" s="130"/>
      <c r="H85" s="130"/>
      <c r="I85" s="130"/>
      <c r="J85" s="130"/>
      <c r="K85" s="130"/>
      <c r="L85" s="130"/>
      <c r="M85" s="130"/>
      <c r="N85" s="130"/>
      <c r="O85" s="130"/>
      <c r="P85" s="130"/>
      <c r="Q85" s="46"/>
      <c r="R85" s="46"/>
      <c r="S85" s="46"/>
      <c r="T85" s="46"/>
      <c r="U85" s="46"/>
      <c r="V85" s="46"/>
      <c r="W85" s="46"/>
      <c r="X85" s="87"/>
      <c r="Y85" s="19"/>
      <c r="Z85" s="19"/>
      <c r="AA85" s="86"/>
      <c r="AB85" s="1"/>
      <c r="AP85" s="4"/>
    </row>
    <row r="86" spans="1:42" ht="13.2" customHeight="1" x14ac:dyDescent="0.3">
      <c r="A86" s="3"/>
      <c r="B86" s="125" t="s">
        <v>21</v>
      </c>
      <c r="C86" s="125"/>
      <c r="D86" s="125"/>
      <c r="E86" s="125"/>
      <c r="F86" s="125"/>
      <c r="G86" s="125"/>
      <c r="H86" s="125"/>
      <c r="I86" s="125"/>
      <c r="J86" s="125"/>
      <c r="K86" s="125"/>
      <c r="L86" s="125"/>
      <c r="M86" s="125"/>
      <c r="N86" s="125"/>
      <c r="O86" s="125"/>
      <c r="P86" s="125"/>
      <c r="Q86" s="88"/>
      <c r="R86" s="88"/>
      <c r="S86" s="88"/>
      <c r="T86" s="88"/>
      <c r="U86" s="88"/>
      <c r="V86" s="88"/>
      <c r="W86" s="88"/>
      <c r="X86" s="89"/>
      <c r="Y86" s="19"/>
      <c r="Z86" s="19"/>
      <c r="AA86" s="90"/>
      <c r="AB86" s="1"/>
      <c r="AP86" s="4"/>
    </row>
    <row r="87" spans="1:42" ht="15.6" customHeight="1" x14ac:dyDescent="0.3">
      <c r="A87" s="102"/>
      <c r="B87" s="103" t="s">
        <v>179</v>
      </c>
      <c r="C87" s="103"/>
      <c r="D87" s="103"/>
      <c r="E87" s="103"/>
      <c r="F87" s="103"/>
      <c r="G87" s="103"/>
      <c r="H87" s="103"/>
      <c r="I87" s="103"/>
      <c r="J87" s="103"/>
      <c r="K87" s="103"/>
      <c r="L87" s="103"/>
      <c r="M87" s="103"/>
      <c r="N87" s="103"/>
      <c r="O87" s="103"/>
      <c r="P87" s="103"/>
      <c r="Q87" s="38"/>
      <c r="R87" s="38"/>
      <c r="S87" s="38"/>
      <c r="T87" s="38"/>
      <c r="U87" s="38"/>
      <c r="V87" s="38"/>
      <c r="W87" s="38"/>
      <c r="X87" s="39"/>
      <c r="Y87" s="19"/>
      <c r="Z87" s="19"/>
      <c r="AA87" s="19"/>
      <c r="AB87" s="43"/>
    </row>
    <row r="88" spans="1:42" x14ac:dyDescent="0.3">
      <c r="A88" s="102"/>
      <c r="B88" s="104" t="s">
        <v>182</v>
      </c>
      <c r="C88" s="104"/>
      <c r="D88" s="104"/>
      <c r="E88" s="104"/>
      <c r="F88" s="104"/>
      <c r="G88" s="104"/>
      <c r="H88" s="104"/>
      <c r="I88" s="104"/>
      <c r="J88" s="104"/>
      <c r="K88" s="104"/>
      <c r="L88" s="104"/>
      <c r="M88" s="104"/>
      <c r="N88" s="104"/>
      <c r="O88" s="104"/>
      <c r="P88" s="104"/>
      <c r="Q88" s="1"/>
      <c r="R88" s="1"/>
      <c r="S88" s="1"/>
      <c r="T88" s="1"/>
      <c r="U88" s="1"/>
      <c r="V88" s="1"/>
      <c r="W88" s="1"/>
      <c r="X88" s="40"/>
      <c r="Y88" s="19"/>
      <c r="Z88" s="19"/>
      <c r="AA88" s="19"/>
    </row>
    <row r="89" spans="1:42" x14ac:dyDescent="0.3">
      <c r="A89" s="36"/>
      <c r="B89" s="2"/>
      <c r="C89" s="36"/>
      <c r="D89" s="36"/>
      <c r="E89" s="9"/>
      <c r="F89" s="47"/>
      <c r="G89" s="47"/>
      <c r="H89" s="1"/>
      <c r="I89" s="1"/>
      <c r="J89" s="1"/>
      <c r="K89" s="1"/>
      <c r="L89" s="1"/>
      <c r="M89" s="1"/>
      <c r="N89" s="1"/>
      <c r="O89" s="1"/>
      <c r="P89" s="1"/>
      <c r="Q89" s="1"/>
      <c r="R89" s="1"/>
      <c r="S89" s="1"/>
      <c r="T89" s="1"/>
      <c r="U89" s="1"/>
      <c r="V89" s="1"/>
      <c r="W89" s="1"/>
      <c r="X89" s="40"/>
      <c r="Y89" s="19"/>
      <c r="Z89" s="19"/>
      <c r="AA89" s="19"/>
    </row>
    <row r="90" spans="1:42" x14ac:dyDescent="0.3">
      <c r="A90" s="36"/>
      <c r="B90" s="2"/>
      <c r="C90" s="36"/>
      <c r="D90" s="36"/>
      <c r="E90" s="9"/>
      <c r="F90" s="47"/>
      <c r="G90" s="47"/>
      <c r="H90" s="1"/>
      <c r="I90" s="1"/>
      <c r="J90" s="1"/>
      <c r="K90" s="1"/>
      <c r="L90" s="1"/>
      <c r="M90" s="1"/>
      <c r="N90" s="1"/>
      <c r="O90" s="1"/>
      <c r="P90" s="1"/>
      <c r="Q90" s="1"/>
      <c r="R90" s="1"/>
      <c r="S90" s="1"/>
      <c r="T90" s="1"/>
      <c r="U90" s="1"/>
      <c r="V90" s="1"/>
      <c r="W90" s="1"/>
      <c r="X90" s="40"/>
      <c r="Y90" s="19"/>
      <c r="Z90" s="19"/>
      <c r="AA90" s="19"/>
    </row>
    <row r="91" spans="1:42" x14ac:dyDescent="0.3">
      <c r="A91" s="36"/>
      <c r="B91" s="2"/>
      <c r="C91" s="36"/>
      <c r="D91" s="36"/>
      <c r="E91" s="9"/>
      <c r="F91" s="47"/>
      <c r="G91" s="47"/>
      <c r="H91" s="1"/>
      <c r="I91" s="1"/>
      <c r="J91" s="1"/>
      <c r="K91" s="1"/>
      <c r="L91" s="1"/>
      <c r="M91" s="1"/>
      <c r="N91" s="1"/>
      <c r="O91" s="1"/>
      <c r="P91" s="1"/>
      <c r="Q91" s="1"/>
      <c r="R91" s="1"/>
      <c r="S91" s="1"/>
      <c r="T91" s="1"/>
      <c r="U91" s="1"/>
      <c r="V91" s="1"/>
      <c r="W91" s="1"/>
      <c r="X91" s="40"/>
      <c r="Y91" s="19"/>
      <c r="Z91" s="19"/>
      <c r="AA91" s="19"/>
    </row>
    <row r="92" spans="1:42" x14ac:dyDescent="0.3">
      <c r="A92" s="36"/>
      <c r="B92" s="2"/>
      <c r="C92" s="36"/>
      <c r="D92" s="36"/>
      <c r="E92" s="9"/>
      <c r="F92" s="47"/>
      <c r="G92" s="47"/>
      <c r="H92" s="1"/>
      <c r="I92" s="1"/>
      <c r="J92" s="1"/>
      <c r="K92" s="1"/>
      <c r="L92" s="1"/>
      <c r="M92" s="1"/>
      <c r="N92" s="1"/>
      <c r="O92" s="1"/>
      <c r="P92" s="1"/>
      <c r="Q92" s="1"/>
      <c r="R92" s="1"/>
      <c r="S92" s="1"/>
      <c r="T92" s="1"/>
      <c r="U92" s="1"/>
      <c r="V92" s="1"/>
      <c r="W92" s="1"/>
      <c r="X92" s="40"/>
      <c r="Y92" s="19"/>
      <c r="Z92" s="19"/>
      <c r="AA92" s="19"/>
    </row>
    <row r="93" spans="1:42" x14ac:dyDescent="0.3">
      <c r="A93" s="36"/>
      <c r="B93" s="2"/>
      <c r="C93" s="36"/>
      <c r="D93" s="36"/>
      <c r="E93" s="9"/>
      <c r="F93" s="47"/>
      <c r="G93" s="47"/>
      <c r="H93" s="1"/>
      <c r="I93" s="1"/>
      <c r="J93" s="1"/>
      <c r="K93" s="1"/>
      <c r="L93" s="1"/>
      <c r="M93" s="1"/>
      <c r="N93" s="1"/>
      <c r="O93" s="1"/>
      <c r="P93" s="1"/>
      <c r="Q93" s="1"/>
      <c r="R93" s="1"/>
      <c r="S93" s="1"/>
      <c r="T93" s="1"/>
      <c r="U93" s="1"/>
      <c r="V93" s="1"/>
      <c r="W93" s="1"/>
      <c r="X93" s="40"/>
      <c r="Y93" s="19"/>
      <c r="Z93" s="19"/>
      <c r="AA93" s="19"/>
    </row>
    <row r="94" spans="1:42" x14ac:dyDescent="0.3">
      <c r="A94" s="36"/>
      <c r="B94" s="2"/>
      <c r="C94" s="36"/>
      <c r="D94" s="36"/>
      <c r="E94" s="9"/>
      <c r="F94" s="47"/>
      <c r="G94" s="47"/>
      <c r="H94" s="1"/>
      <c r="I94" s="1"/>
      <c r="J94" s="1"/>
      <c r="K94" s="1"/>
      <c r="L94" s="1"/>
      <c r="M94" s="1"/>
      <c r="N94" s="1"/>
      <c r="O94" s="1"/>
      <c r="P94" s="1"/>
      <c r="Q94" s="1"/>
      <c r="R94" s="1"/>
      <c r="S94" s="1"/>
      <c r="T94" s="1"/>
      <c r="U94" s="1"/>
      <c r="V94" s="1"/>
      <c r="W94" s="1"/>
      <c r="X94" s="40"/>
      <c r="Y94" s="19"/>
      <c r="Z94" s="19"/>
      <c r="AA94" s="19"/>
    </row>
    <row r="95" spans="1:42" x14ac:dyDescent="0.3">
      <c r="A95" s="36"/>
      <c r="B95" s="2"/>
      <c r="C95" s="36"/>
      <c r="D95" s="36"/>
      <c r="E95" s="9"/>
      <c r="F95" s="47"/>
      <c r="G95" s="47"/>
      <c r="H95" s="1"/>
      <c r="I95" s="1"/>
      <c r="J95" s="1"/>
      <c r="K95" s="1"/>
      <c r="L95" s="1"/>
      <c r="M95" s="1"/>
      <c r="N95" s="1"/>
      <c r="O95" s="1"/>
      <c r="P95" s="1"/>
      <c r="Q95" s="1"/>
      <c r="R95" s="1"/>
      <c r="S95" s="1"/>
      <c r="T95" s="1"/>
      <c r="U95" s="1"/>
      <c r="V95" s="1"/>
      <c r="W95" s="1"/>
      <c r="X95" s="40"/>
      <c r="Y95" s="19"/>
      <c r="Z95" s="19"/>
      <c r="AA95" s="19"/>
    </row>
    <row r="96" spans="1:42" x14ac:dyDescent="0.3">
      <c r="A96" s="36"/>
      <c r="B96" s="2"/>
      <c r="C96" s="36"/>
      <c r="D96" s="36"/>
      <c r="E96" s="9"/>
      <c r="F96" s="47"/>
      <c r="G96" s="47"/>
      <c r="H96" s="1"/>
      <c r="I96" s="1"/>
      <c r="J96" s="1"/>
      <c r="K96" s="1"/>
      <c r="L96" s="1"/>
      <c r="M96" s="1"/>
      <c r="N96" s="1"/>
      <c r="O96" s="1"/>
      <c r="P96" s="1"/>
      <c r="Q96" s="1"/>
      <c r="R96" s="1"/>
      <c r="S96" s="1"/>
      <c r="T96" s="1"/>
      <c r="U96" s="1"/>
      <c r="V96" s="1"/>
      <c r="W96" s="1"/>
      <c r="X96" s="40"/>
      <c r="Y96" s="19"/>
      <c r="Z96" s="19"/>
      <c r="AA96" s="19"/>
    </row>
    <row r="97" spans="1:27" x14ac:dyDescent="0.3">
      <c r="A97" s="36"/>
      <c r="B97" s="2"/>
      <c r="C97" s="36"/>
      <c r="D97" s="36"/>
      <c r="E97" s="9"/>
      <c r="F97" s="47"/>
      <c r="G97" s="47"/>
      <c r="H97" s="1"/>
      <c r="I97" s="1"/>
      <c r="J97" s="1"/>
      <c r="K97" s="1"/>
      <c r="L97" s="1"/>
      <c r="M97" s="1"/>
      <c r="N97" s="1"/>
      <c r="O97" s="1"/>
      <c r="P97" s="1"/>
      <c r="Q97" s="1"/>
      <c r="R97" s="1"/>
      <c r="S97" s="1"/>
      <c r="T97" s="1"/>
      <c r="U97" s="1"/>
      <c r="V97" s="1"/>
      <c r="W97" s="1"/>
      <c r="X97" s="40"/>
      <c r="Y97" s="19"/>
      <c r="Z97" s="19"/>
      <c r="AA97" s="19"/>
    </row>
    <row r="98" spans="1:27" x14ac:dyDescent="0.3">
      <c r="A98" s="36"/>
      <c r="B98" s="2"/>
      <c r="C98" s="36"/>
      <c r="D98" s="36"/>
      <c r="E98" s="9"/>
      <c r="F98" s="47"/>
      <c r="G98" s="47"/>
      <c r="H98" s="1"/>
      <c r="I98" s="1"/>
      <c r="J98" s="1"/>
      <c r="K98" s="1"/>
      <c r="L98" s="1"/>
      <c r="M98" s="1"/>
      <c r="N98" s="1"/>
      <c r="O98" s="1"/>
      <c r="P98" s="1"/>
      <c r="Q98" s="1"/>
      <c r="R98" s="1"/>
      <c r="S98" s="1"/>
      <c r="T98" s="1"/>
      <c r="U98" s="1"/>
      <c r="V98" s="1"/>
      <c r="W98" s="1"/>
      <c r="X98" s="40"/>
      <c r="Y98" s="19"/>
      <c r="Z98" s="19"/>
      <c r="AA98" s="19"/>
    </row>
    <row r="99" spans="1:27" x14ac:dyDescent="0.3">
      <c r="A99" s="36"/>
      <c r="B99" s="2"/>
      <c r="C99" s="36"/>
      <c r="D99" s="36"/>
      <c r="E99" s="9"/>
      <c r="F99" s="47"/>
      <c r="G99" s="47"/>
      <c r="H99" s="1"/>
      <c r="I99" s="1"/>
      <c r="J99" s="1"/>
      <c r="K99" s="1"/>
      <c r="L99" s="1"/>
      <c r="M99" s="1"/>
      <c r="N99" s="1"/>
      <c r="O99" s="1"/>
      <c r="P99" s="1"/>
      <c r="Q99" s="1"/>
      <c r="R99" s="1"/>
      <c r="S99" s="1"/>
      <c r="T99" s="1"/>
      <c r="U99" s="1"/>
      <c r="V99" s="1"/>
      <c r="W99" s="1"/>
      <c r="X99" s="40"/>
      <c r="Y99" s="19"/>
      <c r="Z99" s="19"/>
      <c r="AA99" s="19"/>
    </row>
    <row r="100" spans="1:27" x14ac:dyDescent="0.3">
      <c r="A100" s="36"/>
      <c r="B100" s="2"/>
      <c r="C100" s="36"/>
      <c r="D100" s="36"/>
      <c r="E100" s="9"/>
      <c r="F100" s="47"/>
      <c r="G100" s="47"/>
      <c r="H100" s="1"/>
      <c r="I100" s="1"/>
      <c r="J100" s="1"/>
      <c r="K100" s="1"/>
      <c r="L100" s="1"/>
      <c r="M100" s="1"/>
      <c r="N100" s="1"/>
      <c r="O100" s="1"/>
      <c r="P100" s="1"/>
      <c r="Q100" s="1"/>
      <c r="R100" s="1"/>
      <c r="S100" s="1"/>
      <c r="T100" s="1"/>
      <c r="U100" s="1"/>
      <c r="V100" s="1"/>
      <c r="W100" s="1"/>
      <c r="X100" s="40"/>
      <c r="Y100" s="19"/>
      <c r="Z100" s="19"/>
      <c r="AA100" s="19"/>
    </row>
    <row r="101" spans="1:27" x14ac:dyDescent="0.3">
      <c r="A101" s="36"/>
      <c r="B101" s="2"/>
      <c r="C101" s="36"/>
      <c r="D101" s="36"/>
      <c r="E101" s="9"/>
      <c r="F101" s="47"/>
      <c r="G101" s="47"/>
      <c r="H101" s="1"/>
      <c r="I101" s="1"/>
      <c r="J101" s="1"/>
      <c r="K101" s="1"/>
      <c r="L101" s="1"/>
      <c r="M101" s="1"/>
      <c r="N101" s="1"/>
      <c r="O101" s="1"/>
      <c r="P101" s="1"/>
      <c r="Q101" s="1"/>
      <c r="R101" s="1"/>
      <c r="S101" s="1"/>
      <c r="T101" s="1"/>
      <c r="U101" s="1"/>
      <c r="V101" s="1"/>
      <c r="W101" s="1"/>
      <c r="X101" s="40"/>
      <c r="Y101" s="19"/>
      <c r="Z101" s="19"/>
      <c r="AA101" s="19"/>
    </row>
    <row r="102" spans="1:27" x14ac:dyDescent="0.3">
      <c r="A102" s="36"/>
      <c r="B102" s="2"/>
      <c r="C102" s="36"/>
      <c r="D102" s="36"/>
      <c r="E102" s="9"/>
      <c r="F102" s="47"/>
      <c r="G102" s="47"/>
      <c r="H102" s="1"/>
      <c r="I102" s="1"/>
      <c r="J102" s="1"/>
      <c r="K102" s="1"/>
      <c r="L102" s="1"/>
      <c r="M102" s="1"/>
      <c r="N102" s="1"/>
      <c r="O102" s="1"/>
      <c r="P102" s="1"/>
      <c r="Q102" s="1"/>
      <c r="R102" s="1"/>
      <c r="S102" s="1"/>
      <c r="T102" s="1"/>
      <c r="U102" s="1"/>
      <c r="V102" s="1"/>
      <c r="W102" s="1"/>
      <c r="X102" s="40"/>
      <c r="Y102" s="19"/>
      <c r="Z102" s="19"/>
      <c r="AA102" s="19"/>
    </row>
    <row r="103" spans="1:27" x14ac:dyDescent="0.3">
      <c r="A103" s="36"/>
      <c r="B103" s="2"/>
      <c r="C103" s="36"/>
      <c r="D103" s="36"/>
      <c r="E103" s="9"/>
      <c r="F103" s="47"/>
      <c r="G103" s="47"/>
      <c r="H103" s="1"/>
      <c r="I103" s="1"/>
      <c r="J103" s="1"/>
      <c r="K103" s="1"/>
      <c r="L103" s="1"/>
      <c r="M103" s="1"/>
      <c r="N103" s="1"/>
      <c r="O103" s="1"/>
      <c r="P103" s="1"/>
      <c r="Q103" s="1"/>
      <c r="R103" s="1"/>
      <c r="S103" s="1"/>
      <c r="T103" s="1"/>
      <c r="U103" s="1"/>
      <c r="V103" s="1"/>
      <c r="W103" s="1"/>
      <c r="X103" s="40"/>
      <c r="Y103" s="19"/>
      <c r="Z103" s="19"/>
      <c r="AA103" s="19"/>
    </row>
    <row r="104" spans="1:27" x14ac:dyDescent="0.3">
      <c r="A104" s="36"/>
      <c r="B104" s="2"/>
      <c r="C104" s="36"/>
      <c r="D104" s="36"/>
      <c r="E104" s="9"/>
      <c r="F104" s="47"/>
      <c r="G104" s="47"/>
      <c r="H104" s="1"/>
      <c r="I104" s="1"/>
      <c r="J104" s="1"/>
      <c r="K104" s="1"/>
      <c r="L104" s="1"/>
      <c r="M104" s="1"/>
      <c r="N104" s="1"/>
      <c r="O104" s="1"/>
      <c r="P104" s="1"/>
      <c r="Q104" s="1"/>
      <c r="R104" s="1"/>
      <c r="S104" s="1"/>
      <c r="T104" s="1"/>
      <c r="U104" s="1"/>
      <c r="V104" s="1"/>
      <c r="W104" s="1"/>
      <c r="X104" s="40"/>
      <c r="Y104" s="19"/>
      <c r="Z104" s="19"/>
      <c r="AA104" s="19"/>
    </row>
    <row r="105" spans="1:27" x14ac:dyDescent="0.3">
      <c r="A105" s="36"/>
      <c r="B105" s="2"/>
      <c r="C105" s="36"/>
      <c r="D105" s="36"/>
      <c r="E105" s="9"/>
      <c r="F105" s="47"/>
      <c r="G105" s="47"/>
      <c r="H105" s="1"/>
      <c r="I105" s="1"/>
      <c r="J105" s="1"/>
      <c r="K105" s="1"/>
      <c r="L105" s="1"/>
      <c r="M105" s="1"/>
      <c r="N105" s="1"/>
      <c r="O105" s="1"/>
      <c r="P105" s="1"/>
      <c r="Q105" s="1"/>
      <c r="R105" s="1"/>
      <c r="S105" s="1"/>
      <c r="T105" s="1"/>
      <c r="U105" s="1"/>
      <c r="V105" s="1"/>
      <c r="W105" s="1"/>
      <c r="X105" s="40"/>
      <c r="Y105" s="19"/>
      <c r="Z105" s="19"/>
      <c r="AA105" s="19"/>
    </row>
    <row r="106" spans="1:27" x14ac:dyDescent="0.3">
      <c r="A106" s="36"/>
      <c r="B106" s="2"/>
      <c r="C106" s="36"/>
      <c r="D106" s="36"/>
      <c r="E106" s="9"/>
      <c r="F106" s="47"/>
      <c r="G106" s="47"/>
      <c r="H106" s="1"/>
      <c r="I106" s="1"/>
      <c r="J106" s="1"/>
      <c r="K106" s="1"/>
      <c r="L106" s="1"/>
      <c r="M106" s="1"/>
      <c r="N106" s="1"/>
      <c r="O106" s="1"/>
      <c r="P106" s="1"/>
      <c r="Q106" s="1"/>
      <c r="R106" s="1"/>
      <c r="S106" s="1"/>
      <c r="T106" s="1"/>
      <c r="U106" s="1"/>
      <c r="V106" s="1"/>
      <c r="W106" s="1"/>
      <c r="X106" s="40"/>
      <c r="Y106" s="19"/>
      <c r="Z106" s="19"/>
      <c r="AA106" s="19"/>
    </row>
    <row r="107" spans="1:27" x14ac:dyDescent="0.3">
      <c r="A107" s="36"/>
      <c r="B107" s="2"/>
      <c r="C107" s="36"/>
      <c r="D107" s="36"/>
      <c r="E107" s="9"/>
      <c r="F107" s="47"/>
      <c r="G107" s="47"/>
      <c r="H107" s="1"/>
      <c r="I107" s="1"/>
      <c r="J107" s="1"/>
      <c r="K107" s="1"/>
      <c r="L107" s="1"/>
      <c r="M107" s="1"/>
      <c r="N107" s="1"/>
      <c r="O107" s="1"/>
      <c r="P107" s="1"/>
      <c r="Q107" s="1"/>
      <c r="R107" s="1"/>
      <c r="S107" s="1"/>
      <c r="T107" s="1"/>
      <c r="U107" s="1"/>
      <c r="V107" s="1"/>
      <c r="W107" s="1"/>
      <c r="X107" s="40"/>
      <c r="Y107" s="19"/>
      <c r="Z107" s="19"/>
      <c r="AA107" s="19"/>
    </row>
    <row r="108" spans="1:27" x14ac:dyDescent="0.3">
      <c r="A108" s="36"/>
      <c r="B108" s="2"/>
      <c r="C108" s="36"/>
      <c r="D108" s="36"/>
      <c r="E108" s="9"/>
      <c r="F108" s="47"/>
      <c r="G108" s="47"/>
      <c r="H108" s="1"/>
      <c r="I108" s="1"/>
      <c r="J108" s="1"/>
      <c r="K108" s="1"/>
      <c r="L108" s="1"/>
      <c r="M108" s="1"/>
      <c r="N108" s="1"/>
      <c r="O108" s="1"/>
      <c r="P108" s="1"/>
      <c r="Q108" s="1"/>
      <c r="R108" s="1"/>
      <c r="S108" s="1"/>
      <c r="T108" s="1"/>
      <c r="U108" s="1"/>
      <c r="V108" s="1"/>
      <c r="W108" s="1"/>
      <c r="X108" s="40"/>
      <c r="Y108" s="19"/>
      <c r="Z108" s="19"/>
      <c r="AA108" s="19"/>
    </row>
    <row r="109" spans="1:27" x14ac:dyDescent="0.3">
      <c r="A109" s="36"/>
      <c r="B109" s="2"/>
      <c r="C109" s="36"/>
      <c r="D109" s="36"/>
      <c r="E109" s="9"/>
      <c r="F109" s="47"/>
      <c r="G109" s="47"/>
      <c r="H109" s="1"/>
      <c r="I109" s="1"/>
      <c r="J109" s="1"/>
      <c r="K109" s="1"/>
      <c r="L109" s="1"/>
      <c r="M109" s="1"/>
      <c r="N109" s="1"/>
      <c r="O109" s="1"/>
      <c r="P109" s="1"/>
      <c r="Q109" s="1"/>
      <c r="R109" s="1"/>
      <c r="S109" s="1"/>
      <c r="T109" s="1"/>
      <c r="U109" s="1"/>
      <c r="V109" s="1"/>
      <c r="W109" s="1"/>
      <c r="X109" s="40"/>
      <c r="Y109" s="19"/>
      <c r="Z109" s="19"/>
      <c r="AA109" s="19"/>
    </row>
    <row r="110" spans="1:27" x14ac:dyDescent="0.3">
      <c r="A110" s="36"/>
      <c r="B110" s="2"/>
      <c r="C110" s="36"/>
      <c r="D110" s="36"/>
      <c r="E110" s="9"/>
      <c r="F110" s="47"/>
      <c r="G110" s="47"/>
      <c r="H110" s="1"/>
      <c r="I110" s="1"/>
      <c r="J110" s="1"/>
      <c r="K110" s="1"/>
      <c r="L110" s="1"/>
      <c r="M110" s="1"/>
      <c r="N110" s="1"/>
      <c r="O110" s="1"/>
      <c r="P110" s="1"/>
      <c r="Q110" s="1"/>
      <c r="R110" s="1"/>
      <c r="S110" s="1"/>
      <c r="T110" s="1"/>
      <c r="U110" s="1"/>
      <c r="V110" s="1"/>
      <c r="W110" s="1"/>
      <c r="X110" s="40"/>
      <c r="Y110" s="19"/>
      <c r="Z110" s="19"/>
      <c r="AA110" s="19"/>
    </row>
    <row r="111" spans="1:27" x14ac:dyDescent="0.3">
      <c r="A111" s="36"/>
      <c r="B111" s="2"/>
      <c r="C111" s="36"/>
      <c r="D111" s="36"/>
      <c r="E111" s="9"/>
      <c r="F111" s="47"/>
      <c r="G111" s="47"/>
      <c r="H111" s="1"/>
      <c r="I111" s="1"/>
      <c r="J111" s="1"/>
      <c r="K111" s="1"/>
      <c r="L111" s="1"/>
      <c r="M111" s="1"/>
      <c r="N111" s="1"/>
      <c r="O111" s="1"/>
      <c r="P111" s="1"/>
      <c r="Q111" s="1"/>
      <c r="R111" s="1"/>
      <c r="S111" s="1"/>
      <c r="T111" s="1"/>
      <c r="U111" s="1"/>
      <c r="V111" s="1"/>
      <c r="W111" s="1"/>
      <c r="X111" s="40"/>
      <c r="Y111" s="19"/>
      <c r="Z111" s="19"/>
      <c r="AA111" s="19"/>
    </row>
    <row r="112" spans="1:27" x14ac:dyDescent="0.3">
      <c r="A112" s="36"/>
      <c r="B112" s="2"/>
      <c r="C112" s="36"/>
      <c r="D112" s="36"/>
      <c r="E112" s="9"/>
      <c r="F112" s="47"/>
      <c r="G112" s="47"/>
      <c r="H112" s="1"/>
      <c r="I112" s="1"/>
      <c r="J112" s="1"/>
      <c r="K112" s="1"/>
      <c r="L112" s="1"/>
      <c r="M112" s="1"/>
      <c r="N112" s="1"/>
      <c r="O112" s="1"/>
      <c r="P112" s="1"/>
      <c r="Q112" s="1"/>
      <c r="R112" s="1"/>
      <c r="S112" s="1"/>
      <c r="T112" s="1"/>
      <c r="U112" s="1"/>
      <c r="V112" s="1"/>
      <c r="W112" s="1"/>
      <c r="X112" s="40"/>
      <c r="Y112" s="19"/>
      <c r="Z112" s="19"/>
      <c r="AA112" s="19"/>
    </row>
    <row r="113" spans="1:27" x14ac:dyDescent="0.3">
      <c r="A113" s="36"/>
      <c r="B113" s="2"/>
      <c r="C113" s="36"/>
      <c r="D113" s="36"/>
      <c r="E113" s="9"/>
      <c r="F113" s="47"/>
      <c r="G113" s="47"/>
      <c r="H113" s="1"/>
      <c r="I113" s="1"/>
      <c r="J113" s="1"/>
      <c r="K113" s="1"/>
      <c r="L113" s="1"/>
      <c r="M113" s="1"/>
      <c r="N113" s="1"/>
      <c r="O113" s="1"/>
      <c r="P113" s="1"/>
      <c r="Q113" s="1"/>
      <c r="R113" s="1"/>
      <c r="S113" s="1"/>
      <c r="T113" s="1"/>
      <c r="U113" s="1"/>
      <c r="V113" s="1"/>
      <c r="W113" s="1"/>
      <c r="X113" s="40"/>
      <c r="Y113" s="19"/>
      <c r="Z113" s="19"/>
      <c r="AA113" s="19"/>
    </row>
    <row r="114" spans="1:27" x14ac:dyDescent="0.3">
      <c r="A114" s="36"/>
      <c r="B114" s="2"/>
      <c r="C114" s="36"/>
      <c r="D114" s="36"/>
      <c r="E114" s="9"/>
      <c r="F114" s="47"/>
      <c r="G114" s="47"/>
      <c r="H114" s="1"/>
      <c r="I114" s="1"/>
      <c r="J114" s="1"/>
      <c r="K114" s="1"/>
      <c r="L114" s="1"/>
      <c r="M114" s="1"/>
      <c r="N114" s="1"/>
      <c r="O114" s="1"/>
      <c r="P114" s="1"/>
      <c r="Q114" s="1"/>
      <c r="R114" s="1"/>
      <c r="S114" s="1"/>
      <c r="T114" s="1"/>
      <c r="U114" s="1"/>
      <c r="V114" s="1"/>
      <c r="W114" s="1"/>
      <c r="X114" s="40"/>
      <c r="Y114" s="19"/>
      <c r="Z114" s="19"/>
      <c r="AA114" s="19"/>
    </row>
    <row r="115" spans="1:27" x14ac:dyDescent="0.3">
      <c r="A115" s="36"/>
      <c r="B115" s="2"/>
      <c r="C115" s="36"/>
      <c r="D115" s="36"/>
      <c r="E115" s="9"/>
      <c r="F115" s="47"/>
      <c r="G115" s="47"/>
      <c r="H115" s="1"/>
      <c r="I115" s="1"/>
      <c r="J115" s="1"/>
      <c r="K115" s="1"/>
      <c r="L115" s="1"/>
      <c r="M115" s="1"/>
      <c r="N115" s="1"/>
      <c r="O115" s="1"/>
      <c r="P115" s="1"/>
      <c r="Q115" s="1"/>
      <c r="R115" s="1"/>
      <c r="S115" s="1"/>
      <c r="T115" s="1"/>
      <c r="U115" s="1"/>
      <c r="V115" s="1"/>
      <c r="W115" s="1"/>
      <c r="X115" s="40"/>
      <c r="Y115" s="19"/>
      <c r="Z115" s="19"/>
      <c r="AA115" s="19"/>
    </row>
    <row r="116" spans="1:27" x14ac:dyDescent="0.3">
      <c r="A116" s="36"/>
      <c r="B116" s="2"/>
      <c r="C116" s="36"/>
      <c r="D116" s="36"/>
      <c r="E116" s="9"/>
      <c r="F116" s="47"/>
      <c r="G116" s="47"/>
      <c r="H116" s="1"/>
      <c r="I116" s="1"/>
      <c r="J116" s="1"/>
      <c r="K116" s="1"/>
      <c r="L116" s="1"/>
      <c r="M116" s="1"/>
      <c r="N116" s="1"/>
      <c r="O116" s="1"/>
      <c r="P116" s="1"/>
      <c r="Q116" s="1"/>
      <c r="R116" s="1"/>
      <c r="S116" s="1"/>
      <c r="T116" s="1"/>
      <c r="U116" s="1"/>
      <c r="V116" s="1"/>
      <c r="W116" s="1"/>
      <c r="X116" s="40"/>
      <c r="Y116" s="19"/>
      <c r="Z116" s="19"/>
      <c r="AA116" s="19"/>
    </row>
    <row r="117" spans="1:27" x14ac:dyDescent="0.3">
      <c r="A117" s="36"/>
      <c r="B117" s="2"/>
      <c r="C117" s="36"/>
      <c r="D117" s="36"/>
      <c r="E117" s="9"/>
      <c r="F117" s="47"/>
      <c r="G117" s="47"/>
      <c r="H117" s="1"/>
      <c r="I117" s="1"/>
      <c r="J117" s="1"/>
      <c r="K117" s="1"/>
      <c r="L117" s="1"/>
      <c r="M117" s="1"/>
      <c r="N117" s="1"/>
      <c r="O117" s="1"/>
      <c r="P117" s="1"/>
      <c r="Q117" s="1"/>
      <c r="R117" s="1"/>
      <c r="S117" s="1"/>
      <c r="T117" s="1"/>
      <c r="U117" s="1"/>
      <c r="V117" s="1"/>
      <c r="W117" s="1"/>
      <c r="X117" s="40"/>
      <c r="Y117" s="19"/>
      <c r="Z117" s="19"/>
      <c r="AA117" s="19"/>
    </row>
    <row r="118" spans="1:27" x14ac:dyDescent="0.3">
      <c r="A118" s="36"/>
      <c r="B118" s="2"/>
      <c r="C118" s="36"/>
      <c r="D118" s="36"/>
      <c r="E118" s="9"/>
      <c r="F118" s="47"/>
      <c r="G118" s="47"/>
      <c r="H118" s="1"/>
      <c r="I118" s="1"/>
      <c r="J118" s="1"/>
      <c r="K118" s="1"/>
      <c r="L118" s="1"/>
      <c r="M118" s="1"/>
      <c r="N118" s="1"/>
      <c r="O118" s="1"/>
      <c r="P118" s="1"/>
      <c r="Q118" s="1"/>
      <c r="R118" s="1"/>
      <c r="S118" s="1"/>
      <c r="T118" s="1"/>
      <c r="U118" s="1"/>
      <c r="V118" s="1"/>
      <c r="W118" s="1"/>
      <c r="X118" s="40"/>
      <c r="Y118" s="19"/>
      <c r="Z118" s="19"/>
      <c r="AA118" s="19"/>
    </row>
    <row r="119" spans="1:27" x14ac:dyDescent="0.3">
      <c r="A119" s="36"/>
      <c r="B119" s="2"/>
      <c r="C119" s="36"/>
      <c r="D119" s="36"/>
      <c r="E119" s="9"/>
      <c r="F119" s="47"/>
      <c r="G119" s="47"/>
      <c r="H119" s="1"/>
      <c r="I119" s="1"/>
      <c r="J119" s="1"/>
      <c r="K119" s="1"/>
      <c r="L119" s="1"/>
      <c r="M119" s="1"/>
      <c r="N119" s="1"/>
      <c r="O119" s="1"/>
      <c r="P119" s="1"/>
      <c r="Q119" s="1"/>
      <c r="R119" s="1"/>
      <c r="S119" s="1"/>
      <c r="T119" s="1"/>
      <c r="U119" s="1"/>
      <c r="V119" s="1"/>
      <c r="W119" s="1"/>
      <c r="X119" s="40"/>
      <c r="Y119" s="19"/>
      <c r="Z119" s="19"/>
      <c r="AA119" s="19"/>
    </row>
    <row r="120" spans="1:27" x14ac:dyDescent="0.3">
      <c r="A120" s="36"/>
      <c r="B120" s="2"/>
      <c r="C120" s="36"/>
      <c r="D120" s="36"/>
      <c r="E120" s="9"/>
      <c r="F120" s="47"/>
      <c r="G120" s="47"/>
      <c r="H120" s="1"/>
      <c r="I120" s="1"/>
      <c r="J120" s="1"/>
      <c r="K120" s="1"/>
      <c r="L120" s="1"/>
      <c r="M120" s="1"/>
      <c r="N120" s="1"/>
      <c r="O120" s="1"/>
      <c r="P120" s="1"/>
      <c r="Q120" s="1"/>
      <c r="R120" s="1"/>
      <c r="S120" s="1"/>
      <c r="T120" s="1"/>
      <c r="U120" s="1"/>
      <c r="V120" s="1"/>
      <c r="W120" s="1"/>
      <c r="X120" s="40"/>
      <c r="Y120" s="19"/>
      <c r="Z120" s="19"/>
      <c r="AA120" s="19"/>
    </row>
    <row r="121" spans="1:27" x14ac:dyDescent="0.3">
      <c r="A121" s="36"/>
      <c r="B121" s="2"/>
      <c r="C121" s="36"/>
      <c r="D121" s="36"/>
      <c r="E121" s="9"/>
      <c r="F121" s="47"/>
      <c r="G121" s="47"/>
      <c r="H121" s="1"/>
      <c r="I121" s="1"/>
      <c r="J121" s="1"/>
      <c r="K121" s="1"/>
      <c r="L121" s="1"/>
      <c r="M121" s="1"/>
      <c r="N121" s="1"/>
      <c r="O121" s="1"/>
      <c r="P121" s="1"/>
      <c r="Q121" s="1"/>
      <c r="R121" s="1"/>
      <c r="S121" s="1"/>
      <c r="T121" s="1"/>
      <c r="U121" s="1"/>
      <c r="V121" s="1"/>
      <c r="W121" s="1"/>
      <c r="X121" s="40"/>
      <c r="Y121" s="19"/>
      <c r="Z121" s="19"/>
      <c r="AA121" s="19"/>
    </row>
    <row r="122" spans="1:27" x14ac:dyDescent="0.3">
      <c r="A122" s="36"/>
      <c r="B122" s="2"/>
      <c r="C122" s="36"/>
      <c r="D122" s="36"/>
      <c r="E122" s="9"/>
      <c r="F122" s="47"/>
      <c r="G122" s="47"/>
      <c r="H122" s="1"/>
      <c r="I122" s="1"/>
      <c r="J122" s="1"/>
      <c r="K122" s="1"/>
      <c r="L122" s="1"/>
      <c r="M122" s="1"/>
      <c r="N122" s="1"/>
      <c r="O122" s="1"/>
      <c r="P122" s="1"/>
      <c r="Q122" s="1"/>
      <c r="R122" s="1"/>
      <c r="S122" s="1"/>
      <c r="T122" s="1"/>
      <c r="U122" s="1"/>
      <c r="V122" s="1"/>
      <c r="W122" s="1"/>
      <c r="X122" s="40"/>
      <c r="Y122" s="19"/>
      <c r="Z122" s="19"/>
      <c r="AA122" s="19"/>
    </row>
    <row r="123" spans="1:27" x14ac:dyDescent="0.3">
      <c r="A123" s="36"/>
      <c r="B123" s="2"/>
      <c r="C123" s="36"/>
      <c r="D123" s="36"/>
      <c r="E123" s="9"/>
      <c r="F123" s="47"/>
      <c r="G123" s="47"/>
      <c r="H123" s="1"/>
      <c r="I123" s="1"/>
      <c r="J123" s="1"/>
      <c r="K123" s="1"/>
      <c r="L123" s="1"/>
      <c r="M123" s="1"/>
      <c r="N123" s="1"/>
      <c r="O123" s="1"/>
      <c r="P123" s="1"/>
      <c r="Q123" s="1"/>
      <c r="R123" s="1"/>
      <c r="S123" s="1"/>
      <c r="T123" s="1"/>
      <c r="U123" s="1"/>
      <c r="V123" s="1"/>
      <c r="W123" s="1"/>
      <c r="X123" s="40"/>
      <c r="Y123" s="19"/>
      <c r="Z123" s="19"/>
      <c r="AA123" s="19"/>
    </row>
    <row r="124" spans="1:27" x14ac:dyDescent="0.3">
      <c r="A124" s="36"/>
      <c r="B124" s="2"/>
      <c r="C124" s="36"/>
      <c r="D124" s="36"/>
      <c r="E124" s="9"/>
      <c r="F124" s="47"/>
      <c r="G124" s="47"/>
      <c r="H124" s="1"/>
      <c r="I124" s="1"/>
      <c r="J124" s="1"/>
      <c r="K124" s="1"/>
      <c r="L124" s="1"/>
      <c r="M124" s="1"/>
      <c r="N124" s="1"/>
      <c r="O124" s="1"/>
      <c r="P124" s="1"/>
      <c r="Q124" s="1"/>
      <c r="R124" s="1"/>
      <c r="S124" s="1"/>
      <c r="T124" s="1"/>
      <c r="U124" s="1"/>
      <c r="V124" s="1"/>
      <c r="W124" s="1"/>
      <c r="X124" s="40"/>
      <c r="Y124" s="19"/>
      <c r="Z124" s="19"/>
      <c r="AA124" s="19"/>
    </row>
    <row r="125" spans="1:27" x14ac:dyDescent="0.3">
      <c r="A125" s="36"/>
      <c r="B125" s="2"/>
      <c r="C125" s="36"/>
      <c r="D125" s="36"/>
      <c r="E125" s="9"/>
      <c r="F125" s="47"/>
      <c r="G125" s="47"/>
      <c r="H125" s="1"/>
      <c r="I125" s="1"/>
      <c r="J125" s="1"/>
      <c r="K125" s="1"/>
      <c r="L125" s="1"/>
      <c r="M125" s="1"/>
      <c r="N125" s="1"/>
      <c r="O125" s="1"/>
      <c r="P125" s="1"/>
      <c r="Q125" s="1"/>
      <c r="R125" s="1"/>
      <c r="S125" s="1"/>
      <c r="T125" s="1"/>
      <c r="U125" s="1"/>
      <c r="V125" s="1"/>
      <c r="W125" s="1"/>
      <c r="X125" s="40"/>
      <c r="Y125" s="19"/>
      <c r="Z125" s="19"/>
      <c r="AA125" s="19"/>
    </row>
    <row r="126" spans="1:27" x14ac:dyDescent="0.3">
      <c r="A126" s="36"/>
      <c r="B126" s="2"/>
      <c r="C126" s="36"/>
      <c r="D126" s="36"/>
      <c r="E126" s="9"/>
      <c r="F126" s="47"/>
      <c r="G126" s="47"/>
      <c r="H126" s="1"/>
      <c r="I126" s="1"/>
      <c r="J126" s="1"/>
      <c r="K126" s="1"/>
      <c r="L126" s="1"/>
      <c r="M126" s="1"/>
      <c r="N126" s="1"/>
      <c r="O126" s="1"/>
      <c r="P126" s="1"/>
      <c r="Q126" s="1"/>
      <c r="R126" s="1"/>
      <c r="S126" s="1"/>
      <c r="T126" s="1"/>
      <c r="U126" s="1"/>
      <c r="V126" s="1"/>
      <c r="W126" s="1"/>
      <c r="X126" s="40"/>
      <c r="Y126" s="19"/>
      <c r="Z126" s="19"/>
      <c r="AA126" s="19"/>
    </row>
    <row r="127" spans="1:27" x14ac:dyDescent="0.3">
      <c r="A127" s="36"/>
      <c r="B127" s="2"/>
      <c r="C127" s="36"/>
      <c r="D127" s="36"/>
      <c r="E127" s="9"/>
      <c r="F127" s="47"/>
      <c r="G127" s="47"/>
      <c r="H127" s="1"/>
      <c r="I127" s="1"/>
      <c r="J127" s="1"/>
      <c r="K127" s="1"/>
      <c r="L127" s="1"/>
      <c r="M127" s="1"/>
      <c r="N127" s="1"/>
      <c r="O127" s="1"/>
      <c r="P127" s="1"/>
      <c r="Q127" s="1"/>
      <c r="R127" s="1"/>
      <c r="S127" s="1"/>
      <c r="T127" s="1"/>
      <c r="U127" s="1"/>
      <c r="V127" s="1"/>
      <c r="W127" s="1"/>
      <c r="X127" s="40"/>
      <c r="Y127" s="19"/>
      <c r="Z127" s="19"/>
      <c r="AA127" s="19"/>
    </row>
    <row r="128" spans="1:27" x14ac:dyDescent="0.3">
      <c r="A128" s="36"/>
      <c r="B128" s="2"/>
      <c r="C128" s="36"/>
      <c r="D128" s="36"/>
      <c r="E128" s="9"/>
      <c r="F128" s="47"/>
      <c r="G128" s="47"/>
      <c r="H128" s="1"/>
      <c r="I128" s="1"/>
      <c r="J128" s="1"/>
      <c r="K128" s="1"/>
      <c r="L128" s="1"/>
      <c r="M128" s="1"/>
      <c r="N128" s="1"/>
      <c r="O128" s="1"/>
      <c r="P128" s="1"/>
      <c r="Q128" s="1"/>
      <c r="R128" s="1"/>
      <c r="S128" s="1"/>
      <c r="T128" s="1"/>
      <c r="U128" s="1"/>
      <c r="V128" s="1"/>
      <c r="W128" s="1"/>
      <c r="X128" s="40"/>
      <c r="Y128" s="19"/>
      <c r="Z128" s="19"/>
      <c r="AA128" s="19"/>
    </row>
    <row r="129" spans="1:27" x14ac:dyDescent="0.3">
      <c r="A129" s="36"/>
      <c r="B129" s="2"/>
      <c r="C129" s="36"/>
      <c r="D129" s="36"/>
      <c r="E129" s="9"/>
      <c r="F129" s="47"/>
      <c r="G129" s="47"/>
      <c r="H129" s="1"/>
      <c r="I129" s="1"/>
      <c r="J129" s="1"/>
      <c r="K129" s="1"/>
      <c r="L129" s="1"/>
      <c r="M129" s="1"/>
      <c r="N129" s="1"/>
      <c r="O129" s="1"/>
      <c r="P129" s="1"/>
      <c r="Q129" s="1"/>
      <c r="R129" s="1"/>
      <c r="S129" s="1"/>
      <c r="T129" s="1"/>
      <c r="U129" s="1"/>
      <c r="V129" s="1"/>
      <c r="W129" s="1"/>
      <c r="X129" s="40"/>
      <c r="Y129" s="19"/>
      <c r="Z129" s="19"/>
      <c r="AA129" s="19"/>
    </row>
    <row r="130" spans="1:27" x14ac:dyDescent="0.3">
      <c r="A130" s="36"/>
      <c r="B130" s="2"/>
      <c r="C130" s="36"/>
      <c r="D130" s="36"/>
      <c r="E130" s="9"/>
      <c r="F130" s="47"/>
      <c r="G130" s="47"/>
      <c r="H130" s="1"/>
      <c r="I130" s="1"/>
      <c r="J130" s="1"/>
      <c r="K130" s="1"/>
      <c r="L130" s="1"/>
      <c r="M130" s="1"/>
      <c r="N130" s="1"/>
      <c r="O130" s="1"/>
      <c r="P130" s="1"/>
      <c r="Q130" s="1"/>
      <c r="R130" s="1"/>
      <c r="S130" s="1"/>
      <c r="T130" s="1"/>
      <c r="U130" s="1"/>
      <c r="V130" s="1"/>
      <c r="W130" s="1"/>
      <c r="X130" s="40"/>
      <c r="Y130" s="19"/>
      <c r="Z130" s="19"/>
      <c r="AA130" s="19"/>
    </row>
    <row r="131" spans="1:27" x14ac:dyDescent="0.3">
      <c r="A131" s="36"/>
      <c r="B131" s="2"/>
      <c r="C131" s="36"/>
      <c r="D131" s="36"/>
      <c r="E131" s="9"/>
      <c r="F131" s="47"/>
      <c r="G131" s="47"/>
      <c r="H131" s="1"/>
      <c r="I131" s="1"/>
      <c r="J131" s="1"/>
      <c r="K131" s="1"/>
      <c r="L131" s="1"/>
      <c r="M131" s="1"/>
      <c r="N131" s="1"/>
      <c r="O131" s="1"/>
      <c r="P131" s="1"/>
      <c r="Q131" s="1"/>
      <c r="R131" s="1"/>
      <c r="S131" s="1"/>
      <c r="T131" s="1"/>
      <c r="U131" s="1"/>
      <c r="V131" s="1"/>
      <c r="W131" s="1"/>
      <c r="X131" s="40"/>
      <c r="Y131" s="19"/>
      <c r="Z131" s="19"/>
      <c r="AA131" s="19"/>
    </row>
    <row r="132" spans="1:27" x14ac:dyDescent="0.3">
      <c r="A132" s="36"/>
      <c r="B132" s="2"/>
      <c r="C132" s="36"/>
      <c r="D132" s="36"/>
      <c r="E132" s="9"/>
      <c r="F132" s="47"/>
      <c r="G132" s="47"/>
      <c r="H132" s="1"/>
      <c r="I132" s="1"/>
      <c r="J132" s="1"/>
      <c r="K132" s="1"/>
      <c r="L132" s="1"/>
      <c r="M132" s="1"/>
      <c r="N132" s="1"/>
      <c r="O132" s="1"/>
      <c r="P132" s="1"/>
      <c r="Q132" s="1"/>
      <c r="R132" s="1"/>
      <c r="S132" s="1"/>
      <c r="T132" s="1"/>
      <c r="U132" s="1"/>
      <c r="V132" s="1"/>
      <c r="W132" s="1"/>
      <c r="X132" s="40"/>
      <c r="Y132" s="19"/>
      <c r="Z132" s="19"/>
      <c r="AA132" s="19"/>
    </row>
    <row r="133" spans="1:27" x14ac:dyDescent="0.3">
      <c r="A133" s="36"/>
      <c r="B133" s="2"/>
      <c r="C133" s="36"/>
      <c r="D133" s="36"/>
      <c r="E133" s="9"/>
      <c r="F133" s="47"/>
      <c r="G133" s="47"/>
      <c r="H133" s="1"/>
      <c r="I133" s="1"/>
      <c r="J133" s="1"/>
      <c r="K133" s="1"/>
      <c r="L133" s="1"/>
      <c r="M133" s="1"/>
      <c r="N133" s="1"/>
      <c r="O133" s="1"/>
      <c r="P133" s="1"/>
      <c r="Q133" s="1"/>
      <c r="R133" s="1"/>
      <c r="S133" s="1"/>
      <c r="T133" s="1"/>
      <c r="U133" s="1"/>
      <c r="V133" s="1"/>
      <c r="W133" s="1"/>
      <c r="X133" s="40"/>
      <c r="Y133" s="19"/>
      <c r="Z133" s="19"/>
      <c r="AA133" s="19"/>
    </row>
    <row r="134" spans="1:27" x14ac:dyDescent="0.3">
      <c r="A134" s="36"/>
      <c r="B134" s="2"/>
      <c r="C134" s="36"/>
      <c r="D134" s="36"/>
      <c r="E134" s="9"/>
      <c r="F134" s="47"/>
      <c r="G134" s="47"/>
      <c r="H134" s="1"/>
      <c r="I134" s="1"/>
      <c r="J134" s="1"/>
      <c r="K134" s="1"/>
      <c r="L134" s="1"/>
      <c r="M134" s="1"/>
      <c r="N134" s="1"/>
      <c r="O134" s="1"/>
      <c r="P134" s="1"/>
      <c r="Q134" s="1"/>
      <c r="R134" s="1"/>
      <c r="S134" s="1"/>
      <c r="T134" s="1"/>
      <c r="U134" s="1"/>
      <c r="V134" s="1"/>
      <c r="W134" s="1"/>
      <c r="X134" s="40"/>
      <c r="Y134" s="19"/>
      <c r="Z134" s="19"/>
      <c r="AA134" s="19"/>
    </row>
    <row r="135" spans="1:27" x14ac:dyDescent="0.3">
      <c r="A135" s="36"/>
      <c r="B135" s="2"/>
      <c r="C135" s="36"/>
      <c r="D135" s="36"/>
      <c r="E135" s="9"/>
      <c r="F135" s="47"/>
      <c r="G135" s="47"/>
      <c r="H135" s="1"/>
      <c r="I135" s="1"/>
      <c r="J135" s="1"/>
      <c r="K135" s="1"/>
      <c r="L135" s="1"/>
      <c r="M135" s="1"/>
      <c r="N135" s="1"/>
      <c r="O135" s="1"/>
      <c r="P135" s="1"/>
      <c r="Q135" s="1"/>
      <c r="R135" s="1"/>
      <c r="S135" s="1"/>
      <c r="T135" s="1"/>
      <c r="U135" s="1"/>
      <c r="V135" s="1"/>
      <c r="W135" s="1"/>
      <c r="X135" s="40"/>
      <c r="Y135" s="19"/>
      <c r="Z135" s="19"/>
      <c r="AA135" s="19"/>
    </row>
    <row r="136" spans="1:27" x14ac:dyDescent="0.3">
      <c r="A136" s="36"/>
      <c r="B136" s="2"/>
      <c r="C136" s="36"/>
      <c r="D136" s="36"/>
      <c r="E136" s="9"/>
      <c r="F136" s="47"/>
      <c r="G136" s="47"/>
      <c r="H136" s="1"/>
      <c r="I136" s="1"/>
      <c r="J136" s="1"/>
      <c r="K136" s="1"/>
      <c r="L136" s="1"/>
      <c r="M136" s="1"/>
      <c r="N136" s="1"/>
      <c r="O136" s="1"/>
      <c r="P136" s="1"/>
      <c r="Q136" s="1"/>
      <c r="R136" s="1"/>
      <c r="S136" s="1"/>
      <c r="T136" s="1"/>
      <c r="U136" s="1"/>
      <c r="V136" s="1"/>
      <c r="W136" s="1"/>
      <c r="X136" s="40"/>
      <c r="Y136" s="19"/>
      <c r="Z136" s="19"/>
      <c r="AA136" s="19"/>
    </row>
    <row r="137" spans="1:27" x14ac:dyDescent="0.3">
      <c r="A137" s="36"/>
      <c r="B137" s="2"/>
      <c r="C137" s="36"/>
      <c r="D137" s="36"/>
      <c r="E137" s="9"/>
      <c r="F137" s="47"/>
      <c r="G137" s="47"/>
      <c r="H137" s="1"/>
      <c r="I137" s="1"/>
      <c r="J137" s="1"/>
      <c r="K137" s="1"/>
      <c r="L137" s="1"/>
      <c r="M137" s="1"/>
      <c r="N137" s="1"/>
      <c r="O137" s="1"/>
      <c r="P137" s="1"/>
      <c r="Q137" s="1"/>
      <c r="R137" s="1"/>
      <c r="S137" s="1"/>
      <c r="T137" s="1"/>
      <c r="U137" s="1"/>
      <c r="V137" s="1"/>
      <c r="W137" s="1"/>
      <c r="X137" s="40"/>
      <c r="Y137" s="19"/>
      <c r="Z137" s="19"/>
      <c r="AA137" s="19"/>
    </row>
    <row r="138" spans="1:27" x14ac:dyDescent="0.3">
      <c r="A138" s="36"/>
      <c r="B138" s="2"/>
      <c r="C138" s="36"/>
      <c r="D138" s="36"/>
      <c r="E138" s="9"/>
      <c r="F138" s="47"/>
      <c r="G138" s="47"/>
      <c r="H138" s="1"/>
      <c r="I138" s="1"/>
      <c r="J138" s="1"/>
      <c r="K138" s="1"/>
      <c r="L138" s="1"/>
      <c r="M138" s="1"/>
      <c r="N138" s="1"/>
      <c r="O138" s="1"/>
      <c r="P138" s="1"/>
      <c r="Q138" s="1"/>
      <c r="R138" s="1"/>
      <c r="S138" s="1"/>
      <c r="T138" s="1"/>
      <c r="U138" s="1"/>
      <c r="V138" s="1"/>
      <c r="W138" s="1"/>
      <c r="X138" s="40"/>
      <c r="Y138" s="19"/>
      <c r="Z138" s="19"/>
      <c r="AA138" s="19"/>
    </row>
    <row r="139" spans="1:27" x14ac:dyDescent="0.3">
      <c r="A139" s="36"/>
      <c r="B139" s="2"/>
      <c r="C139" s="36"/>
      <c r="D139" s="36"/>
      <c r="E139" s="9"/>
      <c r="F139" s="47"/>
      <c r="G139" s="47"/>
      <c r="H139" s="1"/>
      <c r="I139" s="1"/>
      <c r="J139" s="1"/>
      <c r="K139" s="1"/>
      <c r="L139" s="1"/>
      <c r="M139" s="1"/>
      <c r="N139" s="1"/>
      <c r="O139" s="1"/>
      <c r="P139" s="1"/>
      <c r="Q139" s="1"/>
      <c r="R139" s="1"/>
      <c r="S139" s="1"/>
      <c r="T139" s="1"/>
      <c r="U139" s="1"/>
      <c r="V139" s="1"/>
      <c r="W139" s="1"/>
      <c r="X139" s="40"/>
      <c r="Y139" s="19"/>
      <c r="Z139" s="19"/>
      <c r="AA139" s="19"/>
    </row>
    <row r="140" spans="1:27" x14ac:dyDescent="0.3">
      <c r="A140" s="36"/>
      <c r="B140" s="2"/>
      <c r="C140" s="36"/>
      <c r="D140" s="36"/>
      <c r="E140" s="9"/>
      <c r="F140" s="47"/>
      <c r="G140" s="47"/>
      <c r="H140" s="1"/>
      <c r="I140" s="1"/>
      <c r="J140" s="1"/>
      <c r="K140" s="1"/>
      <c r="L140" s="1"/>
      <c r="M140" s="1"/>
      <c r="N140" s="1"/>
      <c r="O140" s="1"/>
      <c r="P140" s="1"/>
      <c r="Q140" s="1"/>
      <c r="R140" s="1"/>
      <c r="S140" s="1"/>
      <c r="T140" s="1"/>
      <c r="U140" s="1"/>
      <c r="V140" s="1"/>
      <c r="W140" s="1"/>
      <c r="X140" s="40"/>
      <c r="Y140" s="19"/>
      <c r="Z140" s="19"/>
      <c r="AA140" s="19"/>
    </row>
    <row r="141" spans="1:27" x14ac:dyDescent="0.3">
      <c r="A141" s="36"/>
      <c r="B141" s="2"/>
      <c r="C141" s="36"/>
      <c r="D141" s="36"/>
      <c r="E141" s="9"/>
      <c r="F141" s="47"/>
      <c r="G141" s="47"/>
      <c r="H141" s="1"/>
      <c r="I141" s="1"/>
      <c r="J141" s="1"/>
      <c r="K141" s="1"/>
      <c r="L141" s="1"/>
      <c r="M141" s="1"/>
      <c r="N141" s="1"/>
      <c r="O141" s="1"/>
      <c r="P141" s="1"/>
      <c r="Q141" s="1"/>
      <c r="R141" s="1"/>
      <c r="S141" s="1"/>
      <c r="T141" s="1"/>
      <c r="U141" s="1"/>
      <c r="V141" s="1"/>
      <c r="W141" s="1"/>
      <c r="X141" s="40"/>
      <c r="Y141" s="19"/>
      <c r="Z141" s="19"/>
      <c r="AA141" s="19"/>
    </row>
    <row r="142" spans="1:27" x14ac:dyDescent="0.3">
      <c r="A142" s="36"/>
      <c r="B142" s="2"/>
      <c r="C142" s="36"/>
      <c r="D142" s="36"/>
      <c r="E142" s="9"/>
      <c r="F142" s="47"/>
      <c r="G142" s="47"/>
      <c r="H142" s="1"/>
      <c r="I142" s="1"/>
      <c r="J142" s="1"/>
      <c r="K142" s="1"/>
      <c r="L142" s="1"/>
      <c r="M142" s="1"/>
      <c r="N142" s="1"/>
      <c r="O142" s="1"/>
      <c r="P142" s="1"/>
      <c r="Q142" s="1"/>
      <c r="R142" s="1"/>
      <c r="S142" s="1"/>
      <c r="T142" s="1"/>
      <c r="U142" s="1"/>
      <c r="V142" s="1"/>
      <c r="W142" s="1"/>
      <c r="X142" s="40"/>
      <c r="Y142" s="19"/>
      <c r="Z142" s="19"/>
      <c r="AA142" s="19"/>
    </row>
    <row r="143" spans="1:27" x14ac:dyDescent="0.3">
      <c r="A143" s="36"/>
      <c r="B143" s="2"/>
      <c r="C143" s="36"/>
      <c r="D143" s="36"/>
      <c r="E143" s="9"/>
      <c r="F143" s="47"/>
      <c r="G143" s="47"/>
      <c r="H143" s="1"/>
      <c r="I143" s="1"/>
      <c r="J143" s="1"/>
      <c r="K143" s="1"/>
      <c r="L143" s="1"/>
      <c r="M143" s="1"/>
      <c r="N143" s="1"/>
      <c r="O143" s="1"/>
      <c r="P143" s="1"/>
      <c r="Q143" s="1"/>
      <c r="R143" s="1"/>
      <c r="S143" s="1"/>
      <c r="T143" s="1"/>
      <c r="U143" s="1"/>
      <c r="V143" s="1"/>
      <c r="W143" s="1"/>
      <c r="X143" s="40"/>
      <c r="Y143" s="19"/>
      <c r="Z143" s="19"/>
      <c r="AA143" s="19"/>
    </row>
    <row r="144" spans="1:27" x14ac:dyDescent="0.3">
      <c r="A144" s="36"/>
      <c r="B144" s="2"/>
      <c r="C144" s="36"/>
      <c r="D144" s="36"/>
      <c r="E144" s="9"/>
      <c r="F144" s="47"/>
      <c r="G144" s="47"/>
      <c r="H144" s="1"/>
      <c r="I144" s="1"/>
      <c r="J144" s="1"/>
      <c r="K144" s="1"/>
      <c r="L144" s="1"/>
      <c r="M144" s="1"/>
      <c r="N144" s="1"/>
      <c r="O144" s="1"/>
      <c r="P144" s="1"/>
      <c r="Q144" s="1"/>
      <c r="R144" s="1"/>
      <c r="S144" s="1"/>
      <c r="T144" s="1"/>
      <c r="U144" s="1"/>
      <c r="V144" s="1"/>
      <c r="W144" s="1"/>
      <c r="X144" s="40"/>
      <c r="Y144" s="19"/>
      <c r="Z144" s="19"/>
      <c r="AA144" s="19"/>
    </row>
    <row r="145" spans="1:27" x14ac:dyDescent="0.3">
      <c r="A145" s="36"/>
      <c r="B145" s="2"/>
      <c r="C145" s="36"/>
      <c r="D145" s="36"/>
      <c r="E145" s="9"/>
      <c r="F145" s="47"/>
      <c r="G145" s="47"/>
      <c r="H145" s="1"/>
      <c r="I145" s="1"/>
      <c r="J145" s="1"/>
      <c r="K145" s="1"/>
      <c r="L145" s="1"/>
      <c r="M145" s="1"/>
      <c r="N145" s="1"/>
      <c r="O145" s="1"/>
      <c r="P145" s="1"/>
      <c r="Q145" s="1"/>
      <c r="R145" s="1"/>
      <c r="S145" s="1"/>
      <c r="T145" s="1"/>
      <c r="U145" s="1"/>
      <c r="V145" s="1"/>
      <c r="W145" s="1"/>
      <c r="X145" s="40"/>
      <c r="Y145" s="19"/>
      <c r="Z145" s="19"/>
      <c r="AA145" s="19"/>
    </row>
    <row r="146" spans="1:27" x14ac:dyDescent="0.3">
      <c r="A146" s="36"/>
      <c r="B146" s="2"/>
      <c r="C146" s="36"/>
      <c r="D146" s="36"/>
      <c r="E146" s="9"/>
      <c r="F146" s="47"/>
      <c r="G146" s="47"/>
      <c r="H146" s="1"/>
      <c r="I146" s="1"/>
      <c r="J146" s="1"/>
      <c r="K146" s="1"/>
      <c r="L146" s="1"/>
      <c r="M146" s="1"/>
      <c r="N146" s="1"/>
      <c r="O146" s="1"/>
      <c r="P146" s="1"/>
      <c r="Q146" s="1"/>
      <c r="R146" s="1"/>
      <c r="S146" s="1"/>
      <c r="T146" s="1"/>
      <c r="U146" s="1"/>
      <c r="V146" s="1"/>
      <c r="W146" s="1"/>
      <c r="X146" s="40"/>
      <c r="Y146" s="19"/>
      <c r="Z146" s="19"/>
      <c r="AA146" s="19"/>
    </row>
    <row r="147" spans="1:27" x14ac:dyDescent="0.3">
      <c r="A147" s="36"/>
      <c r="B147" s="2"/>
      <c r="C147" s="36"/>
      <c r="D147" s="36"/>
      <c r="E147" s="9"/>
      <c r="F147" s="47"/>
      <c r="G147" s="47"/>
      <c r="H147" s="1"/>
      <c r="I147" s="1"/>
      <c r="J147" s="1"/>
      <c r="K147" s="1"/>
      <c r="L147" s="1"/>
      <c r="M147" s="1"/>
      <c r="N147" s="1"/>
      <c r="O147" s="1"/>
      <c r="P147" s="1"/>
      <c r="Q147" s="1"/>
      <c r="R147" s="1"/>
      <c r="S147" s="1"/>
      <c r="T147" s="1"/>
      <c r="U147" s="1"/>
      <c r="V147" s="1"/>
      <c r="W147" s="1"/>
      <c r="X147" s="40"/>
      <c r="Y147" s="19"/>
      <c r="Z147" s="19"/>
      <c r="AA147" s="19"/>
    </row>
    <row r="148" spans="1:27" x14ac:dyDescent="0.3">
      <c r="A148" s="36"/>
      <c r="B148" s="2"/>
      <c r="C148" s="36"/>
      <c r="D148" s="36"/>
      <c r="E148" s="9"/>
      <c r="F148" s="47"/>
      <c r="G148" s="47"/>
      <c r="H148" s="1"/>
      <c r="I148" s="1"/>
      <c r="J148" s="1"/>
      <c r="K148" s="1"/>
      <c r="L148" s="1"/>
      <c r="M148" s="1"/>
      <c r="N148" s="1"/>
      <c r="O148" s="1"/>
      <c r="P148" s="1"/>
      <c r="Q148" s="1"/>
      <c r="R148" s="1"/>
      <c r="S148" s="1"/>
      <c r="T148" s="1"/>
      <c r="U148" s="1"/>
      <c r="V148" s="1"/>
      <c r="W148" s="1"/>
      <c r="X148" s="40"/>
      <c r="Y148" s="19"/>
      <c r="Z148" s="19"/>
      <c r="AA148" s="19"/>
    </row>
    <row r="149" spans="1:27" x14ac:dyDescent="0.3">
      <c r="A149" s="36"/>
      <c r="B149" s="2"/>
      <c r="C149" s="36"/>
      <c r="D149" s="36"/>
      <c r="E149" s="9"/>
      <c r="F149" s="47"/>
      <c r="G149" s="47"/>
      <c r="H149" s="1"/>
      <c r="I149" s="1"/>
      <c r="J149" s="1"/>
      <c r="K149" s="1"/>
      <c r="L149" s="1"/>
      <c r="M149" s="1"/>
      <c r="N149" s="1"/>
      <c r="O149" s="1"/>
      <c r="P149" s="1"/>
      <c r="Q149" s="1"/>
      <c r="R149" s="1"/>
      <c r="S149" s="1"/>
      <c r="T149" s="1"/>
      <c r="U149" s="1"/>
      <c r="V149" s="1"/>
      <c r="W149" s="1"/>
      <c r="X149" s="40"/>
      <c r="Y149" s="19"/>
      <c r="Z149" s="19"/>
      <c r="AA149" s="19"/>
    </row>
    <row r="150" spans="1:27" x14ac:dyDescent="0.3">
      <c r="A150" s="36"/>
      <c r="B150" s="2"/>
      <c r="C150" s="36"/>
      <c r="D150" s="36"/>
      <c r="E150" s="9"/>
      <c r="F150" s="47"/>
      <c r="G150" s="47"/>
      <c r="H150" s="1"/>
      <c r="I150" s="1"/>
      <c r="J150" s="1"/>
      <c r="K150" s="1"/>
      <c r="L150" s="1"/>
      <c r="M150" s="1"/>
      <c r="N150" s="1"/>
      <c r="O150" s="1"/>
      <c r="P150" s="1"/>
      <c r="Q150" s="1"/>
      <c r="R150" s="1"/>
      <c r="S150" s="1"/>
      <c r="T150" s="1"/>
      <c r="U150" s="1"/>
      <c r="V150" s="1"/>
      <c r="W150" s="1"/>
      <c r="X150" s="40"/>
      <c r="Y150" s="19"/>
      <c r="Z150" s="19"/>
      <c r="AA150" s="19"/>
    </row>
    <row r="151" spans="1:27" x14ac:dyDescent="0.3">
      <c r="A151" s="36"/>
      <c r="B151" s="2"/>
      <c r="C151" s="36"/>
      <c r="D151" s="36"/>
      <c r="E151" s="9"/>
      <c r="F151" s="47"/>
      <c r="G151" s="47"/>
      <c r="H151" s="1"/>
      <c r="I151" s="1"/>
      <c r="J151" s="1"/>
      <c r="K151" s="1"/>
      <c r="L151" s="1"/>
      <c r="M151" s="1"/>
      <c r="N151" s="1"/>
      <c r="O151" s="1"/>
      <c r="P151" s="1"/>
      <c r="Q151" s="1"/>
      <c r="R151" s="1"/>
      <c r="S151" s="1"/>
      <c r="T151" s="1"/>
      <c r="U151" s="1"/>
      <c r="V151" s="1"/>
      <c r="W151" s="1"/>
      <c r="X151" s="40"/>
      <c r="Y151" s="19"/>
      <c r="Z151" s="19"/>
      <c r="AA151" s="19"/>
    </row>
    <row r="152" spans="1:27" x14ac:dyDescent="0.3">
      <c r="A152" s="36"/>
      <c r="B152" s="2"/>
      <c r="C152" s="36"/>
      <c r="D152" s="36"/>
      <c r="E152" s="9"/>
      <c r="F152" s="47"/>
      <c r="G152" s="47"/>
      <c r="H152" s="1"/>
      <c r="I152" s="1"/>
      <c r="J152" s="1"/>
      <c r="K152" s="1"/>
      <c r="L152" s="1"/>
      <c r="M152" s="1"/>
      <c r="N152" s="1"/>
      <c r="O152" s="1"/>
      <c r="P152" s="1"/>
      <c r="Q152" s="1"/>
      <c r="R152" s="1"/>
      <c r="S152" s="1"/>
      <c r="T152" s="1"/>
      <c r="U152" s="1"/>
      <c r="V152" s="1"/>
      <c r="W152" s="1"/>
      <c r="X152" s="40"/>
      <c r="Y152" s="19"/>
      <c r="Z152" s="19"/>
      <c r="AA152" s="19"/>
    </row>
    <row r="153" spans="1:27" x14ac:dyDescent="0.3">
      <c r="A153" s="36"/>
      <c r="B153" s="2"/>
      <c r="C153" s="36"/>
      <c r="D153" s="36"/>
      <c r="E153" s="9"/>
      <c r="F153" s="47"/>
      <c r="G153" s="47"/>
      <c r="H153" s="1"/>
      <c r="I153" s="1"/>
      <c r="J153" s="1"/>
      <c r="K153" s="1"/>
      <c r="L153" s="1"/>
      <c r="M153" s="1"/>
      <c r="N153" s="1"/>
      <c r="O153" s="1"/>
      <c r="P153" s="1"/>
      <c r="Q153" s="1"/>
      <c r="R153" s="1"/>
      <c r="S153" s="1"/>
      <c r="T153" s="1"/>
      <c r="U153" s="1"/>
      <c r="V153" s="1"/>
      <c r="W153" s="1"/>
      <c r="X153" s="40"/>
      <c r="Y153" s="19"/>
      <c r="Z153" s="19"/>
      <c r="AA153" s="19"/>
    </row>
    <row r="154" spans="1:27" x14ac:dyDescent="0.3">
      <c r="A154" s="36"/>
      <c r="B154" s="2"/>
      <c r="C154" s="36"/>
      <c r="D154" s="36"/>
      <c r="E154" s="9"/>
      <c r="F154" s="47"/>
      <c r="G154" s="47"/>
      <c r="H154" s="1"/>
      <c r="I154" s="1"/>
      <c r="J154" s="1"/>
      <c r="K154" s="1"/>
      <c r="L154" s="1"/>
      <c r="M154" s="1"/>
      <c r="N154" s="1"/>
      <c r="O154" s="1"/>
      <c r="P154" s="1"/>
      <c r="Q154" s="1"/>
      <c r="R154" s="1"/>
      <c r="S154" s="1"/>
      <c r="T154" s="1"/>
      <c r="U154" s="1"/>
      <c r="V154" s="1"/>
      <c r="W154" s="1"/>
      <c r="X154" s="40"/>
      <c r="Y154" s="19"/>
      <c r="Z154" s="19"/>
      <c r="AA154" s="19"/>
    </row>
    <row r="155" spans="1:27" x14ac:dyDescent="0.3">
      <c r="A155" s="36"/>
      <c r="B155" s="2"/>
      <c r="C155" s="36"/>
      <c r="D155" s="36"/>
      <c r="E155" s="9"/>
      <c r="F155" s="47"/>
      <c r="G155" s="47"/>
      <c r="H155" s="1"/>
      <c r="I155" s="1"/>
      <c r="J155" s="1"/>
      <c r="K155" s="1"/>
      <c r="L155" s="1"/>
      <c r="M155" s="1"/>
      <c r="N155" s="1"/>
      <c r="O155" s="1"/>
      <c r="P155" s="1"/>
      <c r="Q155" s="1"/>
      <c r="R155" s="1"/>
      <c r="S155" s="1"/>
      <c r="T155" s="1"/>
      <c r="U155" s="1"/>
      <c r="V155" s="1"/>
      <c r="W155" s="1"/>
      <c r="X155" s="40"/>
      <c r="Y155" s="19"/>
      <c r="Z155" s="19"/>
      <c r="AA155" s="19"/>
    </row>
    <row r="156" spans="1:27" x14ac:dyDescent="0.3">
      <c r="A156" s="36"/>
      <c r="B156" s="2"/>
      <c r="C156" s="36"/>
      <c r="D156" s="36"/>
      <c r="E156" s="9"/>
      <c r="F156" s="47"/>
      <c r="G156" s="47"/>
      <c r="H156" s="1"/>
      <c r="I156" s="1"/>
      <c r="J156" s="1"/>
      <c r="K156" s="1"/>
      <c r="L156" s="1"/>
      <c r="M156" s="1"/>
      <c r="N156" s="1"/>
      <c r="O156" s="1"/>
      <c r="P156" s="1"/>
      <c r="Q156" s="1"/>
      <c r="R156" s="1"/>
      <c r="S156" s="1"/>
      <c r="T156" s="1"/>
      <c r="U156" s="1"/>
      <c r="V156" s="1"/>
      <c r="W156" s="1"/>
      <c r="X156" s="40"/>
      <c r="Y156" s="19"/>
      <c r="Z156" s="19"/>
      <c r="AA156" s="19"/>
    </row>
    <row r="157" spans="1:27" x14ac:dyDescent="0.3">
      <c r="A157" s="36"/>
      <c r="B157" s="2"/>
      <c r="C157" s="36"/>
      <c r="D157" s="36"/>
      <c r="E157" s="9"/>
      <c r="F157" s="47"/>
      <c r="G157" s="47"/>
      <c r="H157" s="1"/>
      <c r="I157" s="1"/>
      <c r="J157" s="1"/>
      <c r="K157" s="1"/>
      <c r="L157" s="1"/>
      <c r="M157" s="1"/>
      <c r="N157" s="1"/>
      <c r="O157" s="1"/>
      <c r="P157" s="1"/>
      <c r="Q157" s="1"/>
      <c r="R157" s="1"/>
      <c r="S157" s="1"/>
      <c r="T157" s="1"/>
      <c r="U157" s="1"/>
      <c r="V157" s="1"/>
      <c r="W157" s="1"/>
      <c r="X157" s="40"/>
      <c r="Y157" s="19"/>
      <c r="Z157" s="19"/>
      <c r="AA157" s="19"/>
    </row>
    <row r="158" spans="1:27" x14ac:dyDescent="0.3">
      <c r="A158" s="36"/>
      <c r="B158" s="2"/>
      <c r="C158" s="36"/>
      <c r="D158" s="36"/>
      <c r="E158" s="9"/>
      <c r="F158" s="47"/>
      <c r="G158" s="47"/>
      <c r="H158" s="1"/>
      <c r="I158" s="1"/>
      <c r="J158" s="1"/>
      <c r="K158" s="1"/>
      <c r="L158" s="1"/>
      <c r="M158" s="1"/>
      <c r="N158" s="1"/>
      <c r="O158" s="1"/>
      <c r="P158" s="1"/>
      <c r="Q158" s="1"/>
      <c r="R158" s="1"/>
      <c r="S158" s="1"/>
      <c r="T158" s="1"/>
      <c r="U158" s="1"/>
      <c r="V158" s="1"/>
      <c r="W158" s="1"/>
      <c r="X158" s="40"/>
      <c r="Y158" s="19"/>
      <c r="Z158" s="19"/>
      <c r="AA158" s="19"/>
    </row>
    <row r="159" spans="1:27" x14ac:dyDescent="0.3">
      <c r="A159" s="36"/>
      <c r="B159" s="2"/>
      <c r="C159" s="36"/>
      <c r="D159" s="36"/>
      <c r="E159" s="9"/>
      <c r="F159" s="47"/>
      <c r="G159" s="47"/>
      <c r="H159" s="1"/>
      <c r="I159" s="1"/>
      <c r="J159" s="1"/>
      <c r="K159" s="1"/>
      <c r="L159" s="1"/>
      <c r="M159" s="1"/>
      <c r="N159" s="1"/>
      <c r="O159" s="1"/>
      <c r="P159" s="1"/>
      <c r="Q159" s="1"/>
      <c r="R159" s="1"/>
      <c r="S159" s="1"/>
      <c r="T159" s="1"/>
      <c r="U159" s="1"/>
      <c r="V159" s="1"/>
      <c r="W159" s="1"/>
      <c r="X159" s="40"/>
      <c r="Y159" s="19"/>
      <c r="Z159" s="19"/>
      <c r="AA159" s="19"/>
    </row>
    <row r="160" spans="1:27" x14ac:dyDescent="0.3">
      <c r="A160" s="36"/>
      <c r="B160" s="2"/>
      <c r="C160" s="36"/>
      <c r="D160" s="36"/>
      <c r="E160" s="9"/>
      <c r="F160" s="47"/>
      <c r="G160" s="47"/>
      <c r="H160" s="1"/>
      <c r="I160" s="1"/>
      <c r="J160" s="1"/>
      <c r="K160" s="1"/>
      <c r="L160" s="1"/>
      <c r="M160" s="1"/>
      <c r="N160" s="1"/>
      <c r="O160" s="1"/>
      <c r="P160" s="1"/>
      <c r="Q160" s="1"/>
      <c r="R160" s="1"/>
      <c r="S160" s="1"/>
      <c r="T160" s="1"/>
      <c r="U160" s="1"/>
      <c r="V160" s="1"/>
      <c r="W160" s="1"/>
      <c r="X160" s="40"/>
      <c r="Y160" s="19"/>
      <c r="Z160" s="19"/>
      <c r="AA160" s="19"/>
    </row>
    <row r="161" spans="1:27" x14ac:dyDescent="0.3">
      <c r="A161" s="36"/>
      <c r="B161" s="2"/>
      <c r="C161" s="36"/>
      <c r="D161" s="36"/>
      <c r="E161" s="9"/>
      <c r="F161" s="47"/>
      <c r="G161" s="47"/>
      <c r="H161" s="1"/>
      <c r="I161" s="1"/>
      <c r="J161" s="1"/>
      <c r="K161" s="1"/>
      <c r="L161" s="1"/>
      <c r="M161" s="1"/>
      <c r="N161" s="1"/>
      <c r="O161" s="1"/>
      <c r="P161" s="1"/>
      <c r="Q161" s="1"/>
      <c r="R161" s="1"/>
      <c r="S161" s="1"/>
      <c r="T161" s="1"/>
      <c r="U161" s="1"/>
      <c r="V161" s="1"/>
      <c r="W161" s="1"/>
      <c r="X161" s="40"/>
      <c r="Y161" s="19"/>
      <c r="Z161" s="19"/>
      <c r="AA161" s="19"/>
    </row>
    <row r="162" spans="1:27" x14ac:dyDescent="0.3">
      <c r="A162" s="36"/>
      <c r="B162" s="2"/>
      <c r="C162" s="36"/>
      <c r="D162" s="36"/>
      <c r="E162" s="9"/>
      <c r="F162" s="47"/>
      <c r="G162" s="47"/>
      <c r="H162" s="1"/>
      <c r="I162" s="1"/>
      <c r="J162" s="1"/>
      <c r="K162" s="1"/>
      <c r="L162" s="1"/>
      <c r="M162" s="1"/>
      <c r="N162" s="1"/>
      <c r="O162" s="1"/>
      <c r="P162" s="1"/>
      <c r="Q162" s="1"/>
      <c r="R162" s="1"/>
      <c r="S162" s="1"/>
      <c r="T162" s="1"/>
      <c r="U162" s="1"/>
      <c r="V162" s="1"/>
      <c r="W162" s="1"/>
      <c r="X162" s="40"/>
      <c r="Y162" s="19"/>
      <c r="Z162" s="19"/>
      <c r="AA162" s="19"/>
    </row>
    <row r="163" spans="1:27" x14ac:dyDescent="0.3">
      <c r="A163" s="36"/>
      <c r="B163" s="2"/>
      <c r="C163" s="36"/>
      <c r="D163" s="36"/>
      <c r="E163" s="9"/>
      <c r="F163" s="47"/>
      <c r="G163" s="47"/>
      <c r="H163" s="1"/>
      <c r="I163" s="1"/>
      <c r="J163" s="1"/>
      <c r="K163" s="1"/>
      <c r="L163" s="1"/>
      <c r="M163" s="1"/>
      <c r="N163" s="1"/>
      <c r="O163" s="1"/>
      <c r="P163" s="1"/>
      <c r="Q163" s="1"/>
      <c r="R163" s="1"/>
      <c r="S163" s="1"/>
      <c r="T163" s="1"/>
      <c r="U163" s="1"/>
      <c r="V163" s="1"/>
      <c r="W163" s="1"/>
      <c r="X163" s="40"/>
      <c r="Y163" s="19"/>
      <c r="Z163" s="19"/>
      <c r="AA163" s="19"/>
    </row>
    <row r="164" spans="1:27" x14ac:dyDescent="0.3">
      <c r="A164" s="36"/>
      <c r="B164" s="2"/>
      <c r="C164" s="36"/>
      <c r="D164" s="36"/>
      <c r="E164" s="9"/>
      <c r="F164" s="47"/>
      <c r="G164" s="47"/>
      <c r="H164" s="1"/>
      <c r="I164" s="1"/>
      <c r="J164" s="1"/>
      <c r="K164" s="1"/>
      <c r="L164" s="1"/>
      <c r="M164" s="1"/>
      <c r="N164" s="1"/>
      <c r="O164" s="1"/>
      <c r="P164" s="1"/>
      <c r="Q164" s="1"/>
      <c r="R164" s="1"/>
      <c r="S164" s="1"/>
      <c r="T164" s="1"/>
      <c r="U164" s="1"/>
      <c r="V164" s="1"/>
      <c r="W164" s="1"/>
      <c r="X164" s="40"/>
      <c r="Y164" s="19"/>
      <c r="Z164" s="19"/>
      <c r="AA164" s="19"/>
    </row>
    <row r="165" spans="1:27" x14ac:dyDescent="0.3">
      <c r="A165" s="36"/>
      <c r="B165" s="2"/>
      <c r="C165" s="36"/>
      <c r="D165" s="36"/>
      <c r="E165" s="9"/>
      <c r="F165" s="47"/>
      <c r="G165" s="47"/>
      <c r="H165" s="1"/>
      <c r="I165" s="1"/>
      <c r="J165" s="1"/>
      <c r="K165" s="1"/>
      <c r="L165" s="1"/>
      <c r="M165" s="1"/>
      <c r="N165" s="1"/>
      <c r="O165" s="1"/>
      <c r="P165" s="1"/>
      <c r="Q165" s="1"/>
      <c r="R165" s="1"/>
      <c r="S165" s="1"/>
      <c r="T165" s="1"/>
      <c r="U165" s="1"/>
      <c r="V165" s="1"/>
      <c r="W165" s="1"/>
      <c r="X165" s="40"/>
      <c r="Y165" s="19"/>
      <c r="Z165" s="19"/>
      <c r="AA165" s="19"/>
    </row>
    <row r="166" spans="1:27" x14ac:dyDescent="0.3">
      <c r="A166" s="36"/>
      <c r="B166" s="2"/>
      <c r="C166" s="36"/>
      <c r="D166" s="36"/>
      <c r="E166" s="9"/>
      <c r="F166" s="47"/>
      <c r="G166" s="47"/>
      <c r="H166" s="1"/>
      <c r="I166" s="1"/>
      <c r="J166" s="1"/>
      <c r="K166" s="1"/>
      <c r="L166" s="1"/>
      <c r="M166" s="1"/>
      <c r="N166" s="1"/>
      <c r="O166" s="1"/>
      <c r="P166" s="1"/>
      <c r="Q166" s="1"/>
      <c r="R166" s="1"/>
      <c r="S166" s="1"/>
      <c r="T166" s="1"/>
      <c r="U166" s="1"/>
      <c r="V166" s="1"/>
      <c r="W166" s="1"/>
      <c r="X166" s="40"/>
      <c r="Y166" s="19"/>
      <c r="Z166" s="19"/>
      <c r="AA166" s="19"/>
    </row>
    <row r="167" spans="1:27" x14ac:dyDescent="0.3">
      <c r="A167" s="36"/>
      <c r="B167" s="2"/>
      <c r="C167" s="36"/>
      <c r="D167" s="36"/>
      <c r="E167" s="9"/>
      <c r="F167" s="47"/>
      <c r="G167" s="47"/>
      <c r="H167" s="1"/>
      <c r="I167" s="1"/>
      <c r="J167" s="1"/>
      <c r="K167" s="1"/>
      <c r="L167" s="1"/>
      <c r="M167" s="1"/>
      <c r="N167" s="1"/>
      <c r="O167" s="1"/>
      <c r="P167" s="1"/>
      <c r="Q167" s="1"/>
      <c r="R167" s="1"/>
      <c r="S167" s="1"/>
      <c r="T167" s="1"/>
      <c r="U167" s="1"/>
      <c r="V167" s="1"/>
      <c r="W167" s="1"/>
      <c r="X167" s="40"/>
      <c r="Y167" s="19"/>
      <c r="Z167" s="19"/>
      <c r="AA167" s="19"/>
    </row>
    <row r="168" spans="1:27" x14ac:dyDescent="0.3">
      <c r="A168" s="36"/>
      <c r="B168" s="2"/>
      <c r="C168" s="36"/>
      <c r="D168" s="36"/>
      <c r="E168" s="9"/>
      <c r="F168" s="47"/>
      <c r="G168" s="47"/>
      <c r="H168" s="1"/>
      <c r="I168" s="1"/>
      <c r="J168" s="1"/>
      <c r="K168" s="1"/>
      <c r="L168" s="1"/>
      <c r="M168" s="1"/>
      <c r="N168" s="1"/>
      <c r="O168" s="1"/>
      <c r="P168" s="1"/>
      <c r="Q168" s="1"/>
      <c r="R168" s="1"/>
      <c r="S168" s="1"/>
      <c r="T168" s="1"/>
      <c r="U168" s="1"/>
      <c r="V168" s="1"/>
      <c r="W168" s="1"/>
      <c r="X168" s="40"/>
      <c r="Y168" s="19"/>
      <c r="Z168" s="19"/>
      <c r="AA168" s="19"/>
    </row>
    <row r="169" spans="1:27" x14ac:dyDescent="0.3">
      <c r="A169" s="36"/>
      <c r="B169" s="2"/>
      <c r="C169" s="36"/>
      <c r="D169" s="36"/>
      <c r="E169" s="9"/>
      <c r="F169" s="47"/>
      <c r="G169" s="47"/>
      <c r="H169" s="1"/>
      <c r="I169" s="1"/>
      <c r="J169" s="1"/>
      <c r="K169" s="1"/>
      <c r="L169" s="1"/>
      <c r="M169" s="1"/>
      <c r="N169" s="1"/>
      <c r="O169" s="1"/>
      <c r="P169" s="1"/>
      <c r="Q169" s="1"/>
      <c r="R169" s="1"/>
      <c r="S169" s="1"/>
      <c r="T169" s="1"/>
      <c r="U169" s="1"/>
      <c r="V169" s="1"/>
      <c r="W169" s="1"/>
      <c r="X169" s="40"/>
      <c r="Y169" s="19"/>
      <c r="Z169" s="19"/>
      <c r="AA169" s="19"/>
    </row>
    <row r="170" spans="1:27" x14ac:dyDescent="0.3">
      <c r="A170" s="36"/>
      <c r="B170" s="2"/>
      <c r="C170" s="36"/>
      <c r="D170" s="36"/>
      <c r="E170" s="9"/>
      <c r="F170" s="47"/>
      <c r="G170" s="47"/>
      <c r="H170" s="1"/>
      <c r="I170" s="1"/>
      <c r="J170" s="1"/>
      <c r="K170" s="1"/>
      <c r="L170" s="1"/>
      <c r="M170" s="1"/>
      <c r="N170" s="1"/>
      <c r="O170" s="1"/>
      <c r="P170" s="1"/>
      <c r="Q170" s="1"/>
      <c r="R170" s="1"/>
      <c r="S170" s="1"/>
      <c r="T170" s="1"/>
      <c r="U170" s="1"/>
      <c r="V170" s="1"/>
      <c r="W170" s="1"/>
      <c r="X170" s="40"/>
      <c r="Y170" s="19"/>
      <c r="Z170" s="19"/>
      <c r="AA170" s="19"/>
    </row>
    <row r="171" spans="1:27" x14ac:dyDescent="0.3">
      <c r="A171" s="36"/>
      <c r="B171" s="2"/>
      <c r="C171" s="36"/>
      <c r="D171" s="36"/>
      <c r="E171" s="9"/>
      <c r="F171" s="47"/>
      <c r="G171" s="47"/>
      <c r="H171" s="1"/>
      <c r="I171" s="1"/>
      <c r="J171" s="1"/>
      <c r="K171" s="1"/>
      <c r="L171" s="1"/>
      <c r="M171" s="1"/>
      <c r="N171" s="1"/>
      <c r="O171" s="1"/>
      <c r="P171" s="1"/>
      <c r="Q171" s="1"/>
      <c r="R171" s="1"/>
      <c r="S171" s="1"/>
      <c r="T171" s="1"/>
      <c r="U171" s="1"/>
      <c r="V171" s="1"/>
      <c r="W171" s="1"/>
      <c r="X171" s="40"/>
      <c r="Y171" s="19"/>
      <c r="Z171" s="19"/>
      <c r="AA171" s="19"/>
    </row>
    <row r="172" spans="1:27" x14ac:dyDescent="0.3">
      <c r="A172" s="36"/>
      <c r="B172" s="2"/>
      <c r="C172" s="36"/>
      <c r="D172" s="36"/>
      <c r="E172" s="9"/>
      <c r="F172" s="47"/>
      <c r="G172" s="47"/>
      <c r="H172" s="1"/>
      <c r="I172" s="1"/>
      <c r="J172" s="1"/>
      <c r="K172" s="1"/>
      <c r="L172" s="1"/>
      <c r="M172" s="1"/>
      <c r="N172" s="1"/>
      <c r="O172" s="1"/>
      <c r="P172" s="1"/>
      <c r="Q172" s="1"/>
      <c r="R172" s="1"/>
      <c r="S172" s="1"/>
      <c r="T172" s="1"/>
      <c r="U172" s="1"/>
      <c r="V172" s="1"/>
      <c r="W172" s="1"/>
      <c r="X172" s="40"/>
      <c r="Y172" s="19"/>
      <c r="Z172" s="19"/>
      <c r="AA172" s="19"/>
    </row>
    <row r="173" spans="1:27" x14ac:dyDescent="0.3">
      <c r="A173" s="36"/>
      <c r="B173" s="2"/>
      <c r="C173" s="36"/>
      <c r="D173" s="36"/>
      <c r="E173" s="9"/>
      <c r="F173" s="47"/>
      <c r="G173" s="47"/>
      <c r="H173" s="1"/>
      <c r="I173" s="1"/>
      <c r="J173" s="1"/>
      <c r="K173" s="1"/>
      <c r="L173" s="1"/>
      <c r="M173" s="1"/>
      <c r="N173" s="1"/>
      <c r="O173" s="1"/>
      <c r="P173" s="1"/>
      <c r="Q173" s="1"/>
      <c r="R173" s="1"/>
      <c r="S173" s="1"/>
      <c r="T173" s="1"/>
      <c r="U173" s="1"/>
      <c r="V173" s="1"/>
      <c r="W173" s="1"/>
      <c r="X173" s="40"/>
      <c r="Y173" s="19"/>
      <c r="Z173" s="19"/>
      <c r="AA173" s="19"/>
    </row>
    <row r="174" spans="1:27" x14ac:dyDescent="0.3">
      <c r="A174" s="36"/>
      <c r="B174" s="2"/>
      <c r="C174" s="36"/>
      <c r="D174" s="36"/>
      <c r="E174" s="9"/>
      <c r="F174" s="47"/>
      <c r="G174" s="47"/>
      <c r="H174" s="1"/>
      <c r="I174" s="1"/>
      <c r="J174" s="1"/>
      <c r="K174" s="1"/>
      <c r="L174" s="1"/>
      <c r="M174" s="1"/>
      <c r="N174" s="1"/>
      <c r="O174" s="1"/>
      <c r="P174" s="1"/>
      <c r="Q174" s="1"/>
      <c r="R174" s="1"/>
      <c r="S174" s="1"/>
      <c r="T174" s="1"/>
      <c r="U174" s="1"/>
      <c r="V174" s="1"/>
      <c r="W174" s="1"/>
      <c r="X174" s="40"/>
      <c r="Y174" s="19"/>
      <c r="Z174" s="19"/>
      <c r="AA174" s="19"/>
    </row>
    <row r="175" spans="1:27" x14ac:dyDescent="0.3">
      <c r="A175" s="36"/>
      <c r="B175" s="2"/>
      <c r="C175" s="36"/>
      <c r="D175" s="36"/>
      <c r="E175" s="9"/>
      <c r="F175" s="47"/>
      <c r="G175" s="47"/>
      <c r="H175" s="1"/>
      <c r="I175" s="1"/>
      <c r="J175" s="1"/>
      <c r="K175" s="1"/>
      <c r="L175" s="1"/>
      <c r="M175" s="1"/>
      <c r="N175" s="1"/>
      <c r="O175" s="1"/>
      <c r="P175" s="1"/>
      <c r="Q175" s="1"/>
      <c r="R175" s="1"/>
      <c r="S175" s="1"/>
      <c r="T175" s="1"/>
      <c r="U175" s="1"/>
      <c r="V175" s="1"/>
      <c r="W175" s="1"/>
      <c r="X175" s="40"/>
      <c r="Y175" s="19"/>
      <c r="Z175" s="19"/>
      <c r="AA175" s="19"/>
    </row>
    <row r="176" spans="1:27" x14ac:dyDescent="0.3">
      <c r="A176" s="36"/>
      <c r="B176" s="2"/>
      <c r="C176" s="36"/>
      <c r="D176" s="36"/>
      <c r="E176" s="9"/>
      <c r="F176" s="47"/>
      <c r="G176" s="47"/>
      <c r="H176" s="1"/>
      <c r="I176" s="1"/>
      <c r="J176" s="1"/>
      <c r="K176" s="1"/>
      <c r="L176" s="1"/>
      <c r="M176" s="1"/>
      <c r="N176" s="1"/>
      <c r="O176" s="1"/>
      <c r="P176" s="1"/>
      <c r="Q176" s="1"/>
      <c r="R176" s="1"/>
      <c r="S176" s="1"/>
      <c r="T176" s="1"/>
      <c r="U176" s="1"/>
      <c r="V176" s="1"/>
      <c r="W176" s="1"/>
      <c r="X176" s="40"/>
      <c r="Y176" s="19"/>
      <c r="Z176" s="19"/>
      <c r="AA176" s="19"/>
    </row>
    <row r="177" spans="1:27" x14ac:dyDescent="0.3">
      <c r="A177" s="36"/>
      <c r="B177" s="2"/>
      <c r="C177" s="36"/>
      <c r="D177" s="36"/>
      <c r="E177" s="9"/>
      <c r="F177" s="47"/>
      <c r="G177" s="47"/>
      <c r="H177" s="1"/>
      <c r="I177" s="1"/>
      <c r="J177" s="1"/>
      <c r="K177" s="1"/>
      <c r="L177" s="1"/>
      <c r="M177" s="1"/>
      <c r="N177" s="1"/>
      <c r="O177" s="1"/>
      <c r="P177" s="1"/>
      <c r="Q177" s="1"/>
      <c r="R177" s="1"/>
      <c r="S177" s="1"/>
      <c r="T177" s="1"/>
      <c r="U177" s="1"/>
      <c r="V177" s="1"/>
      <c r="W177" s="1"/>
      <c r="X177" s="40"/>
      <c r="Y177" s="19"/>
      <c r="Z177" s="19"/>
      <c r="AA177" s="19"/>
    </row>
    <row r="178" spans="1:27" x14ac:dyDescent="0.3">
      <c r="A178" s="36"/>
      <c r="B178" s="2"/>
      <c r="C178" s="36"/>
      <c r="D178" s="36"/>
      <c r="E178" s="9"/>
      <c r="F178" s="47"/>
      <c r="G178" s="47"/>
      <c r="H178" s="1"/>
      <c r="I178" s="1"/>
      <c r="J178" s="1"/>
      <c r="K178" s="1"/>
      <c r="L178" s="1"/>
      <c r="M178" s="1"/>
      <c r="N178" s="1"/>
      <c r="O178" s="1"/>
      <c r="P178" s="1"/>
      <c r="Q178" s="1"/>
      <c r="R178" s="1"/>
      <c r="S178" s="1"/>
      <c r="T178" s="1"/>
      <c r="U178" s="1"/>
      <c r="V178" s="1"/>
      <c r="W178" s="1"/>
      <c r="X178" s="40"/>
      <c r="Y178" s="19"/>
      <c r="Z178" s="19"/>
      <c r="AA178" s="19"/>
    </row>
    <row r="179" spans="1:27" x14ac:dyDescent="0.3">
      <c r="A179" s="36"/>
      <c r="B179" s="2"/>
      <c r="C179" s="36"/>
      <c r="D179" s="36"/>
      <c r="E179" s="9"/>
      <c r="F179" s="47"/>
      <c r="G179" s="47"/>
      <c r="H179" s="1"/>
      <c r="I179" s="1"/>
      <c r="J179" s="1"/>
      <c r="K179" s="1"/>
      <c r="L179" s="1"/>
      <c r="M179" s="1"/>
      <c r="N179" s="1"/>
      <c r="O179" s="1"/>
      <c r="P179" s="1"/>
      <c r="Q179" s="1"/>
      <c r="R179" s="1"/>
      <c r="S179" s="1"/>
      <c r="T179" s="1"/>
      <c r="U179" s="1"/>
      <c r="V179" s="1"/>
      <c r="W179" s="1"/>
      <c r="X179" s="40"/>
      <c r="Y179" s="19"/>
      <c r="Z179" s="19"/>
      <c r="AA179" s="19"/>
    </row>
    <row r="180" spans="1:27" x14ac:dyDescent="0.3">
      <c r="A180" s="36"/>
      <c r="B180" s="2"/>
      <c r="C180" s="36"/>
      <c r="D180" s="36"/>
      <c r="E180" s="9"/>
      <c r="F180" s="47"/>
      <c r="G180" s="47"/>
      <c r="H180" s="1"/>
      <c r="I180" s="1"/>
      <c r="J180" s="1"/>
      <c r="K180" s="1"/>
      <c r="L180" s="1"/>
      <c r="M180" s="1"/>
      <c r="N180" s="1"/>
      <c r="O180" s="1"/>
      <c r="P180" s="1"/>
      <c r="Q180" s="1"/>
      <c r="R180" s="1"/>
      <c r="S180" s="1"/>
      <c r="T180" s="1"/>
      <c r="U180" s="1"/>
      <c r="V180" s="1"/>
      <c r="W180" s="1"/>
      <c r="X180" s="40"/>
      <c r="Y180" s="19"/>
      <c r="Z180" s="19"/>
      <c r="AA180" s="19"/>
    </row>
    <row r="181" spans="1:27" x14ac:dyDescent="0.3">
      <c r="A181" s="36"/>
      <c r="B181" s="2"/>
      <c r="C181" s="36"/>
      <c r="D181" s="36"/>
      <c r="E181" s="9"/>
      <c r="F181" s="47"/>
      <c r="G181" s="47"/>
      <c r="H181" s="1"/>
      <c r="I181" s="1"/>
      <c r="J181" s="1"/>
      <c r="K181" s="1"/>
      <c r="L181" s="1"/>
      <c r="M181" s="1"/>
      <c r="N181" s="1"/>
      <c r="O181" s="1"/>
      <c r="P181" s="1"/>
      <c r="Q181" s="1"/>
      <c r="R181" s="1"/>
      <c r="S181" s="1"/>
      <c r="T181" s="1"/>
      <c r="U181" s="1"/>
      <c r="V181" s="1"/>
      <c r="W181" s="1"/>
      <c r="X181" s="40"/>
      <c r="Y181" s="19"/>
      <c r="Z181" s="19"/>
      <c r="AA181" s="19"/>
    </row>
    <row r="182" spans="1:27" x14ac:dyDescent="0.3">
      <c r="A182" s="36"/>
      <c r="B182" s="2"/>
      <c r="C182" s="36"/>
      <c r="D182" s="36"/>
      <c r="E182" s="9"/>
      <c r="F182" s="47"/>
      <c r="G182" s="47"/>
      <c r="H182" s="1"/>
      <c r="I182" s="1"/>
      <c r="J182" s="1"/>
      <c r="K182" s="1"/>
      <c r="L182" s="1"/>
      <c r="M182" s="1"/>
      <c r="N182" s="1"/>
      <c r="O182" s="1"/>
      <c r="P182" s="1"/>
      <c r="Q182" s="1"/>
      <c r="R182" s="1"/>
      <c r="S182" s="1"/>
      <c r="T182" s="1"/>
      <c r="U182" s="1"/>
      <c r="V182" s="1"/>
      <c r="W182" s="1"/>
      <c r="X182" s="40"/>
      <c r="Y182" s="19"/>
      <c r="Z182" s="19"/>
      <c r="AA182" s="19"/>
    </row>
    <row r="183" spans="1:27" x14ac:dyDescent="0.3">
      <c r="A183" s="36"/>
      <c r="B183" s="2"/>
      <c r="C183" s="36"/>
      <c r="D183" s="36"/>
      <c r="E183" s="9"/>
      <c r="F183" s="47"/>
      <c r="G183" s="47"/>
      <c r="H183" s="1"/>
      <c r="I183" s="1"/>
      <c r="J183" s="1"/>
      <c r="K183" s="1"/>
      <c r="L183" s="1"/>
      <c r="M183" s="1"/>
      <c r="N183" s="1"/>
      <c r="O183" s="1"/>
      <c r="P183" s="1"/>
      <c r="Q183" s="1"/>
      <c r="R183" s="1"/>
      <c r="S183" s="1"/>
      <c r="T183" s="1"/>
      <c r="U183" s="1"/>
      <c r="V183" s="1"/>
      <c r="W183" s="1"/>
      <c r="X183" s="40"/>
      <c r="Y183" s="19"/>
      <c r="Z183" s="19"/>
      <c r="AA183" s="19"/>
    </row>
    <row r="184" spans="1:27" x14ac:dyDescent="0.3">
      <c r="A184" s="36"/>
      <c r="B184" s="2"/>
      <c r="C184" s="36"/>
      <c r="D184" s="36"/>
      <c r="E184" s="9"/>
      <c r="F184" s="47"/>
      <c r="G184" s="47"/>
      <c r="H184" s="1"/>
      <c r="I184" s="1"/>
      <c r="J184" s="1"/>
      <c r="K184" s="1"/>
      <c r="L184" s="1"/>
      <c r="M184" s="1"/>
      <c r="N184" s="1"/>
      <c r="O184" s="1"/>
      <c r="P184" s="1"/>
      <c r="Q184" s="1"/>
      <c r="R184" s="1"/>
      <c r="S184" s="1"/>
      <c r="T184" s="1"/>
      <c r="U184" s="1"/>
      <c r="V184" s="1"/>
      <c r="W184" s="1"/>
      <c r="X184" s="40"/>
      <c r="Y184" s="19"/>
      <c r="Z184" s="19"/>
      <c r="AA184" s="19"/>
    </row>
    <row r="185" spans="1:27" x14ac:dyDescent="0.3">
      <c r="A185" s="36"/>
      <c r="B185" s="2"/>
      <c r="C185" s="36"/>
      <c r="D185" s="36"/>
      <c r="E185" s="9"/>
      <c r="F185" s="47"/>
      <c r="G185" s="47"/>
      <c r="H185" s="1"/>
      <c r="I185" s="1"/>
      <c r="J185" s="1"/>
      <c r="K185" s="1"/>
      <c r="L185" s="1"/>
      <c r="M185" s="1"/>
      <c r="N185" s="1"/>
      <c r="O185" s="1"/>
      <c r="P185" s="1"/>
      <c r="Q185" s="1"/>
      <c r="R185" s="1"/>
      <c r="S185" s="1"/>
      <c r="T185" s="1"/>
      <c r="U185" s="1"/>
      <c r="V185" s="1"/>
      <c r="W185" s="1"/>
      <c r="X185" s="40"/>
      <c r="Y185" s="19"/>
      <c r="Z185" s="19"/>
      <c r="AA185" s="19"/>
    </row>
    <row r="186" spans="1:27" x14ac:dyDescent="0.3">
      <c r="A186" s="36"/>
      <c r="B186" s="2"/>
      <c r="C186" s="36"/>
      <c r="D186" s="36"/>
      <c r="E186" s="9"/>
      <c r="F186" s="47"/>
      <c r="G186" s="47"/>
      <c r="H186" s="1"/>
      <c r="I186" s="1"/>
      <c r="J186" s="1"/>
      <c r="K186" s="1"/>
      <c r="L186" s="1"/>
      <c r="M186" s="1"/>
      <c r="N186" s="1"/>
      <c r="O186" s="1"/>
      <c r="P186" s="1"/>
      <c r="Q186" s="1"/>
      <c r="R186" s="1"/>
      <c r="S186" s="1"/>
      <c r="T186" s="1"/>
      <c r="U186" s="1"/>
      <c r="V186" s="1"/>
      <c r="W186" s="1"/>
      <c r="X186" s="40"/>
      <c r="Y186" s="19"/>
      <c r="Z186" s="19"/>
      <c r="AA186" s="19"/>
    </row>
    <row r="187" spans="1:27" x14ac:dyDescent="0.3">
      <c r="A187" s="36"/>
      <c r="B187" s="2"/>
      <c r="C187" s="36"/>
      <c r="D187" s="36"/>
      <c r="E187" s="9"/>
      <c r="F187" s="47"/>
      <c r="G187" s="47"/>
      <c r="H187" s="1"/>
      <c r="I187" s="1"/>
      <c r="J187" s="1"/>
      <c r="K187" s="1"/>
      <c r="L187" s="1"/>
      <c r="M187" s="1"/>
      <c r="N187" s="1"/>
      <c r="O187" s="1"/>
      <c r="P187" s="1"/>
      <c r="Q187" s="1"/>
      <c r="R187" s="1"/>
      <c r="S187" s="1"/>
      <c r="T187" s="1"/>
      <c r="U187" s="1"/>
      <c r="V187" s="1"/>
      <c r="W187" s="1"/>
      <c r="X187" s="40"/>
      <c r="Y187" s="19"/>
      <c r="Z187" s="19"/>
      <c r="AA187" s="19"/>
    </row>
    <row r="188" spans="1:27" x14ac:dyDescent="0.3">
      <c r="A188" s="36"/>
      <c r="B188" s="2"/>
      <c r="C188" s="36"/>
      <c r="D188" s="36"/>
      <c r="E188" s="9"/>
      <c r="F188" s="47"/>
      <c r="G188" s="47"/>
      <c r="H188" s="1"/>
      <c r="I188" s="1"/>
      <c r="J188" s="1"/>
      <c r="K188" s="1"/>
      <c r="L188" s="1"/>
      <c r="M188" s="1"/>
      <c r="N188" s="1"/>
      <c r="O188" s="1"/>
      <c r="P188" s="1"/>
      <c r="Q188" s="1"/>
      <c r="R188" s="1"/>
      <c r="S188" s="1"/>
      <c r="T188" s="1"/>
      <c r="U188" s="1"/>
      <c r="V188" s="1"/>
      <c r="W188" s="1"/>
      <c r="X188" s="40"/>
      <c r="Y188" s="19"/>
      <c r="Z188" s="19"/>
      <c r="AA188" s="19"/>
    </row>
    <row r="189" spans="1:27" x14ac:dyDescent="0.3">
      <c r="A189" s="36"/>
      <c r="B189" s="2"/>
      <c r="C189" s="36"/>
      <c r="D189" s="36"/>
      <c r="E189" s="9"/>
      <c r="F189" s="47"/>
      <c r="G189" s="47"/>
      <c r="H189" s="1"/>
      <c r="I189" s="1"/>
      <c r="J189" s="1"/>
      <c r="K189" s="1"/>
      <c r="L189" s="1"/>
      <c r="M189" s="1"/>
      <c r="N189" s="1"/>
      <c r="O189" s="1"/>
      <c r="P189" s="1"/>
      <c r="Q189" s="1"/>
      <c r="R189" s="1"/>
      <c r="S189" s="1"/>
      <c r="T189" s="1"/>
      <c r="U189" s="1"/>
      <c r="V189" s="1"/>
      <c r="W189" s="1"/>
      <c r="X189" s="40"/>
      <c r="Y189" s="19"/>
      <c r="Z189" s="19"/>
      <c r="AA189" s="19"/>
    </row>
    <row r="190" spans="1:27" x14ac:dyDescent="0.3">
      <c r="A190" s="36"/>
      <c r="B190" s="2"/>
      <c r="C190" s="36"/>
      <c r="D190" s="36"/>
      <c r="E190" s="9"/>
      <c r="F190" s="47"/>
      <c r="G190" s="47"/>
      <c r="H190" s="1"/>
      <c r="I190" s="1"/>
      <c r="J190" s="1"/>
      <c r="K190" s="1"/>
      <c r="L190" s="1"/>
      <c r="M190" s="1"/>
      <c r="N190" s="1"/>
      <c r="O190" s="1"/>
      <c r="P190" s="1"/>
      <c r="Q190" s="1"/>
      <c r="R190" s="1"/>
      <c r="S190" s="1"/>
      <c r="T190" s="1"/>
      <c r="U190" s="1"/>
      <c r="V190" s="1"/>
      <c r="W190" s="1"/>
      <c r="X190" s="40"/>
      <c r="Y190" s="19"/>
      <c r="Z190" s="19"/>
      <c r="AA190" s="19"/>
    </row>
    <row r="191" spans="1:27" x14ac:dyDescent="0.3">
      <c r="A191" s="36"/>
      <c r="B191" s="2"/>
      <c r="C191" s="36"/>
      <c r="D191" s="36"/>
      <c r="E191" s="9"/>
      <c r="F191" s="47"/>
      <c r="G191" s="47"/>
      <c r="H191" s="1"/>
      <c r="I191" s="1"/>
      <c r="J191" s="1"/>
      <c r="K191" s="1"/>
      <c r="L191" s="1"/>
      <c r="M191" s="1"/>
      <c r="N191" s="1"/>
      <c r="O191" s="1"/>
      <c r="P191" s="1"/>
      <c r="Q191" s="1"/>
      <c r="R191" s="1"/>
      <c r="S191" s="1"/>
      <c r="T191" s="1"/>
      <c r="U191" s="1"/>
      <c r="V191" s="1"/>
      <c r="W191" s="1"/>
      <c r="X191" s="40"/>
      <c r="Y191" s="19"/>
      <c r="Z191" s="19"/>
      <c r="AA191" s="19"/>
    </row>
    <row r="192" spans="1:27" x14ac:dyDescent="0.3">
      <c r="A192" s="36"/>
      <c r="B192" s="2"/>
      <c r="C192" s="36"/>
      <c r="D192" s="36"/>
      <c r="E192" s="9"/>
      <c r="F192" s="47"/>
      <c r="G192" s="47"/>
      <c r="H192" s="1"/>
      <c r="I192" s="1"/>
      <c r="J192" s="1"/>
      <c r="K192" s="1"/>
      <c r="L192" s="1"/>
      <c r="M192" s="1"/>
      <c r="N192" s="1"/>
      <c r="O192" s="1"/>
      <c r="P192" s="1"/>
      <c r="Q192" s="1"/>
      <c r="R192" s="1"/>
      <c r="S192" s="1"/>
      <c r="T192" s="1"/>
      <c r="U192" s="1"/>
      <c r="V192" s="1"/>
      <c r="W192" s="1"/>
      <c r="X192" s="40"/>
      <c r="Y192" s="19"/>
      <c r="Z192" s="19"/>
      <c r="AA192" s="19"/>
    </row>
    <row r="193" spans="1:27" x14ac:dyDescent="0.3">
      <c r="A193" s="36"/>
      <c r="B193" s="2"/>
      <c r="C193" s="36"/>
      <c r="D193" s="36"/>
      <c r="E193" s="9"/>
      <c r="F193" s="47"/>
      <c r="G193" s="47"/>
      <c r="H193" s="1"/>
      <c r="I193" s="1"/>
      <c r="J193" s="1"/>
      <c r="K193" s="1"/>
      <c r="L193" s="1"/>
      <c r="M193" s="1"/>
      <c r="N193" s="1"/>
      <c r="O193" s="1"/>
      <c r="P193" s="1"/>
      <c r="Q193" s="1"/>
      <c r="R193" s="1"/>
      <c r="S193" s="1"/>
      <c r="T193" s="1"/>
      <c r="U193" s="1"/>
      <c r="V193" s="1"/>
      <c r="W193" s="1"/>
      <c r="X193" s="40"/>
      <c r="Y193" s="19"/>
      <c r="Z193" s="19"/>
      <c r="AA193" s="19"/>
    </row>
    <row r="194" spans="1:27" x14ac:dyDescent="0.3">
      <c r="A194" s="36"/>
      <c r="B194" s="2"/>
      <c r="C194" s="36"/>
      <c r="D194" s="36"/>
      <c r="E194" s="9"/>
      <c r="F194" s="47"/>
      <c r="G194" s="47"/>
      <c r="H194" s="1"/>
      <c r="I194" s="1"/>
      <c r="J194" s="1"/>
      <c r="K194" s="1"/>
      <c r="L194" s="1"/>
      <c r="M194" s="1"/>
      <c r="N194" s="1"/>
      <c r="O194" s="1"/>
      <c r="P194" s="1"/>
      <c r="Q194" s="1"/>
      <c r="R194" s="1"/>
      <c r="S194" s="1"/>
      <c r="T194" s="1"/>
      <c r="U194" s="1"/>
      <c r="V194" s="1"/>
      <c r="W194" s="1"/>
      <c r="X194" s="40"/>
      <c r="Y194" s="19"/>
      <c r="Z194" s="19"/>
      <c r="AA194" s="19"/>
    </row>
    <row r="195" spans="1:27" x14ac:dyDescent="0.3">
      <c r="A195" s="36"/>
      <c r="B195" s="2"/>
      <c r="C195" s="36"/>
      <c r="D195" s="36"/>
      <c r="E195" s="9"/>
      <c r="F195" s="47"/>
      <c r="G195" s="47"/>
      <c r="H195" s="1"/>
      <c r="I195" s="1"/>
      <c r="J195" s="1"/>
      <c r="K195" s="1"/>
      <c r="L195" s="1"/>
      <c r="M195" s="1"/>
      <c r="N195" s="1"/>
      <c r="O195" s="1"/>
      <c r="P195" s="1"/>
      <c r="Q195" s="1"/>
      <c r="R195" s="1"/>
      <c r="S195" s="1"/>
      <c r="T195" s="1"/>
      <c r="U195" s="1"/>
      <c r="V195" s="1"/>
      <c r="W195" s="1"/>
      <c r="X195" s="40"/>
      <c r="Y195" s="19"/>
      <c r="Z195" s="19"/>
      <c r="AA195" s="19"/>
    </row>
    <row r="196" spans="1:27" x14ac:dyDescent="0.3">
      <c r="A196" s="36"/>
      <c r="B196" s="2"/>
      <c r="C196" s="36"/>
      <c r="D196" s="36"/>
      <c r="E196" s="9"/>
      <c r="F196" s="47"/>
      <c r="G196" s="47"/>
      <c r="H196" s="1"/>
      <c r="I196" s="1"/>
      <c r="J196" s="1"/>
      <c r="K196" s="1"/>
      <c r="L196" s="1"/>
      <c r="M196" s="1"/>
      <c r="N196" s="1"/>
      <c r="O196" s="1"/>
      <c r="P196" s="1"/>
      <c r="Q196" s="1"/>
      <c r="R196" s="1"/>
      <c r="S196" s="1"/>
      <c r="T196" s="1"/>
      <c r="U196" s="1"/>
      <c r="V196" s="1"/>
      <c r="W196" s="1"/>
      <c r="X196" s="40"/>
      <c r="Y196" s="19"/>
      <c r="Z196" s="19"/>
      <c r="AA196" s="19"/>
    </row>
    <row r="197" spans="1:27" x14ac:dyDescent="0.3">
      <c r="A197" s="36"/>
      <c r="B197" s="2"/>
      <c r="C197" s="36"/>
      <c r="D197" s="36"/>
      <c r="E197" s="9"/>
      <c r="F197" s="47"/>
      <c r="G197" s="47"/>
      <c r="H197" s="1"/>
      <c r="I197" s="1"/>
      <c r="J197" s="1"/>
      <c r="K197" s="1"/>
      <c r="L197" s="1"/>
      <c r="M197" s="1"/>
      <c r="N197" s="1"/>
      <c r="O197" s="1"/>
      <c r="P197" s="1"/>
      <c r="Q197" s="1"/>
      <c r="R197" s="1"/>
      <c r="S197" s="1"/>
      <c r="T197" s="1"/>
      <c r="U197" s="1"/>
      <c r="V197" s="1"/>
      <c r="W197" s="1"/>
      <c r="X197" s="40"/>
      <c r="Y197" s="19"/>
      <c r="Z197" s="19"/>
      <c r="AA197" s="19"/>
    </row>
    <row r="198" spans="1:27" x14ac:dyDescent="0.3">
      <c r="A198" s="36"/>
      <c r="B198" s="2"/>
      <c r="C198" s="36"/>
      <c r="D198" s="36"/>
      <c r="E198" s="9"/>
      <c r="F198" s="47"/>
      <c r="G198" s="47"/>
      <c r="H198" s="1"/>
      <c r="I198" s="1"/>
      <c r="J198" s="1"/>
      <c r="K198" s="1"/>
      <c r="L198" s="1"/>
      <c r="M198" s="1"/>
      <c r="N198" s="1"/>
      <c r="O198" s="1"/>
      <c r="P198" s="1"/>
      <c r="Q198" s="1"/>
      <c r="R198" s="1"/>
      <c r="S198" s="1"/>
      <c r="T198" s="1"/>
      <c r="U198" s="1"/>
      <c r="V198" s="1"/>
      <c r="W198" s="1"/>
      <c r="X198" s="40"/>
      <c r="Y198" s="19"/>
      <c r="Z198" s="19"/>
      <c r="AA198" s="19"/>
    </row>
    <row r="199" spans="1:27" x14ac:dyDescent="0.3">
      <c r="A199" s="36"/>
      <c r="B199" s="2"/>
      <c r="C199" s="36"/>
      <c r="D199" s="36"/>
      <c r="E199" s="9"/>
      <c r="F199" s="47"/>
      <c r="G199" s="47"/>
      <c r="H199" s="1"/>
      <c r="I199" s="1"/>
      <c r="J199" s="1"/>
      <c r="K199" s="1"/>
      <c r="L199" s="1"/>
      <c r="M199" s="1"/>
      <c r="N199" s="1"/>
      <c r="O199" s="1"/>
      <c r="P199" s="1"/>
      <c r="Q199" s="1"/>
      <c r="R199" s="1"/>
      <c r="S199" s="1"/>
      <c r="T199" s="1"/>
      <c r="U199" s="1"/>
      <c r="V199" s="1"/>
      <c r="W199" s="1"/>
      <c r="X199" s="40"/>
      <c r="Y199" s="19"/>
      <c r="Z199" s="19"/>
      <c r="AA199" s="19"/>
    </row>
    <row r="200" spans="1:27" x14ac:dyDescent="0.3">
      <c r="A200" s="36"/>
      <c r="B200" s="2"/>
      <c r="C200" s="36"/>
      <c r="D200" s="36"/>
      <c r="E200" s="9"/>
      <c r="F200" s="47"/>
      <c r="G200" s="47"/>
      <c r="H200" s="1"/>
      <c r="I200" s="1"/>
      <c r="J200" s="1"/>
      <c r="K200" s="1"/>
      <c r="L200" s="1"/>
      <c r="M200" s="1"/>
      <c r="N200" s="1"/>
      <c r="O200" s="1"/>
      <c r="P200" s="1"/>
      <c r="Q200" s="1"/>
      <c r="R200" s="1"/>
      <c r="S200" s="1"/>
      <c r="T200" s="1"/>
      <c r="U200" s="1"/>
      <c r="V200" s="1"/>
      <c r="W200" s="1"/>
      <c r="X200" s="40"/>
      <c r="Y200" s="19"/>
      <c r="Z200" s="19"/>
      <c r="AA200" s="19"/>
    </row>
    <row r="201" spans="1:27" x14ac:dyDescent="0.3">
      <c r="A201" s="36"/>
      <c r="B201" s="2"/>
      <c r="C201" s="36"/>
      <c r="D201" s="36"/>
      <c r="E201" s="9"/>
      <c r="F201" s="47"/>
      <c r="G201" s="47"/>
      <c r="H201" s="1"/>
      <c r="I201" s="1"/>
      <c r="J201" s="1"/>
      <c r="K201" s="1"/>
      <c r="L201" s="1"/>
      <c r="M201" s="1"/>
      <c r="N201" s="1"/>
      <c r="O201" s="1"/>
      <c r="P201" s="1"/>
      <c r="Q201" s="1"/>
      <c r="R201" s="1"/>
      <c r="S201" s="1"/>
      <c r="T201" s="1"/>
      <c r="U201" s="1"/>
      <c r="V201" s="1"/>
      <c r="W201" s="1"/>
      <c r="X201" s="40"/>
      <c r="Y201" s="19"/>
      <c r="Z201" s="19"/>
      <c r="AA201" s="19"/>
    </row>
    <row r="202" spans="1:27" x14ac:dyDescent="0.3">
      <c r="A202" s="36"/>
      <c r="B202" s="2"/>
      <c r="C202" s="36"/>
      <c r="D202" s="36"/>
      <c r="E202" s="9"/>
      <c r="F202" s="47"/>
      <c r="G202" s="47"/>
      <c r="H202" s="1"/>
      <c r="I202" s="1"/>
      <c r="J202" s="1"/>
      <c r="K202" s="1"/>
      <c r="L202" s="1"/>
      <c r="M202" s="1"/>
      <c r="N202" s="1"/>
      <c r="O202" s="1"/>
      <c r="P202" s="1"/>
      <c r="Q202" s="1"/>
      <c r="R202" s="1"/>
      <c r="S202" s="1"/>
      <c r="T202" s="1"/>
      <c r="U202" s="1"/>
      <c r="V202" s="1"/>
      <c r="W202" s="1"/>
      <c r="X202" s="40"/>
      <c r="Y202" s="19"/>
      <c r="Z202" s="19"/>
      <c r="AA202" s="19"/>
    </row>
    <row r="203" spans="1:27" x14ac:dyDescent="0.3">
      <c r="A203" s="36"/>
      <c r="B203" s="2"/>
      <c r="C203" s="36"/>
      <c r="D203" s="36"/>
      <c r="E203" s="9"/>
      <c r="F203" s="47"/>
      <c r="G203" s="47"/>
      <c r="H203" s="1"/>
      <c r="I203" s="1"/>
      <c r="J203" s="1"/>
      <c r="K203" s="1"/>
      <c r="L203" s="1"/>
      <c r="M203" s="1"/>
      <c r="N203" s="1"/>
      <c r="O203" s="1"/>
      <c r="P203" s="1"/>
      <c r="Q203" s="1"/>
      <c r="R203" s="1"/>
      <c r="S203" s="1"/>
      <c r="T203" s="1"/>
      <c r="U203" s="1"/>
      <c r="V203" s="1"/>
      <c r="W203" s="1"/>
      <c r="X203" s="40"/>
      <c r="Y203" s="19"/>
      <c r="Z203" s="19"/>
      <c r="AA203" s="19"/>
    </row>
    <row r="204" spans="1:27" x14ac:dyDescent="0.3">
      <c r="A204" s="36"/>
      <c r="B204" s="2"/>
      <c r="C204" s="36"/>
      <c r="D204" s="36"/>
      <c r="E204" s="9"/>
      <c r="F204" s="47"/>
      <c r="G204" s="47"/>
      <c r="H204" s="1"/>
      <c r="I204" s="1"/>
      <c r="J204" s="1"/>
      <c r="K204" s="1"/>
      <c r="L204" s="1"/>
      <c r="M204" s="1"/>
      <c r="N204" s="1"/>
      <c r="O204" s="1"/>
      <c r="P204" s="1"/>
      <c r="Q204" s="1"/>
      <c r="R204" s="1"/>
      <c r="S204" s="1"/>
      <c r="T204" s="1"/>
      <c r="U204" s="1"/>
      <c r="V204" s="1"/>
      <c r="W204" s="1"/>
      <c r="X204" s="40"/>
      <c r="Y204" s="19"/>
      <c r="Z204" s="19"/>
      <c r="AA204" s="19"/>
    </row>
    <row r="205" spans="1:27" x14ac:dyDescent="0.3">
      <c r="A205" s="36"/>
      <c r="B205" s="2"/>
      <c r="C205" s="36"/>
      <c r="D205" s="36"/>
      <c r="E205" s="9"/>
      <c r="F205" s="47"/>
      <c r="G205" s="47"/>
      <c r="H205" s="1"/>
      <c r="I205" s="1"/>
      <c r="J205" s="1"/>
      <c r="K205" s="1"/>
      <c r="L205" s="1"/>
      <c r="M205" s="1"/>
      <c r="N205" s="1"/>
      <c r="O205" s="1"/>
      <c r="P205" s="1"/>
      <c r="Q205" s="1"/>
      <c r="R205" s="1"/>
      <c r="S205" s="1"/>
      <c r="T205" s="1"/>
      <c r="U205" s="1"/>
      <c r="V205" s="1"/>
      <c r="W205" s="1"/>
      <c r="X205" s="40"/>
      <c r="Y205" s="19"/>
      <c r="Z205" s="19"/>
      <c r="AA205" s="19"/>
    </row>
    <row r="206" spans="1:27" x14ac:dyDescent="0.3">
      <c r="A206" s="36"/>
      <c r="B206" s="2"/>
      <c r="C206" s="36"/>
      <c r="D206" s="36"/>
      <c r="E206" s="9"/>
      <c r="F206" s="47"/>
      <c r="G206" s="47"/>
      <c r="H206" s="1"/>
      <c r="I206" s="1"/>
      <c r="J206" s="1"/>
      <c r="K206" s="1"/>
      <c r="L206" s="1"/>
      <c r="M206" s="1"/>
      <c r="N206" s="1"/>
      <c r="O206" s="1"/>
      <c r="P206" s="1"/>
      <c r="Q206" s="1"/>
      <c r="R206" s="1"/>
      <c r="S206" s="1"/>
      <c r="T206" s="1"/>
      <c r="U206" s="1"/>
      <c r="V206" s="1"/>
      <c r="W206" s="1"/>
      <c r="X206" s="40"/>
      <c r="Y206" s="19"/>
      <c r="Z206" s="19"/>
      <c r="AA206" s="19"/>
    </row>
    <row r="207" spans="1:27" x14ac:dyDescent="0.3">
      <c r="A207" s="36"/>
      <c r="B207" s="2"/>
      <c r="C207" s="36"/>
      <c r="D207" s="36"/>
      <c r="E207" s="9"/>
      <c r="F207" s="47"/>
      <c r="G207" s="47"/>
      <c r="H207" s="1"/>
      <c r="I207" s="1"/>
      <c r="J207" s="1"/>
      <c r="K207" s="1"/>
      <c r="L207" s="1"/>
      <c r="M207" s="1"/>
      <c r="N207" s="1"/>
      <c r="O207" s="1"/>
      <c r="P207" s="1"/>
      <c r="Q207" s="1"/>
      <c r="R207" s="1"/>
      <c r="S207" s="1"/>
      <c r="T207" s="1"/>
      <c r="U207" s="1"/>
      <c r="V207" s="1"/>
      <c r="W207" s="1"/>
      <c r="X207" s="40"/>
      <c r="Y207" s="19"/>
      <c r="Z207" s="19"/>
      <c r="AA207" s="19"/>
    </row>
    <row r="208" spans="1:27" x14ac:dyDescent="0.3">
      <c r="A208" s="36"/>
      <c r="B208" s="2"/>
      <c r="C208" s="36"/>
      <c r="D208" s="36"/>
      <c r="E208" s="9"/>
      <c r="F208" s="47"/>
      <c r="G208" s="47"/>
      <c r="H208" s="1"/>
      <c r="I208" s="1"/>
      <c r="J208" s="1"/>
      <c r="K208" s="1"/>
      <c r="L208" s="1"/>
      <c r="M208" s="1"/>
      <c r="N208" s="1"/>
      <c r="O208" s="1"/>
      <c r="P208" s="1"/>
      <c r="Q208" s="1"/>
      <c r="R208" s="1"/>
      <c r="S208" s="1"/>
      <c r="T208" s="1"/>
      <c r="U208" s="1"/>
      <c r="V208" s="1"/>
      <c r="W208" s="1"/>
      <c r="X208" s="40"/>
      <c r="Y208" s="19"/>
      <c r="Z208" s="19"/>
      <c r="AA208" s="19"/>
    </row>
    <row r="209" spans="1:27" x14ac:dyDescent="0.3">
      <c r="A209" s="36"/>
      <c r="B209" s="2"/>
      <c r="C209" s="36"/>
      <c r="D209" s="36"/>
      <c r="E209" s="9"/>
      <c r="F209" s="47"/>
      <c r="G209" s="47"/>
      <c r="H209" s="1"/>
      <c r="I209" s="1"/>
      <c r="J209" s="1"/>
      <c r="K209" s="1"/>
      <c r="L209" s="1"/>
      <c r="M209" s="1"/>
      <c r="N209" s="1"/>
      <c r="O209" s="1"/>
      <c r="P209" s="1"/>
      <c r="Q209" s="1"/>
      <c r="R209" s="1"/>
      <c r="S209" s="1"/>
      <c r="T209" s="1"/>
      <c r="U209" s="1"/>
      <c r="V209" s="1"/>
      <c r="W209" s="1"/>
      <c r="X209" s="40"/>
      <c r="Y209" s="19"/>
      <c r="Z209" s="19"/>
      <c r="AA209" s="19"/>
    </row>
    <row r="210" spans="1:27" x14ac:dyDescent="0.3">
      <c r="A210" s="36"/>
      <c r="B210" s="2"/>
      <c r="C210" s="36"/>
      <c r="D210" s="36"/>
      <c r="E210" s="9"/>
      <c r="F210" s="47"/>
      <c r="G210" s="47"/>
      <c r="H210" s="1"/>
      <c r="I210" s="1"/>
      <c r="J210" s="1"/>
      <c r="K210" s="1"/>
      <c r="L210" s="1"/>
      <c r="M210" s="1"/>
      <c r="N210" s="1"/>
      <c r="O210" s="1"/>
      <c r="P210" s="1"/>
      <c r="Q210" s="1"/>
      <c r="R210" s="1"/>
      <c r="S210" s="1"/>
      <c r="T210" s="1"/>
      <c r="U210" s="1"/>
      <c r="V210" s="1"/>
      <c r="W210" s="1"/>
      <c r="X210" s="40"/>
      <c r="Y210" s="19"/>
      <c r="Z210" s="19"/>
      <c r="AA210" s="19"/>
    </row>
    <row r="211" spans="1:27" x14ac:dyDescent="0.3">
      <c r="A211" s="36"/>
      <c r="B211" s="2"/>
      <c r="C211" s="36"/>
      <c r="D211" s="36"/>
      <c r="E211" s="9"/>
      <c r="F211" s="47"/>
      <c r="G211" s="47"/>
      <c r="H211" s="1"/>
      <c r="I211" s="1"/>
      <c r="J211" s="1"/>
      <c r="K211" s="1"/>
      <c r="L211" s="1"/>
      <c r="M211" s="1"/>
      <c r="N211" s="1"/>
      <c r="O211" s="1"/>
      <c r="P211" s="1"/>
      <c r="Q211" s="1"/>
      <c r="R211" s="1"/>
      <c r="S211" s="1"/>
      <c r="T211" s="1"/>
      <c r="U211" s="1"/>
      <c r="V211" s="1"/>
      <c r="W211" s="1"/>
      <c r="X211" s="40"/>
      <c r="Y211" s="19"/>
      <c r="Z211" s="19"/>
      <c r="AA211" s="19"/>
    </row>
    <row r="212" spans="1:27" x14ac:dyDescent="0.3">
      <c r="A212" s="36"/>
      <c r="B212" s="2"/>
      <c r="C212" s="36"/>
      <c r="D212" s="36"/>
      <c r="E212" s="9"/>
      <c r="F212" s="47"/>
      <c r="G212" s="47"/>
      <c r="H212" s="1"/>
      <c r="I212" s="1"/>
      <c r="J212" s="1"/>
      <c r="K212" s="1"/>
      <c r="L212" s="1"/>
      <c r="M212" s="1"/>
      <c r="N212" s="1"/>
      <c r="O212" s="1"/>
      <c r="P212" s="1"/>
      <c r="Q212" s="1"/>
      <c r="R212" s="1"/>
      <c r="S212" s="1"/>
      <c r="T212" s="1"/>
      <c r="U212" s="1"/>
      <c r="V212" s="1"/>
      <c r="W212" s="1"/>
      <c r="X212" s="40"/>
      <c r="Y212" s="19"/>
      <c r="Z212" s="19"/>
      <c r="AA212" s="19"/>
    </row>
    <row r="213" spans="1:27" x14ac:dyDescent="0.3">
      <c r="A213" s="36"/>
      <c r="B213" s="2"/>
      <c r="C213" s="36"/>
      <c r="D213" s="36"/>
      <c r="E213" s="9"/>
      <c r="F213" s="47"/>
      <c r="G213" s="47"/>
      <c r="H213" s="1"/>
      <c r="I213" s="1"/>
      <c r="J213" s="1"/>
      <c r="K213" s="1"/>
      <c r="L213" s="1"/>
      <c r="M213" s="1"/>
      <c r="N213" s="1"/>
      <c r="O213" s="1"/>
      <c r="P213" s="1"/>
      <c r="Q213" s="1"/>
      <c r="R213" s="1"/>
      <c r="S213" s="1"/>
      <c r="T213" s="1"/>
      <c r="U213" s="1"/>
      <c r="V213" s="1"/>
      <c r="W213" s="1"/>
      <c r="X213" s="40"/>
      <c r="Y213" s="19"/>
      <c r="Z213" s="19"/>
      <c r="AA213" s="19"/>
    </row>
    <row r="214" spans="1:27" x14ac:dyDescent="0.3">
      <c r="A214" s="36"/>
      <c r="B214" s="2"/>
      <c r="C214" s="36"/>
      <c r="D214" s="36"/>
      <c r="E214" s="9"/>
      <c r="F214" s="47"/>
      <c r="G214" s="47"/>
      <c r="H214" s="1"/>
      <c r="I214" s="1"/>
      <c r="J214" s="1"/>
      <c r="K214" s="1"/>
      <c r="L214" s="1"/>
      <c r="M214" s="1"/>
      <c r="N214" s="1"/>
      <c r="O214" s="1"/>
      <c r="P214" s="1"/>
      <c r="Q214" s="1"/>
      <c r="R214" s="1"/>
      <c r="S214" s="1"/>
      <c r="T214" s="1"/>
      <c r="U214" s="1"/>
      <c r="V214" s="1"/>
      <c r="W214" s="1"/>
      <c r="X214" s="40"/>
      <c r="Y214" s="19"/>
      <c r="Z214" s="19"/>
      <c r="AA214" s="19"/>
    </row>
    <row r="215" spans="1:27" x14ac:dyDescent="0.3">
      <c r="A215" s="36"/>
      <c r="B215" s="2"/>
      <c r="C215" s="36"/>
      <c r="D215" s="36"/>
      <c r="E215" s="9"/>
      <c r="F215" s="47"/>
      <c r="G215" s="47"/>
      <c r="H215" s="1"/>
      <c r="I215" s="1"/>
      <c r="J215" s="1"/>
      <c r="K215" s="1"/>
      <c r="L215" s="1"/>
      <c r="M215" s="1"/>
      <c r="N215" s="1"/>
      <c r="O215" s="1"/>
      <c r="P215" s="1"/>
      <c r="Q215" s="1"/>
      <c r="R215" s="1"/>
      <c r="S215" s="1"/>
      <c r="T215" s="1"/>
      <c r="U215" s="1"/>
      <c r="V215" s="1"/>
      <c r="W215" s="1"/>
      <c r="X215" s="40"/>
      <c r="Y215" s="19"/>
      <c r="Z215" s="19"/>
      <c r="AA215" s="19"/>
    </row>
    <row r="216" spans="1:27" x14ac:dyDescent="0.3">
      <c r="A216" s="36"/>
      <c r="B216" s="2"/>
      <c r="C216" s="36"/>
      <c r="D216" s="36"/>
      <c r="E216" s="9"/>
      <c r="F216" s="47"/>
      <c r="G216" s="47"/>
      <c r="H216" s="1"/>
      <c r="I216" s="1"/>
      <c r="J216" s="1"/>
      <c r="K216" s="1"/>
      <c r="L216" s="1"/>
      <c r="M216" s="1"/>
      <c r="N216" s="1"/>
      <c r="O216" s="1"/>
      <c r="P216" s="1"/>
      <c r="Q216" s="1"/>
      <c r="R216" s="1"/>
      <c r="S216" s="1"/>
      <c r="T216" s="1"/>
      <c r="U216" s="1"/>
      <c r="V216" s="1"/>
      <c r="W216" s="1"/>
      <c r="X216" s="40"/>
      <c r="Y216" s="19"/>
      <c r="Z216" s="19"/>
      <c r="AA216" s="19"/>
    </row>
    <row r="217" spans="1:27" x14ac:dyDescent="0.3">
      <c r="A217" s="36"/>
      <c r="B217" s="2"/>
      <c r="C217" s="36"/>
      <c r="D217" s="36"/>
      <c r="E217" s="9"/>
      <c r="F217" s="47"/>
      <c r="G217" s="47"/>
      <c r="H217" s="1"/>
      <c r="I217" s="1"/>
      <c r="J217" s="1"/>
      <c r="K217" s="1"/>
      <c r="L217" s="1"/>
      <c r="M217" s="1"/>
      <c r="N217" s="1"/>
      <c r="O217" s="1"/>
      <c r="P217" s="1"/>
      <c r="Q217" s="1"/>
      <c r="R217" s="1"/>
      <c r="S217" s="1"/>
      <c r="T217" s="1"/>
      <c r="U217" s="1"/>
      <c r="V217" s="1"/>
      <c r="W217" s="1"/>
      <c r="X217" s="40"/>
      <c r="Y217" s="19"/>
      <c r="Z217" s="19"/>
      <c r="AA217" s="19"/>
    </row>
    <row r="218" spans="1:27" x14ac:dyDescent="0.3">
      <c r="A218" s="36"/>
      <c r="B218" s="2"/>
      <c r="C218" s="36"/>
      <c r="D218" s="36"/>
      <c r="E218" s="9"/>
      <c r="F218" s="47"/>
      <c r="G218" s="47"/>
      <c r="H218" s="1"/>
      <c r="I218" s="1"/>
      <c r="J218" s="1"/>
      <c r="K218" s="1"/>
      <c r="L218" s="1"/>
      <c r="M218" s="1"/>
      <c r="N218" s="1"/>
      <c r="O218" s="1"/>
      <c r="P218" s="1"/>
      <c r="Q218" s="1"/>
      <c r="R218" s="1"/>
      <c r="S218" s="1"/>
      <c r="T218" s="1"/>
      <c r="U218" s="1"/>
      <c r="V218" s="1"/>
      <c r="W218" s="1"/>
      <c r="X218" s="40"/>
      <c r="Y218" s="19"/>
      <c r="Z218" s="19"/>
      <c r="AA218" s="19"/>
    </row>
    <row r="219" spans="1:27" x14ac:dyDescent="0.3">
      <c r="A219" s="36"/>
      <c r="B219" s="2"/>
      <c r="C219" s="36"/>
      <c r="D219" s="36"/>
      <c r="E219" s="9"/>
      <c r="F219" s="47"/>
      <c r="G219" s="47"/>
      <c r="H219" s="1"/>
      <c r="I219" s="1"/>
      <c r="J219" s="1"/>
      <c r="K219" s="1"/>
      <c r="L219" s="1"/>
      <c r="M219" s="1"/>
      <c r="N219" s="1"/>
      <c r="O219" s="1"/>
      <c r="P219" s="1"/>
      <c r="Q219" s="1"/>
      <c r="R219" s="1"/>
      <c r="S219" s="1"/>
      <c r="T219" s="1"/>
      <c r="U219" s="1"/>
      <c r="V219" s="1"/>
      <c r="W219" s="1"/>
      <c r="X219" s="40"/>
      <c r="Y219" s="19"/>
      <c r="Z219" s="19"/>
      <c r="AA219" s="19"/>
    </row>
    <row r="220" spans="1:27" x14ac:dyDescent="0.3">
      <c r="A220" s="36"/>
      <c r="B220" s="2"/>
      <c r="C220" s="36"/>
      <c r="D220" s="36"/>
      <c r="E220" s="9"/>
      <c r="F220" s="47"/>
      <c r="G220" s="47"/>
      <c r="H220" s="1"/>
      <c r="I220" s="1"/>
      <c r="J220" s="1"/>
      <c r="K220" s="1"/>
      <c r="L220" s="1"/>
      <c r="M220" s="1"/>
      <c r="N220" s="1"/>
      <c r="O220" s="1"/>
      <c r="P220" s="1"/>
      <c r="Q220" s="1"/>
      <c r="R220" s="1"/>
      <c r="S220" s="1"/>
      <c r="T220" s="1"/>
      <c r="U220" s="1"/>
      <c r="V220" s="1"/>
      <c r="W220" s="1"/>
      <c r="X220" s="40"/>
      <c r="Y220" s="19"/>
      <c r="Z220" s="19"/>
      <c r="AA220" s="19"/>
    </row>
    <row r="221" spans="1:27" x14ac:dyDescent="0.3">
      <c r="A221" s="36"/>
      <c r="B221" s="2"/>
      <c r="C221" s="36"/>
      <c r="D221" s="36"/>
      <c r="E221" s="9"/>
      <c r="F221" s="47"/>
      <c r="G221" s="47"/>
      <c r="H221" s="1"/>
      <c r="I221" s="1"/>
      <c r="J221" s="1"/>
      <c r="K221" s="1"/>
      <c r="L221" s="1"/>
      <c r="M221" s="1"/>
      <c r="N221" s="1"/>
      <c r="O221" s="1"/>
      <c r="P221" s="1"/>
      <c r="Q221" s="1"/>
      <c r="R221" s="1"/>
      <c r="S221" s="1"/>
      <c r="T221" s="1"/>
      <c r="U221" s="1"/>
      <c r="V221" s="1"/>
      <c r="W221" s="1"/>
      <c r="X221" s="40"/>
      <c r="Y221" s="19"/>
      <c r="Z221" s="19"/>
      <c r="AA221" s="19"/>
    </row>
    <row r="222" spans="1:27" x14ac:dyDescent="0.3">
      <c r="A222" s="36"/>
      <c r="B222" s="2"/>
      <c r="C222" s="36"/>
      <c r="D222" s="36"/>
      <c r="E222" s="9"/>
      <c r="F222" s="47"/>
      <c r="G222" s="47"/>
      <c r="H222" s="1"/>
      <c r="I222" s="1"/>
      <c r="J222" s="1"/>
      <c r="K222" s="1"/>
      <c r="L222" s="1"/>
      <c r="M222" s="1"/>
      <c r="N222" s="1"/>
      <c r="O222" s="1"/>
      <c r="P222" s="1"/>
      <c r="Q222" s="1"/>
      <c r="R222" s="1"/>
      <c r="S222" s="1"/>
      <c r="T222" s="1"/>
      <c r="U222" s="1"/>
      <c r="V222" s="1"/>
      <c r="W222" s="1"/>
      <c r="X222" s="40"/>
      <c r="Y222" s="19"/>
      <c r="Z222" s="19"/>
      <c r="AA222" s="19"/>
    </row>
    <row r="223" spans="1:27" x14ac:dyDescent="0.3">
      <c r="A223" s="36"/>
      <c r="B223" s="2"/>
      <c r="C223" s="36"/>
      <c r="D223" s="36"/>
      <c r="E223" s="9"/>
      <c r="F223" s="47"/>
      <c r="G223" s="47"/>
      <c r="H223" s="1"/>
      <c r="I223" s="1"/>
      <c r="J223" s="1"/>
      <c r="K223" s="1"/>
      <c r="L223" s="1"/>
      <c r="M223" s="1"/>
      <c r="N223" s="1"/>
      <c r="O223" s="1"/>
      <c r="P223" s="1"/>
      <c r="Q223" s="1"/>
      <c r="R223" s="1"/>
      <c r="S223" s="1"/>
      <c r="T223" s="1"/>
      <c r="U223" s="1"/>
      <c r="V223" s="1"/>
      <c r="W223" s="1"/>
      <c r="X223" s="40"/>
      <c r="Y223" s="19"/>
      <c r="Z223" s="19"/>
      <c r="AA223" s="19"/>
    </row>
    <row r="224" spans="1:27" x14ac:dyDescent="0.3">
      <c r="A224" s="36"/>
      <c r="B224" s="2"/>
      <c r="C224" s="36"/>
      <c r="D224" s="36"/>
      <c r="E224" s="9"/>
      <c r="F224" s="47"/>
      <c r="G224" s="47"/>
      <c r="H224" s="1"/>
      <c r="I224" s="1"/>
      <c r="J224" s="1"/>
      <c r="K224" s="1"/>
      <c r="L224" s="1"/>
      <c r="M224" s="1"/>
      <c r="N224" s="1"/>
      <c r="O224" s="1"/>
      <c r="P224" s="1"/>
      <c r="Q224" s="1"/>
      <c r="R224" s="1"/>
      <c r="S224" s="1"/>
      <c r="T224" s="1"/>
      <c r="U224" s="1"/>
      <c r="V224" s="1"/>
      <c r="W224" s="1"/>
      <c r="X224" s="40"/>
      <c r="Y224" s="19"/>
      <c r="Z224" s="19"/>
      <c r="AA224" s="19"/>
    </row>
    <row r="225" spans="1:27" x14ac:dyDescent="0.3">
      <c r="A225" s="36"/>
      <c r="B225" s="2"/>
      <c r="C225" s="36"/>
      <c r="D225" s="36"/>
      <c r="E225" s="9"/>
      <c r="F225" s="47"/>
      <c r="G225" s="47"/>
      <c r="H225" s="1"/>
      <c r="I225" s="1"/>
      <c r="J225" s="1"/>
      <c r="K225" s="1"/>
      <c r="L225" s="1"/>
      <c r="M225" s="1"/>
      <c r="N225" s="1"/>
      <c r="O225" s="1"/>
      <c r="P225" s="1"/>
      <c r="Q225" s="1"/>
      <c r="R225" s="1"/>
      <c r="S225" s="1"/>
      <c r="T225" s="1"/>
      <c r="U225" s="1"/>
      <c r="V225" s="1"/>
      <c r="W225" s="1"/>
      <c r="X225" s="40"/>
      <c r="Y225" s="19"/>
      <c r="Z225" s="19"/>
      <c r="AA225" s="19"/>
    </row>
    <row r="226" spans="1:27" x14ac:dyDescent="0.3">
      <c r="A226" s="36"/>
      <c r="B226" s="2"/>
      <c r="C226" s="36"/>
      <c r="D226" s="36"/>
      <c r="E226" s="9"/>
      <c r="F226" s="47"/>
      <c r="G226" s="47"/>
      <c r="H226" s="1"/>
      <c r="I226" s="1"/>
      <c r="J226" s="1"/>
      <c r="K226" s="1"/>
      <c r="L226" s="1"/>
      <c r="M226" s="1"/>
      <c r="N226" s="1"/>
      <c r="O226" s="1"/>
      <c r="P226" s="1"/>
      <c r="Q226" s="1"/>
      <c r="R226" s="1"/>
      <c r="S226" s="1"/>
      <c r="T226" s="1"/>
      <c r="U226" s="1"/>
      <c r="V226" s="1"/>
      <c r="W226" s="1"/>
      <c r="X226" s="40"/>
      <c r="Y226" s="19"/>
      <c r="Z226" s="19"/>
      <c r="AA226" s="19"/>
    </row>
    <row r="227" spans="1:27" x14ac:dyDescent="0.3">
      <c r="A227" s="36"/>
      <c r="B227" s="2"/>
      <c r="C227" s="36"/>
      <c r="D227" s="36"/>
      <c r="E227" s="9"/>
      <c r="F227" s="47"/>
      <c r="G227" s="47"/>
      <c r="H227" s="1"/>
      <c r="I227" s="1"/>
      <c r="J227" s="1"/>
      <c r="K227" s="1"/>
      <c r="L227" s="1"/>
      <c r="M227" s="1"/>
      <c r="N227" s="1"/>
      <c r="O227" s="1"/>
      <c r="P227" s="1"/>
      <c r="Q227" s="1"/>
      <c r="R227" s="1"/>
      <c r="S227" s="1"/>
      <c r="T227" s="1"/>
      <c r="U227" s="1"/>
      <c r="V227" s="1"/>
      <c r="W227" s="1"/>
      <c r="X227" s="40"/>
      <c r="Y227" s="19"/>
      <c r="Z227" s="19"/>
      <c r="AA227" s="19"/>
    </row>
    <row r="228" spans="1:27" x14ac:dyDescent="0.3">
      <c r="A228" s="36"/>
      <c r="B228" s="2"/>
      <c r="C228" s="36"/>
      <c r="D228" s="36"/>
      <c r="E228" s="9"/>
      <c r="F228" s="47"/>
      <c r="G228" s="47"/>
      <c r="H228" s="1"/>
      <c r="I228" s="1"/>
      <c r="J228" s="1"/>
      <c r="K228" s="1"/>
      <c r="L228" s="1"/>
      <c r="M228" s="1"/>
      <c r="N228" s="1"/>
      <c r="O228" s="1"/>
      <c r="P228" s="1"/>
      <c r="Q228" s="1"/>
      <c r="R228" s="1"/>
      <c r="S228" s="1"/>
      <c r="T228" s="1"/>
      <c r="U228" s="1"/>
      <c r="V228" s="1"/>
      <c r="W228" s="1"/>
      <c r="X228" s="40"/>
      <c r="Y228" s="19"/>
      <c r="Z228" s="19"/>
      <c r="AA228" s="19"/>
    </row>
    <row r="229" spans="1:27" x14ac:dyDescent="0.3">
      <c r="A229" s="36"/>
      <c r="B229" s="2"/>
      <c r="C229" s="36"/>
      <c r="D229" s="36"/>
      <c r="E229" s="9"/>
      <c r="F229" s="47"/>
      <c r="G229" s="47"/>
      <c r="H229" s="1"/>
      <c r="I229" s="1"/>
      <c r="J229" s="1"/>
      <c r="K229" s="1"/>
      <c r="L229" s="1"/>
      <c r="M229" s="1"/>
      <c r="N229" s="1"/>
      <c r="O229" s="1"/>
      <c r="P229" s="1"/>
      <c r="Q229" s="1"/>
      <c r="R229" s="1"/>
      <c r="S229" s="1"/>
      <c r="T229" s="1"/>
      <c r="U229" s="1"/>
      <c r="V229" s="1"/>
      <c r="W229" s="1"/>
      <c r="X229" s="40"/>
      <c r="Y229" s="19"/>
      <c r="Z229" s="19"/>
      <c r="AA229" s="19"/>
    </row>
    <row r="230" spans="1:27" x14ac:dyDescent="0.3">
      <c r="A230" s="36"/>
      <c r="B230" s="2"/>
      <c r="C230" s="36"/>
      <c r="D230" s="36"/>
      <c r="E230" s="9"/>
      <c r="F230" s="47"/>
      <c r="G230" s="47"/>
      <c r="H230" s="1"/>
      <c r="I230" s="1"/>
      <c r="J230" s="1"/>
      <c r="K230" s="1"/>
      <c r="L230" s="1"/>
      <c r="M230" s="1"/>
      <c r="N230" s="1"/>
      <c r="O230" s="1"/>
      <c r="P230" s="1"/>
      <c r="Q230" s="1"/>
      <c r="R230" s="1"/>
      <c r="S230" s="1"/>
      <c r="T230" s="1"/>
      <c r="U230" s="1"/>
      <c r="V230" s="1"/>
      <c r="W230" s="1"/>
      <c r="X230" s="40"/>
      <c r="Y230" s="19"/>
      <c r="Z230" s="19"/>
      <c r="AA230" s="19"/>
    </row>
    <row r="231" spans="1:27" x14ac:dyDescent="0.3">
      <c r="A231" s="36"/>
      <c r="B231" s="2"/>
      <c r="C231" s="36"/>
      <c r="D231" s="36"/>
      <c r="E231" s="9"/>
      <c r="F231" s="47"/>
      <c r="G231" s="47"/>
      <c r="H231" s="1"/>
      <c r="I231" s="1"/>
      <c r="J231" s="1"/>
      <c r="K231" s="1"/>
      <c r="L231" s="1"/>
      <c r="M231" s="1"/>
      <c r="N231" s="1"/>
      <c r="O231" s="1"/>
      <c r="P231" s="1"/>
      <c r="Q231" s="1"/>
      <c r="R231" s="1"/>
      <c r="S231" s="1"/>
      <c r="T231" s="1"/>
      <c r="U231" s="1"/>
      <c r="V231" s="1"/>
      <c r="W231" s="1"/>
      <c r="X231" s="40"/>
      <c r="Y231" s="19"/>
      <c r="Z231" s="19"/>
      <c r="AA231" s="19"/>
    </row>
    <row r="232" spans="1:27" x14ac:dyDescent="0.3">
      <c r="A232" s="36"/>
      <c r="B232" s="2"/>
      <c r="C232" s="36"/>
      <c r="D232" s="36"/>
      <c r="E232" s="9"/>
      <c r="F232" s="47"/>
      <c r="G232" s="47"/>
      <c r="H232" s="1"/>
      <c r="I232" s="1"/>
      <c r="J232" s="1"/>
      <c r="K232" s="1"/>
      <c r="L232" s="1"/>
      <c r="M232" s="1"/>
      <c r="N232" s="1"/>
      <c r="O232" s="1"/>
      <c r="P232" s="1"/>
      <c r="Q232" s="1"/>
      <c r="R232" s="1"/>
      <c r="S232" s="1"/>
      <c r="T232" s="1"/>
      <c r="U232" s="1"/>
      <c r="V232" s="1"/>
      <c r="W232" s="1"/>
      <c r="X232" s="40"/>
      <c r="Y232" s="19"/>
      <c r="Z232" s="19"/>
      <c r="AA232" s="19"/>
    </row>
    <row r="233" spans="1:27" x14ac:dyDescent="0.3">
      <c r="H233" s="1"/>
      <c r="I233" s="1"/>
      <c r="J233" s="1"/>
      <c r="K233" s="1"/>
      <c r="L233" s="1"/>
      <c r="M233" s="1"/>
      <c r="N233" s="1"/>
      <c r="O233" s="1"/>
      <c r="P233" s="1"/>
      <c r="Q233" s="1"/>
      <c r="R233" s="1"/>
      <c r="S233" s="1"/>
      <c r="T233" s="1"/>
      <c r="U233" s="1"/>
      <c r="V233" s="1"/>
      <c r="W233" s="1"/>
      <c r="X233" s="40"/>
      <c r="Y233" s="19"/>
      <c r="Z233" s="19"/>
      <c r="AA233" s="19"/>
    </row>
    <row r="234" spans="1:27" x14ac:dyDescent="0.3">
      <c r="H234" s="1"/>
      <c r="I234" s="1"/>
      <c r="J234" s="1"/>
      <c r="K234" s="1"/>
      <c r="L234" s="1"/>
      <c r="M234" s="1"/>
      <c r="N234" s="1"/>
      <c r="O234" s="1"/>
      <c r="P234" s="1"/>
      <c r="Q234" s="1"/>
      <c r="R234" s="1"/>
      <c r="S234" s="1"/>
      <c r="T234" s="1"/>
      <c r="U234" s="1"/>
      <c r="V234" s="1"/>
      <c r="W234" s="1"/>
      <c r="X234" s="40"/>
      <c r="Y234" s="19"/>
      <c r="Z234" s="19"/>
      <c r="AA234" s="19"/>
    </row>
    <row r="235" spans="1:27" x14ac:dyDescent="0.3">
      <c r="H235" s="1"/>
      <c r="I235" s="1"/>
      <c r="J235" s="1"/>
      <c r="K235" s="1"/>
      <c r="L235" s="1"/>
      <c r="M235" s="1"/>
      <c r="N235" s="1"/>
      <c r="O235" s="1"/>
      <c r="P235" s="1"/>
      <c r="Q235" s="1"/>
      <c r="R235" s="1"/>
      <c r="S235" s="1"/>
      <c r="T235" s="1"/>
      <c r="U235" s="1"/>
      <c r="V235" s="1"/>
      <c r="W235" s="1"/>
      <c r="X235" s="40"/>
      <c r="Y235" s="19"/>
      <c r="Z235" s="19"/>
      <c r="AA235" s="19"/>
    </row>
    <row r="236" spans="1:27" x14ac:dyDescent="0.3">
      <c r="H236" s="1"/>
      <c r="I236" s="1"/>
      <c r="J236" s="1"/>
      <c r="K236" s="1"/>
      <c r="L236" s="1"/>
      <c r="M236" s="1"/>
      <c r="N236" s="1"/>
      <c r="O236" s="1"/>
      <c r="P236" s="1"/>
      <c r="Q236" s="1"/>
      <c r="R236" s="1"/>
      <c r="S236" s="1"/>
      <c r="T236" s="1"/>
      <c r="U236" s="1"/>
      <c r="V236" s="1"/>
      <c r="W236" s="1"/>
      <c r="X236" s="40"/>
      <c r="Y236" s="19"/>
      <c r="Z236" s="19"/>
      <c r="AA236" s="19"/>
    </row>
    <row r="237" spans="1:27" x14ac:dyDescent="0.3">
      <c r="H237" s="1"/>
      <c r="I237" s="1"/>
      <c r="J237" s="1"/>
      <c r="K237" s="1"/>
      <c r="L237" s="1"/>
      <c r="M237" s="1"/>
      <c r="N237" s="1"/>
      <c r="O237" s="1"/>
      <c r="P237" s="1"/>
      <c r="Q237" s="1"/>
      <c r="R237" s="1"/>
      <c r="S237" s="1"/>
      <c r="T237" s="1"/>
      <c r="U237" s="1"/>
      <c r="V237" s="1"/>
      <c r="W237" s="1"/>
      <c r="X237" s="40"/>
      <c r="Y237" s="19"/>
      <c r="Z237" s="19"/>
      <c r="AA237" s="19"/>
    </row>
    <row r="238" spans="1:27" x14ac:dyDescent="0.3">
      <c r="H238" s="1"/>
      <c r="I238" s="1"/>
      <c r="J238" s="1"/>
      <c r="K238" s="1"/>
      <c r="L238" s="1"/>
      <c r="M238" s="1"/>
      <c r="N238" s="1"/>
      <c r="O238" s="1"/>
      <c r="P238" s="1"/>
      <c r="Q238" s="1"/>
      <c r="R238" s="1"/>
      <c r="S238" s="1"/>
      <c r="T238" s="1"/>
      <c r="U238" s="1"/>
      <c r="V238" s="1"/>
      <c r="W238" s="1"/>
      <c r="X238" s="40"/>
      <c r="Y238" s="19"/>
      <c r="Z238" s="19"/>
      <c r="AA238" s="19"/>
    </row>
    <row r="239" spans="1:27" x14ac:dyDescent="0.3">
      <c r="H239" s="1"/>
      <c r="I239" s="1"/>
      <c r="J239" s="1"/>
      <c r="K239" s="1"/>
      <c r="L239" s="1"/>
      <c r="M239" s="1"/>
      <c r="N239" s="1"/>
      <c r="O239" s="1"/>
      <c r="P239" s="1"/>
      <c r="Q239" s="1"/>
      <c r="R239" s="1"/>
      <c r="S239" s="1"/>
      <c r="T239" s="1"/>
      <c r="U239" s="1"/>
      <c r="V239" s="1"/>
      <c r="W239" s="1"/>
      <c r="X239" s="40"/>
      <c r="Y239" s="19"/>
      <c r="Z239" s="19"/>
      <c r="AA239" s="19"/>
    </row>
    <row r="240" spans="1:27" x14ac:dyDescent="0.3">
      <c r="H240" s="1"/>
      <c r="I240" s="1"/>
      <c r="J240" s="1"/>
      <c r="K240" s="1"/>
      <c r="L240" s="1"/>
      <c r="M240" s="1"/>
      <c r="N240" s="1"/>
      <c r="O240" s="1"/>
      <c r="P240" s="1"/>
      <c r="Q240" s="1"/>
      <c r="R240" s="1"/>
      <c r="S240" s="1"/>
      <c r="T240" s="1"/>
      <c r="U240" s="1"/>
      <c r="V240" s="1"/>
      <c r="W240" s="1"/>
      <c r="X240" s="40"/>
      <c r="Y240" s="19"/>
      <c r="Z240" s="19"/>
      <c r="AA240" s="19"/>
    </row>
    <row r="241" spans="8:27" x14ac:dyDescent="0.3">
      <c r="H241" s="1"/>
      <c r="I241" s="1"/>
      <c r="J241" s="1"/>
      <c r="K241" s="1"/>
      <c r="L241" s="1"/>
      <c r="M241" s="1"/>
      <c r="N241" s="1"/>
      <c r="O241" s="1"/>
      <c r="P241" s="1"/>
      <c r="Q241" s="1"/>
      <c r="R241" s="1"/>
      <c r="S241" s="1"/>
      <c r="T241" s="1"/>
      <c r="U241" s="1"/>
      <c r="V241" s="1"/>
      <c r="W241" s="1"/>
      <c r="X241" s="40"/>
      <c r="Y241" s="19"/>
      <c r="Z241" s="19"/>
      <c r="AA241" s="19"/>
    </row>
    <row r="242" spans="8:27" x14ac:dyDescent="0.3">
      <c r="H242" s="1"/>
      <c r="I242" s="1"/>
      <c r="J242" s="1"/>
      <c r="K242" s="1"/>
      <c r="L242" s="1"/>
      <c r="M242" s="1"/>
      <c r="N242" s="1"/>
      <c r="O242" s="1"/>
      <c r="P242" s="1"/>
      <c r="Q242" s="1"/>
      <c r="R242" s="1"/>
      <c r="S242" s="1"/>
      <c r="T242" s="1"/>
      <c r="U242" s="1"/>
      <c r="V242" s="1"/>
      <c r="W242" s="1"/>
      <c r="X242" s="40"/>
      <c r="Y242" s="19"/>
      <c r="Z242" s="19"/>
      <c r="AA242" s="19"/>
    </row>
    <row r="243" spans="8:27" x14ac:dyDescent="0.3">
      <c r="H243" s="1"/>
      <c r="I243" s="1"/>
      <c r="J243" s="1"/>
      <c r="K243" s="1"/>
      <c r="L243" s="1"/>
      <c r="M243" s="1"/>
      <c r="N243" s="1"/>
      <c r="O243" s="1"/>
      <c r="P243" s="1"/>
      <c r="Q243" s="1"/>
      <c r="R243" s="1"/>
      <c r="S243" s="1"/>
      <c r="T243" s="1"/>
      <c r="U243" s="1"/>
      <c r="V243" s="1"/>
      <c r="W243" s="1"/>
      <c r="X243" s="40"/>
      <c r="Y243" s="19"/>
      <c r="Z243" s="19"/>
      <c r="AA243" s="19"/>
    </row>
    <row r="244" spans="8:27" x14ac:dyDescent="0.3">
      <c r="H244" s="1"/>
      <c r="I244" s="1"/>
      <c r="J244" s="1"/>
      <c r="K244" s="1"/>
      <c r="L244" s="1"/>
      <c r="M244" s="1"/>
      <c r="N244" s="1"/>
      <c r="O244" s="1"/>
      <c r="P244" s="1"/>
      <c r="Q244" s="1"/>
      <c r="R244" s="1"/>
      <c r="S244" s="1"/>
      <c r="T244" s="1"/>
      <c r="U244" s="1"/>
      <c r="V244" s="1"/>
      <c r="W244" s="1"/>
      <c r="X244" s="40"/>
      <c r="Y244" s="19"/>
      <c r="Z244" s="19"/>
      <c r="AA244" s="19"/>
    </row>
    <row r="245" spans="8:27" x14ac:dyDescent="0.3">
      <c r="H245" s="1"/>
      <c r="I245" s="1"/>
      <c r="J245" s="1"/>
      <c r="K245" s="1"/>
      <c r="L245" s="1"/>
      <c r="M245" s="1"/>
      <c r="N245" s="1"/>
      <c r="O245" s="1"/>
      <c r="P245" s="1"/>
      <c r="Q245" s="1"/>
      <c r="R245" s="1"/>
      <c r="S245" s="1"/>
      <c r="T245" s="1"/>
      <c r="U245" s="1"/>
      <c r="V245" s="1"/>
      <c r="W245" s="1"/>
      <c r="X245" s="40"/>
      <c r="Y245" s="19"/>
      <c r="Z245" s="19"/>
      <c r="AA245" s="19"/>
    </row>
    <row r="246" spans="8:27" x14ac:dyDescent="0.3">
      <c r="H246" s="1"/>
      <c r="I246" s="1"/>
      <c r="J246" s="1"/>
      <c r="K246" s="1"/>
      <c r="L246" s="1"/>
      <c r="M246" s="1"/>
      <c r="N246" s="1"/>
      <c r="O246" s="1"/>
      <c r="P246" s="1"/>
      <c r="Q246" s="1"/>
      <c r="R246" s="1"/>
      <c r="S246" s="1"/>
      <c r="T246" s="1"/>
      <c r="U246" s="1"/>
      <c r="V246" s="1"/>
      <c r="W246" s="1"/>
      <c r="X246" s="40"/>
      <c r="Y246" s="19"/>
      <c r="Z246" s="19"/>
      <c r="AA246" s="19"/>
    </row>
    <row r="247" spans="8:27" x14ac:dyDescent="0.3">
      <c r="H247" s="1"/>
      <c r="I247" s="1"/>
      <c r="J247" s="1"/>
      <c r="K247" s="1"/>
      <c r="L247" s="1"/>
      <c r="M247" s="1"/>
      <c r="N247" s="1"/>
      <c r="O247" s="1"/>
      <c r="P247" s="1"/>
      <c r="Q247" s="1"/>
      <c r="R247" s="1"/>
      <c r="S247" s="1"/>
      <c r="T247" s="1"/>
      <c r="U247" s="1"/>
      <c r="V247" s="1"/>
      <c r="W247" s="1"/>
      <c r="X247" s="40"/>
      <c r="Y247" s="19"/>
      <c r="Z247" s="19"/>
      <c r="AA247" s="19"/>
    </row>
    <row r="248" spans="8:27" x14ac:dyDescent="0.3">
      <c r="H248" s="1"/>
      <c r="I248" s="1"/>
      <c r="J248" s="1"/>
      <c r="K248" s="1"/>
      <c r="L248" s="1"/>
      <c r="M248" s="1"/>
      <c r="N248" s="1"/>
      <c r="O248" s="1"/>
      <c r="P248" s="1"/>
      <c r="Q248" s="1"/>
      <c r="R248" s="1"/>
      <c r="S248" s="1"/>
      <c r="T248" s="1"/>
      <c r="U248" s="1"/>
      <c r="V248" s="1"/>
      <c r="W248" s="1"/>
      <c r="X248" s="40"/>
      <c r="Y248" s="19"/>
      <c r="Z248" s="19"/>
      <c r="AA248" s="19"/>
    </row>
    <row r="249" spans="8:27" x14ac:dyDescent="0.3">
      <c r="H249" s="1"/>
      <c r="I249" s="1"/>
      <c r="J249" s="1"/>
      <c r="K249" s="1"/>
      <c r="L249" s="1"/>
      <c r="M249" s="1"/>
      <c r="N249" s="1"/>
      <c r="O249" s="1"/>
      <c r="P249" s="1"/>
      <c r="Q249" s="1"/>
      <c r="R249" s="1"/>
      <c r="S249" s="1"/>
      <c r="T249" s="1"/>
      <c r="U249" s="1"/>
      <c r="V249" s="1"/>
      <c r="W249" s="1"/>
      <c r="X249" s="40"/>
      <c r="Y249" s="19"/>
      <c r="Z249" s="19"/>
      <c r="AA249" s="19"/>
    </row>
    <row r="250" spans="8:27" x14ac:dyDescent="0.3">
      <c r="H250" s="1"/>
      <c r="I250" s="1"/>
      <c r="J250" s="1"/>
      <c r="K250" s="1"/>
      <c r="L250" s="1"/>
      <c r="M250" s="1"/>
      <c r="N250" s="1"/>
      <c r="O250" s="1"/>
      <c r="P250" s="1"/>
      <c r="Q250" s="1"/>
      <c r="R250" s="1"/>
      <c r="S250" s="1"/>
      <c r="T250" s="1"/>
      <c r="U250" s="1"/>
      <c r="V250" s="1"/>
      <c r="W250" s="1"/>
      <c r="X250" s="40"/>
      <c r="Y250" s="19"/>
      <c r="Z250" s="19"/>
      <c r="AA250" s="19"/>
    </row>
    <row r="251" spans="8:27" x14ac:dyDescent="0.3">
      <c r="H251" s="1"/>
      <c r="I251" s="1"/>
      <c r="J251" s="1"/>
      <c r="K251" s="1"/>
      <c r="L251" s="1"/>
      <c r="M251" s="1"/>
      <c r="N251" s="1"/>
      <c r="O251" s="1"/>
      <c r="P251" s="1"/>
      <c r="Q251" s="1"/>
      <c r="R251" s="1"/>
      <c r="S251" s="1"/>
      <c r="T251" s="1"/>
      <c r="U251" s="1"/>
      <c r="V251" s="1"/>
      <c r="W251" s="1"/>
      <c r="X251" s="40"/>
      <c r="Y251" s="19"/>
      <c r="Z251" s="19"/>
      <c r="AA251" s="19"/>
    </row>
    <row r="252" spans="8:27" x14ac:dyDescent="0.3">
      <c r="H252" s="1"/>
      <c r="I252" s="1"/>
      <c r="J252" s="1"/>
      <c r="K252" s="1"/>
      <c r="L252" s="1"/>
      <c r="M252" s="1"/>
      <c r="N252" s="1"/>
      <c r="O252" s="1"/>
      <c r="P252" s="1"/>
      <c r="Q252" s="1"/>
      <c r="R252" s="1"/>
      <c r="S252" s="1"/>
      <c r="T252" s="1"/>
      <c r="U252" s="1"/>
      <c r="V252" s="1"/>
      <c r="W252" s="1"/>
      <c r="X252" s="40"/>
      <c r="Y252" s="19"/>
      <c r="Z252" s="19"/>
      <c r="AA252" s="19"/>
    </row>
    <row r="253" spans="8:27" x14ac:dyDescent="0.3">
      <c r="H253" s="1"/>
      <c r="I253" s="1"/>
      <c r="J253" s="1"/>
      <c r="K253" s="1"/>
      <c r="L253" s="1"/>
      <c r="M253" s="1"/>
      <c r="N253" s="1"/>
      <c r="O253" s="1"/>
      <c r="P253" s="1"/>
      <c r="Q253" s="1"/>
      <c r="R253" s="1"/>
      <c r="S253" s="1"/>
      <c r="T253" s="1"/>
      <c r="U253" s="1"/>
      <c r="V253" s="1"/>
      <c r="W253" s="1"/>
      <c r="X253" s="40"/>
      <c r="Y253" s="19"/>
      <c r="Z253" s="19"/>
      <c r="AA253" s="19"/>
    </row>
    <row r="254" spans="8:27" x14ac:dyDescent="0.3">
      <c r="H254" s="1"/>
      <c r="I254" s="1"/>
      <c r="J254" s="1"/>
      <c r="K254" s="1"/>
      <c r="L254" s="1"/>
      <c r="M254" s="1"/>
      <c r="N254" s="1"/>
      <c r="O254" s="1"/>
      <c r="P254" s="1"/>
      <c r="Q254" s="1"/>
      <c r="R254" s="1"/>
      <c r="S254" s="1"/>
      <c r="T254" s="1"/>
      <c r="U254" s="1"/>
      <c r="V254" s="1"/>
      <c r="W254" s="1"/>
      <c r="X254" s="40"/>
      <c r="Y254" s="19"/>
      <c r="Z254" s="19"/>
      <c r="AA254" s="19"/>
    </row>
    <row r="255" spans="8:27" x14ac:dyDescent="0.3">
      <c r="H255" s="1"/>
      <c r="I255" s="1"/>
      <c r="J255" s="1"/>
      <c r="K255" s="1"/>
      <c r="L255" s="1"/>
      <c r="M255" s="1"/>
      <c r="N255" s="1"/>
      <c r="O255" s="1"/>
      <c r="P255" s="1"/>
      <c r="Q255" s="1"/>
      <c r="R255" s="1"/>
      <c r="S255" s="1"/>
      <c r="T255" s="1"/>
      <c r="U255" s="1"/>
      <c r="V255" s="1"/>
      <c r="W255" s="1"/>
      <c r="X255" s="40"/>
      <c r="Y255" s="19"/>
      <c r="Z255" s="19"/>
      <c r="AA255" s="19"/>
    </row>
    <row r="256" spans="8:27" x14ac:dyDescent="0.3">
      <c r="H256" s="1"/>
      <c r="I256" s="1"/>
      <c r="J256" s="1"/>
      <c r="K256" s="1"/>
      <c r="L256" s="1"/>
      <c r="M256" s="1"/>
      <c r="N256" s="1"/>
      <c r="O256" s="1"/>
      <c r="P256" s="1"/>
      <c r="Q256" s="1"/>
      <c r="R256" s="1"/>
      <c r="S256" s="1"/>
      <c r="T256" s="1"/>
      <c r="U256" s="1"/>
      <c r="V256" s="1"/>
      <c r="W256" s="1"/>
      <c r="X256" s="40"/>
      <c r="Y256" s="19"/>
      <c r="Z256" s="19"/>
      <c r="AA256" s="19"/>
    </row>
    <row r="257" spans="8:27" x14ac:dyDescent="0.3">
      <c r="H257" s="1"/>
      <c r="I257" s="1"/>
      <c r="J257" s="1"/>
      <c r="K257" s="1"/>
      <c r="L257" s="1"/>
      <c r="M257" s="1"/>
      <c r="N257" s="1"/>
      <c r="O257" s="1"/>
      <c r="P257" s="1"/>
      <c r="Q257" s="1"/>
      <c r="R257" s="1"/>
      <c r="S257" s="1"/>
      <c r="T257" s="1"/>
      <c r="U257" s="1"/>
      <c r="V257" s="1"/>
      <c r="W257" s="1"/>
      <c r="X257" s="40"/>
      <c r="Y257" s="19"/>
      <c r="Z257" s="19"/>
      <c r="AA257" s="19"/>
    </row>
    <row r="258" spans="8:27" x14ac:dyDescent="0.3">
      <c r="H258" s="1"/>
      <c r="I258" s="1"/>
      <c r="J258" s="1"/>
      <c r="K258" s="1"/>
      <c r="L258" s="1"/>
      <c r="M258" s="1"/>
      <c r="N258" s="1"/>
      <c r="O258" s="1"/>
      <c r="P258" s="1"/>
      <c r="Q258" s="1"/>
      <c r="R258" s="1"/>
      <c r="S258" s="1"/>
      <c r="T258" s="1"/>
      <c r="U258" s="1"/>
      <c r="V258" s="1"/>
      <c r="W258" s="1"/>
      <c r="X258" s="40"/>
      <c r="Y258" s="19"/>
      <c r="Z258" s="19"/>
      <c r="AA258" s="19"/>
    </row>
    <row r="259" spans="8:27" x14ac:dyDescent="0.3">
      <c r="H259" s="1"/>
      <c r="I259" s="1"/>
      <c r="J259" s="1"/>
      <c r="K259" s="1"/>
      <c r="L259" s="1"/>
      <c r="M259" s="1"/>
      <c r="N259" s="1"/>
      <c r="O259" s="1"/>
      <c r="P259" s="1"/>
      <c r="Q259" s="1"/>
      <c r="R259" s="1"/>
      <c r="S259" s="1"/>
      <c r="T259" s="1"/>
      <c r="U259" s="1"/>
      <c r="V259" s="1"/>
      <c r="W259" s="1"/>
      <c r="X259" s="40"/>
      <c r="Y259" s="19"/>
      <c r="Z259" s="19"/>
      <c r="AA259" s="19"/>
    </row>
    <row r="260" spans="8:27" x14ac:dyDescent="0.3">
      <c r="H260" s="1"/>
      <c r="I260" s="1"/>
      <c r="J260" s="1"/>
      <c r="K260" s="1"/>
      <c r="L260" s="1"/>
      <c r="M260" s="1"/>
      <c r="N260" s="1"/>
      <c r="O260" s="1"/>
      <c r="P260" s="1"/>
      <c r="Q260" s="1"/>
      <c r="R260" s="1"/>
      <c r="S260" s="1"/>
      <c r="T260" s="1"/>
      <c r="U260" s="1"/>
      <c r="V260" s="1"/>
      <c r="W260" s="1"/>
      <c r="X260" s="40"/>
      <c r="Y260" s="19"/>
      <c r="Z260" s="19"/>
      <c r="AA260" s="19"/>
    </row>
    <row r="261" spans="8:27" x14ac:dyDescent="0.3">
      <c r="H261" s="1"/>
      <c r="I261" s="1"/>
      <c r="J261" s="1"/>
      <c r="K261" s="1"/>
      <c r="L261" s="1"/>
      <c r="M261" s="1"/>
      <c r="N261" s="1"/>
      <c r="O261" s="1"/>
      <c r="P261" s="1"/>
      <c r="Q261" s="1"/>
      <c r="R261" s="1"/>
      <c r="S261" s="1"/>
      <c r="T261" s="1"/>
      <c r="U261" s="1"/>
      <c r="V261" s="1"/>
      <c r="W261" s="1"/>
      <c r="X261" s="40"/>
      <c r="Y261" s="19"/>
      <c r="Z261" s="19"/>
      <c r="AA261" s="19"/>
    </row>
    <row r="262" spans="8:27" x14ac:dyDescent="0.3">
      <c r="H262" s="1"/>
      <c r="I262" s="1"/>
      <c r="J262" s="1"/>
      <c r="K262" s="1"/>
      <c r="L262" s="1"/>
      <c r="M262" s="1"/>
      <c r="N262" s="1"/>
      <c r="O262" s="1"/>
      <c r="P262" s="1"/>
      <c r="Q262" s="1"/>
      <c r="R262" s="1"/>
      <c r="S262" s="1"/>
      <c r="T262" s="1"/>
      <c r="U262" s="1"/>
      <c r="V262" s="1"/>
      <c r="W262" s="1"/>
      <c r="X262" s="40"/>
      <c r="Y262" s="19"/>
      <c r="Z262" s="19"/>
      <c r="AA262" s="19"/>
    </row>
    <row r="263" spans="8:27" x14ac:dyDescent="0.3">
      <c r="H263" s="1"/>
      <c r="I263" s="1"/>
      <c r="J263" s="1"/>
      <c r="K263" s="1"/>
      <c r="L263" s="1"/>
      <c r="M263" s="1"/>
      <c r="N263" s="1"/>
      <c r="O263" s="1"/>
      <c r="P263" s="1"/>
      <c r="Q263" s="1"/>
      <c r="R263" s="1"/>
      <c r="S263" s="1"/>
      <c r="T263" s="1"/>
      <c r="U263" s="1"/>
      <c r="V263" s="1"/>
      <c r="W263" s="1"/>
      <c r="X263" s="40"/>
      <c r="Y263" s="19"/>
      <c r="Z263" s="19"/>
      <c r="AA263" s="19"/>
    </row>
    <row r="264" spans="8:27" x14ac:dyDescent="0.3">
      <c r="H264" s="1"/>
      <c r="I264" s="1"/>
      <c r="J264" s="1"/>
      <c r="K264" s="1"/>
      <c r="L264" s="1"/>
      <c r="M264" s="1"/>
      <c r="N264" s="1"/>
      <c r="O264" s="1"/>
      <c r="P264" s="1"/>
      <c r="Q264" s="1"/>
      <c r="R264" s="1"/>
      <c r="S264" s="1"/>
      <c r="T264" s="1"/>
      <c r="U264" s="1"/>
      <c r="V264" s="1"/>
      <c r="W264" s="1"/>
      <c r="X264" s="40"/>
      <c r="Y264" s="19"/>
      <c r="Z264" s="19"/>
      <c r="AA264" s="19"/>
    </row>
    <row r="265" spans="8:27" x14ac:dyDescent="0.3">
      <c r="H265" s="1"/>
      <c r="I265" s="1"/>
      <c r="J265" s="1"/>
      <c r="K265" s="1"/>
      <c r="L265" s="1"/>
      <c r="M265" s="1"/>
      <c r="N265" s="1"/>
      <c r="O265" s="1"/>
      <c r="P265" s="1"/>
      <c r="Q265" s="1"/>
      <c r="R265" s="1"/>
      <c r="S265" s="1"/>
      <c r="T265" s="1"/>
      <c r="U265" s="1"/>
      <c r="V265" s="1"/>
      <c r="W265" s="1"/>
      <c r="X265" s="40"/>
      <c r="Y265" s="19"/>
      <c r="Z265" s="19"/>
      <c r="AA265" s="19"/>
    </row>
    <row r="266" spans="8:27" x14ac:dyDescent="0.3">
      <c r="H266" s="1"/>
      <c r="I266" s="1"/>
      <c r="J266" s="1"/>
      <c r="K266" s="1"/>
      <c r="L266" s="1"/>
      <c r="M266" s="1"/>
      <c r="N266" s="1"/>
      <c r="O266" s="1"/>
      <c r="P266" s="1"/>
      <c r="Q266" s="1"/>
      <c r="R266" s="1"/>
      <c r="S266" s="1"/>
      <c r="T266" s="1"/>
      <c r="U266" s="1"/>
      <c r="V266" s="1"/>
      <c r="W266" s="1"/>
      <c r="X266" s="40"/>
      <c r="Y266" s="19"/>
      <c r="Z266" s="19"/>
      <c r="AA266" s="19"/>
    </row>
    <row r="267" spans="8:27" x14ac:dyDescent="0.3">
      <c r="H267" s="1"/>
      <c r="I267" s="1"/>
      <c r="J267" s="1"/>
      <c r="K267" s="1"/>
      <c r="L267" s="1"/>
      <c r="M267" s="1"/>
      <c r="N267" s="1"/>
      <c r="O267" s="1"/>
      <c r="P267" s="1"/>
      <c r="Q267" s="1"/>
      <c r="R267" s="1"/>
      <c r="S267" s="1"/>
      <c r="T267" s="1"/>
      <c r="U267" s="1"/>
      <c r="V267" s="1"/>
      <c r="W267" s="1"/>
      <c r="X267" s="40"/>
      <c r="Y267" s="19"/>
      <c r="Z267" s="19"/>
      <c r="AA267" s="19"/>
    </row>
    <row r="268" spans="8:27" x14ac:dyDescent="0.3">
      <c r="H268" s="1"/>
      <c r="I268" s="1"/>
      <c r="J268" s="1"/>
      <c r="K268" s="1"/>
      <c r="L268" s="1"/>
      <c r="M268" s="1"/>
      <c r="N268" s="1"/>
      <c r="O268" s="1"/>
      <c r="P268" s="1"/>
      <c r="Q268" s="1"/>
      <c r="R268" s="1"/>
      <c r="S268" s="1"/>
      <c r="T268" s="1"/>
      <c r="U268" s="1"/>
      <c r="V268" s="1"/>
      <c r="W268" s="1"/>
      <c r="X268" s="40"/>
      <c r="Y268" s="19"/>
      <c r="Z268" s="19"/>
      <c r="AA268" s="19"/>
    </row>
    <row r="269" spans="8:27" x14ac:dyDescent="0.3">
      <c r="H269" s="1"/>
      <c r="I269" s="1"/>
      <c r="J269" s="1"/>
      <c r="K269" s="1"/>
      <c r="L269" s="1"/>
      <c r="M269" s="1"/>
      <c r="N269" s="1"/>
      <c r="O269" s="1"/>
      <c r="P269" s="1"/>
      <c r="Q269" s="1"/>
      <c r="R269" s="1"/>
      <c r="S269" s="1"/>
      <c r="T269" s="1"/>
      <c r="U269" s="1"/>
      <c r="V269" s="1"/>
      <c r="W269" s="1"/>
      <c r="X269" s="40"/>
      <c r="Y269" s="19"/>
      <c r="Z269" s="19"/>
      <c r="AA269" s="19"/>
    </row>
    <row r="270" spans="8:27" x14ac:dyDescent="0.3">
      <c r="H270" s="1"/>
      <c r="I270" s="1"/>
      <c r="J270" s="1"/>
      <c r="K270" s="1"/>
      <c r="L270" s="1"/>
      <c r="M270" s="1"/>
      <c r="N270" s="1"/>
      <c r="O270" s="1"/>
      <c r="P270" s="1"/>
      <c r="Q270" s="1"/>
      <c r="R270" s="1"/>
      <c r="S270" s="1"/>
      <c r="T270" s="1"/>
      <c r="U270" s="1"/>
      <c r="V270" s="1"/>
      <c r="W270" s="1"/>
      <c r="X270" s="40"/>
      <c r="Y270" s="19"/>
      <c r="Z270" s="19"/>
      <c r="AA270" s="19"/>
    </row>
    <row r="271" spans="8:27" x14ac:dyDescent="0.3">
      <c r="H271" s="1"/>
      <c r="I271" s="1"/>
      <c r="J271" s="1"/>
      <c r="K271" s="1"/>
      <c r="L271" s="1"/>
      <c r="M271" s="1"/>
      <c r="N271" s="1"/>
      <c r="O271" s="1"/>
      <c r="P271" s="1"/>
      <c r="Q271" s="1"/>
      <c r="R271" s="1"/>
      <c r="S271" s="1"/>
      <c r="T271" s="1"/>
      <c r="U271" s="1"/>
      <c r="V271" s="1"/>
      <c r="W271" s="1"/>
      <c r="X271" s="40"/>
      <c r="Y271" s="19"/>
      <c r="Z271" s="19"/>
      <c r="AA271" s="19"/>
    </row>
    <row r="272" spans="8:27" x14ac:dyDescent="0.3">
      <c r="H272" s="1"/>
      <c r="I272" s="1"/>
      <c r="J272" s="1"/>
      <c r="K272" s="1"/>
      <c r="L272" s="1"/>
      <c r="M272" s="1"/>
      <c r="N272" s="1"/>
      <c r="O272" s="1"/>
      <c r="P272" s="1"/>
      <c r="Q272" s="1"/>
      <c r="R272" s="1"/>
      <c r="S272" s="1"/>
      <c r="T272" s="1"/>
      <c r="U272" s="1"/>
      <c r="V272" s="1"/>
      <c r="W272" s="1"/>
      <c r="X272" s="40"/>
      <c r="Y272" s="19"/>
      <c r="Z272" s="19"/>
      <c r="AA272" s="19"/>
    </row>
    <row r="273" spans="8:27" x14ac:dyDescent="0.3">
      <c r="H273" s="1"/>
      <c r="I273" s="1"/>
      <c r="J273" s="1"/>
      <c r="K273" s="1"/>
      <c r="L273" s="1"/>
      <c r="M273" s="1"/>
      <c r="N273" s="1"/>
      <c r="O273" s="1"/>
      <c r="P273" s="1"/>
      <c r="Q273" s="1"/>
      <c r="R273" s="1"/>
      <c r="S273" s="1"/>
      <c r="T273" s="1"/>
      <c r="U273" s="1"/>
      <c r="V273" s="1"/>
      <c r="W273" s="1"/>
      <c r="X273" s="40"/>
      <c r="Y273" s="19"/>
      <c r="Z273" s="19"/>
      <c r="AA273" s="19"/>
    </row>
    <row r="274" spans="8:27" x14ac:dyDescent="0.3">
      <c r="H274" s="1"/>
      <c r="I274" s="1"/>
      <c r="J274" s="1"/>
      <c r="K274" s="1"/>
      <c r="L274" s="1"/>
      <c r="M274" s="1"/>
      <c r="N274" s="1"/>
      <c r="O274" s="1"/>
      <c r="P274" s="1"/>
      <c r="Q274" s="1"/>
      <c r="R274" s="1"/>
      <c r="S274" s="1"/>
      <c r="T274" s="1"/>
      <c r="U274" s="1"/>
      <c r="V274" s="1"/>
      <c r="W274" s="1"/>
      <c r="X274" s="40"/>
      <c r="Y274" s="19"/>
      <c r="Z274" s="19"/>
      <c r="AA274" s="19"/>
    </row>
    <row r="275" spans="8:27" x14ac:dyDescent="0.3">
      <c r="H275" s="1"/>
      <c r="I275" s="1"/>
      <c r="J275" s="1"/>
      <c r="K275" s="1"/>
      <c r="L275" s="1"/>
      <c r="M275" s="1"/>
      <c r="N275" s="1"/>
      <c r="O275" s="1"/>
      <c r="P275" s="1"/>
      <c r="Q275" s="1"/>
      <c r="R275" s="1"/>
      <c r="S275" s="1"/>
      <c r="T275" s="1"/>
      <c r="U275" s="1"/>
      <c r="V275" s="1"/>
      <c r="W275" s="1"/>
      <c r="X275" s="40"/>
      <c r="Y275" s="19"/>
      <c r="Z275" s="19"/>
      <c r="AA275" s="19"/>
    </row>
    <row r="276" spans="8:27" x14ac:dyDescent="0.3">
      <c r="H276" s="1"/>
      <c r="I276" s="1"/>
      <c r="J276" s="1"/>
      <c r="K276" s="1"/>
      <c r="L276" s="1"/>
      <c r="M276" s="1"/>
      <c r="N276" s="1"/>
      <c r="O276" s="1"/>
      <c r="P276" s="1"/>
      <c r="Q276" s="1"/>
      <c r="R276" s="1"/>
      <c r="S276" s="1"/>
      <c r="T276" s="1"/>
      <c r="U276" s="1"/>
      <c r="V276" s="1"/>
      <c r="W276" s="1"/>
      <c r="X276" s="40"/>
      <c r="Y276" s="19"/>
      <c r="Z276" s="19"/>
      <c r="AA276" s="19"/>
    </row>
    <row r="277" spans="8:27" x14ac:dyDescent="0.3">
      <c r="H277" s="1"/>
      <c r="I277" s="1"/>
      <c r="J277" s="1"/>
      <c r="K277" s="1"/>
      <c r="L277" s="1"/>
      <c r="M277" s="1"/>
      <c r="N277" s="1"/>
      <c r="O277" s="1"/>
      <c r="P277" s="1"/>
      <c r="Q277" s="1"/>
      <c r="R277" s="1"/>
      <c r="S277" s="1"/>
      <c r="T277" s="1"/>
      <c r="U277" s="1"/>
      <c r="V277" s="1"/>
      <c r="W277" s="1"/>
      <c r="X277" s="40"/>
      <c r="Y277" s="19"/>
      <c r="Z277" s="19"/>
      <c r="AA277" s="19"/>
    </row>
    <row r="278" spans="8:27" x14ac:dyDescent="0.3">
      <c r="H278" s="1"/>
      <c r="I278" s="1"/>
      <c r="J278" s="1"/>
      <c r="K278" s="1"/>
      <c r="L278" s="1"/>
      <c r="M278" s="1"/>
      <c r="N278" s="1"/>
      <c r="O278" s="1"/>
      <c r="P278" s="1"/>
      <c r="Q278" s="1"/>
      <c r="R278" s="1"/>
      <c r="S278" s="1"/>
      <c r="T278" s="1"/>
      <c r="U278" s="1"/>
      <c r="V278" s="1"/>
      <c r="W278" s="1"/>
      <c r="X278" s="40"/>
      <c r="Y278" s="19"/>
      <c r="Z278" s="19"/>
      <c r="AA278" s="19"/>
    </row>
    <row r="279" spans="8:27" x14ac:dyDescent="0.3">
      <c r="H279" s="1"/>
      <c r="I279" s="1"/>
      <c r="J279" s="1"/>
      <c r="K279" s="1"/>
      <c r="L279" s="1"/>
      <c r="M279" s="1"/>
      <c r="N279" s="1"/>
      <c r="O279" s="1"/>
      <c r="P279" s="1"/>
      <c r="Q279" s="1"/>
      <c r="R279" s="1"/>
      <c r="S279" s="1"/>
      <c r="T279" s="1"/>
      <c r="U279" s="1"/>
      <c r="V279" s="1"/>
      <c r="W279" s="1"/>
      <c r="X279" s="40"/>
      <c r="Y279" s="19"/>
      <c r="Z279" s="19"/>
      <c r="AA279" s="19"/>
    </row>
    <row r="280" spans="8:27" x14ac:dyDescent="0.3">
      <c r="H280" s="1"/>
      <c r="I280" s="1"/>
      <c r="J280" s="1"/>
      <c r="K280" s="1"/>
      <c r="L280" s="1"/>
      <c r="M280" s="1"/>
      <c r="N280" s="1"/>
      <c r="O280" s="1"/>
      <c r="P280" s="1"/>
      <c r="Q280" s="1"/>
      <c r="R280" s="1"/>
      <c r="S280" s="1"/>
      <c r="T280" s="1"/>
      <c r="U280" s="1"/>
      <c r="V280" s="1"/>
      <c r="W280" s="1"/>
      <c r="X280" s="40"/>
      <c r="Y280" s="19"/>
      <c r="Z280" s="19"/>
      <c r="AA280" s="19"/>
    </row>
    <row r="281" spans="8:27" x14ac:dyDescent="0.3">
      <c r="H281" s="1"/>
      <c r="I281" s="1"/>
      <c r="J281" s="1"/>
      <c r="K281" s="1"/>
      <c r="L281" s="1"/>
      <c r="M281" s="1"/>
      <c r="N281" s="1"/>
      <c r="O281" s="1"/>
      <c r="P281" s="1"/>
      <c r="Q281" s="1"/>
      <c r="R281" s="1"/>
      <c r="S281" s="1"/>
      <c r="T281" s="1"/>
      <c r="U281" s="1"/>
      <c r="V281" s="1"/>
      <c r="W281" s="1"/>
      <c r="X281" s="40"/>
      <c r="Y281" s="19"/>
      <c r="Z281" s="19"/>
      <c r="AA281" s="19"/>
    </row>
    <row r="282" spans="8:27" x14ac:dyDescent="0.3">
      <c r="H282" s="1"/>
      <c r="I282" s="1"/>
      <c r="J282" s="1"/>
      <c r="K282" s="1"/>
      <c r="L282" s="1"/>
      <c r="M282" s="1"/>
      <c r="N282" s="1"/>
      <c r="O282" s="1"/>
      <c r="P282" s="1"/>
      <c r="Q282" s="1"/>
      <c r="R282" s="1"/>
      <c r="S282" s="1"/>
      <c r="T282" s="1"/>
      <c r="U282" s="1"/>
      <c r="V282" s="1"/>
      <c r="W282" s="1"/>
      <c r="X282" s="40"/>
      <c r="Y282" s="19"/>
      <c r="Z282" s="19"/>
      <c r="AA282" s="19"/>
    </row>
    <row r="283" spans="8:27" x14ac:dyDescent="0.3">
      <c r="H283" s="1"/>
      <c r="I283" s="1"/>
      <c r="J283" s="1"/>
      <c r="K283" s="1"/>
      <c r="L283" s="1"/>
      <c r="M283" s="1"/>
      <c r="N283" s="1"/>
      <c r="O283" s="1"/>
      <c r="P283" s="1"/>
      <c r="Q283" s="1"/>
      <c r="R283" s="1"/>
      <c r="S283" s="1"/>
      <c r="T283" s="1"/>
      <c r="U283" s="1"/>
      <c r="V283" s="1"/>
      <c r="W283" s="1"/>
      <c r="X283" s="40"/>
      <c r="Y283" s="19"/>
      <c r="Z283" s="19"/>
      <c r="AA283" s="19"/>
    </row>
    <row r="284" spans="8:27" x14ac:dyDescent="0.3">
      <c r="H284" s="1"/>
      <c r="I284" s="1"/>
      <c r="J284" s="1"/>
      <c r="K284" s="1"/>
      <c r="L284" s="1"/>
      <c r="M284" s="1"/>
      <c r="N284" s="1"/>
      <c r="O284" s="1"/>
      <c r="P284" s="1"/>
      <c r="Q284" s="1"/>
      <c r="R284" s="1"/>
      <c r="S284" s="1"/>
      <c r="T284" s="1"/>
      <c r="U284" s="1"/>
      <c r="V284" s="1"/>
      <c r="W284" s="1"/>
      <c r="X284" s="40"/>
      <c r="Y284" s="19"/>
      <c r="Z284" s="19"/>
      <c r="AA284" s="19"/>
    </row>
    <row r="285" spans="8:27" x14ac:dyDescent="0.3">
      <c r="H285" s="1"/>
      <c r="I285" s="1"/>
      <c r="J285" s="1"/>
      <c r="K285" s="1"/>
      <c r="L285" s="1"/>
      <c r="M285" s="1"/>
      <c r="N285" s="1"/>
      <c r="O285" s="1"/>
      <c r="P285" s="1"/>
      <c r="Q285" s="1"/>
      <c r="R285" s="1"/>
      <c r="S285" s="1"/>
      <c r="T285" s="1"/>
      <c r="U285" s="1"/>
      <c r="V285" s="1"/>
      <c r="W285" s="1"/>
      <c r="X285" s="40"/>
      <c r="Y285" s="19"/>
      <c r="Z285" s="19"/>
      <c r="AA285" s="19"/>
    </row>
    <row r="286" spans="8:27" x14ac:dyDescent="0.3">
      <c r="H286" s="1"/>
      <c r="I286" s="1"/>
      <c r="J286" s="1"/>
      <c r="K286" s="1"/>
      <c r="L286" s="1"/>
      <c r="M286" s="1"/>
      <c r="N286" s="1"/>
      <c r="O286" s="1"/>
      <c r="P286" s="1"/>
      <c r="Q286" s="1"/>
      <c r="R286" s="1"/>
      <c r="S286" s="1"/>
      <c r="T286" s="1"/>
      <c r="U286" s="1"/>
      <c r="V286" s="1"/>
      <c r="W286" s="1"/>
      <c r="X286" s="40"/>
      <c r="Y286" s="19"/>
      <c r="Z286" s="19"/>
      <c r="AA286" s="19"/>
    </row>
    <row r="287" spans="8:27" x14ac:dyDescent="0.3">
      <c r="H287" s="1"/>
      <c r="I287" s="1"/>
      <c r="J287" s="1"/>
      <c r="K287" s="1"/>
      <c r="L287" s="1"/>
      <c r="M287" s="1"/>
      <c r="N287" s="1"/>
      <c r="O287" s="1"/>
      <c r="P287" s="1"/>
      <c r="Q287" s="1"/>
      <c r="R287" s="1"/>
      <c r="S287" s="1"/>
      <c r="T287" s="1"/>
      <c r="U287" s="1"/>
      <c r="V287" s="1"/>
      <c r="W287" s="1"/>
      <c r="X287" s="40"/>
      <c r="Y287" s="19"/>
      <c r="Z287" s="19"/>
      <c r="AA287" s="19"/>
    </row>
    <row r="288" spans="8:27" x14ac:dyDescent="0.3">
      <c r="H288" s="1"/>
      <c r="I288" s="1"/>
      <c r="J288" s="1"/>
      <c r="K288" s="1"/>
      <c r="L288" s="1"/>
      <c r="M288" s="1"/>
      <c r="N288" s="1"/>
      <c r="O288" s="1"/>
      <c r="P288" s="1"/>
      <c r="Q288" s="1"/>
      <c r="R288" s="1"/>
      <c r="S288" s="1"/>
      <c r="T288" s="1"/>
      <c r="U288" s="1"/>
      <c r="V288" s="1"/>
      <c r="W288" s="1"/>
      <c r="X288" s="40"/>
      <c r="Y288" s="19"/>
      <c r="Z288" s="19"/>
      <c r="AA288" s="19"/>
    </row>
    <row r="289" spans="8:27" x14ac:dyDescent="0.3">
      <c r="H289" s="1"/>
      <c r="I289" s="1"/>
      <c r="J289" s="1"/>
      <c r="K289" s="1"/>
      <c r="L289" s="1"/>
      <c r="M289" s="1"/>
      <c r="N289" s="1"/>
      <c r="O289" s="1"/>
      <c r="P289" s="1"/>
      <c r="Q289" s="1"/>
      <c r="R289" s="1"/>
      <c r="S289" s="1"/>
      <c r="T289" s="1"/>
      <c r="U289" s="1"/>
      <c r="V289" s="1"/>
      <c r="W289" s="1"/>
      <c r="X289" s="40"/>
      <c r="Y289" s="19"/>
      <c r="Z289" s="19"/>
      <c r="AA289" s="19"/>
    </row>
    <row r="290" spans="8:27" x14ac:dyDescent="0.3">
      <c r="H290" s="1"/>
      <c r="I290" s="1"/>
      <c r="J290" s="1"/>
      <c r="K290" s="1"/>
      <c r="L290" s="1"/>
      <c r="M290" s="1"/>
      <c r="N290" s="1"/>
      <c r="O290" s="1"/>
      <c r="P290" s="1"/>
      <c r="Q290" s="1"/>
      <c r="R290" s="1"/>
      <c r="S290" s="1"/>
      <c r="T290" s="1"/>
      <c r="U290" s="1"/>
      <c r="V290" s="1"/>
      <c r="W290" s="1"/>
      <c r="X290" s="40"/>
      <c r="Y290" s="19"/>
      <c r="Z290" s="19"/>
      <c r="AA290" s="19"/>
    </row>
    <row r="291" spans="8:27" x14ac:dyDescent="0.3">
      <c r="H291" s="1"/>
      <c r="I291" s="1"/>
      <c r="J291" s="1"/>
      <c r="K291" s="1"/>
      <c r="L291" s="1"/>
      <c r="M291" s="1"/>
      <c r="N291" s="1"/>
      <c r="O291" s="1"/>
      <c r="P291" s="1"/>
      <c r="Q291" s="1"/>
      <c r="R291" s="1"/>
      <c r="S291" s="1"/>
      <c r="T291" s="1"/>
      <c r="U291" s="1"/>
      <c r="V291" s="1"/>
      <c r="W291" s="1"/>
      <c r="X291" s="40"/>
      <c r="Y291" s="19"/>
      <c r="Z291" s="19"/>
      <c r="AA291" s="19"/>
    </row>
    <row r="292" spans="8:27" x14ac:dyDescent="0.3">
      <c r="H292" s="1"/>
      <c r="I292" s="1"/>
      <c r="J292" s="1"/>
      <c r="K292" s="1"/>
      <c r="L292" s="1"/>
      <c r="M292" s="1"/>
      <c r="N292" s="1"/>
      <c r="O292" s="1"/>
      <c r="P292" s="1"/>
      <c r="Q292" s="1"/>
      <c r="R292" s="1"/>
      <c r="S292" s="1"/>
      <c r="T292" s="1"/>
      <c r="U292" s="1"/>
      <c r="V292" s="1"/>
      <c r="W292" s="1"/>
      <c r="X292" s="40"/>
      <c r="Y292" s="19"/>
      <c r="Z292" s="19"/>
      <c r="AA292" s="19"/>
    </row>
    <row r="293" spans="8:27" x14ac:dyDescent="0.3">
      <c r="H293" s="1"/>
      <c r="I293" s="1"/>
      <c r="J293" s="1"/>
      <c r="K293" s="1"/>
      <c r="L293" s="1"/>
      <c r="M293" s="1"/>
      <c r="N293" s="1"/>
      <c r="O293" s="1"/>
      <c r="P293" s="1"/>
      <c r="Q293" s="1"/>
      <c r="R293" s="1"/>
      <c r="S293" s="1"/>
      <c r="T293" s="1"/>
      <c r="U293" s="1"/>
      <c r="V293" s="1"/>
      <c r="W293" s="1"/>
      <c r="X293" s="40"/>
      <c r="Y293" s="19"/>
      <c r="Z293" s="19"/>
      <c r="AA293" s="19"/>
    </row>
    <row r="294" spans="8:27" x14ac:dyDescent="0.3">
      <c r="H294" s="1"/>
      <c r="I294" s="1"/>
      <c r="J294" s="1"/>
      <c r="K294" s="1"/>
      <c r="L294" s="1"/>
      <c r="M294" s="1"/>
      <c r="N294" s="1"/>
      <c r="O294" s="1"/>
      <c r="P294" s="1"/>
      <c r="Q294" s="1"/>
      <c r="R294" s="1"/>
      <c r="S294" s="1"/>
      <c r="T294" s="1"/>
      <c r="U294" s="1"/>
      <c r="V294" s="1"/>
      <c r="W294" s="1"/>
      <c r="X294" s="40"/>
      <c r="Y294" s="19"/>
      <c r="Z294" s="19"/>
      <c r="AA294" s="19"/>
    </row>
    <row r="295" spans="8:27" x14ac:dyDescent="0.3">
      <c r="H295" s="1"/>
      <c r="I295" s="1"/>
      <c r="J295" s="1"/>
      <c r="K295" s="1"/>
      <c r="L295" s="1"/>
      <c r="M295" s="1"/>
      <c r="N295" s="1"/>
      <c r="O295" s="1"/>
      <c r="P295" s="1"/>
      <c r="Q295" s="1"/>
      <c r="R295" s="1"/>
      <c r="S295" s="1"/>
      <c r="T295" s="1"/>
      <c r="U295" s="1"/>
      <c r="V295" s="1"/>
      <c r="W295" s="1"/>
      <c r="X295" s="40"/>
      <c r="Y295" s="19"/>
      <c r="Z295" s="19"/>
      <c r="AA295" s="19"/>
    </row>
    <row r="296" spans="8:27" x14ac:dyDescent="0.3">
      <c r="H296" s="1"/>
      <c r="I296" s="1"/>
      <c r="J296" s="1"/>
      <c r="K296" s="1"/>
      <c r="L296" s="1"/>
      <c r="M296" s="1"/>
      <c r="N296" s="1"/>
      <c r="O296" s="1"/>
      <c r="P296" s="1"/>
      <c r="Q296" s="1"/>
      <c r="R296" s="1"/>
      <c r="S296" s="1"/>
      <c r="T296" s="1"/>
      <c r="U296" s="1"/>
      <c r="V296" s="1"/>
      <c r="W296" s="1"/>
      <c r="X296" s="40"/>
      <c r="Y296" s="19"/>
      <c r="Z296" s="19"/>
      <c r="AA296" s="19"/>
    </row>
    <row r="297" spans="8:27" x14ac:dyDescent="0.3">
      <c r="H297" s="1"/>
      <c r="I297" s="1"/>
      <c r="J297" s="1"/>
      <c r="K297" s="1"/>
      <c r="L297" s="1"/>
      <c r="M297" s="1"/>
      <c r="N297" s="1"/>
      <c r="O297" s="1"/>
      <c r="P297" s="1"/>
      <c r="Q297" s="1"/>
      <c r="R297" s="1"/>
      <c r="S297" s="1"/>
      <c r="T297" s="1"/>
      <c r="U297" s="1"/>
      <c r="V297" s="1"/>
      <c r="W297" s="1"/>
      <c r="X297" s="40"/>
      <c r="Y297" s="19"/>
      <c r="Z297" s="19"/>
      <c r="AA297" s="19"/>
    </row>
    <row r="298" spans="8:27" x14ac:dyDescent="0.3">
      <c r="H298" s="1"/>
      <c r="I298" s="1"/>
      <c r="J298" s="1"/>
      <c r="K298" s="1"/>
      <c r="L298" s="1"/>
      <c r="M298" s="1"/>
      <c r="N298" s="1"/>
      <c r="O298" s="1"/>
      <c r="P298" s="1"/>
      <c r="Q298" s="1"/>
      <c r="R298" s="1"/>
      <c r="S298" s="1"/>
      <c r="T298" s="1"/>
      <c r="U298" s="1"/>
      <c r="V298" s="1"/>
      <c r="W298" s="1"/>
      <c r="X298" s="40"/>
      <c r="Y298" s="19"/>
      <c r="Z298" s="19"/>
      <c r="AA298" s="19"/>
    </row>
    <row r="299" spans="8:27" x14ac:dyDescent="0.3">
      <c r="H299" s="1"/>
      <c r="I299" s="1"/>
      <c r="J299" s="1"/>
      <c r="K299" s="1"/>
      <c r="L299" s="1"/>
      <c r="M299" s="1"/>
      <c r="N299" s="1"/>
      <c r="O299" s="1"/>
      <c r="P299" s="1"/>
      <c r="Q299" s="1"/>
      <c r="R299" s="1"/>
      <c r="S299" s="1"/>
      <c r="T299" s="1"/>
      <c r="U299" s="1"/>
      <c r="V299" s="1"/>
      <c r="W299" s="1"/>
      <c r="X299" s="40"/>
      <c r="Y299" s="19"/>
      <c r="Z299" s="19"/>
      <c r="AA299" s="19"/>
    </row>
    <row r="300" spans="8:27" x14ac:dyDescent="0.3">
      <c r="H300" s="1"/>
      <c r="I300" s="1"/>
      <c r="J300" s="1"/>
      <c r="K300" s="1"/>
      <c r="L300" s="1"/>
      <c r="M300" s="1"/>
      <c r="N300" s="1"/>
      <c r="O300" s="1"/>
      <c r="P300" s="1"/>
      <c r="Q300" s="1"/>
      <c r="R300" s="1"/>
      <c r="S300" s="1"/>
      <c r="T300" s="1"/>
      <c r="U300" s="1"/>
      <c r="V300" s="1"/>
      <c r="W300" s="1"/>
      <c r="X300" s="40"/>
      <c r="Y300" s="19"/>
      <c r="Z300" s="19"/>
      <c r="AA300" s="19"/>
    </row>
    <row r="301" spans="8:27" x14ac:dyDescent="0.3">
      <c r="H301" s="1"/>
      <c r="I301" s="1"/>
      <c r="J301" s="1"/>
      <c r="K301" s="1"/>
      <c r="L301" s="1"/>
      <c r="M301" s="1"/>
      <c r="N301" s="1"/>
      <c r="O301" s="1"/>
      <c r="P301" s="1"/>
      <c r="Q301" s="1"/>
      <c r="R301" s="1"/>
      <c r="S301" s="1"/>
      <c r="T301" s="1"/>
      <c r="U301" s="1"/>
      <c r="V301" s="1"/>
      <c r="W301" s="1"/>
      <c r="X301" s="40"/>
      <c r="Y301" s="19"/>
      <c r="Z301" s="19"/>
      <c r="AA301" s="19"/>
    </row>
    <row r="302" spans="8:27" x14ac:dyDescent="0.3">
      <c r="H302" s="1"/>
      <c r="I302" s="1"/>
      <c r="J302" s="1"/>
      <c r="K302" s="1"/>
      <c r="L302" s="1"/>
      <c r="M302" s="1"/>
      <c r="N302" s="1"/>
      <c r="O302" s="1"/>
      <c r="P302" s="1"/>
      <c r="Q302" s="1"/>
      <c r="R302" s="1"/>
      <c r="S302" s="1"/>
      <c r="T302" s="1"/>
      <c r="U302" s="1"/>
      <c r="V302" s="1"/>
      <c r="W302" s="1"/>
      <c r="X302" s="40"/>
      <c r="Y302" s="19"/>
      <c r="Z302" s="19"/>
      <c r="AA302" s="19"/>
    </row>
    <row r="303" spans="8:27" x14ac:dyDescent="0.3">
      <c r="H303" s="1"/>
      <c r="I303" s="1"/>
      <c r="J303" s="1"/>
      <c r="K303" s="1"/>
      <c r="L303" s="1"/>
      <c r="M303" s="1"/>
      <c r="N303" s="1"/>
      <c r="O303" s="1"/>
      <c r="P303" s="1"/>
      <c r="Q303" s="1"/>
      <c r="R303" s="1"/>
      <c r="S303" s="1"/>
      <c r="T303" s="1"/>
      <c r="U303" s="1"/>
      <c r="V303" s="1"/>
      <c r="W303" s="1"/>
      <c r="X303" s="40"/>
      <c r="Y303" s="19"/>
      <c r="Z303" s="19"/>
      <c r="AA303" s="19"/>
    </row>
    <row r="304" spans="8:27" x14ac:dyDescent="0.3">
      <c r="H304" s="1"/>
      <c r="I304" s="1"/>
      <c r="J304" s="1"/>
      <c r="K304" s="1"/>
      <c r="L304" s="1"/>
      <c r="M304" s="1"/>
      <c r="N304" s="1"/>
      <c r="O304" s="1"/>
      <c r="P304" s="1"/>
      <c r="Q304" s="1"/>
      <c r="R304" s="1"/>
      <c r="S304" s="1"/>
      <c r="T304" s="1"/>
      <c r="U304" s="1"/>
      <c r="V304" s="1"/>
      <c r="W304" s="1"/>
      <c r="X304" s="40"/>
      <c r="Y304" s="19"/>
      <c r="Z304" s="19"/>
      <c r="AA304" s="19"/>
    </row>
    <row r="305" spans="8:27" x14ac:dyDescent="0.3">
      <c r="H305" s="1"/>
      <c r="I305" s="1"/>
      <c r="J305" s="1"/>
      <c r="K305" s="1"/>
      <c r="L305" s="1"/>
      <c r="M305" s="1"/>
      <c r="N305" s="1"/>
      <c r="O305" s="1"/>
      <c r="P305" s="1"/>
      <c r="Q305" s="1"/>
      <c r="R305" s="1"/>
      <c r="S305" s="1"/>
      <c r="T305" s="1"/>
      <c r="U305" s="1"/>
      <c r="V305" s="1"/>
      <c r="W305" s="1"/>
      <c r="X305" s="40"/>
      <c r="Y305" s="19"/>
      <c r="Z305" s="19"/>
      <c r="AA305" s="19"/>
    </row>
    <row r="306" spans="8:27" x14ac:dyDescent="0.3">
      <c r="H306" s="1"/>
      <c r="I306" s="1"/>
      <c r="J306" s="1"/>
      <c r="K306" s="1"/>
      <c r="L306" s="1"/>
      <c r="M306" s="1"/>
      <c r="N306" s="1"/>
      <c r="O306" s="1"/>
      <c r="P306" s="1"/>
      <c r="Q306" s="1"/>
      <c r="R306" s="1"/>
      <c r="S306" s="1"/>
      <c r="T306" s="1"/>
      <c r="U306" s="1"/>
      <c r="V306" s="1"/>
      <c r="W306" s="1"/>
      <c r="X306" s="40"/>
      <c r="Y306" s="19"/>
      <c r="Z306" s="19"/>
      <c r="AA306" s="19"/>
    </row>
    <row r="307" spans="8:27" x14ac:dyDescent="0.3">
      <c r="H307" s="1"/>
      <c r="I307" s="1"/>
      <c r="J307" s="1"/>
      <c r="K307" s="1"/>
      <c r="L307" s="1"/>
      <c r="M307" s="1"/>
      <c r="N307" s="1"/>
      <c r="O307" s="1"/>
      <c r="P307" s="1"/>
      <c r="Q307" s="1"/>
      <c r="R307" s="1"/>
      <c r="S307" s="1"/>
      <c r="T307" s="1"/>
      <c r="U307" s="1"/>
      <c r="V307" s="1"/>
      <c r="W307" s="1"/>
      <c r="X307" s="40"/>
      <c r="Y307" s="19"/>
      <c r="Z307" s="19"/>
      <c r="AA307" s="19"/>
    </row>
    <row r="308" spans="8:27" x14ac:dyDescent="0.3">
      <c r="H308" s="1"/>
      <c r="I308" s="1"/>
      <c r="J308" s="1"/>
      <c r="K308" s="1"/>
      <c r="L308" s="1"/>
      <c r="M308" s="1"/>
      <c r="N308" s="1"/>
      <c r="O308" s="1"/>
      <c r="P308" s="1"/>
      <c r="Q308" s="1"/>
      <c r="R308" s="1"/>
      <c r="S308" s="1"/>
      <c r="T308" s="1"/>
      <c r="U308" s="1"/>
      <c r="V308" s="1"/>
      <c r="W308" s="1"/>
      <c r="X308" s="40"/>
      <c r="Y308" s="19"/>
      <c r="Z308" s="19"/>
      <c r="AA308" s="19"/>
    </row>
    <row r="309" spans="8:27" x14ac:dyDescent="0.3">
      <c r="H309" s="1"/>
      <c r="I309" s="1"/>
      <c r="J309" s="1"/>
      <c r="K309" s="1"/>
      <c r="L309" s="1"/>
      <c r="M309" s="1"/>
      <c r="N309" s="1"/>
      <c r="O309" s="1"/>
      <c r="P309" s="1"/>
      <c r="Q309" s="1"/>
      <c r="R309" s="1"/>
      <c r="S309" s="1"/>
      <c r="T309" s="1"/>
      <c r="U309" s="1"/>
      <c r="V309" s="1"/>
      <c r="W309" s="1"/>
      <c r="X309" s="40"/>
      <c r="Y309" s="19"/>
      <c r="Z309" s="19"/>
      <c r="AA309" s="19"/>
    </row>
    <row r="310" spans="8:27" x14ac:dyDescent="0.3">
      <c r="H310" s="1"/>
      <c r="I310" s="1"/>
      <c r="J310" s="1"/>
      <c r="K310" s="1"/>
      <c r="L310" s="1"/>
      <c r="M310" s="1"/>
      <c r="N310" s="1"/>
      <c r="O310" s="1"/>
      <c r="P310" s="1"/>
      <c r="Q310" s="1"/>
      <c r="R310" s="1"/>
      <c r="S310" s="1"/>
      <c r="T310" s="1"/>
      <c r="U310" s="1"/>
      <c r="V310" s="1"/>
      <c r="W310" s="1"/>
      <c r="X310" s="40"/>
      <c r="Y310" s="19"/>
      <c r="Z310" s="19"/>
      <c r="AA310" s="19"/>
    </row>
    <row r="311" spans="8:27" x14ac:dyDescent="0.3">
      <c r="H311" s="1"/>
      <c r="I311" s="1"/>
      <c r="J311" s="1"/>
      <c r="K311" s="1"/>
      <c r="L311" s="1"/>
      <c r="M311" s="1"/>
      <c r="N311" s="1"/>
      <c r="O311" s="1"/>
      <c r="P311" s="1"/>
      <c r="Q311" s="1"/>
      <c r="R311" s="1"/>
      <c r="S311" s="1"/>
      <c r="T311" s="1"/>
      <c r="U311" s="1"/>
      <c r="V311" s="1"/>
      <c r="W311" s="1"/>
      <c r="X311" s="40"/>
      <c r="Y311" s="19"/>
      <c r="Z311" s="19"/>
      <c r="AA311" s="19"/>
    </row>
    <row r="312" spans="8:27" x14ac:dyDescent="0.3">
      <c r="H312" s="1"/>
      <c r="I312" s="1"/>
      <c r="J312" s="1"/>
      <c r="K312" s="1"/>
      <c r="L312" s="1"/>
      <c r="M312" s="1"/>
      <c r="N312" s="1"/>
      <c r="O312" s="1"/>
      <c r="P312" s="1"/>
      <c r="Q312" s="1"/>
      <c r="R312" s="1"/>
      <c r="S312" s="1"/>
      <c r="T312" s="1"/>
      <c r="U312" s="1"/>
      <c r="V312" s="1"/>
      <c r="W312" s="1"/>
      <c r="X312" s="40"/>
      <c r="Y312" s="19"/>
      <c r="Z312" s="19"/>
      <c r="AA312" s="19"/>
    </row>
    <row r="313" spans="8:27" x14ac:dyDescent="0.3">
      <c r="H313" s="1"/>
      <c r="I313" s="1"/>
      <c r="J313" s="1"/>
      <c r="K313" s="1"/>
      <c r="L313" s="1"/>
      <c r="M313" s="1"/>
      <c r="N313" s="1"/>
      <c r="O313" s="1"/>
      <c r="P313" s="1"/>
      <c r="Q313" s="1"/>
      <c r="R313" s="1"/>
      <c r="S313" s="1"/>
      <c r="T313" s="1"/>
      <c r="U313" s="1"/>
      <c r="V313" s="1"/>
      <c r="W313" s="1"/>
      <c r="X313" s="40"/>
      <c r="Y313" s="19"/>
      <c r="Z313" s="19"/>
      <c r="AA313" s="19"/>
    </row>
    <row r="314" spans="8:27" x14ac:dyDescent="0.3">
      <c r="H314" s="1"/>
      <c r="I314" s="1"/>
      <c r="J314" s="1"/>
      <c r="K314" s="1"/>
      <c r="L314" s="1"/>
      <c r="M314" s="1"/>
      <c r="N314" s="1"/>
      <c r="O314" s="1"/>
      <c r="P314" s="1"/>
      <c r="Q314" s="1"/>
      <c r="R314" s="1"/>
      <c r="S314" s="1"/>
      <c r="T314" s="1"/>
      <c r="U314" s="1"/>
      <c r="V314" s="1"/>
      <c r="W314" s="1"/>
      <c r="X314" s="40"/>
      <c r="Y314" s="19"/>
      <c r="Z314" s="19"/>
      <c r="AA314" s="19"/>
    </row>
    <row r="315" spans="8:27" x14ac:dyDescent="0.3">
      <c r="H315" s="1"/>
      <c r="I315" s="1"/>
      <c r="J315" s="1"/>
      <c r="K315" s="1"/>
      <c r="L315" s="1"/>
      <c r="M315" s="1"/>
      <c r="N315" s="1"/>
      <c r="O315" s="1"/>
      <c r="P315" s="1"/>
      <c r="Q315" s="1"/>
      <c r="R315" s="1"/>
      <c r="S315" s="1"/>
      <c r="T315" s="1"/>
      <c r="U315" s="1"/>
      <c r="V315" s="1"/>
      <c r="W315" s="1"/>
      <c r="X315" s="40"/>
      <c r="Y315" s="19"/>
      <c r="Z315" s="19"/>
      <c r="AA315" s="19"/>
    </row>
    <row r="316" spans="8:27" x14ac:dyDescent="0.3">
      <c r="H316" s="1"/>
      <c r="I316" s="1"/>
      <c r="J316" s="1"/>
      <c r="K316" s="1"/>
      <c r="L316" s="1"/>
      <c r="M316" s="1"/>
      <c r="N316" s="1"/>
      <c r="O316" s="1"/>
      <c r="P316" s="1"/>
      <c r="Q316" s="1"/>
      <c r="R316" s="1"/>
      <c r="S316" s="1"/>
      <c r="T316" s="1"/>
      <c r="U316" s="1"/>
      <c r="V316" s="1"/>
      <c r="W316" s="1"/>
      <c r="X316" s="40"/>
      <c r="Y316" s="19"/>
      <c r="Z316" s="19"/>
      <c r="AA316" s="19"/>
    </row>
    <row r="317" spans="8:27" x14ac:dyDescent="0.3">
      <c r="H317" s="1"/>
      <c r="I317" s="1"/>
      <c r="J317" s="1"/>
      <c r="K317" s="1"/>
      <c r="L317" s="1"/>
      <c r="M317" s="1"/>
      <c r="N317" s="1"/>
      <c r="O317" s="1"/>
      <c r="P317" s="1"/>
      <c r="Q317" s="1"/>
      <c r="R317" s="1"/>
      <c r="S317" s="1"/>
      <c r="T317" s="1"/>
      <c r="U317" s="1"/>
      <c r="V317" s="1"/>
      <c r="W317" s="1"/>
      <c r="X317" s="40"/>
      <c r="Y317" s="19"/>
      <c r="Z317" s="19"/>
      <c r="AA317" s="19"/>
    </row>
    <row r="318" spans="8:27" x14ac:dyDescent="0.3">
      <c r="H318" s="1"/>
      <c r="I318" s="1"/>
      <c r="J318" s="1"/>
      <c r="K318" s="1"/>
      <c r="L318" s="1"/>
      <c r="M318" s="1"/>
      <c r="N318" s="1"/>
      <c r="O318" s="1"/>
      <c r="P318" s="1"/>
      <c r="Q318" s="1"/>
      <c r="R318" s="1"/>
      <c r="S318" s="1"/>
      <c r="T318" s="1"/>
      <c r="U318" s="1"/>
      <c r="V318" s="1"/>
      <c r="W318" s="1"/>
      <c r="X318" s="40"/>
      <c r="Y318" s="19"/>
      <c r="Z318" s="19"/>
      <c r="AA318" s="19"/>
    </row>
    <row r="319" spans="8:27" x14ac:dyDescent="0.3">
      <c r="H319" s="1"/>
      <c r="I319" s="1"/>
      <c r="J319" s="1"/>
      <c r="K319" s="1"/>
      <c r="L319" s="1"/>
      <c r="M319" s="1"/>
      <c r="N319" s="1"/>
      <c r="O319" s="1"/>
      <c r="P319" s="1"/>
      <c r="Q319" s="1"/>
      <c r="R319" s="1"/>
      <c r="S319" s="1"/>
      <c r="T319" s="1"/>
      <c r="U319" s="1"/>
      <c r="V319" s="1"/>
      <c r="W319" s="1"/>
      <c r="X319" s="40"/>
      <c r="Y319" s="19"/>
      <c r="Z319" s="19"/>
      <c r="AA319" s="19"/>
    </row>
    <row r="320" spans="8:27" x14ac:dyDescent="0.3">
      <c r="H320" s="1"/>
      <c r="I320" s="1"/>
      <c r="J320" s="1"/>
      <c r="K320" s="1"/>
      <c r="L320" s="1"/>
      <c r="M320" s="1"/>
      <c r="N320" s="1"/>
      <c r="O320" s="1"/>
      <c r="P320" s="1"/>
      <c r="Q320" s="1"/>
      <c r="R320" s="1"/>
      <c r="S320" s="1"/>
      <c r="T320" s="1"/>
      <c r="U320" s="1"/>
      <c r="V320" s="1"/>
      <c r="W320" s="1"/>
      <c r="X320" s="40"/>
      <c r="Y320" s="19"/>
      <c r="Z320" s="19"/>
      <c r="AA320" s="19"/>
    </row>
    <row r="321" spans="8:27" x14ac:dyDescent="0.3">
      <c r="H321" s="1"/>
      <c r="I321" s="1"/>
      <c r="J321" s="1"/>
      <c r="K321" s="1"/>
      <c r="L321" s="1"/>
      <c r="M321" s="1"/>
      <c r="N321" s="1"/>
      <c r="O321" s="1"/>
      <c r="P321" s="1"/>
      <c r="Q321" s="1"/>
      <c r="R321" s="1"/>
      <c r="S321" s="1"/>
      <c r="T321" s="1"/>
      <c r="U321" s="1"/>
      <c r="V321" s="1"/>
      <c r="W321" s="1"/>
      <c r="X321" s="40"/>
      <c r="Y321" s="19"/>
      <c r="Z321" s="19"/>
      <c r="AA321" s="19"/>
    </row>
    <row r="322" spans="8:27" x14ac:dyDescent="0.3">
      <c r="H322" s="1"/>
      <c r="I322" s="1"/>
      <c r="J322" s="1"/>
      <c r="K322" s="1"/>
      <c r="L322" s="1"/>
      <c r="M322" s="1"/>
      <c r="N322" s="1"/>
      <c r="O322" s="1"/>
      <c r="P322" s="1"/>
      <c r="Q322" s="1"/>
      <c r="R322" s="1"/>
      <c r="S322" s="1"/>
      <c r="T322" s="1"/>
      <c r="U322" s="1"/>
      <c r="V322" s="1"/>
      <c r="W322" s="1"/>
      <c r="X322" s="40"/>
      <c r="Y322" s="19"/>
      <c r="Z322" s="19"/>
      <c r="AA322" s="19"/>
    </row>
    <row r="323" spans="8:27" x14ac:dyDescent="0.3">
      <c r="H323" s="1"/>
      <c r="I323" s="1"/>
      <c r="J323" s="1"/>
      <c r="K323" s="1"/>
      <c r="L323" s="1"/>
      <c r="M323" s="1"/>
      <c r="N323" s="1"/>
      <c r="O323" s="1"/>
      <c r="P323" s="1"/>
      <c r="Q323" s="1"/>
      <c r="R323" s="1"/>
      <c r="S323" s="1"/>
      <c r="T323" s="1"/>
      <c r="U323" s="1"/>
      <c r="V323" s="1"/>
      <c r="W323" s="1"/>
      <c r="X323" s="40"/>
      <c r="Y323" s="19"/>
      <c r="Z323" s="19"/>
      <c r="AA323" s="19"/>
    </row>
    <row r="324" spans="8:27" x14ac:dyDescent="0.3">
      <c r="H324" s="1"/>
      <c r="I324" s="1"/>
      <c r="J324" s="1"/>
      <c r="K324" s="1"/>
      <c r="L324" s="1"/>
      <c r="M324" s="1"/>
      <c r="N324" s="1"/>
      <c r="O324" s="1"/>
      <c r="P324" s="1"/>
      <c r="Q324" s="1"/>
      <c r="R324" s="1"/>
      <c r="S324" s="1"/>
      <c r="T324" s="1"/>
      <c r="U324" s="1"/>
      <c r="V324" s="1"/>
      <c r="W324" s="1"/>
      <c r="X324" s="40"/>
      <c r="Y324" s="19"/>
      <c r="Z324" s="19"/>
      <c r="AA324" s="19"/>
    </row>
    <row r="325" spans="8:27" x14ac:dyDescent="0.3">
      <c r="H325" s="1"/>
      <c r="I325" s="1"/>
      <c r="J325" s="1"/>
      <c r="K325" s="1"/>
      <c r="L325" s="1"/>
      <c r="M325" s="1"/>
      <c r="N325" s="1"/>
      <c r="O325" s="1"/>
      <c r="P325" s="1"/>
      <c r="Q325" s="1"/>
      <c r="R325" s="1"/>
      <c r="S325" s="1"/>
      <c r="T325" s="1"/>
      <c r="U325" s="1"/>
      <c r="V325" s="1"/>
      <c r="W325" s="1"/>
      <c r="X325" s="40"/>
      <c r="Y325" s="19"/>
      <c r="Z325" s="19"/>
      <c r="AA325" s="19"/>
    </row>
    <row r="326" spans="8:27" x14ac:dyDescent="0.3">
      <c r="H326" s="1"/>
      <c r="I326" s="1"/>
      <c r="J326" s="1"/>
      <c r="K326" s="1"/>
      <c r="L326" s="1"/>
      <c r="M326" s="1"/>
      <c r="N326" s="1"/>
      <c r="O326" s="1"/>
      <c r="P326" s="1"/>
      <c r="Q326" s="1"/>
      <c r="R326" s="1"/>
      <c r="S326" s="1"/>
      <c r="T326" s="1"/>
      <c r="U326" s="1"/>
      <c r="V326" s="1"/>
      <c r="W326" s="1"/>
      <c r="X326" s="40"/>
      <c r="Y326" s="19"/>
      <c r="Z326" s="19"/>
      <c r="AA326" s="19"/>
    </row>
    <row r="327" spans="8:27" x14ac:dyDescent="0.3">
      <c r="H327" s="1"/>
      <c r="I327" s="1"/>
      <c r="J327" s="1"/>
      <c r="K327" s="1"/>
      <c r="L327" s="1"/>
      <c r="M327" s="1"/>
      <c r="N327" s="1"/>
      <c r="O327" s="1"/>
      <c r="P327" s="1"/>
      <c r="Q327" s="1"/>
      <c r="R327" s="1"/>
      <c r="S327" s="1"/>
      <c r="T327" s="1"/>
      <c r="U327" s="1"/>
      <c r="V327" s="1"/>
      <c r="W327" s="1"/>
      <c r="X327" s="40"/>
      <c r="Y327" s="19"/>
      <c r="Z327" s="19"/>
      <c r="AA327" s="19"/>
    </row>
    <row r="328" spans="8:27" x14ac:dyDescent="0.3">
      <c r="H328" s="1"/>
      <c r="I328" s="1"/>
      <c r="J328" s="1"/>
      <c r="K328" s="1"/>
      <c r="L328" s="1"/>
      <c r="M328" s="1"/>
      <c r="N328" s="1"/>
      <c r="O328" s="1"/>
      <c r="P328" s="1"/>
      <c r="Q328" s="1"/>
      <c r="R328" s="1"/>
      <c r="S328" s="1"/>
      <c r="T328" s="1"/>
      <c r="U328" s="1"/>
      <c r="V328" s="1"/>
      <c r="W328" s="1"/>
      <c r="X328" s="40"/>
      <c r="Y328" s="19"/>
      <c r="Z328" s="19"/>
      <c r="AA328" s="19"/>
    </row>
    <row r="329" spans="8:27" x14ac:dyDescent="0.3">
      <c r="H329" s="1"/>
      <c r="I329" s="1"/>
      <c r="J329" s="1"/>
      <c r="K329" s="1"/>
      <c r="L329" s="1"/>
      <c r="M329" s="1"/>
      <c r="N329" s="1"/>
      <c r="O329" s="1"/>
      <c r="P329" s="1"/>
      <c r="Q329" s="1"/>
      <c r="R329" s="1"/>
      <c r="S329" s="1"/>
      <c r="T329" s="1"/>
      <c r="U329" s="1"/>
      <c r="V329" s="1"/>
      <c r="W329" s="1"/>
      <c r="X329" s="40"/>
      <c r="Y329" s="19"/>
      <c r="Z329" s="19"/>
      <c r="AA329" s="19"/>
    </row>
    <row r="330" spans="8:27" x14ac:dyDescent="0.3">
      <c r="H330" s="1"/>
      <c r="I330" s="1"/>
      <c r="J330" s="1"/>
      <c r="K330" s="1"/>
      <c r="L330" s="1"/>
      <c r="M330" s="1"/>
      <c r="N330" s="1"/>
      <c r="O330" s="1"/>
      <c r="P330" s="1"/>
      <c r="Q330" s="1"/>
      <c r="R330" s="1"/>
      <c r="S330" s="1"/>
      <c r="T330" s="1"/>
      <c r="U330" s="1"/>
      <c r="V330" s="1"/>
      <c r="W330" s="1"/>
      <c r="X330" s="40"/>
      <c r="Y330" s="19"/>
      <c r="Z330" s="19"/>
      <c r="AA330" s="19"/>
    </row>
    <row r="331" spans="8:27" x14ac:dyDescent="0.3">
      <c r="H331" s="1"/>
      <c r="I331" s="1"/>
      <c r="J331" s="1"/>
      <c r="K331" s="1"/>
      <c r="L331" s="1"/>
      <c r="M331" s="1"/>
      <c r="N331" s="1"/>
      <c r="O331" s="1"/>
      <c r="P331" s="1"/>
      <c r="Q331" s="1"/>
      <c r="R331" s="1"/>
      <c r="S331" s="1"/>
      <c r="T331" s="1"/>
      <c r="U331" s="1"/>
      <c r="V331" s="1"/>
      <c r="W331" s="1"/>
      <c r="X331" s="40"/>
      <c r="Y331" s="19"/>
      <c r="Z331" s="19"/>
      <c r="AA331" s="19"/>
    </row>
    <row r="332" spans="8:27" x14ac:dyDescent="0.3">
      <c r="H332" s="1"/>
      <c r="I332" s="1"/>
      <c r="J332" s="1"/>
      <c r="K332" s="1"/>
      <c r="L332" s="1"/>
      <c r="M332" s="1"/>
      <c r="N332" s="1"/>
      <c r="O332" s="1"/>
      <c r="P332" s="1"/>
      <c r="Q332" s="1"/>
      <c r="R332" s="1"/>
      <c r="S332" s="1"/>
      <c r="T332" s="1"/>
      <c r="U332" s="1"/>
      <c r="V332" s="1"/>
      <c r="W332" s="1"/>
      <c r="X332" s="40"/>
      <c r="Y332" s="19"/>
      <c r="Z332" s="19"/>
      <c r="AA332" s="19"/>
    </row>
    <row r="333" spans="8:27" x14ac:dyDescent="0.3">
      <c r="H333" s="1"/>
      <c r="I333" s="1"/>
      <c r="J333" s="1"/>
      <c r="K333" s="1"/>
      <c r="L333" s="1"/>
      <c r="M333" s="1"/>
      <c r="N333" s="1"/>
      <c r="O333" s="1"/>
      <c r="P333" s="1"/>
      <c r="Q333" s="1"/>
      <c r="R333" s="1"/>
      <c r="S333" s="1"/>
      <c r="T333" s="1"/>
      <c r="U333" s="1"/>
      <c r="V333" s="1"/>
      <c r="W333" s="1"/>
      <c r="X333" s="40"/>
      <c r="Y333" s="19"/>
      <c r="Z333" s="19"/>
      <c r="AA333" s="19"/>
    </row>
    <row r="334" spans="8:27" x14ac:dyDescent="0.3">
      <c r="H334" s="1"/>
      <c r="I334" s="1"/>
      <c r="J334" s="1"/>
      <c r="K334" s="1"/>
      <c r="L334" s="1"/>
      <c r="M334" s="1"/>
      <c r="N334" s="1"/>
      <c r="O334" s="1"/>
      <c r="P334" s="1"/>
      <c r="Q334" s="1"/>
      <c r="R334" s="1"/>
      <c r="S334" s="1"/>
      <c r="T334" s="1"/>
      <c r="U334" s="1"/>
      <c r="V334" s="1"/>
      <c r="W334" s="1"/>
      <c r="X334" s="40"/>
      <c r="Y334" s="19"/>
      <c r="Z334" s="19"/>
      <c r="AA334" s="19"/>
    </row>
    <row r="335" spans="8:27" x14ac:dyDescent="0.3">
      <c r="H335" s="1"/>
      <c r="I335" s="1"/>
      <c r="J335" s="1"/>
      <c r="K335" s="1"/>
      <c r="L335" s="1"/>
      <c r="M335" s="1"/>
      <c r="N335" s="1"/>
      <c r="O335" s="1"/>
      <c r="P335" s="1"/>
      <c r="Q335" s="1"/>
      <c r="R335" s="1"/>
      <c r="S335" s="1"/>
      <c r="T335" s="1"/>
      <c r="U335" s="1"/>
      <c r="V335" s="1"/>
      <c r="W335" s="1"/>
      <c r="X335" s="40"/>
      <c r="Y335" s="19"/>
      <c r="Z335" s="19"/>
      <c r="AA335" s="19"/>
    </row>
    <row r="336" spans="8:27" x14ac:dyDescent="0.3">
      <c r="H336" s="1"/>
      <c r="I336" s="1"/>
      <c r="J336" s="1"/>
      <c r="K336" s="1"/>
      <c r="L336" s="1"/>
      <c r="M336" s="1"/>
      <c r="N336" s="1"/>
      <c r="O336" s="1"/>
      <c r="P336" s="1"/>
      <c r="Q336" s="1"/>
      <c r="R336" s="1"/>
      <c r="S336" s="1"/>
      <c r="T336" s="1"/>
      <c r="U336" s="1"/>
      <c r="V336" s="1"/>
      <c r="W336" s="1"/>
      <c r="X336" s="40"/>
      <c r="Y336" s="19"/>
      <c r="Z336" s="19"/>
      <c r="AA336" s="19"/>
    </row>
    <row r="337" spans="8:27" x14ac:dyDescent="0.3">
      <c r="H337" s="1"/>
      <c r="I337" s="1"/>
      <c r="J337" s="1"/>
      <c r="K337" s="1"/>
      <c r="L337" s="1"/>
      <c r="M337" s="1"/>
      <c r="N337" s="1"/>
      <c r="O337" s="1"/>
      <c r="P337" s="1"/>
      <c r="Q337" s="1"/>
      <c r="R337" s="1"/>
      <c r="S337" s="1"/>
      <c r="T337" s="1"/>
      <c r="U337" s="1"/>
      <c r="V337" s="1"/>
      <c r="W337" s="1"/>
      <c r="X337" s="40"/>
      <c r="Y337" s="19"/>
      <c r="Z337" s="19"/>
      <c r="AA337" s="19"/>
    </row>
    <row r="338" spans="8:27" x14ac:dyDescent="0.3">
      <c r="H338" s="1"/>
      <c r="I338" s="1"/>
      <c r="J338" s="1"/>
      <c r="K338" s="1"/>
      <c r="L338" s="1"/>
      <c r="M338" s="1"/>
      <c r="N338" s="1"/>
      <c r="O338" s="1"/>
      <c r="P338" s="1"/>
      <c r="Q338" s="1"/>
      <c r="R338" s="1"/>
      <c r="S338" s="1"/>
      <c r="T338" s="1"/>
      <c r="U338" s="1"/>
      <c r="V338" s="1"/>
      <c r="W338" s="1"/>
      <c r="X338" s="40"/>
      <c r="Y338" s="19"/>
      <c r="Z338" s="19"/>
      <c r="AA338" s="19"/>
    </row>
    <row r="339" spans="8:27" x14ac:dyDescent="0.3">
      <c r="H339" s="1"/>
      <c r="I339" s="1"/>
      <c r="J339" s="1"/>
      <c r="K339" s="1"/>
      <c r="L339" s="1"/>
      <c r="M339" s="1"/>
      <c r="N339" s="1"/>
      <c r="O339" s="1"/>
      <c r="P339" s="1"/>
      <c r="Q339" s="1"/>
      <c r="R339" s="1"/>
      <c r="S339" s="1"/>
      <c r="T339" s="1"/>
      <c r="U339" s="1"/>
      <c r="V339" s="1"/>
      <c r="W339" s="1"/>
      <c r="X339" s="40"/>
      <c r="Y339" s="19"/>
      <c r="Z339" s="19"/>
      <c r="AA339" s="19"/>
    </row>
    <row r="340" spans="8:27" x14ac:dyDescent="0.3">
      <c r="H340" s="1"/>
      <c r="I340" s="1"/>
      <c r="J340" s="1"/>
      <c r="K340" s="1"/>
      <c r="L340" s="1"/>
      <c r="M340" s="1"/>
      <c r="N340" s="1"/>
      <c r="O340" s="1"/>
      <c r="P340" s="1"/>
      <c r="Q340" s="1"/>
      <c r="R340" s="1"/>
      <c r="S340" s="1"/>
      <c r="T340" s="1"/>
      <c r="U340" s="1"/>
      <c r="V340" s="1"/>
      <c r="W340" s="1"/>
      <c r="X340" s="40"/>
      <c r="Y340" s="19"/>
      <c r="Z340" s="19"/>
      <c r="AA340" s="19"/>
    </row>
    <row r="341" spans="8:27" x14ac:dyDescent="0.3">
      <c r="H341" s="1"/>
      <c r="I341" s="1"/>
      <c r="J341" s="1"/>
      <c r="K341" s="1"/>
      <c r="L341" s="1"/>
      <c r="M341" s="1"/>
      <c r="N341" s="1"/>
      <c r="O341" s="1"/>
      <c r="P341" s="1"/>
      <c r="Q341" s="1"/>
      <c r="R341" s="1"/>
      <c r="S341" s="1"/>
      <c r="T341" s="1"/>
      <c r="U341" s="1"/>
      <c r="V341" s="1"/>
      <c r="W341" s="1"/>
      <c r="X341" s="40"/>
      <c r="Y341" s="19"/>
      <c r="Z341" s="19"/>
      <c r="AA341" s="19"/>
    </row>
    <row r="342" spans="8:27" x14ac:dyDescent="0.3">
      <c r="H342" s="1"/>
      <c r="I342" s="1"/>
      <c r="J342" s="1"/>
      <c r="K342" s="1"/>
      <c r="L342" s="1"/>
      <c r="M342" s="1"/>
      <c r="N342" s="1"/>
      <c r="O342" s="1"/>
      <c r="P342" s="1"/>
      <c r="Q342" s="1"/>
      <c r="R342" s="1"/>
      <c r="S342" s="1"/>
      <c r="T342" s="1"/>
      <c r="U342" s="1"/>
      <c r="V342" s="1"/>
      <c r="W342" s="1"/>
      <c r="X342" s="40"/>
      <c r="Y342" s="19"/>
      <c r="Z342" s="19"/>
      <c r="AA342" s="19"/>
    </row>
    <row r="343" spans="8:27" x14ac:dyDescent="0.3">
      <c r="H343" s="1"/>
      <c r="I343" s="1"/>
      <c r="J343" s="1"/>
      <c r="K343" s="1"/>
      <c r="L343" s="1"/>
      <c r="M343" s="1"/>
      <c r="N343" s="1"/>
      <c r="O343" s="1"/>
      <c r="P343" s="1"/>
      <c r="Q343" s="1"/>
      <c r="R343" s="1"/>
      <c r="S343" s="1"/>
      <c r="T343" s="1"/>
      <c r="U343" s="1"/>
      <c r="V343" s="1"/>
      <c r="W343" s="1"/>
      <c r="X343" s="40"/>
      <c r="Y343" s="19"/>
      <c r="Z343" s="19"/>
      <c r="AA343" s="19"/>
    </row>
    <row r="344" spans="8:27" x14ac:dyDescent="0.3">
      <c r="H344" s="1"/>
      <c r="I344" s="1"/>
      <c r="J344" s="1"/>
      <c r="K344" s="1"/>
      <c r="L344" s="1"/>
      <c r="M344" s="1"/>
      <c r="N344" s="1"/>
      <c r="O344" s="1"/>
      <c r="P344" s="1"/>
      <c r="Q344" s="1"/>
      <c r="R344" s="1"/>
      <c r="S344" s="1"/>
      <c r="T344" s="1"/>
      <c r="U344" s="1"/>
      <c r="V344" s="1"/>
      <c r="W344" s="1"/>
      <c r="X344" s="40"/>
      <c r="Y344" s="19"/>
      <c r="Z344" s="19"/>
      <c r="AA344" s="19"/>
    </row>
    <row r="345" spans="8:27" x14ac:dyDescent="0.3">
      <c r="H345" s="1"/>
      <c r="I345" s="1"/>
      <c r="J345" s="1"/>
      <c r="K345" s="1"/>
      <c r="L345" s="1"/>
      <c r="M345" s="1"/>
      <c r="N345" s="1"/>
      <c r="O345" s="1"/>
      <c r="P345" s="1"/>
      <c r="Q345" s="1"/>
      <c r="R345" s="1"/>
      <c r="S345" s="1"/>
      <c r="T345" s="1"/>
      <c r="U345" s="1"/>
      <c r="V345" s="1"/>
      <c r="W345" s="1"/>
      <c r="X345" s="40"/>
      <c r="Y345" s="19"/>
      <c r="Z345" s="19"/>
      <c r="AA345" s="19"/>
    </row>
    <row r="346" spans="8:27" x14ac:dyDescent="0.3">
      <c r="H346" s="1"/>
      <c r="I346" s="1"/>
      <c r="J346" s="1"/>
      <c r="K346" s="1"/>
      <c r="L346" s="1"/>
      <c r="M346" s="1"/>
      <c r="N346" s="1"/>
      <c r="O346" s="1"/>
      <c r="P346" s="1"/>
      <c r="Q346" s="1"/>
      <c r="R346" s="1"/>
      <c r="S346" s="1"/>
      <c r="T346" s="1"/>
      <c r="U346" s="1"/>
      <c r="V346" s="1"/>
      <c r="W346" s="1"/>
      <c r="X346" s="40"/>
      <c r="Y346" s="19"/>
      <c r="Z346" s="19"/>
      <c r="AA346" s="19"/>
    </row>
    <row r="347" spans="8:27" x14ac:dyDescent="0.3">
      <c r="H347" s="1"/>
      <c r="I347" s="1"/>
      <c r="J347" s="1"/>
      <c r="K347" s="1"/>
      <c r="L347" s="1"/>
      <c r="M347" s="1"/>
      <c r="N347" s="1"/>
      <c r="O347" s="1"/>
      <c r="P347" s="1"/>
      <c r="Q347" s="1"/>
      <c r="R347" s="1"/>
      <c r="S347" s="1"/>
      <c r="T347" s="1"/>
      <c r="U347" s="1"/>
      <c r="V347" s="1"/>
      <c r="W347" s="1"/>
      <c r="X347" s="40"/>
      <c r="Y347" s="19"/>
      <c r="Z347" s="19"/>
      <c r="AA347" s="19"/>
    </row>
    <row r="348" spans="8:27" x14ac:dyDescent="0.3">
      <c r="H348" s="1"/>
      <c r="I348" s="1"/>
      <c r="J348" s="1"/>
      <c r="K348" s="1"/>
      <c r="L348" s="1"/>
      <c r="M348" s="1"/>
      <c r="N348" s="1"/>
      <c r="O348" s="1"/>
      <c r="P348" s="1"/>
      <c r="Q348" s="1"/>
      <c r="R348" s="1"/>
      <c r="S348" s="1"/>
      <c r="T348" s="1"/>
      <c r="U348" s="1"/>
      <c r="V348" s="1"/>
      <c r="W348" s="1"/>
      <c r="X348" s="40"/>
      <c r="Y348" s="19"/>
      <c r="Z348" s="19"/>
      <c r="AA348" s="19"/>
    </row>
    <row r="349" spans="8:27" x14ac:dyDescent="0.3">
      <c r="H349" s="1"/>
      <c r="I349" s="1"/>
      <c r="J349" s="1"/>
      <c r="K349" s="1"/>
      <c r="L349" s="1"/>
      <c r="M349" s="1"/>
      <c r="N349" s="1"/>
      <c r="O349" s="1"/>
      <c r="P349" s="1"/>
      <c r="Q349" s="1"/>
      <c r="R349" s="1"/>
      <c r="S349" s="1"/>
      <c r="T349" s="1"/>
      <c r="U349" s="1"/>
      <c r="V349" s="1"/>
      <c r="W349" s="1"/>
      <c r="X349" s="40"/>
      <c r="Y349" s="19"/>
      <c r="Z349" s="19"/>
      <c r="AA349" s="19"/>
    </row>
    <row r="350" spans="8:27" x14ac:dyDescent="0.3">
      <c r="H350" s="1"/>
      <c r="I350" s="1"/>
      <c r="J350" s="1"/>
      <c r="K350" s="1"/>
      <c r="L350" s="1"/>
      <c r="M350" s="1"/>
      <c r="N350" s="1"/>
      <c r="O350" s="1"/>
      <c r="P350" s="1"/>
      <c r="Q350" s="1"/>
      <c r="R350" s="1"/>
      <c r="S350" s="1"/>
      <c r="T350" s="1"/>
      <c r="U350" s="1"/>
      <c r="V350" s="1"/>
      <c r="W350" s="1"/>
      <c r="X350" s="40"/>
      <c r="Y350" s="19"/>
      <c r="Z350" s="19"/>
      <c r="AA350" s="19"/>
    </row>
    <row r="351" spans="8:27" x14ac:dyDescent="0.3">
      <c r="H351" s="1"/>
      <c r="I351" s="1"/>
      <c r="J351" s="1"/>
      <c r="K351" s="1"/>
      <c r="L351" s="1"/>
      <c r="M351" s="1"/>
      <c r="N351" s="1"/>
      <c r="O351" s="1"/>
      <c r="P351" s="1"/>
      <c r="Q351" s="1"/>
      <c r="R351" s="1"/>
      <c r="S351" s="1"/>
      <c r="T351" s="1"/>
      <c r="U351" s="1"/>
      <c r="V351" s="1"/>
      <c r="W351" s="1"/>
      <c r="X351" s="40"/>
      <c r="Y351" s="19"/>
      <c r="Z351" s="19"/>
      <c r="AA351" s="19"/>
    </row>
    <row r="352" spans="8:27" x14ac:dyDescent="0.3">
      <c r="H352" s="1"/>
      <c r="I352" s="1"/>
      <c r="J352" s="1"/>
      <c r="K352" s="1"/>
      <c r="L352" s="1"/>
      <c r="M352" s="1"/>
      <c r="N352" s="1"/>
      <c r="O352" s="1"/>
      <c r="P352" s="1"/>
      <c r="Q352" s="1"/>
      <c r="R352" s="1"/>
      <c r="S352" s="1"/>
      <c r="T352" s="1"/>
      <c r="U352" s="1"/>
      <c r="V352" s="1"/>
      <c r="W352" s="1"/>
      <c r="X352" s="40"/>
      <c r="Y352" s="19"/>
      <c r="Z352" s="19"/>
      <c r="AA352" s="19"/>
    </row>
    <row r="353" spans="8:27" x14ac:dyDescent="0.3">
      <c r="H353" s="1"/>
      <c r="I353" s="1"/>
      <c r="J353" s="1"/>
      <c r="K353" s="1"/>
      <c r="L353" s="1"/>
      <c r="M353" s="1"/>
      <c r="N353" s="1"/>
      <c r="O353" s="1"/>
      <c r="P353" s="1"/>
      <c r="Q353" s="1"/>
      <c r="R353" s="1"/>
      <c r="S353" s="1"/>
      <c r="T353" s="1"/>
      <c r="U353" s="1"/>
      <c r="V353" s="1"/>
      <c r="W353" s="1"/>
      <c r="X353" s="40"/>
      <c r="Y353" s="19"/>
      <c r="Z353" s="19"/>
      <c r="AA353" s="19"/>
    </row>
    <row r="354" spans="8:27" x14ac:dyDescent="0.3">
      <c r="H354" s="1"/>
      <c r="I354" s="1"/>
      <c r="J354" s="1"/>
      <c r="K354" s="1"/>
      <c r="L354" s="1"/>
      <c r="M354" s="1"/>
      <c r="N354" s="1"/>
      <c r="O354" s="1"/>
      <c r="P354" s="1"/>
      <c r="Q354" s="1"/>
      <c r="R354" s="1"/>
      <c r="S354" s="1"/>
      <c r="T354" s="1"/>
      <c r="U354" s="1"/>
      <c r="V354" s="1"/>
      <c r="W354" s="1"/>
      <c r="X354" s="40"/>
      <c r="Y354" s="19"/>
      <c r="Z354" s="19"/>
      <c r="AA354" s="19"/>
    </row>
    <row r="355" spans="8:27" x14ac:dyDescent="0.3">
      <c r="H355" s="1"/>
      <c r="I355" s="1"/>
      <c r="J355" s="1"/>
      <c r="K355" s="1"/>
      <c r="L355" s="1"/>
      <c r="M355" s="1"/>
      <c r="N355" s="1"/>
      <c r="O355" s="1"/>
      <c r="P355" s="1"/>
      <c r="Q355" s="1"/>
      <c r="R355" s="1"/>
      <c r="S355" s="1"/>
      <c r="T355" s="1"/>
      <c r="U355" s="1"/>
      <c r="V355" s="1"/>
      <c r="W355" s="1"/>
      <c r="X355" s="40"/>
      <c r="Y355" s="19"/>
      <c r="Z355" s="19"/>
      <c r="AA355" s="19"/>
    </row>
    <row r="356" spans="8:27" x14ac:dyDescent="0.3">
      <c r="H356" s="1"/>
      <c r="I356" s="1"/>
      <c r="J356" s="1"/>
      <c r="K356" s="1"/>
      <c r="L356" s="1"/>
      <c r="M356" s="1"/>
      <c r="N356" s="1"/>
      <c r="O356" s="1"/>
      <c r="P356" s="1"/>
      <c r="Q356" s="1"/>
      <c r="R356" s="1"/>
      <c r="S356" s="1"/>
      <c r="T356" s="1"/>
      <c r="U356" s="1"/>
      <c r="V356" s="1"/>
      <c r="W356" s="1"/>
      <c r="X356" s="40"/>
      <c r="Y356" s="19"/>
      <c r="Z356" s="19"/>
      <c r="AA356" s="19"/>
    </row>
    <row r="357" spans="8:27" x14ac:dyDescent="0.3">
      <c r="H357" s="1"/>
      <c r="I357" s="1"/>
      <c r="J357" s="1"/>
      <c r="K357" s="1"/>
      <c r="L357" s="1"/>
      <c r="M357" s="1"/>
      <c r="N357" s="1"/>
      <c r="O357" s="1"/>
      <c r="P357" s="1"/>
      <c r="Q357" s="1"/>
      <c r="R357" s="1"/>
      <c r="S357" s="1"/>
      <c r="T357" s="1"/>
      <c r="U357" s="1"/>
      <c r="V357" s="1"/>
      <c r="W357" s="1"/>
      <c r="X357" s="40"/>
      <c r="Y357" s="19"/>
      <c r="Z357" s="19"/>
      <c r="AA357" s="19"/>
    </row>
    <row r="358" spans="8:27" x14ac:dyDescent="0.3">
      <c r="H358" s="1"/>
      <c r="I358" s="1"/>
      <c r="J358" s="1"/>
      <c r="K358" s="1"/>
      <c r="L358" s="1"/>
      <c r="M358" s="1"/>
      <c r="N358" s="1"/>
      <c r="O358" s="1"/>
      <c r="P358" s="1"/>
      <c r="Q358" s="1"/>
      <c r="R358" s="1"/>
      <c r="S358" s="1"/>
      <c r="T358" s="1"/>
      <c r="U358" s="1"/>
      <c r="V358" s="1"/>
      <c r="W358" s="1"/>
      <c r="X358" s="40"/>
      <c r="Y358" s="19"/>
      <c r="Z358" s="19"/>
      <c r="AA358" s="19"/>
    </row>
    <row r="359" spans="8:27" x14ac:dyDescent="0.3">
      <c r="H359" s="1"/>
      <c r="I359" s="1"/>
      <c r="J359" s="1"/>
      <c r="K359" s="1"/>
      <c r="L359" s="1"/>
      <c r="M359" s="1"/>
      <c r="N359" s="1"/>
      <c r="O359" s="1"/>
      <c r="P359" s="1"/>
      <c r="Q359" s="1"/>
      <c r="R359" s="1"/>
      <c r="S359" s="1"/>
      <c r="T359" s="1"/>
      <c r="U359" s="1"/>
      <c r="V359" s="1"/>
      <c r="W359" s="1"/>
      <c r="X359" s="40"/>
      <c r="Y359" s="19"/>
      <c r="Z359" s="19"/>
      <c r="AA359" s="19"/>
    </row>
    <row r="360" spans="8:27" x14ac:dyDescent="0.3">
      <c r="H360" s="1"/>
      <c r="I360" s="1"/>
      <c r="J360" s="1"/>
      <c r="K360" s="1"/>
      <c r="L360" s="1"/>
      <c r="M360" s="1"/>
      <c r="N360" s="1"/>
      <c r="O360" s="1"/>
      <c r="P360" s="1"/>
      <c r="Q360" s="1"/>
      <c r="R360" s="1"/>
      <c r="S360" s="1"/>
      <c r="T360" s="1"/>
      <c r="U360" s="1"/>
      <c r="V360" s="1"/>
      <c r="W360" s="1"/>
      <c r="X360" s="40"/>
      <c r="Y360" s="19"/>
      <c r="Z360" s="19"/>
      <c r="AA360" s="19"/>
    </row>
    <row r="361" spans="8:27" x14ac:dyDescent="0.3">
      <c r="H361" s="1"/>
      <c r="I361" s="1"/>
      <c r="J361" s="1"/>
      <c r="K361" s="1"/>
      <c r="L361" s="1"/>
      <c r="M361" s="1"/>
      <c r="N361" s="1"/>
      <c r="O361" s="1"/>
      <c r="P361" s="1"/>
      <c r="Q361" s="1"/>
      <c r="R361" s="1"/>
      <c r="S361" s="1"/>
      <c r="T361" s="1"/>
      <c r="U361" s="1"/>
      <c r="V361" s="1"/>
      <c r="W361" s="1"/>
      <c r="X361" s="40"/>
      <c r="Y361" s="19"/>
      <c r="Z361" s="19"/>
      <c r="AA361" s="19"/>
    </row>
    <row r="362" spans="8:27" x14ac:dyDescent="0.3">
      <c r="H362" s="1"/>
      <c r="I362" s="1"/>
      <c r="J362" s="1"/>
      <c r="K362" s="1"/>
      <c r="L362" s="1"/>
      <c r="M362" s="1"/>
      <c r="N362" s="1"/>
      <c r="O362" s="1"/>
      <c r="P362" s="1"/>
      <c r="Q362" s="1"/>
      <c r="R362" s="1"/>
      <c r="S362" s="1"/>
      <c r="T362" s="1"/>
      <c r="U362" s="1"/>
      <c r="V362" s="1"/>
      <c r="W362" s="1"/>
      <c r="X362" s="40"/>
      <c r="Y362" s="19"/>
      <c r="Z362" s="19"/>
      <c r="AA362" s="19"/>
    </row>
    <row r="363" spans="8:27" x14ac:dyDescent="0.3">
      <c r="H363" s="1"/>
      <c r="I363" s="1"/>
      <c r="J363" s="1"/>
      <c r="K363" s="1"/>
      <c r="L363" s="1"/>
      <c r="M363" s="1"/>
      <c r="N363" s="1"/>
      <c r="O363" s="1"/>
      <c r="P363" s="1"/>
      <c r="Q363" s="1"/>
      <c r="R363" s="1"/>
      <c r="S363" s="1"/>
      <c r="T363" s="1"/>
      <c r="U363" s="1"/>
      <c r="V363" s="1"/>
      <c r="W363" s="1"/>
      <c r="X363" s="40"/>
      <c r="Y363" s="19"/>
      <c r="Z363" s="19"/>
      <c r="AA363" s="19"/>
    </row>
    <row r="364" spans="8:27" x14ac:dyDescent="0.3">
      <c r="H364" s="1"/>
      <c r="I364" s="1"/>
      <c r="J364" s="1"/>
      <c r="K364" s="1"/>
      <c r="L364" s="1"/>
      <c r="M364" s="1"/>
      <c r="N364" s="1"/>
      <c r="O364" s="1"/>
      <c r="P364" s="1"/>
      <c r="Q364" s="1"/>
      <c r="R364" s="1"/>
      <c r="S364" s="1"/>
      <c r="T364" s="1"/>
      <c r="U364" s="1"/>
      <c r="V364" s="1"/>
      <c r="W364" s="1"/>
      <c r="X364" s="40"/>
      <c r="Y364" s="19"/>
      <c r="Z364" s="19"/>
      <c r="AA364" s="19"/>
    </row>
    <row r="365" spans="8:27" x14ac:dyDescent="0.3">
      <c r="H365" s="1"/>
      <c r="I365" s="1"/>
      <c r="J365" s="1"/>
      <c r="K365" s="1"/>
      <c r="L365" s="1"/>
      <c r="M365" s="1"/>
      <c r="N365" s="1"/>
      <c r="O365" s="1"/>
      <c r="P365" s="1"/>
      <c r="Q365" s="1"/>
      <c r="R365" s="1"/>
      <c r="S365" s="1"/>
      <c r="T365" s="1"/>
      <c r="U365" s="1"/>
      <c r="V365" s="1"/>
      <c r="W365" s="1"/>
      <c r="X365" s="40"/>
      <c r="Y365" s="19"/>
      <c r="Z365" s="19"/>
      <c r="AA365" s="19"/>
    </row>
    <row r="366" spans="8:27" x14ac:dyDescent="0.3">
      <c r="H366" s="1"/>
      <c r="I366" s="1"/>
      <c r="J366" s="1"/>
      <c r="K366" s="1"/>
      <c r="L366" s="1"/>
      <c r="M366" s="1"/>
      <c r="N366" s="1"/>
      <c r="O366" s="1"/>
      <c r="P366" s="1"/>
      <c r="Q366" s="1"/>
      <c r="R366" s="1"/>
      <c r="S366" s="1"/>
      <c r="T366" s="1"/>
      <c r="U366" s="1"/>
      <c r="V366" s="1"/>
      <c r="W366" s="1"/>
      <c r="X366" s="40"/>
      <c r="Y366" s="19"/>
      <c r="Z366" s="19"/>
      <c r="AA366" s="19"/>
    </row>
    <row r="367" spans="8:27" x14ac:dyDescent="0.3">
      <c r="H367" s="1"/>
      <c r="I367" s="1"/>
      <c r="J367" s="1"/>
      <c r="K367" s="1"/>
      <c r="L367" s="1"/>
      <c r="M367" s="1"/>
      <c r="N367" s="1"/>
      <c r="O367" s="1"/>
      <c r="P367" s="1"/>
      <c r="Q367" s="1"/>
      <c r="R367" s="1"/>
      <c r="S367" s="1"/>
      <c r="T367" s="1"/>
      <c r="U367" s="1"/>
      <c r="V367" s="1"/>
      <c r="W367" s="1"/>
      <c r="X367" s="40"/>
      <c r="Y367" s="19"/>
      <c r="Z367" s="19"/>
      <c r="AA367" s="19"/>
    </row>
    <row r="368" spans="8:27" x14ac:dyDescent="0.3">
      <c r="H368" s="1"/>
      <c r="I368" s="1"/>
      <c r="J368" s="1"/>
      <c r="K368" s="1"/>
      <c r="L368" s="1"/>
      <c r="M368" s="1"/>
      <c r="N368" s="1"/>
      <c r="O368" s="1"/>
      <c r="P368" s="1"/>
      <c r="Q368" s="1"/>
      <c r="R368" s="1"/>
      <c r="S368" s="1"/>
      <c r="T368" s="1"/>
      <c r="U368" s="1"/>
      <c r="V368" s="1"/>
      <c r="W368" s="1"/>
      <c r="X368" s="40"/>
      <c r="Y368" s="19"/>
      <c r="Z368" s="19"/>
      <c r="AA368" s="19"/>
    </row>
    <row r="369" spans="8:27" x14ac:dyDescent="0.3">
      <c r="H369" s="1"/>
      <c r="I369" s="1"/>
      <c r="J369" s="1"/>
      <c r="K369" s="1"/>
      <c r="L369" s="1"/>
      <c r="M369" s="1"/>
      <c r="N369" s="1"/>
      <c r="O369" s="1"/>
      <c r="P369" s="1"/>
      <c r="Q369" s="1"/>
      <c r="R369" s="1"/>
      <c r="S369" s="1"/>
      <c r="T369" s="1"/>
      <c r="U369" s="1"/>
      <c r="V369" s="1"/>
      <c r="W369" s="1"/>
      <c r="X369" s="40"/>
      <c r="Y369" s="19"/>
      <c r="Z369" s="19"/>
      <c r="AA369" s="19"/>
    </row>
    <row r="370" spans="8:27" x14ac:dyDescent="0.3">
      <c r="H370" s="1"/>
      <c r="I370" s="1"/>
      <c r="J370" s="1"/>
      <c r="K370" s="1"/>
      <c r="L370" s="1"/>
      <c r="M370" s="1"/>
      <c r="N370" s="1"/>
      <c r="O370" s="1"/>
      <c r="P370" s="1"/>
      <c r="Q370" s="1"/>
      <c r="R370" s="1"/>
      <c r="S370" s="1"/>
      <c r="T370" s="1"/>
      <c r="U370" s="1"/>
      <c r="V370" s="1"/>
      <c r="W370" s="1"/>
      <c r="X370" s="40"/>
      <c r="Y370" s="19"/>
      <c r="Z370" s="19"/>
      <c r="AA370" s="19"/>
    </row>
    <row r="371" spans="8:27" x14ac:dyDescent="0.3">
      <c r="H371" s="1"/>
      <c r="I371" s="1"/>
      <c r="J371" s="1"/>
      <c r="K371" s="1"/>
      <c r="L371" s="1"/>
      <c r="M371" s="1"/>
      <c r="N371" s="1"/>
      <c r="O371" s="1"/>
      <c r="P371" s="1"/>
      <c r="Q371" s="1"/>
      <c r="R371" s="1"/>
      <c r="S371" s="1"/>
      <c r="T371" s="1"/>
      <c r="U371" s="1"/>
      <c r="V371" s="1"/>
      <c r="W371" s="1"/>
      <c r="X371" s="40"/>
      <c r="Y371" s="19"/>
      <c r="Z371" s="19"/>
      <c r="AA371" s="19"/>
    </row>
    <row r="372" spans="8:27" x14ac:dyDescent="0.3">
      <c r="H372" s="1"/>
      <c r="I372" s="1"/>
      <c r="J372" s="1"/>
      <c r="K372" s="1"/>
      <c r="L372" s="1"/>
      <c r="M372" s="1"/>
      <c r="N372" s="1"/>
      <c r="O372" s="1"/>
      <c r="P372" s="1"/>
      <c r="Q372" s="1"/>
      <c r="R372" s="1"/>
      <c r="S372" s="1"/>
      <c r="T372" s="1"/>
      <c r="U372" s="1"/>
      <c r="V372" s="1"/>
      <c r="W372" s="1"/>
      <c r="X372" s="40"/>
      <c r="Y372" s="19"/>
      <c r="Z372" s="19"/>
      <c r="AA372" s="19"/>
    </row>
    <row r="373" spans="8:27" x14ac:dyDescent="0.3">
      <c r="H373" s="1"/>
      <c r="I373" s="1"/>
      <c r="J373" s="1"/>
      <c r="K373" s="1"/>
      <c r="L373" s="1"/>
      <c r="M373" s="1"/>
      <c r="N373" s="1"/>
      <c r="O373" s="1"/>
      <c r="P373" s="1"/>
      <c r="Q373" s="1"/>
      <c r="R373" s="1"/>
      <c r="S373" s="1"/>
      <c r="T373" s="1"/>
      <c r="U373" s="1"/>
      <c r="V373" s="1"/>
      <c r="W373" s="1"/>
      <c r="X373" s="40"/>
      <c r="Y373" s="19"/>
      <c r="Z373" s="19"/>
      <c r="AA373" s="19"/>
    </row>
    <row r="374" spans="8:27" x14ac:dyDescent="0.3">
      <c r="H374" s="1"/>
      <c r="I374" s="1"/>
      <c r="J374" s="1"/>
      <c r="K374" s="1"/>
      <c r="L374" s="1"/>
      <c r="M374" s="1"/>
      <c r="N374" s="1"/>
      <c r="O374" s="1"/>
      <c r="P374" s="1"/>
      <c r="Q374" s="1"/>
      <c r="R374" s="1"/>
      <c r="S374" s="1"/>
      <c r="T374" s="1"/>
      <c r="U374" s="1"/>
      <c r="V374" s="1"/>
      <c r="W374" s="1"/>
      <c r="X374" s="40"/>
      <c r="Y374" s="19"/>
      <c r="Z374" s="19"/>
      <c r="AA374" s="19"/>
    </row>
    <row r="375" spans="8:27" x14ac:dyDescent="0.3">
      <c r="H375" s="1"/>
      <c r="I375" s="1"/>
      <c r="J375" s="1"/>
      <c r="K375" s="1"/>
      <c r="L375" s="1"/>
      <c r="M375" s="1"/>
      <c r="N375" s="1"/>
      <c r="O375" s="1"/>
      <c r="P375" s="1"/>
      <c r="Q375" s="1"/>
      <c r="R375" s="1"/>
      <c r="S375" s="1"/>
      <c r="T375" s="1"/>
      <c r="U375" s="1"/>
      <c r="V375" s="1"/>
      <c r="W375" s="1"/>
      <c r="X375" s="40"/>
      <c r="Y375" s="19"/>
      <c r="Z375" s="19"/>
      <c r="AA375" s="19"/>
    </row>
    <row r="376" spans="8:27" x14ac:dyDescent="0.3">
      <c r="H376" s="1"/>
      <c r="I376" s="1"/>
      <c r="J376" s="1"/>
      <c r="K376" s="1"/>
      <c r="L376" s="1"/>
      <c r="M376" s="1"/>
      <c r="N376" s="1"/>
      <c r="O376" s="1"/>
      <c r="P376" s="1"/>
      <c r="Q376" s="1"/>
      <c r="R376" s="1"/>
      <c r="S376" s="1"/>
      <c r="T376" s="1"/>
      <c r="U376" s="1"/>
      <c r="V376" s="1"/>
      <c r="W376" s="1"/>
      <c r="X376" s="40"/>
      <c r="Y376" s="19"/>
      <c r="Z376" s="19"/>
      <c r="AA376" s="19"/>
    </row>
    <row r="377" spans="8:27" x14ac:dyDescent="0.3">
      <c r="H377" s="1"/>
      <c r="I377" s="1"/>
      <c r="J377" s="1"/>
      <c r="K377" s="1"/>
      <c r="L377" s="1"/>
      <c r="M377" s="1"/>
      <c r="N377" s="1"/>
      <c r="O377" s="1"/>
      <c r="P377" s="1"/>
      <c r="Q377" s="1"/>
      <c r="R377" s="1"/>
      <c r="S377" s="1"/>
      <c r="T377" s="1"/>
      <c r="U377" s="1"/>
      <c r="V377" s="1"/>
      <c r="W377" s="1"/>
      <c r="X377" s="40"/>
      <c r="Y377" s="19"/>
      <c r="Z377" s="19"/>
      <c r="AA377" s="19"/>
    </row>
    <row r="378" spans="8:27" x14ac:dyDescent="0.3">
      <c r="H378" s="1"/>
      <c r="I378" s="1"/>
      <c r="J378" s="1"/>
      <c r="K378" s="1"/>
      <c r="L378" s="1"/>
      <c r="M378" s="1"/>
      <c r="N378" s="1"/>
      <c r="O378" s="1"/>
      <c r="P378" s="1"/>
      <c r="Q378" s="1"/>
      <c r="R378" s="1"/>
      <c r="S378" s="1"/>
      <c r="T378" s="1"/>
      <c r="U378" s="1"/>
      <c r="V378" s="1"/>
      <c r="W378" s="1"/>
      <c r="X378" s="40"/>
      <c r="Y378" s="19"/>
      <c r="Z378" s="19"/>
      <c r="AA378" s="19"/>
    </row>
    <row r="379" spans="8:27" x14ac:dyDescent="0.3">
      <c r="H379" s="1"/>
      <c r="I379" s="1"/>
      <c r="J379" s="1"/>
      <c r="K379" s="1"/>
      <c r="L379" s="1"/>
      <c r="M379" s="1"/>
      <c r="N379" s="1"/>
      <c r="O379" s="1"/>
      <c r="P379" s="1"/>
      <c r="Q379" s="1"/>
      <c r="R379" s="1"/>
      <c r="S379" s="1"/>
      <c r="T379" s="1"/>
      <c r="U379" s="1"/>
      <c r="V379" s="1"/>
      <c r="W379" s="1"/>
      <c r="X379" s="40"/>
      <c r="Y379" s="19"/>
      <c r="Z379" s="19"/>
      <c r="AA379" s="19"/>
    </row>
    <row r="380" spans="8:27" x14ac:dyDescent="0.3">
      <c r="H380" s="1"/>
      <c r="I380" s="1"/>
      <c r="J380" s="1"/>
      <c r="K380" s="1"/>
      <c r="L380" s="1"/>
      <c r="M380" s="1"/>
      <c r="N380" s="1"/>
      <c r="O380" s="1"/>
      <c r="P380" s="1"/>
      <c r="Q380" s="1"/>
      <c r="R380" s="1"/>
      <c r="S380" s="1"/>
      <c r="T380" s="1"/>
      <c r="U380" s="1"/>
      <c r="V380" s="1"/>
      <c r="W380" s="1"/>
      <c r="X380" s="40"/>
      <c r="Y380" s="19"/>
      <c r="Z380" s="19"/>
      <c r="AA380" s="19"/>
    </row>
    <row r="381" spans="8:27" x14ac:dyDescent="0.3">
      <c r="H381" s="1"/>
      <c r="I381" s="1"/>
      <c r="J381" s="1"/>
      <c r="K381" s="1"/>
      <c r="L381" s="1"/>
      <c r="M381" s="1"/>
      <c r="N381" s="1"/>
      <c r="O381" s="1"/>
      <c r="P381" s="1"/>
      <c r="Q381" s="1"/>
      <c r="R381" s="1"/>
      <c r="S381" s="1"/>
      <c r="T381" s="1"/>
      <c r="U381" s="1"/>
      <c r="V381" s="1"/>
      <c r="W381" s="1"/>
      <c r="X381" s="40"/>
      <c r="Y381" s="19"/>
      <c r="Z381" s="19"/>
      <c r="AA381" s="19"/>
    </row>
    <row r="382" spans="8:27" x14ac:dyDescent="0.3">
      <c r="H382" s="1"/>
      <c r="I382" s="1"/>
      <c r="J382" s="1"/>
      <c r="K382" s="1"/>
      <c r="L382" s="1"/>
      <c r="M382" s="1"/>
      <c r="N382" s="1"/>
      <c r="O382" s="1"/>
      <c r="P382" s="1"/>
      <c r="Q382" s="1"/>
      <c r="R382" s="1"/>
      <c r="S382" s="1"/>
      <c r="T382" s="1"/>
      <c r="U382" s="1"/>
      <c r="V382" s="1"/>
      <c r="W382" s="1"/>
      <c r="X382" s="40"/>
      <c r="Y382" s="19"/>
      <c r="Z382" s="19"/>
      <c r="AA382" s="19"/>
    </row>
    <row r="383" spans="8:27" x14ac:dyDescent="0.3">
      <c r="H383" s="1"/>
      <c r="I383" s="1"/>
      <c r="J383" s="1"/>
      <c r="K383" s="1"/>
      <c r="L383" s="1"/>
      <c r="M383" s="1"/>
      <c r="N383" s="1"/>
      <c r="O383" s="1"/>
      <c r="P383" s="1"/>
      <c r="Q383" s="1"/>
      <c r="R383" s="1"/>
      <c r="S383" s="1"/>
      <c r="T383" s="1"/>
      <c r="U383" s="1"/>
      <c r="V383" s="1"/>
      <c r="W383" s="1"/>
      <c r="X383" s="40"/>
      <c r="Y383" s="19"/>
      <c r="Z383" s="19"/>
      <c r="AA383" s="19"/>
    </row>
    <row r="384" spans="8:27" x14ac:dyDescent="0.3">
      <c r="H384" s="1"/>
      <c r="I384" s="1"/>
      <c r="J384" s="1"/>
      <c r="K384" s="1"/>
      <c r="L384" s="1"/>
      <c r="M384" s="1"/>
      <c r="N384" s="1"/>
      <c r="O384" s="1"/>
      <c r="P384" s="1"/>
      <c r="Q384" s="1"/>
      <c r="R384" s="1"/>
      <c r="S384" s="1"/>
      <c r="T384" s="1"/>
      <c r="U384" s="1"/>
      <c r="V384" s="1"/>
      <c r="W384" s="1"/>
      <c r="X384" s="40"/>
      <c r="Y384" s="19"/>
      <c r="Z384" s="19"/>
      <c r="AA384" s="19"/>
    </row>
    <row r="385" spans="8:27" x14ac:dyDescent="0.3">
      <c r="H385" s="1"/>
      <c r="I385" s="1"/>
      <c r="J385" s="1"/>
      <c r="K385" s="1"/>
      <c r="L385" s="1"/>
      <c r="M385" s="1"/>
      <c r="N385" s="1"/>
      <c r="O385" s="1"/>
      <c r="P385" s="1"/>
      <c r="Q385" s="1"/>
      <c r="R385" s="1"/>
      <c r="S385" s="1"/>
      <c r="T385" s="1"/>
      <c r="U385" s="1"/>
      <c r="V385" s="1"/>
      <c r="W385" s="1"/>
      <c r="X385" s="40"/>
      <c r="Y385" s="19"/>
      <c r="Z385" s="19"/>
      <c r="AA385" s="19"/>
    </row>
    <row r="386" spans="8:27" x14ac:dyDescent="0.3">
      <c r="H386" s="1"/>
      <c r="I386" s="1"/>
      <c r="J386" s="1"/>
      <c r="K386" s="1"/>
      <c r="L386" s="1"/>
      <c r="M386" s="1"/>
      <c r="N386" s="1"/>
      <c r="O386" s="1"/>
      <c r="P386" s="1"/>
      <c r="Q386" s="1"/>
      <c r="R386" s="1"/>
      <c r="S386" s="1"/>
      <c r="T386" s="1"/>
      <c r="U386" s="1"/>
      <c r="V386" s="1"/>
      <c r="W386" s="1"/>
      <c r="X386" s="40"/>
      <c r="Y386" s="19"/>
      <c r="Z386" s="19"/>
      <c r="AA386" s="19"/>
    </row>
    <row r="387" spans="8:27" x14ac:dyDescent="0.3">
      <c r="H387" s="1"/>
      <c r="I387" s="1"/>
      <c r="J387" s="1"/>
      <c r="K387" s="1"/>
      <c r="L387" s="1"/>
      <c r="M387" s="1"/>
      <c r="N387" s="1"/>
      <c r="O387" s="1"/>
      <c r="P387" s="1"/>
      <c r="Q387" s="1"/>
      <c r="R387" s="1"/>
      <c r="S387" s="1"/>
      <c r="T387" s="1"/>
      <c r="U387" s="1"/>
      <c r="V387" s="1"/>
      <c r="W387" s="1"/>
      <c r="X387" s="40"/>
      <c r="Y387" s="19"/>
      <c r="Z387" s="19"/>
      <c r="AA387" s="19"/>
    </row>
    <row r="388" spans="8:27" x14ac:dyDescent="0.3">
      <c r="H388" s="1"/>
      <c r="I388" s="1"/>
      <c r="J388" s="1"/>
      <c r="K388" s="1"/>
      <c r="L388" s="1"/>
      <c r="M388" s="1"/>
      <c r="N388" s="1"/>
      <c r="O388" s="1"/>
      <c r="P388" s="1"/>
      <c r="Q388" s="1"/>
      <c r="R388" s="1"/>
      <c r="S388" s="1"/>
      <c r="T388" s="1"/>
      <c r="U388" s="1"/>
      <c r="V388" s="1"/>
      <c r="W388" s="1"/>
      <c r="X388" s="40"/>
      <c r="Y388" s="19"/>
      <c r="Z388" s="19"/>
      <c r="AA388" s="19"/>
    </row>
    <row r="389" spans="8:27" x14ac:dyDescent="0.3">
      <c r="H389" s="1"/>
      <c r="I389" s="1"/>
      <c r="J389" s="1"/>
      <c r="K389" s="1"/>
      <c r="L389" s="1"/>
      <c r="M389" s="1"/>
      <c r="N389" s="1"/>
      <c r="O389" s="1"/>
      <c r="P389" s="1"/>
      <c r="Q389" s="1"/>
      <c r="R389" s="1"/>
      <c r="S389" s="1"/>
      <c r="T389" s="1"/>
      <c r="U389" s="1"/>
      <c r="V389" s="1"/>
      <c r="W389" s="1"/>
      <c r="X389" s="40"/>
      <c r="Y389" s="19"/>
      <c r="Z389" s="19"/>
      <c r="AA389" s="19"/>
    </row>
    <row r="390" spans="8:27" x14ac:dyDescent="0.3">
      <c r="H390" s="1"/>
      <c r="I390" s="1"/>
      <c r="J390" s="1"/>
      <c r="K390" s="1"/>
      <c r="L390" s="1"/>
      <c r="M390" s="1"/>
      <c r="N390" s="1"/>
      <c r="O390" s="1"/>
      <c r="P390" s="1"/>
      <c r="Q390" s="1"/>
      <c r="R390" s="1"/>
      <c r="S390" s="1"/>
      <c r="T390" s="1"/>
      <c r="U390" s="1"/>
      <c r="V390" s="1"/>
      <c r="W390" s="1"/>
      <c r="X390" s="40"/>
      <c r="Y390" s="19"/>
      <c r="Z390" s="19"/>
      <c r="AA390" s="19"/>
    </row>
    <row r="391" spans="8:27" x14ac:dyDescent="0.3">
      <c r="H391" s="1"/>
      <c r="I391" s="1"/>
      <c r="J391" s="1"/>
      <c r="K391" s="1"/>
      <c r="L391" s="1"/>
      <c r="M391" s="1"/>
      <c r="N391" s="1"/>
      <c r="O391" s="1"/>
      <c r="P391" s="1"/>
      <c r="Q391" s="1"/>
      <c r="R391" s="1"/>
      <c r="S391" s="1"/>
      <c r="T391" s="1"/>
      <c r="U391" s="1"/>
      <c r="V391" s="1"/>
      <c r="W391" s="1"/>
      <c r="X391" s="40"/>
      <c r="Y391" s="19"/>
      <c r="Z391" s="19"/>
      <c r="AA391" s="19"/>
    </row>
    <row r="392" spans="8:27" x14ac:dyDescent="0.3">
      <c r="H392" s="1"/>
      <c r="I392" s="1"/>
      <c r="J392" s="1"/>
      <c r="K392" s="1"/>
      <c r="L392" s="1"/>
      <c r="M392" s="1"/>
      <c r="N392" s="1"/>
      <c r="O392" s="1"/>
      <c r="P392" s="1"/>
      <c r="Q392" s="1"/>
      <c r="R392" s="1"/>
      <c r="S392" s="1"/>
      <c r="T392" s="1"/>
      <c r="U392" s="1"/>
      <c r="V392" s="1"/>
      <c r="W392" s="1"/>
      <c r="X392" s="40"/>
      <c r="Y392" s="19"/>
      <c r="Z392" s="19"/>
      <c r="AA392" s="19"/>
    </row>
    <row r="393" spans="8:27" x14ac:dyDescent="0.3">
      <c r="H393" s="1"/>
      <c r="I393" s="1"/>
      <c r="J393" s="1"/>
      <c r="K393" s="1"/>
      <c r="L393" s="1"/>
      <c r="M393" s="1"/>
      <c r="N393" s="1"/>
      <c r="O393" s="1"/>
      <c r="P393" s="1"/>
      <c r="Q393" s="1"/>
      <c r="R393" s="1"/>
      <c r="S393" s="1"/>
      <c r="T393" s="1"/>
      <c r="U393" s="1"/>
      <c r="V393" s="1"/>
      <c r="W393" s="1"/>
      <c r="X393" s="40"/>
      <c r="Y393" s="19"/>
      <c r="Z393" s="19"/>
      <c r="AA393" s="19"/>
    </row>
    <row r="394" spans="8:27" x14ac:dyDescent="0.3">
      <c r="H394" s="1"/>
      <c r="I394" s="1"/>
      <c r="J394" s="1"/>
      <c r="K394" s="1"/>
      <c r="L394" s="1"/>
      <c r="M394" s="1"/>
      <c r="N394" s="1"/>
      <c r="O394" s="1"/>
      <c r="P394" s="1"/>
      <c r="Q394" s="1"/>
      <c r="R394" s="1"/>
      <c r="S394" s="1"/>
      <c r="T394" s="1"/>
      <c r="U394" s="1"/>
      <c r="V394" s="1"/>
      <c r="W394" s="1"/>
      <c r="X394" s="40"/>
      <c r="Y394" s="19"/>
      <c r="Z394" s="19"/>
      <c r="AA394" s="19"/>
    </row>
    <row r="395" spans="8:27" x14ac:dyDescent="0.3">
      <c r="H395" s="1"/>
      <c r="I395" s="1"/>
      <c r="J395" s="1"/>
      <c r="K395" s="1"/>
      <c r="L395" s="1"/>
      <c r="M395" s="1"/>
      <c r="N395" s="1"/>
      <c r="O395" s="1"/>
      <c r="P395" s="1"/>
      <c r="Q395" s="1"/>
      <c r="R395" s="1"/>
      <c r="S395" s="1"/>
      <c r="T395" s="1"/>
      <c r="U395" s="1"/>
      <c r="V395" s="1"/>
      <c r="W395" s="1"/>
      <c r="X395" s="40"/>
      <c r="Y395" s="19"/>
      <c r="Z395" s="19"/>
      <c r="AA395" s="19"/>
    </row>
    <row r="396" spans="8:27" x14ac:dyDescent="0.3">
      <c r="H396" s="1"/>
      <c r="I396" s="1"/>
      <c r="J396" s="1"/>
      <c r="K396" s="1"/>
      <c r="L396" s="1"/>
      <c r="M396" s="1"/>
      <c r="N396" s="1"/>
      <c r="O396" s="1"/>
      <c r="P396" s="1"/>
      <c r="Q396" s="1"/>
      <c r="R396" s="1"/>
      <c r="S396" s="1"/>
      <c r="T396" s="1"/>
      <c r="U396" s="1"/>
      <c r="V396" s="1"/>
      <c r="W396" s="1"/>
      <c r="X396" s="40"/>
      <c r="Y396" s="19"/>
      <c r="Z396" s="19"/>
      <c r="AA396" s="19"/>
    </row>
    <row r="397" spans="8:27" x14ac:dyDescent="0.3">
      <c r="H397" s="1"/>
      <c r="I397" s="1"/>
      <c r="J397" s="1"/>
      <c r="K397" s="1"/>
      <c r="L397" s="1"/>
      <c r="M397" s="1"/>
      <c r="N397" s="1"/>
      <c r="O397" s="1"/>
      <c r="P397" s="1"/>
      <c r="Q397" s="1"/>
      <c r="R397" s="1"/>
      <c r="S397" s="1"/>
      <c r="T397" s="1"/>
      <c r="U397" s="1"/>
      <c r="V397" s="1"/>
      <c r="W397" s="1"/>
      <c r="X397" s="40"/>
      <c r="Y397" s="19"/>
      <c r="Z397" s="19"/>
      <c r="AA397" s="19"/>
    </row>
    <row r="398" spans="8:27" x14ac:dyDescent="0.3">
      <c r="H398" s="1"/>
      <c r="I398" s="1"/>
      <c r="J398" s="1"/>
      <c r="K398" s="1"/>
      <c r="L398" s="1"/>
      <c r="M398" s="1"/>
      <c r="N398" s="1"/>
      <c r="O398" s="1"/>
      <c r="P398" s="1"/>
      <c r="Q398" s="1"/>
      <c r="R398" s="1"/>
      <c r="S398" s="1"/>
      <c r="T398" s="1"/>
      <c r="U398" s="1"/>
      <c r="V398" s="1"/>
      <c r="W398" s="1"/>
      <c r="X398" s="40"/>
      <c r="Y398" s="19"/>
      <c r="Z398" s="19"/>
      <c r="AA398" s="19"/>
    </row>
    <row r="399" spans="8:27" x14ac:dyDescent="0.3">
      <c r="H399" s="1"/>
      <c r="I399" s="1"/>
      <c r="J399" s="1"/>
      <c r="K399" s="1"/>
      <c r="L399" s="1"/>
      <c r="M399" s="1"/>
      <c r="N399" s="1"/>
      <c r="O399" s="1"/>
      <c r="P399" s="1"/>
      <c r="Q399" s="1"/>
      <c r="R399" s="1"/>
      <c r="S399" s="1"/>
      <c r="T399" s="1"/>
      <c r="U399" s="1"/>
      <c r="V399" s="1"/>
      <c r="W399" s="1"/>
      <c r="X399" s="40"/>
      <c r="Y399" s="19"/>
      <c r="Z399" s="19"/>
      <c r="AA399" s="19"/>
    </row>
    <row r="400" spans="8:27" x14ac:dyDescent="0.3">
      <c r="H400" s="1"/>
      <c r="I400" s="1"/>
      <c r="J400" s="1"/>
      <c r="K400" s="1"/>
      <c r="L400" s="1"/>
      <c r="M400" s="1"/>
      <c r="N400" s="1"/>
      <c r="O400" s="1"/>
      <c r="P400" s="1"/>
      <c r="Q400" s="1"/>
      <c r="R400" s="1"/>
      <c r="S400" s="1"/>
      <c r="T400" s="1"/>
      <c r="U400" s="1"/>
      <c r="V400" s="1"/>
      <c r="W400" s="1"/>
      <c r="X400" s="40"/>
      <c r="Y400" s="19"/>
      <c r="Z400" s="19"/>
      <c r="AA400" s="19"/>
    </row>
    <row r="401" spans="8:27" x14ac:dyDescent="0.3">
      <c r="H401" s="1"/>
      <c r="I401" s="1"/>
      <c r="J401" s="1"/>
      <c r="K401" s="1"/>
      <c r="L401" s="1"/>
      <c r="M401" s="1"/>
      <c r="N401" s="1"/>
      <c r="O401" s="1"/>
      <c r="P401" s="1"/>
      <c r="Q401" s="1"/>
      <c r="R401" s="1"/>
      <c r="S401" s="1"/>
      <c r="T401" s="1"/>
      <c r="U401" s="1"/>
      <c r="V401" s="1"/>
      <c r="W401" s="1"/>
      <c r="X401" s="40"/>
      <c r="Y401" s="19"/>
      <c r="Z401" s="19"/>
      <c r="AA401" s="19"/>
    </row>
    <row r="402" spans="8:27" x14ac:dyDescent="0.3">
      <c r="H402" s="1"/>
      <c r="I402" s="1"/>
      <c r="J402" s="1"/>
      <c r="K402" s="1"/>
      <c r="L402" s="1"/>
      <c r="M402" s="1"/>
      <c r="N402" s="1"/>
      <c r="O402" s="1"/>
      <c r="P402" s="1"/>
      <c r="Q402" s="1"/>
      <c r="R402" s="1"/>
      <c r="S402" s="1"/>
      <c r="T402" s="1"/>
      <c r="U402" s="1"/>
      <c r="V402" s="1"/>
      <c r="W402" s="1"/>
      <c r="X402" s="40"/>
      <c r="Y402" s="19"/>
      <c r="Z402" s="19"/>
      <c r="AA402" s="19"/>
    </row>
    <row r="403" spans="8:27" x14ac:dyDescent="0.3">
      <c r="H403" s="1"/>
      <c r="I403" s="1"/>
      <c r="J403" s="1"/>
      <c r="K403" s="1"/>
      <c r="L403" s="1"/>
      <c r="M403" s="1"/>
      <c r="N403" s="1"/>
      <c r="O403" s="1"/>
      <c r="P403" s="1"/>
      <c r="Q403" s="1"/>
      <c r="R403" s="1"/>
      <c r="S403" s="1"/>
      <c r="T403" s="1"/>
      <c r="U403" s="1"/>
      <c r="V403" s="1"/>
      <c r="W403" s="1"/>
      <c r="X403" s="40"/>
      <c r="Y403" s="19"/>
      <c r="Z403" s="19"/>
      <c r="AA403" s="19"/>
    </row>
    <row r="404" spans="8:27" x14ac:dyDescent="0.3">
      <c r="H404" s="1"/>
      <c r="I404" s="1"/>
      <c r="J404" s="1"/>
      <c r="K404" s="1"/>
      <c r="L404" s="1"/>
      <c r="M404" s="1"/>
      <c r="N404" s="1"/>
      <c r="O404" s="1"/>
      <c r="P404" s="1"/>
      <c r="Q404" s="1"/>
      <c r="R404" s="1"/>
      <c r="S404" s="1"/>
      <c r="T404" s="1"/>
      <c r="U404" s="1"/>
      <c r="V404" s="1"/>
      <c r="W404" s="1"/>
      <c r="X404" s="40"/>
      <c r="Y404" s="19"/>
      <c r="Z404" s="19"/>
      <c r="AA404" s="19"/>
    </row>
    <row r="405" spans="8:27" x14ac:dyDescent="0.3">
      <c r="H405" s="1"/>
      <c r="I405" s="1"/>
      <c r="J405" s="1"/>
      <c r="K405" s="1"/>
      <c r="L405" s="1"/>
      <c r="M405" s="1"/>
      <c r="N405" s="1"/>
      <c r="O405" s="1"/>
      <c r="P405" s="1"/>
      <c r="Q405" s="1"/>
      <c r="R405" s="1"/>
      <c r="S405" s="1"/>
      <c r="T405" s="1"/>
      <c r="U405" s="1"/>
      <c r="V405" s="1"/>
      <c r="W405" s="1"/>
      <c r="X405" s="40"/>
      <c r="Y405" s="19"/>
      <c r="Z405" s="19"/>
      <c r="AA405" s="19"/>
    </row>
    <row r="406" spans="8:27" x14ac:dyDescent="0.3">
      <c r="H406" s="1"/>
      <c r="I406" s="1"/>
      <c r="J406" s="1"/>
      <c r="K406" s="1"/>
      <c r="L406" s="1"/>
      <c r="M406" s="1"/>
      <c r="N406" s="1"/>
      <c r="O406" s="1"/>
      <c r="P406" s="1"/>
      <c r="Q406" s="1"/>
      <c r="R406" s="1"/>
      <c r="S406" s="1"/>
      <c r="T406" s="1"/>
      <c r="U406" s="1"/>
      <c r="V406" s="1"/>
      <c r="W406" s="1"/>
      <c r="X406" s="40"/>
      <c r="Y406" s="19"/>
      <c r="Z406" s="19"/>
      <c r="AA406" s="19"/>
    </row>
    <row r="407" spans="8:27" x14ac:dyDescent="0.3">
      <c r="H407" s="1"/>
      <c r="I407" s="1"/>
      <c r="J407" s="1"/>
      <c r="K407" s="1"/>
      <c r="L407" s="1"/>
      <c r="M407" s="1"/>
      <c r="N407" s="1"/>
      <c r="O407" s="1"/>
      <c r="P407" s="1"/>
      <c r="Q407" s="1"/>
      <c r="R407" s="1"/>
      <c r="S407" s="1"/>
      <c r="T407" s="1"/>
      <c r="U407" s="1"/>
      <c r="V407" s="1"/>
      <c r="W407" s="1"/>
      <c r="X407" s="40"/>
      <c r="Y407" s="19"/>
      <c r="Z407" s="19"/>
      <c r="AA407" s="19"/>
    </row>
    <row r="408" spans="8:27" x14ac:dyDescent="0.3">
      <c r="H408" s="1"/>
      <c r="I408" s="1"/>
      <c r="J408" s="1"/>
      <c r="K408" s="1"/>
      <c r="L408" s="1"/>
      <c r="M408" s="1"/>
      <c r="N408" s="1"/>
      <c r="O408" s="1"/>
      <c r="P408" s="1"/>
      <c r="Q408" s="1"/>
      <c r="R408" s="1"/>
      <c r="S408" s="1"/>
      <c r="T408" s="1"/>
      <c r="U408" s="1"/>
      <c r="V408" s="1"/>
      <c r="W408" s="1"/>
      <c r="X408" s="40"/>
      <c r="Y408" s="19"/>
      <c r="Z408" s="19"/>
      <c r="AA408" s="19"/>
    </row>
    <row r="409" spans="8:27" x14ac:dyDescent="0.3">
      <c r="H409" s="1"/>
      <c r="I409" s="1"/>
      <c r="J409" s="1"/>
      <c r="K409" s="1"/>
      <c r="L409" s="1"/>
      <c r="M409" s="1"/>
      <c r="N409" s="1"/>
      <c r="O409" s="1"/>
      <c r="P409" s="1"/>
      <c r="Q409" s="1"/>
      <c r="R409" s="1"/>
      <c r="S409" s="1"/>
      <c r="T409" s="1"/>
      <c r="U409" s="1"/>
      <c r="V409" s="1"/>
      <c r="W409" s="1"/>
      <c r="X409" s="40"/>
      <c r="Y409" s="19"/>
      <c r="Z409" s="19"/>
      <c r="AA409" s="19"/>
    </row>
    <row r="410" spans="8:27" x14ac:dyDescent="0.3">
      <c r="H410" s="1"/>
      <c r="I410" s="1"/>
      <c r="J410" s="1"/>
      <c r="K410" s="1"/>
      <c r="L410" s="1"/>
      <c r="M410" s="1"/>
      <c r="N410" s="1"/>
      <c r="O410" s="1"/>
      <c r="P410" s="1"/>
      <c r="Q410" s="1"/>
      <c r="R410" s="1"/>
      <c r="S410" s="1"/>
      <c r="T410" s="1"/>
      <c r="U410" s="1"/>
      <c r="V410" s="1"/>
      <c r="W410" s="1"/>
      <c r="X410" s="40"/>
      <c r="Y410" s="19"/>
      <c r="Z410" s="19"/>
      <c r="AA410" s="19"/>
    </row>
    <row r="411" spans="8:27" x14ac:dyDescent="0.3">
      <c r="H411" s="1"/>
      <c r="I411" s="1"/>
      <c r="J411" s="1"/>
      <c r="K411" s="1"/>
      <c r="L411" s="1"/>
      <c r="M411" s="1"/>
      <c r="N411" s="1"/>
      <c r="O411" s="1"/>
      <c r="P411" s="1"/>
      <c r="Q411" s="1"/>
      <c r="R411" s="1"/>
      <c r="S411" s="1"/>
      <c r="T411" s="1"/>
      <c r="U411" s="1"/>
      <c r="V411" s="1"/>
      <c r="W411" s="1"/>
      <c r="X411" s="40"/>
      <c r="Y411" s="19"/>
      <c r="Z411" s="19"/>
      <c r="AA411" s="19"/>
    </row>
    <row r="412" spans="8:27" x14ac:dyDescent="0.3">
      <c r="H412" s="1"/>
      <c r="I412" s="1"/>
      <c r="J412" s="1"/>
      <c r="K412" s="1"/>
      <c r="L412" s="1"/>
      <c r="M412" s="1"/>
      <c r="N412" s="1"/>
      <c r="O412" s="1"/>
      <c r="P412" s="1"/>
      <c r="Q412" s="1"/>
      <c r="R412" s="1"/>
      <c r="S412" s="1"/>
      <c r="T412" s="1"/>
      <c r="U412" s="1"/>
      <c r="V412" s="1"/>
      <c r="W412" s="1"/>
      <c r="X412" s="40"/>
      <c r="Y412" s="19"/>
      <c r="Z412" s="19"/>
      <c r="AA412" s="19"/>
    </row>
    <row r="413" spans="8:27" x14ac:dyDescent="0.3">
      <c r="H413" s="1"/>
      <c r="I413" s="1"/>
      <c r="J413" s="1"/>
      <c r="K413" s="1"/>
      <c r="L413" s="1"/>
      <c r="M413" s="1"/>
      <c r="N413" s="1"/>
      <c r="O413" s="1"/>
      <c r="P413" s="1"/>
      <c r="Q413" s="1"/>
      <c r="R413" s="1"/>
      <c r="S413" s="1"/>
      <c r="T413" s="1"/>
      <c r="U413" s="1"/>
      <c r="V413" s="1"/>
      <c r="W413" s="1"/>
      <c r="X413" s="40"/>
      <c r="Y413" s="19"/>
      <c r="Z413" s="19"/>
      <c r="AA413" s="19"/>
    </row>
    <row r="414" spans="8:27" x14ac:dyDescent="0.3">
      <c r="H414" s="1"/>
      <c r="I414" s="1"/>
      <c r="J414" s="1"/>
      <c r="K414" s="1"/>
      <c r="L414" s="1"/>
      <c r="M414" s="1"/>
      <c r="N414" s="1"/>
      <c r="O414" s="1"/>
      <c r="P414" s="1"/>
      <c r="Q414" s="1"/>
      <c r="R414" s="1"/>
      <c r="S414" s="1"/>
      <c r="T414" s="1"/>
      <c r="U414" s="1"/>
      <c r="V414" s="1"/>
      <c r="W414" s="1"/>
      <c r="X414" s="40"/>
      <c r="Y414" s="19"/>
      <c r="Z414" s="19"/>
      <c r="AA414" s="19"/>
    </row>
    <row r="415" spans="8:27" x14ac:dyDescent="0.3">
      <c r="H415" s="1"/>
      <c r="I415" s="1"/>
      <c r="J415" s="1"/>
      <c r="K415" s="1"/>
      <c r="L415" s="1"/>
      <c r="M415" s="1"/>
      <c r="N415" s="1"/>
      <c r="O415" s="1"/>
      <c r="P415" s="1"/>
      <c r="Q415" s="1"/>
      <c r="R415" s="1"/>
      <c r="S415" s="1"/>
      <c r="T415" s="1"/>
      <c r="U415" s="1"/>
      <c r="V415" s="1"/>
      <c r="W415" s="1"/>
      <c r="X415" s="40"/>
      <c r="Y415" s="19"/>
      <c r="Z415" s="19"/>
      <c r="AA415" s="19"/>
    </row>
    <row r="416" spans="8:27" x14ac:dyDescent="0.3">
      <c r="H416" s="1"/>
      <c r="I416" s="1"/>
      <c r="J416" s="1"/>
      <c r="K416" s="1"/>
      <c r="L416" s="1"/>
      <c r="M416" s="1"/>
      <c r="N416" s="1"/>
      <c r="O416" s="1"/>
      <c r="P416" s="1"/>
      <c r="Q416" s="1"/>
      <c r="R416" s="1"/>
      <c r="S416" s="1"/>
      <c r="T416" s="1"/>
      <c r="U416" s="1"/>
      <c r="V416" s="1"/>
      <c r="W416" s="1"/>
      <c r="X416" s="40"/>
      <c r="Y416" s="19"/>
      <c r="Z416" s="19"/>
      <c r="AA416" s="19"/>
    </row>
    <row r="417" spans="8:27" x14ac:dyDescent="0.3">
      <c r="H417" s="1"/>
      <c r="I417" s="1"/>
      <c r="J417" s="1"/>
      <c r="K417" s="1"/>
      <c r="L417" s="1"/>
      <c r="M417" s="1"/>
      <c r="N417" s="1"/>
      <c r="O417" s="1"/>
      <c r="P417" s="1"/>
      <c r="Q417" s="1"/>
      <c r="R417" s="1"/>
      <c r="S417" s="1"/>
      <c r="T417" s="1"/>
      <c r="U417" s="1"/>
      <c r="V417" s="1"/>
      <c r="W417" s="1"/>
      <c r="X417" s="40"/>
      <c r="Y417" s="19"/>
      <c r="Z417" s="19"/>
      <c r="AA417" s="19"/>
    </row>
    <row r="418" spans="8:27" x14ac:dyDescent="0.3">
      <c r="H418" s="1"/>
      <c r="I418" s="1"/>
      <c r="J418" s="1"/>
      <c r="K418" s="1"/>
      <c r="L418" s="1"/>
      <c r="M418" s="1"/>
      <c r="N418" s="1"/>
      <c r="O418" s="1"/>
      <c r="P418" s="1"/>
      <c r="Q418" s="1"/>
      <c r="R418" s="1"/>
      <c r="S418" s="1"/>
      <c r="T418" s="1"/>
      <c r="U418" s="1"/>
      <c r="V418" s="1"/>
      <c r="W418" s="1"/>
      <c r="X418" s="40"/>
      <c r="Y418" s="19"/>
      <c r="Z418" s="19"/>
      <c r="AA418" s="19"/>
    </row>
    <row r="419" spans="8:27" x14ac:dyDescent="0.3">
      <c r="H419" s="1"/>
      <c r="I419" s="1"/>
      <c r="J419" s="1"/>
      <c r="K419" s="1"/>
      <c r="L419" s="1"/>
      <c r="M419" s="1"/>
      <c r="N419" s="1"/>
      <c r="O419" s="1"/>
      <c r="P419" s="1"/>
      <c r="Q419" s="1"/>
      <c r="R419" s="1"/>
      <c r="S419" s="1"/>
      <c r="T419" s="1"/>
      <c r="U419" s="1"/>
      <c r="V419" s="1"/>
      <c r="W419" s="1"/>
      <c r="X419" s="40"/>
      <c r="Y419" s="19"/>
      <c r="Z419" s="19"/>
      <c r="AA419" s="19"/>
    </row>
    <row r="420" spans="8:27" x14ac:dyDescent="0.3">
      <c r="H420" s="1"/>
      <c r="I420" s="1"/>
      <c r="J420" s="1"/>
      <c r="K420" s="1"/>
      <c r="L420" s="1"/>
      <c r="M420" s="1"/>
      <c r="N420" s="1"/>
      <c r="O420" s="1"/>
      <c r="P420" s="1"/>
      <c r="Q420" s="1"/>
      <c r="R420" s="1"/>
      <c r="S420" s="1"/>
      <c r="T420" s="1"/>
      <c r="U420" s="1"/>
      <c r="V420" s="1"/>
      <c r="W420" s="1"/>
      <c r="X420" s="40"/>
      <c r="Y420" s="19"/>
      <c r="Z420" s="19"/>
      <c r="AA420" s="19"/>
    </row>
    <row r="421" spans="8:27" x14ac:dyDescent="0.3">
      <c r="H421" s="1"/>
      <c r="I421" s="1"/>
      <c r="J421" s="1"/>
      <c r="K421" s="1"/>
      <c r="L421" s="1"/>
      <c r="M421" s="1"/>
      <c r="N421" s="1"/>
      <c r="O421" s="1"/>
      <c r="P421" s="1"/>
      <c r="Q421" s="1"/>
      <c r="R421" s="1"/>
      <c r="S421" s="1"/>
      <c r="T421" s="1"/>
      <c r="U421" s="1"/>
      <c r="V421" s="1"/>
      <c r="W421" s="1"/>
      <c r="X421" s="40"/>
      <c r="Y421" s="19"/>
      <c r="Z421" s="19"/>
      <c r="AA421" s="19"/>
    </row>
    <row r="422" spans="8:27" x14ac:dyDescent="0.3">
      <c r="H422" s="1"/>
      <c r="I422" s="1"/>
      <c r="J422" s="1"/>
      <c r="K422" s="1"/>
      <c r="L422" s="1"/>
      <c r="M422" s="1"/>
      <c r="N422" s="1"/>
      <c r="O422" s="1"/>
      <c r="P422" s="1"/>
      <c r="Q422" s="1"/>
      <c r="R422" s="1"/>
      <c r="S422" s="1"/>
      <c r="T422" s="1"/>
      <c r="U422" s="1"/>
      <c r="V422" s="1"/>
      <c r="W422" s="1"/>
      <c r="X422" s="40"/>
      <c r="Y422" s="19"/>
      <c r="Z422" s="19"/>
      <c r="AA422" s="19"/>
    </row>
    <row r="423" spans="8:27" x14ac:dyDescent="0.3">
      <c r="H423" s="1"/>
      <c r="I423" s="1"/>
      <c r="J423" s="1"/>
      <c r="K423" s="1"/>
      <c r="L423" s="1"/>
      <c r="M423" s="1"/>
      <c r="N423" s="1"/>
      <c r="O423" s="1"/>
      <c r="P423" s="1"/>
      <c r="Q423" s="1"/>
      <c r="R423" s="1"/>
      <c r="S423" s="1"/>
      <c r="T423" s="1"/>
      <c r="U423" s="1"/>
      <c r="V423" s="1"/>
      <c r="W423" s="1"/>
      <c r="X423" s="40"/>
      <c r="Y423" s="19"/>
      <c r="Z423" s="19"/>
      <c r="AA423" s="19"/>
    </row>
    <row r="424" spans="8:27" x14ac:dyDescent="0.3">
      <c r="H424" s="1"/>
      <c r="I424" s="1"/>
      <c r="J424" s="1"/>
      <c r="K424" s="1"/>
      <c r="L424" s="1"/>
      <c r="M424" s="1"/>
      <c r="N424" s="1"/>
      <c r="O424" s="1"/>
      <c r="P424" s="1"/>
      <c r="Q424" s="1"/>
      <c r="R424" s="1"/>
      <c r="S424" s="1"/>
      <c r="T424" s="1"/>
      <c r="U424" s="1"/>
      <c r="V424" s="1"/>
      <c r="W424" s="1"/>
      <c r="X424" s="40"/>
      <c r="Y424" s="19"/>
      <c r="Z424" s="19"/>
      <c r="AA424" s="19"/>
    </row>
    <row r="425" spans="8:27" x14ac:dyDescent="0.3">
      <c r="H425" s="1"/>
      <c r="I425" s="1"/>
      <c r="J425" s="1"/>
      <c r="K425" s="1"/>
      <c r="L425" s="1"/>
      <c r="M425" s="1"/>
      <c r="N425" s="1"/>
      <c r="O425" s="1"/>
      <c r="P425" s="1"/>
      <c r="Q425" s="1"/>
      <c r="R425" s="1"/>
      <c r="S425" s="1"/>
      <c r="T425" s="1"/>
      <c r="U425" s="1"/>
      <c r="V425" s="1"/>
      <c r="W425" s="1"/>
      <c r="X425" s="40"/>
      <c r="Y425" s="19"/>
      <c r="Z425" s="19"/>
      <c r="AA425" s="19"/>
    </row>
    <row r="426" spans="8:27" x14ac:dyDescent="0.3">
      <c r="H426" s="1"/>
      <c r="I426" s="1"/>
      <c r="J426" s="1"/>
      <c r="K426" s="1"/>
      <c r="L426" s="1"/>
      <c r="M426" s="1"/>
      <c r="N426" s="1"/>
      <c r="O426" s="1"/>
      <c r="P426" s="1"/>
      <c r="Q426" s="1"/>
      <c r="R426" s="1"/>
      <c r="S426" s="1"/>
      <c r="T426" s="1"/>
      <c r="U426" s="1"/>
      <c r="V426" s="1"/>
      <c r="W426" s="1"/>
      <c r="X426" s="40"/>
      <c r="Y426" s="19"/>
      <c r="Z426" s="19"/>
      <c r="AA426" s="19"/>
    </row>
    <row r="427" spans="8:27" x14ac:dyDescent="0.3">
      <c r="H427" s="1"/>
      <c r="I427" s="1"/>
      <c r="J427" s="1"/>
      <c r="K427" s="1"/>
      <c r="L427" s="1"/>
      <c r="M427" s="1"/>
      <c r="N427" s="1"/>
      <c r="O427" s="1"/>
      <c r="P427" s="1"/>
      <c r="Q427" s="1"/>
      <c r="R427" s="1"/>
      <c r="S427" s="1"/>
      <c r="T427" s="1"/>
      <c r="U427" s="1"/>
      <c r="V427" s="1"/>
      <c r="W427" s="1"/>
      <c r="X427" s="40"/>
      <c r="Y427" s="19"/>
      <c r="Z427" s="19"/>
      <c r="AA427" s="19"/>
    </row>
    <row r="428" spans="8:27" x14ac:dyDescent="0.3">
      <c r="H428" s="1"/>
      <c r="I428" s="1"/>
      <c r="J428" s="1"/>
      <c r="K428" s="1"/>
      <c r="L428" s="1"/>
      <c r="M428" s="1"/>
      <c r="N428" s="1"/>
      <c r="O428" s="1"/>
      <c r="P428" s="1"/>
      <c r="Q428" s="1"/>
      <c r="R428" s="1"/>
      <c r="S428" s="1"/>
      <c r="T428" s="1"/>
      <c r="U428" s="1"/>
      <c r="V428" s="1"/>
      <c r="W428" s="1"/>
      <c r="X428" s="40"/>
      <c r="Y428" s="19"/>
      <c r="Z428" s="19"/>
      <c r="AA428" s="19"/>
    </row>
    <row r="429" spans="8:27" x14ac:dyDescent="0.3">
      <c r="H429" s="1"/>
      <c r="I429" s="1"/>
      <c r="J429" s="1"/>
      <c r="K429" s="1"/>
      <c r="L429" s="1"/>
      <c r="M429" s="1"/>
      <c r="N429" s="1"/>
      <c r="O429" s="1"/>
      <c r="P429" s="1"/>
      <c r="Q429" s="1"/>
      <c r="R429" s="1"/>
      <c r="S429" s="1"/>
      <c r="T429" s="1"/>
      <c r="U429" s="1"/>
      <c r="V429" s="1"/>
      <c r="W429" s="1"/>
      <c r="X429" s="40"/>
      <c r="Y429" s="19"/>
      <c r="Z429" s="19"/>
      <c r="AA429" s="19"/>
    </row>
    <row r="430" spans="8:27" x14ac:dyDescent="0.3">
      <c r="H430" s="1"/>
      <c r="I430" s="1"/>
      <c r="J430" s="1"/>
      <c r="K430" s="1"/>
      <c r="L430" s="1"/>
      <c r="M430" s="1"/>
      <c r="N430" s="1"/>
      <c r="O430" s="1"/>
      <c r="P430" s="1"/>
      <c r="Q430" s="1"/>
      <c r="R430" s="1"/>
      <c r="S430" s="1"/>
      <c r="T430" s="1"/>
      <c r="U430" s="1"/>
      <c r="V430" s="1"/>
      <c r="W430" s="1"/>
      <c r="X430" s="40"/>
      <c r="Y430" s="19"/>
      <c r="Z430" s="19"/>
      <c r="AA430" s="19"/>
    </row>
    <row r="431" spans="8:27" x14ac:dyDescent="0.3">
      <c r="H431" s="1"/>
      <c r="I431" s="1"/>
      <c r="J431" s="1"/>
      <c r="K431" s="1"/>
      <c r="L431" s="1"/>
      <c r="M431" s="1"/>
      <c r="N431" s="1"/>
      <c r="O431" s="1"/>
      <c r="P431" s="1"/>
      <c r="Q431" s="1"/>
      <c r="R431" s="1"/>
      <c r="S431" s="1"/>
      <c r="T431" s="1"/>
      <c r="U431" s="1"/>
      <c r="V431" s="1"/>
      <c r="W431" s="1"/>
      <c r="X431" s="40"/>
      <c r="Y431" s="19"/>
      <c r="Z431" s="19"/>
      <c r="AA431" s="19"/>
    </row>
    <row r="432" spans="8:27" x14ac:dyDescent="0.3">
      <c r="H432" s="1"/>
      <c r="I432" s="1"/>
      <c r="J432" s="1"/>
      <c r="K432" s="1"/>
      <c r="L432" s="1"/>
      <c r="M432" s="1"/>
      <c r="N432" s="1"/>
      <c r="O432" s="1"/>
      <c r="P432" s="1"/>
      <c r="Q432" s="1"/>
      <c r="R432" s="1"/>
      <c r="S432" s="1"/>
      <c r="T432" s="1"/>
      <c r="U432" s="1"/>
      <c r="V432" s="1"/>
      <c r="W432" s="1"/>
      <c r="X432" s="40"/>
      <c r="Y432" s="19"/>
      <c r="Z432" s="19"/>
      <c r="AA432" s="19"/>
    </row>
    <row r="433" spans="8:27" x14ac:dyDescent="0.3">
      <c r="H433" s="1"/>
      <c r="I433" s="1"/>
      <c r="J433" s="1"/>
      <c r="K433" s="1"/>
      <c r="L433" s="1"/>
      <c r="M433" s="1"/>
      <c r="N433" s="1"/>
      <c r="O433" s="1"/>
      <c r="P433" s="1"/>
      <c r="Q433" s="1"/>
      <c r="R433" s="1"/>
      <c r="S433" s="1"/>
      <c r="T433" s="1"/>
      <c r="U433" s="1"/>
      <c r="V433" s="1"/>
      <c r="W433" s="1"/>
      <c r="X433" s="40"/>
      <c r="Y433" s="19"/>
      <c r="Z433" s="19"/>
      <c r="AA433" s="19"/>
    </row>
    <row r="434" spans="8:27" x14ac:dyDescent="0.3">
      <c r="H434" s="1"/>
      <c r="I434" s="1"/>
      <c r="J434" s="1"/>
      <c r="K434" s="1"/>
      <c r="L434" s="1"/>
      <c r="M434" s="1"/>
      <c r="N434" s="1"/>
      <c r="O434" s="1"/>
      <c r="P434" s="1"/>
      <c r="Q434" s="1"/>
      <c r="R434" s="1"/>
      <c r="S434" s="1"/>
      <c r="T434" s="1"/>
      <c r="U434" s="1"/>
      <c r="V434" s="1"/>
      <c r="W434" s="1"/>
      <c r="X434" s="40"/>
      <c r="Y434" s="19"/>
      <c r="Z434" s="19"/>
      <c r="AA434" s="19"/>
    </row>
    <row r="435" spans="8:27" x14ac:dyDescent="0.3">
      <c r="H435" s="1"/>
      <c r="I435" s="1"/>
      <c r="J435" s="1"/>
      <c r="K435" s="1"/>
      <c r="L435" s="1"/>
      <c r="M435" s="1"/>
      <c r="N435" s="1"/>
      <c r="O435" s="1"/>
      <c r="P435" s="1"/>
      <c r="Q435" s="1"/>
      <c r="R435" s="1"/>
      <c r="S435" s="1"/>
      <c r="T435" s="1"/>
      <c r="U435" s="1"/>
      <c r="V435" s="1"/>
      <c r="W435" s="1"/>
      <c r="X435" s="40"/>
      <c r="Y435" s="19"/>
      <c r="Z435" s="19"/>
      <c r="AA435" s="19"/>
    </row>
    <row r="436" spans="8:27" x14ac:dyDescent="0.3">
      <c r="H436" s="1"/>
      <c r="I436" s="1"/>
      <c r="J436" s="1"/>
      <c r="K436" s="1"/>
      <c r="L436" s="1"/>
      <c r="M436" s="1"/>
      <c r="N436" s="1"/>
      <c r="O436" s="1"/>
      <c r="P436" s="1"/>
      <c r="Q436" s="1"/>
      <c r="R436" s="1"/>
      <c r="S436" s="1"/>
      <c r="T436" s="1"/>
      <c r="U436" s="1"/>
      <c r="V436" s="1"/>
      <c r="W436" s="1"/>
      <c r="X436" s="40"/>
      <c r="Y436" s="19"/>
      <c r="Z436" s="19"/>
      <c r="AA436" s="19"/>
    </row>
    <row r="437" spans="8:27" x14ac:dyDescent="0.3">
      <c r="H437" s="1"/>
      <c r="I437" s="1"/>
      <c r="J437" s="1"/>
      <c r="K437" s="1"/>
      <c r="L437" s="1"/>
      <c r="M437" s="1"/>
      <c r="N437" s="1"/>
      <c r="O437" s="1"/>
      <c r="P437" s="1"/>
      <c r="Q437" s="1"/>
      <c r="R437" s="1"/>
      <c r="S437" s="1"/>
      <c r="T437" s="1"/>
      <c r="U437" s="1"/>
      <c r="V437" s="1"/>
      <c r="W437" s="1"/>
      <c r="X437" s="40"/>
      <c r="Y437" s="19"/>
      <c r="Z437" s="19"/>
      <c r="AA437" s="19"/>
    </row>
    <row r="438" spans="8:27" x14ac:dyDescent="0.3">
      <c r="H438" s="1"/>
      <c r="I438" s="1"/>
      <c r="J438" s="1"/>
      <c r="K438" s="1"/>
      <c r="L438" s="1"/>
      <c r="M438" s="1"/>
      <c r="N438" s="1"/>
      <c r="O438" s="1"/>
      <c r="P438" s="1"/>
      <c r="Q438" s="1"/>
      <c r="R438" s="1"/>
      <c r="S438" s="1"/>
      <c r="T438" s="1"/>
      <c r="U438" s="1"/>
      <c r="V438" s="1"/>
      <c r="W438" s="1"/>
      <c r="X438" s="40"/>
      <c r="Y438" s="19"/>
      <c r="Z438" s="19"/>
      <c r="AA438" s="19"/>
    </row>
    <row r="439" spans="8:27" x14ac:dyDescent="0.3">
      <c r="H439" s="1"/>
      <c r="I439" s="1"/>
      <c r="J439" s="1"/>
      <c r="K439" s="1"/>
      <c r="L439" s="1"/>
      <c r="M439" s="1"/>
      <c r="N439" s="1"/>
      <c r="O439" s="1"/>
      <c r="P439" s="1"/>
      <c r="Q439" s="1"/>
      <c r="R439" s="1"/>
      <c r="S439" s="1"/>
      <c r="T439" s="1"/>
      <c r="U439" s="1"/>
      <c r="V439" s="1"/>
      <c r="W439" s="1"/>
      <c r="X439" s="40"/>
      <c r="Y439" s="19"/>
      <c r="Z439" s="19"/>
      <c r="AA439" s="19"/>
    </row>
    <row r="440" spans="8:27" x14ac:dyDescent="0.3">
      <c r="H440" s="1"/>
      <c r="I440" s="1"/>
      <c r="J440" s="1"/>
      <c r="K440" s="1"/>
      <c r="L440" s="1"/>
      <c r="M440" s="1"/>
      <c r="N440" s="1"/>
      <c r="O440" s="1"/>
      <c r="P440" s="1"/>
      <c r="Q440" s="1"/>
      <c r="R440" s="1"/>
      <c r="S440" s="1"/>
      <c r="T440" s="1"/>
      <c r="U440" s="1"/>
      <c r="V440" s="1"/>
      <c r="W440" s="1"/>
      <c r="X440" s="40"/>
      <c r="Y440" s="19"/>
      <c r="Z440" s="19"/>
      <c r="AA440" s="19"/>
    </row>
    <row r="441" spans="8:27" x14ac:dyDescent="0.3">
      <c r="H441" s="1"/>
      <c r="I441" s="1"/>
      <c r="J441" s="1"/>
      <c r="K441" s="1"/>
      <c r="L441" s="1"/>
      <c r="M441" s="1"/>
      <c r="N441" s="1"/>
      <c r="O441" s="1"/>
      <c r="P441" s="1"/>
      <c r="Q441" s="1"/>
      <c r="R441" s="1"/>
      <c r="S441" s="1"/>
      <c r="T441" s="1"/>
      <c r="U441" s="1"/>
      <c r="V441" s="1"/>
      <c r="W441" s="1"/>
      <c r="X441" s="40"/>
      <c r="Y441" s="19"/>
      <c r="Z441" s="19"/>
      <c r="AA441" s="19"/>
    </row>
    <row r="442" spans="8:27" x14ac:dyDescent="0.3">
      <c r="H442" s="1"/>
      <c r="I442" s="1"/>
      <c r="J442" s="1"/>
      <c r="K442" s="1"/>
      <c r="L442" s="1"/>
      <c r="M442" s="1"/>
      <c r="N442" s="1"/>
      <c r="O442" s="1"/>
      <c r="P442" s="1"/>
      <c r="Q442" s="1"/>
      <c r="R442" s="1"/>
      <c r="S442" s="1"/>
      <c r="T442" s="1"/>
      <c r="U442" s="1"/>
      <c r="V442" s="1"/>
      <c r="W442" s="1"/>
      <c r="X442" s="40"/>
      <c r="Y442" s="19"/>
      <c r="Z442" s="19"/>
      <c r="AA442" s="19"/>
    </row>
    <row r="443" spans="8:27" x14ac:dyDescent="0.3">
      <c r="H443" s="1"/>
      <c r="I443" s="1"/>
      <c r="J443" s="1"/>
      <c r="K443" s="1"/>
      <c r="L443" s="1"/>
      <c r="M443" s="1"/>
      <c r="N443" s="1"/>
      <c r="O443" s="1"/>
      <c r="P443" s="1"/>
      <c r="Q443" s="1"/>
      <c r="R443" s="1"/>
      <c r="S443" s="1"/>
      <c r="T443" s="1"/>
      <c r="U443" s="1"/>
      <c r="V443" s="1"/>
      <c r="W443" s="1"/>
      <c r="X443" s="40"/>
      <c r="Y443" s="19"/>
      <c r="Z443" s="19"/>
      <c r="AA443" s="19"/>
    </row>
    <row r="444" spans="8:27" x14ac:dyDescent="0.3">
      <c r="H444" s="1"/>
      <c r="I444" s="1"/>
      <c r="J444" s="1"/>
      <c r="K444" s="1"/>
      <c r="L444" s="1"/>
      <c r="M444" s="1"/>
      <c r="N444" s="1"/>
      <c r="O444" s="1"/>
      <c r="P444" s="1"/>
      <c r="Q444" s="1"/>
      <c r="R444" s="1"/>
      <c r="S444" s="1"/>
      <c r="T444" s="1"/>
      <c r="U444" s="1"/>
      <c r="V444" s="1"/>
      <c r="W444" s="1"/>
      <c r="X444" s="40"/>
      <c r="Y444" s="19"/>
      <c r="Z444" s="19"/>
      <c r="AA444" s="19"/>
    </row>
    <row r="445" spans="8:27" x14ac:dyDescent="0.3">
      <c r="H445" s="1"/>
      <c r="I445" s="1"/>
      <c r="J445" s="1"/>
      <c r="K445" s="1"/>
      <c r="L445" s="1"/>
      <c r="M445" s="1"/>
      <c r="N445" s="1"/>
      <c r="O445" s="1"/>
      <c r="P445" s="1"/>
      <c r="Q445" s="1"/>
      <c r="R445" s="1"/>
      <c r="S445" s="1"/>
      <c r="T445" s="1"/>
      <c r="U445" s="1"/>
      <c r="V445" s="1"/>
      <c r="W445" s="1"/>
      <c r="X445" s="40"/>
      <c r="Y445" s="19"/>
      <c r="Z445" s="19"/>
      <c r="AA445" s="19"/>
    </row>
    <row r="446" spans="8:27" x14ac:dyDescent="0.3">
      <c r="H446" s="1"/>
      <c r="I446" s="1"/>
      <c r="J446" s="1"/>
      <c r="K446" s="1"/>
      <c r="L446" s="1"/>
      <c r="M446" s="1"/>
      <c r="N446" s="1"/>
      <c r="O446" s="1"/>
      <c r="P446" s="1"/>
      <c r="Q446" s="1"/>
      <c r="R446" s="1"/>
      <c r="S446" s="1"/>
      <c r="T446" s="1"/>
      <c r="U446" s="1"/>
      <c r="V446" s="1"/>
      <c r="W446" s="1"/>
      <c r="X446" s="40"/>
      <c r="Y446" s="19"/>
      <c r="Z446" s="19"/>
      <c r="AA446" s="19"/>
    </row>
    <row r="447" spans="8:27" x14ac:dyDescent="0.3">
      <c r="H447" s="1"/>
      <c r="I447" s="1"/>
      <c r="J447" s="1"/>
      <c r="K447" s="1"/>
      <c r="L447" s="1"/>
      <c r="M447" s="1"/>
      <c r="N447" s="1"/>
      <c r="O447" s="1"/>
      <c r="P447" s="1"/>
      <c r="Q447" s="1"/>
      <c r="R447" s="1"/>
      <c r="S447" s="1"/>
      <c r="T447" s="1"/>
      <c r="U447" s="1"/>
      <c r="V447" s="1"/>
      <c r="W447" s="1"/>
      <c r="X447" s="40"/>
      <c r="Y447" s="19"/>
      <c r="Z447" s="19"/>
      <c r="AA447" s="19"/>
    </row>
    <row r="448" spans="8:27" x14ac:dyDescent="0.3">
      <c r="H448" s="1"/>
      <c r="I448" s="1"/>
      <c r="J448" s="1"/>
      <c r="K448" s="1"/>
      <c r="L448" s="1"/>
      <c r="M448" s="1"/>
      <c r="N448" s="1"/>
      <c r="O448" s="1"/>
      <c r="P448" s="1"/>
      <c r="Q448" s="1"/>
      <c r="R448" s="1"/>
      <c r="S448" s="1"/>
      <c r="T448" s="1"/>
      <c r="U448" s="1"/>
      <c r="V448" s="1"/>
      <c r="W448" s="1"/>
      <c r="X448" s="40"/>
      <c r="Y448" s="19"/>
      <c r="Z448" s="19"/>
      <c r="AA448" s="19"/>
    </row>
    <row r="449" spans="8:27" x14ac:dyDescent="0.3">
      <c r="H449" s="1"/>
      <c r="I449" s="1"/>
      <c r="J449" s="1"/>
      <c r="K449" s="1"/>
      <c r="L449" s="1"/>
      <c r="M449" s="1"/>
      <c r="N449" s="1"/>
      <c r="O449" s="1"/>
      <c r="P449" s="1"/>
      <c r="Q449" s="1"/>
      <c r="R449" s="1"/>
      <c r="S449" s="1"/>
      <c r="T449" s="1"/>
      <c r="U449" s="1"/>
      <c r="V449" s="1"/>
      <c r="W449" s="1"/>
      <c r="X449" s="40"/>
      <c r="Y449" s="19"/>
      <c r="Z449" s="19"/>
      <c r="AA449" s="19"/>
    </row>
    <row r="450" spans="8:27" x14ac:dyDescent="0.3">
      <c r="H450" s="1"/>
      <c r="I450" s="1"/>
      <c r="J450" s="1"/>
      <c r="K450" s="1"/>
      <c r="L450" s="1"/>
      <c r="M450" s="1"/>
      <c r="N450" s="1"/>
      <c r="O450" s="1"/>
      <c r="P450" s="1"/>
      <c r="Q450" s="1"/>
      <c r="R450" s="1"/>
      <c r="S450" s="1"/>
      <c r="T450" s="1"/>
      <c r="U450" s="1"/>
      <c r="V450" s="1"/>
      <c r="W450" s="1"/>
      <c r="X450" s="40"/>
      <c r="Y450" s="19"/>
      <c r="Z450" s="19"/>
      <c r="AA450" s="19"/>
    </row>
    <row r="451" spans="8:27" x14ac:dyDescent="0.3">
      <c r="H451" s="1"/>
      <c r="I451" s="1"/>
      <c r="J451" s="1"/>
      <c r="K451" s="1"/>
      <c r="L451" s="1"/>
      <c r="M451" s="1"/>
      <c r="N451" s="1"/>
      <c r="O451" s="1"/>
      <c r="P451" s="1"/>
      <c r="Q451" s="1"/>
      <c r="R451" s="1"/>
      <c r="S451" s="1"/>
      <c r="T451" s="1"/>
      <c r="U451" s="1"/>
      <c r="V451" s="1"/>
      <c r="W451" s="1"/>
      <c r="X451" s="40"/>
      <c r="Y451" s="19"/>
      <c r="Z451" s="19"/>
      <c r="AA451" s="19"/>
    </row>
    <row r="452" spans="8:27" x14ac:dyDescent="0.3">
      <c r="H452" s="1"/>
      <c r="I452" s="1"/>
      <c r="J452" s="1"/>
      <c r="K452" s="1"/>
      <c r="L452" s="1"/>
      <c r="M452" s="1"/>
      <c r="N452" s="1"/>
      <c r="O452" s="1"/>
      <c r="P452" s="1"/>
      <c r="Q452" s="1"/>
      <c r="R452" s="1"/>
      <c r="S452" s="1"/>
      <c r="T452" s="1"/>
      <c r="U452" s="1"/>
      <c r="V452" s="1"/>
      <c r="W452" s="1"/>
      <c r="X452" s="40"/>
      <c r="Y452" s="19"/>
      <c r="Z452" s="19"/>
      <c r="AA452" s="19"/>
    </row>
    <row r="453" spans="8:27" x14ac:dyDescent="0.3">
      <c r="H453" s="1"/>
      <c r="I453" s="1"/>
      <c r="J453" s="1"/>
      <c r="K453" s="1"/>
      <c r="L453" s="1"/>
      <c r="M453" s="1"/>
      <c r="N453" s="1"/>
      <c r="O453" s="1"/>
      <c r="P453" s="1"/>
      <c r="Q453" s="1"/>
      <c r="R453" s="1"/>
      <c r="S453" s="1"/>
      <c r="T453" s="1"/>
      <c r="U453" s="1"/>
      <c r="V453" s="1"/>
      <c r="W453" s="1"/>
      <c r="X453" s="40"/>
      <c r="Y453" s="19"/>
      <c r="Z453" s="19"/>
      <c r="AA453" s="19"/>
    </row>
    <row r="454" spans="8:27" x14ac:dyDescent="0.3">
      <c r="H454" s="1"/>
      <c r="I454" s="1"/>
      <c r="J454" s="1"/>
      <c r="K454" s="1"/>
      <c r="L454" s="1"/>
      <c r="M454" s="1"/>
      <c r="N454" s="1"/>
      <c r="O454" s="1"/>
      <c r="P454" s="1"/>
      <c r="Q454" s="1"/>
      <c r="R454" s="1"/>
      <c r="S454" s="1"/>
      <c r="T454" s="1"/>
      <c r="U454" s="1"/>
      <c r="V454" s="1"/>
      <c r="W454" s="1"/>
      <c r="X454" s="40"/>
      <c r="Y454" s="19"/>
      <c r="Z454" s="19"/>
      <c r="AA454" s="19"/>
    </row>
    <row r="455" spans="8:27" x14ac:dyDescent="0.3">
      <c r="H455" s="1"/>
      <c r="I455" s="1"/>
      <c r="J455" s="1"/>
      <c r="K455" s="1"/>
      <c r="L455" s="1"/>
      <c r="M455" s="1"/>
      <c r="N455" s="1"/>
      <c r="O455" s="1"/>
      <c r="P455" s="1"/>
      <c r="Q455" s="1"/>
      <c r="R455" s="1"/>
      <c r="S455" s="1"/>
      <c r="T455" s="1"/>
      <c r="U455" s="1"/>
      <c r="V455" s="1"/>
      <c r="W455" s="1"/>
      <c r="X455" s="40"/>
      <c r="Y455" s="19"/>
      <c r="Z455" s="19"/>
      <c r="AA455" s="19"/>
    </row>
    <row r="456" spans="8:27" x14ac:dyDescent="0.3">
      <c r="H456" s="1"/>
      <c r="I456" s="1"/>
      <c r="J456" s="1"/>
      <c r="K456" s="1"/>
      <c r="L456" s="1"/>
      <c r="M456" s="1"/>
      <c r="N456" s="1"/>
      <c r="O456" s="1"/>
      <c r="P456" s="1"/>
      <c r="Q456" s="1"/>
      <c r="R456" s="1"/>
      <c r="S456" s="1"/>
      <c r="T456" s="1"/>
      <c r="U456" s="1"/>
      <c r="V456" s="1"/>
      <c r="W456" s="1"/>
      <c r="X456" s="40"/>
      <c r="Y456" s="19"/>
      <c r="Z456" s="19"/>
      <c r="AA456" s="19"/>
    </row>
    <row r="457" spans="8:27" x14ac:dyDescent="0.3">
      <c r="H457" s="1"/>
      <c r="I457" s="1"/>
      <c r="J457" s="1"/>
      <c r="K457" s="1"/>
      <c r="L457" s="1"/>
      <c r="M457" s="1"/>
      <c r="N457" s="1"/>
      <c r="O457" s="1"/>
      <c r="P457" s="1"/>
      <c r="Q457" s="1"/>
      <c r="R457" s="1"/>
      <c r="S457" s="1"/>
      <c r="T457" s="1"/>
      <c r="U457" s="1"/>
      <c r="V457" s="1"/>
      <c r="W457" s="1"/>
      <c r="X457" s="40"/>
      <c r="Y457" s="19"/>
      <c r="Z457" s="19"/>
      <c r="AA457" s="19"/>
    </row>
    <row r="458" spans="8:27" x14ac:dyDescent="0.3">
      <c r="H458" s="1"/>
      <c r="I458" s="1"/>
      <c r="J458" s="1"/>
      <c r="K458" s="1"/>
      <c r="L458" s="1"/>
      <c r="M458" s="1"/>
      <c r="N458" s="1"/>
      <c r="O458" s="1"/>
      <c r="P458" s="1"/>
      <c r="Q458" s="1"/>
      <c r="R458" s="1"/>
      <c r="S458" s="1"/>
      <c r="T458" s="1"/>
      <c r="U458" s="1"/>
      <c r="V458" s="1"/>
      <c r="W458" s="1"/>
      <c r="X458" s="40"/>
      <c r="Y458" s="19"/>
      <c r="Z458" s="19"/>
      <c r="AA458" s="19"/>
    </row>
    <row r="459" spans="8:27" x14ac:dyDescent="0.3">
      <c r="H459" s="1"/>
      <c r="I459" s="1"/>
      <c r="J459" s="1"/>
      <c r="K459" s="1"/>
      <c r="L459" s="1"/>
      <c r="M459" s="1"/>
      <c r="N459" s="1"/>
      <c r="O459" s="1"/>
      <c r="P459" s="1"/>
      <c r="Q459" s="1"/>
      <c r="R459" s="1"/>
      <c r="S459" s="1"/>
      <c r="T459" s="1"/>
      <c r="U459" s="1"/>
      <c r="V459" s="1"/>
      <c r="W459" s="1"/>
      <c r="X459" s="40"/>
      <c r="Y459" s="19"/>
      <c r="Z459" s="19"/>
      <c r="AA459" s="19"/>
    </row>
    <row r="460" spans="8:27" x14ac:dyDescent="0.3">
      <c r="H460" s="1"/>
      <c r="I460" s="1"/>
      <c r="J460" s="1"/>
      <c r="K460" s="1"/>
      <c r="L460" s="1"/>
      <c r="M460" s="1"/>
      <c r="N460" s="1"/>
      <c r="O460" s="1"/>
      <c r="P460" s="1"/>
      <c r="Q460" s="1"/>
      <c r="R460" s="1"/>
      <c r="S460" s="1"/>
      <c r="T460" s="1"/>
      <c r="U460" s="1"/>
      <c r="V460" s="1"/>
      <c r="W460" s="1"/>
      <c r="X460" s="40"/>
      <c r="Y460" s="19"/>
      <c r="Z460" s="19"/>
      <c r="AA460" s="19"/>
    </row>
    <row r="461" spans="8:27" x14ac:dyDescent="0.3">
      <c r="H461" s="1"/>
      <c r="I461" s="1"/>
      <c r="J461" s="1"/>
      <c r="K461" s="1"/>
      <c r="L461" s="1"/>
      <c r="M461" s="1"/>
      <c r="N461" s="1"/>
      <c r="O461" s="1"/>
      <c r="P461" s="1"/>
      <c r="Q461" s="1"/>
      <c r="R461" s="1"/>
      <c r="S461" s="1"/>
      <c r="T461" s="1"/>
      <c r="U461" s="1"/>
      <c r="V461" s="1"/>
      <c r="W461" s="1"/>
      <c r="X461" s="40"/>
      <c r="Y461" s="19"/>
      <c r="Z461" s="19"/>
      <c r="AA461" s="19"/>
    </row>
    <row r="462" spans="8:27" x14ac:dyDescent="0.3">
      <c r="H462" s="1"/>
      <c r="I462" s="1"/>
      <c r="J462" s="1"/>
      <c r="K462" s="1"/>
      <c r="L462" s="1"/>
      <c r="M462" s="1"/>
      <c r="N462" s="1"/>
      <c r="O462" s="1"/>
      <c r="P462" s="1"/>
      <c r="Q462" s="1"/>
      <c r="R462" s="1"/>
      <c r="S462" s="1"/>
      <c r="T462" s="1"/>
      <c r="U462" s="1"/>
      <c r="V462" s="1"/>
      <c r="W462" s="1"/>
      <c r="X462" s="40"/>
      <c r="Y462" s="19"/>
      <c r="Z462" s="19"/>
      <c r="AA462" s="19"/>
    </row>
    <row r="463" spans="8:27" x14ac:dyDescent="0.3">
      <c r="H463" s="1"/>
      <c r="I463" s="1"/>
      <c r="J463" s="1"/>
      <c r="K463" s="1"/>
      <c r="L463" s="1"/>
      <c r="M463" s="1"/>
      <c r="N463" s="1"/>
      <c r="O463" s="1"/>
      <c r="P463" s="1"/>
      <c r="Q463" s="1"/>
      <c r="R463" s="1"/>
      <c r="S463" s="1"/>
      <c r="T463" s="1"/>
      <c r="U463" s="1"/>
      <c r="V463" s="1"/>
      <c r="W463" s="1"/>
      <c r="X463" s="40"/>
      <c r="Y463" s="19"/>
      <c r="Z463" s="19"/>
      <c r="AA463" s="19"/>
    </row>
    <row r="464" spans="8:27" x14ac:dyDescent="0.3">
      <c r="H464" s="1"/>
      <c r="I464" s="1"/>
      <c r="J464" s="1"/>
      <c r="K464" s="1"/>
      <c r="L464" s="1"/>
      <c r="M464" s="1"/>
      <c r="N464" s="1"/>
      <c r="O464" s="1"/>
      <c r="P464" s="1"/>
      <c r="Q464" s="1"/>
      <c r="R464" s="1"/>
      <c r="S464" s="1"/>
      <c r="T464" s="1"/>
      <c r="U464" s="1"/>
      <c r="V464" s="1"/>
      <c r="W464" s="1"/>
      <c r="X464" s="40"/>
      <c r="Y464" s="19"/>
      <c r="Z464" s="19"/>
      <c r="AA464" s="19"/>
    </row>
    <row r="465" spans="8:27" x14ac:dyDescent="0.3">
      <c r="H465" s="1"/>
      <c r="I465" s="1"/>
      <c r="J465" s="1"/>
      <c r="K465" s="1"/>
      <c r="L465" s="1"/>
      <c r="M465" s="1"/>
      <c r="N465" s="1"/>
      <c r="O465" s="1"/>
      <c r="P465" s="1"/>
      <c r="Q465" s="1"/>
      <c r="R465" s="1"/>
      <c r="S465" s="1"/>
      <c r="T465" s="1"/>
      <c r="U465" s="1"/>
      <c r="V465" s="1"/>
      <c r="W465" s="1"/>
      <c r="X465" s="40"/>
      <c r="Y465" s="19"/>
      <c r="Z465" s="19"/>
      <c r="AA465" s="19"/>
    </row>
    <row r="466" spans="8:27" x14ac:dyDescent="0.3">
      <c r="H466" s="1"/>
      <c r="I466" s="1"/>
      <c r="J466" s="1"/>
      <c r="K466" s="1"/>
      <c r="L466" s="1"/>
      <c r="M466" s="1"/>
      <c r="N466" s="1"/>
      <c r="O466" s="1"/>
      <c r="P466" s="1"/>
      <c r="Q466" s="1"/>
      <c r="R466" s="1"/>
      <c r="S466" s="1"/>
      <c r="T466" s="1"/>
      <c r="U466" s="1"/>
      <c r="V466" s="1"/>
      <c r="W466" s="1"/>
      <c r="X466" s="40"/>
      <c r="Y466" s="19"/>
      <c r="Z466" s="19"/>
      <c r="AA466" s="19"/>
    </row>
    <row r="467" spans="8:27" x14ac:dyDescent="0.3">
      <c r="H467" s="1"/>
      <c r="I467" s="1"/>
      <c r="J467" s="1"/>
      <c r="K467" s="1"/>
      <c r="L467" s="1"/>
      <c r="M467" s="1"/>
      <c r="N467" s="1"/>
      <c r="O467" s="1"/>
      <c r="P467" s="1"/>
      <c r="Q467" s="1"/>
      <c r="R467" s="1"/>
      <c r="S467" s="1"/>
      <c r="T467" s="1"/>
      <c r="U467" s="1"/>
      <c r="V467" s="1"/>
      <c r="W467" s="1"/>
      <c r="X467" s="40"/>
      <c r="Y467" s="19"/>
      <c r="Z467" s="19"/>
      <c r="AA467" s="19"/>
    </row>
    <row r="468" spans="8:27" x14ac:dyDescent="0.3">
      <c r="H468" s="1"/>
      <c r="I468" s="1"/>
      <c r="J468" s="1"/>
      <c r="K468" s="1"/>
      <c r="L468" s="1"/>
      <c r="M468" s="1"/>
      <c r="N468" s="1"/>
      <c r="O468" s="1"/>
      <c r="P468" s="1"/>
      <c r="Q468" s="1"/>
      <c r="R468" s="1"/>
      <c r="S468" s="1"/>
      <c r="T468" s="1"/>
      <c r="U468" s="1"/>
      <c r="V468" s="1"/>
      <c r="W468" s="1"/>
      <c r="X468" s="40"/>
      <c r="Y468" s="19"/>
      <c r="Z468" s="19"/>
      <c r="AA468" s="19"/>
    </row>
    <row r="469" spans="8:27" x14ac:dyDescent="0.3">
      <c r="H469" s="1"/>
      <c r="I469" s="1"/>
      <c r="J469" s="1"/>
      <c r="K469" s="1"/>
      <c r="L469" s="1"/>
      <c r="M469" s="1"/>
      <c r="N469" s="1"/>
      <c r="O469" s="1"/>
      <c r="P469" s="1"/>
      <c r="Q469" s="1"/>
      <c r="R469" s="1"/>
      <c r="S469" s="1"/>
      <c r="T469" s="1"/>
      <c r="U469" s="1"/>
      <c r="V469" s="1"/>
      <c r="W469" s="1"/>
      <c r="X469" s="40"/>
      <c r="Y469" s="19"/>
      <c r="Z469" s="19"/>
      <c r="AA469" s="19"/>
    </row>
    <row r="470" spans="8:27" x14ac:dyDescent="0.3">
      <c r="H470" s="1"/>
      <c r="I470" s="1"/>
      <c r="J470" s="1"/>
      <c r="K470" s="1"/>
      <c r="L470" s="1"/>
      <c r="M470" s="1"/>
      <c r="N470" s="1"/>
      <c r="O470" s="1"/>
      <c r="P470" s="1"/>
      <c r="Q470" s="1"/>
      <c r="R470" s="1"/>
      <c r="S470" s="1"/>
      <c r="T470" s="1"/>
      <c r="U470" s="1"/>
      <c r="V470" s="1"/>
      <c r="W470" s="1"/>
      <c r="X470" s="40"/>
      <c r="Y470" s="19"/>
      <c r="Z470" s="19"/>
      <c r="AA470" s="19"/>
    </row>
    <row r="471" spans="8:27" x14ac:dyDescent="0.3">
      <c r="H471" s="1"/>
      <c r="I471" s="1"/>
      <c r="J471" s="1"/>
      <c r="K471" s="1"/>
      <c r="L471" s="1"/>
      <c r="M471" s="1"/>
      <c r="N471" s="1"/>
      <c r="O471" s="1"/>
      <c r="P471" s="1"/>
      <c r="Q471" s="1"/>
      <c r="R471" s="1"/>
      <c r="S471" s="1"/>
      <c r="T471" s="1"/>
      <c r="U471" s="1"/>
      <c r="V471" s="1"/>
      <c r="W471" s="1"/>
      <c r="X471" s="40"/>
      <c r="Y471" s="19"/>
      <c r="Z471" s="19"/>
      <c r="AA471" s="19"/>
    </row>
    <row r="472" spans="8:27" x14ac:dyDescent="0.3">
      <c r="H472" s="1"/>
      <c r="I472" s="1"/>
      <c r="J472" s="1"/>
      <c r="K472" s="1"/>
      <c r="L472" s="1"/>
      <c r="M472" s="1"/>
      <c r="N472" s="1"/>
      <c r="O472" s="1"/>
      <c r="P472" s="1"/>
      <c r="Q472" s="1"/>
      <c r="R472" s="1"/>
      <c r="S472" s="1"/>
      <c r="T472" s="1"/>
      <c r="U472" s="1"/>
      <c r="V472" s="1"/>
      <c r="W472" s="1"/>
      <c r="X472" s="40"/>
      <c r="Y472" s="19"/>
      <c r="Z472" s="19"/>
      <c r="AA472" s="19"/>
    </row>
    <row r="473" spans="8:27" x14ac:dyDescent="0.3">
      <c r="H473" s="1"/>
      <c r="I473" s="1"/>
      <c r="J473" s="1"/>
      <c r="K473" s="1"/>
      <c r="L473" s="1"/>
      <c r="M473" s="1"/>
      <c r="N473" s="1"/>
      <c r="O473" s="1"/>
      <c r="P473" s="1"/>
      <c r="Q473" s="1"/>
      <c r="R473" s="1"/>
      <c r="S473" s="1"/>
      <c r="T473" s="1"/>
      <c r="U473" s="1"/>
      <c r="V473" s="1"/>
      <c r="W473" s="1"/>
      <c r="X473" s="40"/>
      <c r="Y473" s="19"/>
      <c r="Z473" s="19"/>
      <c r="AA473" s="19"/>
    </row>
    <row r="474" spans="8:27" x14ac:dyDescent="0.3">
      <c r="H474" s="1"/>
      <c r="I474" s="1"/>
      <c r="J474" s="1"/>
      <c r="K474" s="1"/>
      <c r="L474" s="1"/>
      <c r="M474" s="1"/>
      <c r="N474" s="1"/>
      <c r="O474" s="1"/>
      <c r="P474" s="1"/>
      <c r="Q474" s="1"/>
      <c r="R474" s="1"/>
      <c r="S474" s="1"/>
      <c r="T474" s="1"/>
      <c r="U474" s="1"/>
      <c r="V474" s="1"/>
      <c r="W474" s="1"/>
      <c r="X474" s="40"/>
      <c r="Y474" s="19"/>
      <c r="Z474" s="19"/>
      <c r="AA474" s="19"/>
    </row>
    <row r="475" spans="8:27" x14ac:dyDescent="0.3">
      <c r="H475" s="1"/>
      <c r="I475" s="1"/>
      <c r="J475" s="1"/>
      <c r="K475" s="1"/>
      <c r="L475" s="1"/>
      <c r="M475" s="1"/>
      <c r="N475" s="1"/>
      <c r="O475" s="1"/>
      <c r="P475" s="1"/>
      <c r="Q475" s="1"/>
      <c r="R475" s="1"/>
      <c r="S475" s="1"/>
      <c r="T475" s="1"/>
      <c r="U475" s="1"/>
      <c r="V475" s="1"/>
      <c r="W475" s="1"/>
      <c r="X475" s="40"/>
      <c r="Y475" s="19"/>
      <c r="Z475" s="19"/>
      <c r="AA475" s="19"/>
    </row>
    <row r="476" spans="8:27" x14ac:dyDescent="0.3">
      <c r="H476" s="1"/>
      <c r="I476" s="1"/>
      <c r="J476" s="1"/>
      <c r="K476" s="1"/>
      <c r="L476" s="1"/>
      <c r="M476" s="1"/>
      <c r="N476" s="1"/>
      <c r="O476" s="1"/>
      <c r="P476" s="1"/>
      <c r="Q476" s="1"/>
      <c r="R476" s="1"/>
      <c r="S476" s="1"/>
      <c r="T476" s="1"/>
      <c r="U476" s="1"/>
      <c r="V476" s="1"/>
      <c r="W476" s="1"/>
      <c r="X476" s="40"/>
      <c r="Y476" s="19"/>
      <c r="Z476" s="19"/>
      <c r="AA476" s="19"/>
    </row>
    <row r="477" spans="8:27" x14ac:dyDescent="0.3">
      <c r="H477" s="1"/>
      <c r="I477" s="1"/>
      <c r="J477" s="1"/>
      <c r="K477" s="1"/>
      <c r="L477" s="1"/>
      <c r="M477" s="1"/>
      <c r="N477" s="1"/>
      <c r="O477" s="1"/>
      <c r="P477" s="1"/>
      <c r="Q477" s="1"/>
      <c r="R477" s="1"/>
      <c r="S477" s="1"/>
      <c r="T477" s="1"/>
      <c r="U477" s="1"/>
      <c r="V477" s="1"/>
      <c r="W477" s="1"/>
      <c r="X477" s="40"/>
      <c r="Y477" s="19"/>
      <c r="Z477" s="19"/>
      <c r="AA477" s="19"/>
    </row>
  </sheetData>
  <mergeCells count="24">
    <mergeCell ref="B83:P83"/>
    <mergeCell ref="B84:P84"/>
    <mergeCell ref="B85:P85"/>
    <mergeCell ref="AA2:AB2"/>
    <mergeCell ref="A79:AA79"/>
    <mergeCell ref="A80:AA80"/>
    <mergeCell ref="A81:AA81"/>
    <mergeCell ref="A82:H82"/>
    <mergeCell ref="B87:P87"/>
    <mergeCell ref="B88:P88"/>
    <mergeCell ref="A1:AB1"/>
    <mergeCell ref="A2:A3"/>
    <mergeCell ref="B2:B3"/>
    <mergeCell ref="C2:E2"/>
    <mergeCell ref="F2:G2"/>
    <mergeCell ref="H2:K2"/>
    <mergeCell ref="L2:O2"/>
    <mergeCell ref="P2:S2"/>
    <mergeCell ref="T2:U2"/>
    <mergeCell ref="V2:W2"/>
    <mergeCell ref="B86:P86"/>
    <mergeCell ref="X2:X3"/>
    <mergeCell ref="Y2:Y3"/>
    <mergeCell ref="Z2:Z3"/>
  </mergeCells>
  <pageMargins left="0.7" right="0.7" top="0.75" bottom="0.75" header="0.3" footer="0.3"/>
  <ignoredErrors>
    <ignoredError sqref="AA38:AB38 AA33 AA39:AB39 AA58:AB58 V58:W58 AA17:AB17 AB32" formula="1"/>
    <ignoredError sqref="V3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Laura Viviana Mejia Pineros</cp:lastModifiedBy>
  <cp:revision/>
  <cp:lastPrinted>2025-06-16T05:09:59Z</cp:lastPrinted>
  <dcterms:created xsi:type="dcterms:W3CDTF">2024-08-23T02:16:49Z</dcterms:created>
  <dcterms:modified xsi:type="dcterms:W3CDTF">2026-09-26T01:13:40Z</dcterms:modified>
  <cp:category/>
  <cp:contentStatus/>
</cp:coreProperties>
</file>